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I13" i="51" l="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J612" i="42"/>
  <c r="N451" i="42"/>
  <c r="N571" i="42"/>
  <c r="N491" i="42"/>
  <c r="N331" i="42"/>
  <c r="J322" i="42"/>
  <c r="J321" i="42"/>
  <c r="J323" i="42"/>
  <c r="J324" i="42"/>
  <c r="J320" i="42"/>
  <c r="J319" i="42"/>
  <c r="J573" i="42"/>
  <c r="J571" i="42"/>
  <c r="J618" i="42"/>
  <c r="J496" i="42"/>
  <c r="J423" i="42"/>
  <c r="J422" i="42"/>
  <c r="J421" i="42"/>
  <c r="J420" i="42"/>
  <c r="J419" i="42"/>
  <c r="J414" i="42"/>
  <c r="J413" i="42"/>
  <c r="J412" i="42"/>
  <c r="J411" i="42"/>
  <c r="J624" i="42"/>
  <c r="L624" i="42"/>
  <c r="J622" i="42"/>
  <c r="J621" i="42"/>
  <c r="J620" i="42"/>
  <c r="J617" i="42"/>
  <c r="J581" i="42"/>
  <c r="J579" i="42"/>
  <c r="J577" i="42"/>
  <c r="J576" i="42"/>
  <c r="J575" i="42"/>
  <c r="J574" i="42"/>
  <c r="J545" i="42"/>
  <c r="J544" i="42"/>
  <c r="J542" i="42"/>
  <c r="J541" i="42"/>
  <c r="J539" i="42"/>
  <c r="J503" i="42"/>
  <c r="J502" i="42"/>
  <c r="J501" i="42"/>
  <c r="J494" i="42"/>
  <c r="L494" i="42"/>
  <c r="J493" i="42"/>
  <c r="J492" i="42"/>
  <c r="L492" i="42"/>
  <c r="J491" i="42"/>
  <c r="J460" i="42"/>
  <c r="J459" i="42"/>
  <c r="J458" i="42"/>
  <c r="J380" i="42"/>
  <c r="J379" i="42"/>
  <c r="J372" i="42"/>
  <c r="J371" i="42"/>
  <c r="J340" i="42"/>
  <c r="J338" i="42"/>
  <c r="J334" i="42"/>
  <c r="J333" i="42"/>
  <c r="J332" i="42"/>
  <c r="J331" i="42"/>
  <c r="J310" i="42"/>
  <c r="J309" i="42"/>
  <c r="J308" i="42"/>
  <c r="J307" i="42"/>
  <c r="J306" i="42"/>
  <c r="J305" i="42"/>
  <c r="J304" i="42"/>
  <c r="J303" i="42"/>
  <c r="J302" i="42"/>
  <c r="J301" i="42"/>
  <c r="J300" i="42"/>
  <c r="J299" i="42"/>
  <c r="J298" i="42"/>
  <c r="J297" i="42"/>
  <c r="J296" i="42"/>
  <c r="J295" i="42"/>
  <c r="J294" i="42"/>
  <c r="J293" i="42"/>
  <c r="J292" i="42"/>
  <c r="J291" i="42"/>
  <c r="J286" i="42"/>
  <c r="J285" i="42"/>
  <c r="J284" i="42"/>
  <c r="J283" i="42"/>
  <c r="J282" i="42"/>
  <c r="J281" i="42"/>
  <c r="J280" i="42"/>
  <c r="J279" i="42"/>
  <c r="J278" i="42"/>
  <c r="J277" i="42"/>
  <c r="J276" i="42"/>
  <c r="J275" i="42"/>
  <c r="L275" i="42"/>
  <c r="J274" i="42"/>
  <c r="L274" i="42"/>
  <c r="J273" i="42"/>
  <c r="J272" i="42"/>
  <c r="L272" i="42"/>
  <c r="J271" i="42"/>
  <c r="J270" i="42"/>
  <c r="L270" i="42"/>
  <c r="J221" i="42"/>
  <c r="J220" i="42"/>
  <c r="J219" i="42"/>
  <c r="J218" i="42"/>
  <c r="J217" i="42"/>
  <c r="J214" i="42"/>
  <c r="J213" i="42"/>
  <c r="J212" i="42"/>
  <c r="J211" i="42"/>
  <c r="L211" i="42"/>
  <c r="J185" i="42"/>
  <c r="K185" i="42"/>
  <c r="M185" i="42"/>
  <c r="J183" i="42"/>
  <c r="J182" i="42"/>
  <c r="J181" i="42"/>
  <c r="J171" i="42"/>
  <c r="J142" i="42"/>
  <c r="J141" i="42"/>
  <c r="J140" i="42"/>
  <c r="J131" i="42"/>
  <c r="J104" i="42"/>
  <c r="J102" i="42"/>
  <c r="J101" i="42"/>
  <c r="J19" i="42"/>
  <c r="J18" i="42"/>
  <c r="J14" i="42"/>
  <c r="J13" i="42"/>
  <c r="J12" i="42"/>
  <c r="L12" i="42"/>
  <c r="J11" i="42"/>
  <c r="N611" i="42"/>
  <c r="N531" i="42"/>
  <c r="N411" i="42"/>
  <c r="N371" i="42"/>
  <c r="N291" i="42"/>
  <c r="N91" i="42"/>
  <c r="N51" i="42"/>
  <c r="N11" i="42"/>
  <c r="J611" i="42"/>
  <c r="J451" i="42"/>
  <c r="N211" i="42"/>
  <c r="N131" i="42"/>
  <c r="N171" i="42"/>
  <c r="L172" i="42"/>
  <c r="L577" i="42"/>
  <c r="L578"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L419"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3" i="42"/>
  <c r="J454"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51" i="42"/>
  <c r="J552" i="42"/>
  <c r="J553" i="42"/>
  <c r="J554" i="42"/>
  <c r="J555" i="42"/>
  <c r="J556" i="42"/>
  <c r="J557" i="42"/>
  <c r="J558" i="42"/>
  <c r="J559" i="42"/>
  <c r="J560" i="42"/>
  <c r="J561" i="42"/>
  <c r="J562" i="42"/>
  <c r="J563" i="42"/>
  <c r="J564" i="42"/>
  <c r="J565" i="42"/>
  <c r="J566" i="42"/>
  <c r="J567" i="42"/>
  <c r="J568" i="42"/>
  <c r="J569" i="42"/>
  <c r="J570"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3" i="42"/>
  <c r="J614" i="42"/>
  <c r="J615" i="42"/>
  <c r="J616" i="42"/>
  <c r="L617" i="42"/>
  <c r="L627" i="42"/>
  <c r="L331" i="42"/>
  <c r="J190" i="42"/>
  <c r="J191" i="42"/>
  <c r="J192" i="42"/>
  <c r="J193" i="42"/>
  <c r="J194" i="42"/>
  <c r="J195" i="42"/>
  <c r="J196" i="42"/>
  <c r="J197" i="42"/>
  <c r="J198" i="42"/>
  <c r="J199" i="42"/>
  <c r="J200" i="42"/>
  <c r="J201" i="42"/>
  <c r="J202" i="42"/>
  <c r="J203" i="42"/>
  <c r="J204" i="42"/>
  <c r="J205" i="42"/>
  <c r="J206" i="42"/>
  <c r="J207" i="42"/>
  <c r="J208" i="42"/>
  <c r="J209" i="42"/>
  <c r="J210" i="42"/>
  <c r="L213" i="42"/>
  <c r="L214" i="42"/>
  <c r="L224" i="42"/>
  <c r="L132" i="42"/>
  <c r="J133" i="42"/>
  <c r="J134" i="42"/>
  <c r="J135" i="42"/>
  <c r="J136" i="42"/>
  <c r="J137" i="42"/>
  <c r="J173" i="42"/>
  <c r="J174" i="42"/>
  <c r="J176" i="42"/>
  <c r="J177" i="42"/>
  <c r="L185" i="42"/>
  <c r="L104" i="42"/>
  <c r="J93" i="42"/>
  <c r="J94" i="42"/>
  <c r="J95" i="42"/>
  <c r="J96" i="42"/>
  <c r="J97" i="42"/>
  <c r="L91" i="42"/>
  <c r="L303" i="42"/>
  <c r="L311" i="42"/>
  <c r="J312" i="42"/>
  <c r="L312" i="42" s="1"/>
  <c r="J313" i="42"/>
  <c r="J314" i="42"/>
  <c r="J316" i="42"/>
  <c r="J317" i="42"/>
  <c r="J318" i="42"/>
  <c r="L324" i="42"/>
  <c r="L327" i="42"/>
  <c r="L328" i="42"/>
  <c r="L330" i="42"/>
  <c r="J253" i="42"/>
  <c r="J254" i="42"/>
  <c r="J255" i="42"/>
  <c r="J256" i="42"/>
  <c r="J257" i="42"/>
  <c r="J258" i="42"/>
  <c r="J259" i="42"/>
  <c r="J260" i="42"/>
  <c r="J261" i="42"/>
  <c r="J262" i="42"/>
  <c r="J263" i="42"/>
  <c r="J264" i="42"/>
  <c r="J265" i="42"/>
  <c r="J266" i="42"/>
  <c r="J267" i="42"/>
  <c r="J268" i="42"/>
  <c r="L276" i="42"/>
  <c r="J251" i="42"/>
  <c r="J53" i="42"/>
  <c r="J54" i="42"/>
  <c r="J55" i="42"/>
  <c r="L55" i="42" s="1"/>
  <c r="J56" i="42"/>
  <c r="J57" i="42"/>
  <c r="J58" i="42"/>
  <c r="J59" i="42"/>
  <c r="L59" i="42" s="1"/>
  <c r="J60" i="42"/>
  <c r="J61" i="42"/>
  <c r="J62" i="42"/>
  <c r="J63" i="42"/>
  <c r="L63" i="42" s="1"/>
  <c r="J64" i="42"/>
  <c r="J65" i="42"/>
  <c r="J66" i="42"/>
  <c r="L66" i="42"/>
  <c r="J67" i="42"/>
  <c r="L67" i="42" s="1"/>
  <c r="J68" i="42"/>
  <c r="J69" i="42"/>
  <c r="L69" i="42" s="1"/>
  <c r="J72" i="42"/>
  <c r="J73" i="42"/>
  <c r="J74" i="42"/>
  <c r="J75" i="42"/>
  <c r="J76" i="42"/>
  <c r="J77" i="42"/>
  <c r="J78" i="42"/>
  <c r="J79" i="42"/>
  <c r="J80" i="42"/>
  <c r="J81" i="42"/>
  <c r="J82" i="42"/>
  <c r="J83" i="42"/>
  <c r="J84" i="42"/>
  <c r="J85" i="42"/>
  <c r="J86" i="42"/>
  <c r="J87" i="42"/>
  <c r="J88" i="42"/>
  <c r="J51" i="42"/>
  <c r="L18" i="42"/>
  <c r="L251"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J113" i="42"/>
  <c r="J114" i="42"/>
  <c r="L114" i="42" s="1"/>
  <c r="J115" i="42"/>
  <c r="J116" i="42"/>
  <c r="J117" i="42"/>
  <c r="J118" i="42"/>
  <c r="L118" i="42" s="1"/>
  <c r="J119" i="42"/>
  <c r="J120" i="42"/>
  <c r="J121" i="42"/>
  <c r="J122" i="42"/>
  <c r="L122" i="42" s="1"/>
  <c r="J123" i="42"/>
  <c r="J124" i="42"/>
  <c r="J125" i="42"/>
  <c r="J126" i="42"/>
  <c r="L126" i="42" s="1"/>
  <c r="J127" i="42"/>
  <c r="J128" i="42"/>
  <c r="J129" i="42"/>
  <c r="J130" i="42"/>
  <c r="L173"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5" i="42"/>
  <c r="L96" i="42"/>
  <c r="L97" i="42"/>
  <c r="L98" i="42"/>
  <c r="L99" i="42"/>
  <c r="L100" i="42"/>
  <c r="L101" i="42"/>
  <c r="L102" i="42"/>
  <c r="L103" i="42"/>
  <c r="L105" i="42"/>
  <c r="L106" i="42"/>
  <c r="L107" i="42"/>
  <c r="L108" i="42"/>
  <c r="L109" i="42"/>
  <c r="L111" i="42"/>
  <c r="L112" i="42"/>
  <c r="L113" i="42"/>
  <c r="L115" i="42"/>
  <c r="L116" i="42"/>
  <c r="L117" i="42"/>
  <c r="L119" i="42"/>
  <c r="L120" i="42"/>
  <c r="L121" i="42"/>
  <c r="L123" i="42"/>
  <c r="L124" i="42"/>
  <c r="L125" i="42"/>
  <c r="L127" i="42"/>
  <c r="L128" i="42"/>
  <c r="L129" i="42"/>
  <c r="L130"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c r="K63" i="42"/>
  <c r="K64" i="42"/>
  <c r="K65" i="42"/>
  <c r="K66" i="42"/>
  <c r="M66" i="42"/>
  <c r="K67" i="42"/>
  <c r="K68" i="42"/>
  <c r="K69" i="42"/>
  <c r="M69" i="42"/>
  <c r="K70" i="42"/>
  <c r="K71" i="42"/>
  <c r="K72" i="42"/>
  <c r="K73" i="42"/>
  <c r="K74" i="42"/>
  <c r="K75" i="42"/>
  <c r="K76" i="42"/>
  <c r="K77" i="42"/>
  <c r="K78" i="42"/>
  <c r="K79" i="42"/>
  <c r="K80" i="42"/>
  <c r="K81" i="42"/>
  <c r="K82" i="42"/>
  <c r="K83" i="42"/>
  <c r="K84" i="42"/>
  <c r="M84" i="42"/>
  <c r="K85" i="42"/>
  <c r="K86" i="42"/>
  <c r="K87" i="42"/>
  <c r="K88" i="42"/>
  <c r="K89" i="42"/>
  <c r="K90" i="42"/>
  <c r="K91" i="42"/>
  <c r="K92" i="42"/>
  <c r="K93" i="42"/>
  <c r="K94" i="42"/>
  <c r="K95" i="42"/>
  <c r="K96" i="42"/>
  <c r="K97" i="42"/>
  <c r="K98" i="42"/>
  <c r="K99" i="42"/>
  <c r="K100" i="42"/>
  <c r="K101" i="42"/>
  <c r="M101" i="42"/>
  <c r="K102" i="42"/>
  <c r="M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c r="K132" i="42"/>
  <c r="K133" i="42"/>
  <c r="K134" i="42"/>
  <c r="K135" i="42"/>
  <c r="M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c r="K213" i="42"/>
  <c r="M213" i="42"/>
  <c r="K214" i="42"/>
  <c r="K215" i="42"/>
  <c r="M215" i="42"/>
  <c r="K216" i="42"/>
  <c r="M216" i="42"/>
  <c r="K217" i="42"/>
  <c r="K218" i="42"/>
  <c r="M218" i="42"/>
  <c r="K219" i="42"/>
  <c r="K220" i="42"/>
  <c r="M220" i="42"/>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c r="K253" i="42"/>
  <c r="M253" i="42"/>
  <c r="K254" i="42"/>
  <c r="K255" i="42"/>
  <c r="K256" i="42"/>
  <c r="K257" i="42"/>
  <c r="K258" i="42"/>
  <c r="K259" i="42"/>
  <c r="K260" i="42"/>
  <c r="K261" i="42"/>
  <c r="K262" i="42"/>
  <c r="K263" i="42"/>
  <c r="K264" i="42"/>
  <c r="M264" i="42"/>
  <c r="K265" i="42"/>
  <c r="K266" i="42"/>
  <c r="K267" i="42"/>
  <c r="K268" i="42"/>
  <c r="K269" i="42"/>
  <c r="K270" i="42"/>
  <c r="K271" i="42"/>
  <c r="K272" i="42"/>
  <c r="K273" i="42"/>
  <c r="K274" i="42"/>
  <c r="K275" i="42"/>
  <c r="K276" i="42"/>
  <c r="K277" i="42"/>
  <c r="M277" i="42"/>
  <c r="K278" i="42"/>
  <c r="K279" i="42"/>
  <c r="K280" i="42"/>
  <c r="K281" i="42"/>
  <c r="K282" i="42"/>
  <c r="K283" i="42"/>
  <c r="K284" i="42"/>
  <c r="K285" i="42"/>
  <c r="K286" i="42"/>
  <c r="K287" i="42"/>
  <c r="K288" i="42"/>
  <c r="K289" i="42"/>
  <c r="K290" i="42"/>
  <c r="K291" i="42"/>
  <c r="K292" i="42"/>
  <c r="K293" i="42"/>
  <c r="K294" i="42"/>
  <c r="K295" i="42"/>
  <c r="M295" i="42"/>
  <c r="K296" i="42"/>
  <c r="M296" i="42"/>
  <c r="K297" i="42"/>
  <c r="K298" i="42"/>
  <c r="K300" i="42"/>
  <c r="M300" i="42"/>
  <c r="K301" i="42"/>
  <c r="K302" i="42"/>
  <c r="K304" i="42"/>
  <c r="M304" i="42"/>
  <c r="K305" i="42"/>
  <c r="M305" i="42"/>
  <c r="K306" i="42"/>
  <c r="K308" i="42"/>
  <c r="M308" i="42"/>
  <c r="K309" i="42"/>
  <c r="K310" i="42"/>
  <c r="K312" i="42"/>
  <c r="M312" i="42"/>
  <c r="K313" i="42"/>
  <c r="K314" i="42"/>
  <c r="K316" i="42"/>
  <c r="M316" i="42"/>
  <c r="K317" i="42"/>
  <c r="K318" i="42"/>
  <c r="K320" i="42"/>
  <c r="M320" i="42"/>
  <c r="K321" i="42"/>
  <c r="K322" i="42"/>
  <c r="K324" i="42"/>
  <c r="M324" i="42"/>
  <c r="K325" i="42"/>
  <c r="M325" i="42"/>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c r="K452" i="42"/>
  <c r="K453" i="42"/>
  <c r="K454" i="42"/>
  <c r="K455" i="42"/>
  <c r="K456" i="42"/>
  <c r="K457" i="42"/>
  <c r="K458" i="42"/>
  <c r="K459" i="42"/>
  <c r="K460" i="42"/>
  <c r="M460" i="42"/>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P571" i="42" s="1"/>
  <c r="AB571" i="42" s="1"/>
  <c r="M610" i="42"/>
  <c r="M611" i="42"/>
  <c r="M612" i="42"/>
  <c r="M613" i="42"/>
  <c r="D26" i="44" s="1"/>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T451" i="42"/>
  <c r="V451" i="42"/>
  <c r="X451" i="42"/>
  <c r="Z451" i="42"/>
  <c r="AD451" i="42" s="1"/>
  <c r="Q22" i="44" s="1"/>
  <c r="T491" i="42"/>
  <c r="V491" i="42"/>
  <c r="X491" i="42"/>
  <c r="Z491" i="42"/>
  <c r="AD491" i="42"/>
  <c r="Q23" i="44" s="1"/>
  <c r="T531" i="42"/>
  <c r="V531" i="42"/>
  <c r="X531" i="42"/>
  <c r="AC531" i="42" s="1"/>
  <c r="Z531" i="42"/>
  <c r="AD531" i="42" s="1"/>
  <c r="Q24" i="44" s="1"/>
  <c r="T571" i="42"/>
  <c r="V571" i="42"/>
  <c r="X571" i="42"/>
  <c r="Z571" i="42"/>
  <c r="AD571" i="42"/>
  <c r="Q25" i="44" s="1"/>
  <c r="T611" i="42"/>
  <c r="V611" i="42"/>
  <c r="AC611" i="42"/>
  <c r="P26" i="44" s="1"/>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T131" i="42"/>
  <c r="V131" i="42"/>
  <c r="X131" i="42"/>
  <c r="Z131" i="42"/>
  <c r="T171" i="42"/>
  <c r="V171" i="42"/>
  <c r="X171" i="42"/>
  <c r="Z171" i="42"/>
  <c r="T251" i="42"/>
  <c r="V251" i="42"/>
  <c r="AC251" i="42" s="1"/>
  <c r="P17" i="44" s="1"/>
  <c r="X251" i="42"/>
  <c r="Z251" i="42"/>
  <c r="T291" i="42"/>
  <c r="V291" i="42"/>
  <c r="X291" i="42"/>
  <c r="AC291" i="42" s="1"/>
  <c r="P18" i="44" s="1"/>
  <c r="Z291" i="42"/>
  <c r="T331" i="42"/>
  <c r="V331" i="42"/>
  <c r="X331" i="42"/>
  <c r="Z331" i="42"/>
  <c r="T371" i="42"/>
  <c r="X371" i="42"/>
  <c r="Z371" i="42"/>
  <c r="AD371" i="42" s="1"/>
  <c r="T11" i="42"/>
  <c r="Z11" i="42"/>
  <c r="AD11" i="42"/>
  <c r="X11" i="42"/>
  <c r="V11" i="42"/>
  <c r="AC11" i="42"/>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AD91" i="42"/>
  <c r="Q13" i="44"/>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AC571" i="42"/>
  <c r="P25" i="44"/>
  <c r="AC491" i="42"/>
  <c r="P23" i="44" s="1"/>
  <c r="R2011" i="42"/>
  <c r="Y2011" i="42"/>
  <c r="M21" i="42"/>
  <c r="M60" i="42"/>
  <c r="P51" i="42" s="1"/>
  <c r="G12" i="44" s="1"/>
  <c r="O2011" i="42"/>
  <c r="AD411" i="42"/>
  <c r="Q21" i="44" s="1"/>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C12" i="44"/>
  <c r="E12" i="44"/>
  <c r="F12" i="44"/>
  <c r="H12" i="44"/>
  <c r="K12" i="44"/>
  <c r="L12" i="44"/>
  <c r="N12" i="44"/>
  <c r="S12" i="44"/>
  <c r="B13" i="44"/>
  <c r="B13" i="50"/>
  <c r="C13" i="44"/>
  <c r="E13" i="44"/>
  <c r="F13" i="44"/>
  <c r="H13" i="44"/>
  <c r="K13" i="44"/>
  <c r="L13" i="44"/>
  <c r="N13" i="44"/>
  <c r="S13" i="44"/>
  <c r="B14" i="44"/>
  <c r="C14" i="44"/>
  <c r="E14" i="44"/>
  <c r="F14" i="44"/>
  <c r="H14" i="44"/>
  <c r="K14" i="44"/>
  <c r="L14" i="44"/>
  <c r="N14" i="44"/>
  <c r="S14" i="44"/>
  <c r="B15" i="44"/>
  <c r="C15" i="44"/>
  <c r="E15" i="44"/>
  <c r="F15" i="44"/>
  <c r="H15" i="44"/>
  <c r="K15" i="44"/>
  <c r="L15" i="44"/>
  <c r="N15" i="44"/>
  <c r="S15" i="44"/>
  <c r="B16" i="44"/>
  <c r="C16" i="44"/>
  <c r="C16" i="49"/>
  <c r="E16" i="44"/>
  <c r="F16" i="44"/>
  <c r="H16" i="44"/>
  <c r="K16" i="44"/>
  <c r="L16" i="44"/>
  <c r="N16" i="44"/>
  <c r="S16" i="44"/>
  <c r="B17" i="44"/>
  <c r="C17" i="44"/>
  <c r="E17" i="44"/>
  <c r="F17" i="44"/>
  <c r="H17" i="44"/>
  <c r="K17" i="44"/>
  <c r="L17" i="44"/>
  <c r="N17" i="44"/>
  <c r="S17" i="44"/>
  <c r="B18" i="44"/>
  <c r="B53" i="56"/>
  <c r="C18" i="44"/>
  <c r="E18" i="44"/>
  <c r="F18" i="44"/>
  <c r="H18" i="44"/>
  <c r="K18" i="44"/>
  <c r="L18" i="44"/>
  <c r="N18" i="44"/>
  <c r="S18" i="44"/>
  <c r="B19" i="44"/>
  <c r="B19" i="51" s="1"/>
  <c r="C19" i="44"/>
  <c r="C19" i="57" s="1"/>
  <c r="C19" i="51"/>
  <c r="E19" i="44"/>
  <c r="F19" i="44"/>
  <c r="H19" i="44"/>
  <c r="K19" i="44"/>
  <c r="L19" i="44"/>
  <c r="N19" i="44"/>
  <c r="S19" i="44"/>
  <c r="B20" i="44"/>
  <c r="C20" i="44"/>
  <c r="C20" i="51"/>
  <c r="E20" i="44"/>
  <c r="F20" i="44"/>
  <c r="H20" i="44"/>
  <c r="K20" i="44"/>
  <c r="L20" i="44"/>
  <c r="N20" i="44"/>
  <c r="S20" i="44"/>
  <c r="B21" i="44"/>
  <c r="B21" i="57" s="1"/>
  <c r="B21" i="54"/>
  <c r="C21" i="44"/>
  <c r="C21" i="51" s="1"/>
  <c r="E21" i="44"/>
  <c r="F21" i="44"/>
  <c r="H21" i="44"/>
  <c r="K21" i="44"/>
  <c r="L21" i="44"/>
  <c r="N21" i="44"/>
  <c r="S21" i="44"/>
  <c r="B22" i="44"/>
  <c r="C22" i="44"/>
  <c r="E22" i="44"/>
  <c r="E61" i="44"/>
  <c r="F22" i="44"/>
  <c r="H22" i="44"/>
  <c r="K22" i="44"/>
  <c r="L22" i="44"/>
  <c r="N22" i="44"/>
  <c r="S22" i="44"/>
  <c r="B23" i="44"/>
  <c r="C23" i="44"/>
  <c r="E23" i="44"/>
  <c r="F23" i="44"/>
  <c r="H23" i="44"/>
  <c r="K23" i="44"/>
  <c r="L23" i="44"/>
  <c r="N23" i="44"/>
  <c r="S23" i="44"/>
  <c r="B24" i="44"/>
  <c r="C24" i="44"/>
  <c r="E24" i="44"/>
  <c r="F24" i="44"/>
  <c r="H24" i="44"/>
  <c r="K24" i="44"/>
  <c r="L24" i="44"/>
  <c r="N24" i="44"/>
  <c r="S24" i="44"/>
  <c r="B25" i="44"/>
  <c r="C25" i="44"/>
  <c r="E25" i="44"/>
  <c r="F25" i="44"/>
  <c r="H25" i="44"/>
  <c r="K25" i="44"/>
  <c r="L25" i="44"/>
  <c r="N25" i="44"/>
  <c r="S25" i="44"/>
  <c r="B26" i="44"/>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C21" i="52"/>
  <c r="B20" i="50"/>
  <c r="C19" i="55"/>
  <c r="C19" i="49"/>
  <c r="C19" i="50"/>
  <c r="C19" i="52"/>
  <c r="B19" i="55"/>
  <c r="B18" i="52"/>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18" i="49"/>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B18" i="50"/>
  <c r="C21" i="49"/>
  <c r="V39" i="44"/>
  <c r="AF1331" i="42"/>
  <c r="R44" i="44"/>
  <c r="G47" i="44"/>
  <c r="AB1291" i="42"/>
  <c r="O28" i="44"/>
  <c r="V28" i="44"/>
  <c r="B18" i="51"/>
  <c r="B21" i="52"/>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P24" i="44"/>
  <c r="B21" i="51"/>
  <c r="B18" i="55"/>
  <c r="B19" i="57"/>
  <c r="C20" i="50"/>
  <c r="C21" i="57"/>
  <c r="B18" i="57"/>
  <c r="B18" i="54"/>
  <c r="C20" i="52"/>
  <c r="C21" i="54"/>
  <c r="C21" i="55"/>
  <c r="B59" i="56"/>
  <c r="C20" i="54"/>
  <c r="B21" i="49"/>
  <c r="B19" i="52"/>
  <c r="B19" i="54"/>
  <c r="C20" i="57"/>
  <c r="B21" i="55"/>
  <c r="B71" i="56"/>
  <c r="AC411" i="42"/>
  <c r="P21" i="44" s="1"/>
  <c r="AC371" i="42"/>
  <c r="P20" i="44"/>
  <c r="C21" i="50"/>
  <c r="B20" i="55"/>
  <c r="C65" i="56"/>
  <c r="C20" i="49"/>
  <c r="C20" i="55"/>
  <c r="B20" i="57"/>
  <c r="C59" i="56"/>
  <c r="C19" i="54"/>
  <c r="AC331" i="42"/>
  <c r="P19" i="44" s="1"/>
  <c r="AC171" i="42"/>
  <c r="P15" i="44" s="1"/>
  <c r="AC131" i="42"/>
  <c r="P14" i="44"/>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26" i="55"/>
  <c r="B26" i="50"/>
  <c r="C25" i="55"/>
  <c r="C25" i="52"/>
  <c r="B22" i="57"/>
  <c r="B22" i="51"/>
  <c r="B22" i="55"/>
  <c r="B77" i="56"/>
  <c r="B22" i="54"/>
  <c r="B22" i="52"/>
  <c r="B22" i="50"/>
  <c r="B22" i="49"/>
  <c r="B15" i="51"/>
  <c r="B15" i="55"/>
  <c r="B15" i="54"/>
  <c r="B15" i="50"/>
  <c r="B35" i="56"/>
  <c r="B15" i="52"/>
  <c r="B15" i="57"/>
  <c r="C14" i="52"/>
  <c r="C14" i="57"/>
  <c r="C29" i="56"/>
  <c r="C14" i="50"/>
  <c r="C14" i="51"/>
  <c r="C14" i="55"/>
  <c r="C14" i="54"/>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B25" i="51"/>
  <c r="B25" i="55"/>
  <c r="B95" i="56"/>
  <c r="B25" i="54"/>
  <c r="B25" i="52"/>
  <c r="B25" i="57"/>
  <c r="C24" i="54"/>
  <c r="C24" i="52"/>
  <c r="C24" i="50"/>
  <c r="C24" i="57"/>
  <c r="C89" i="56"/>
  <c r="C24" i="51"/>
  <c r="C24" i="55"/>
  <c r="C17" i="57"/>
  <c r="C47" i="56"/>
  <c r="C17" i="51"/>
  <c r="C17" i="55"/>
  <c r="C17" i="54"/>
  <c r="C17" i="50"/>
  <c r="C17" i="49"/>
  <c r="C17" i="52"/>
  <c r="B14" i="57"/>
  <c r="B29" i="56"/>
  <c r="C13" i="57"/>
  <c r="C13" i="54"/>
  <c r="C34" i="49"/>
  <c r="C1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B24" i="57"/>
  <c r="B24" i="50"/>
  <c r="B24" i="49"/>
  <c r="B24" i="51"/>
  <c r="B24" i="55"/>
  <c r="B89" i="56"/>
  <c r="B24" i="54"/>
  <c r="B24" i="52"/>
  <c r="C23" i="57"/>
  <c r="C83" i="56"/>
  <c r="C23" i="51"/>
  <c r="C23" i="55"/>
  <c r="C23" i="54"/>
  <c r="C23" i="52"/>
  <c r="C23" i="50"/>
  <c r="C23" i="49"/>
  <c r="B17" i="51"/>
  <c r="B17" i="52"/>
  <c r="C16" i="52"/>
  <c r="C16" i="50"/>
  <c r="C16" i="57"/>
  <c r="C41" i="56"/>
  <c r="C16" i="51"/>
  <c r="C16" i="55"/>
  <c r="C16" i="54"/>
  <c r="B13" i="51"/>
  <c r="B13" i="55"/>
  <c r="B13" i="54"/>
  <c r="B23" i="56"/>
  <c r="B13" i="52"/>
  <c r="B13" i="57"/>
  <c r="C12" i="52"/>
  <c r="C12" i="50"/>
  <c r="C12" i="57"/>
  <c r="C17" i="56"/>
  <c r="C12" i="51"/>
  <c r="C12" i="55"/>
  <c r="C12" i="54"/>
  <c r="B34" i="49"/>
  <c r="B30" i="49"/>
  <c r="B26" i="49"/>
  <c r="B15" i="49"/>
  <c r="C32" i="49"/>
  <c r="C24" i="49"/>
  <c r="C12" i="49"/>
  <c r="B25" i="50"/>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C26" i="54"/>
  <c r="C26" i="52"/>
  <c r="C26" i="57"/>
  <c r="C101" i="56"/>
  <c r="C26" i="50"/>
  <c r="C26" i="51"/>
  <c r="C26" i="55"/>
  <c r="B23" i="55"/>
  <c r="B23" i="52"/>
  <c r="C22" i="54"/>
  <c r="C22" i="52"/>
  <c r="C22" i="57"/>
  <c r="C77" i="56"/>
  <c r="C22" i="50"/>
  <c r="C22" i="51"/>
  <c r="C22" i="55"/>
  <c r="B21" i="50"/>
  <c r="B16" i="57"/>
  <c r="B16" i="50"/>
  <c r="B16" i="49"/>
  <c r="B16" i="51"/>
  <c r="B16" i="55"/>
  <c r="B16" i="54"/>
  <c r="B41" i="56"/>
  <c r="B16" i="52"/>
  <c r="C15" i="57"/>
  <c r="C35" i="56"/>
  <c r="C15" i="51"/>
  <c r="C15" i="55"/>
  <c r="C15" i="54"/>
  <c r="C15" i="52"/>
  <c r="C15" i="50"/>
  <c r="C15" i="49"/>
  <c r="B12" i="57"/>
  <c r="B12" i="50"/>
  <c r="B12" i="49"/>
  <c r="B12" i="51"/>
  <c r="B12" i="55"/>
  <c r="B12" i="54"/>
  <c r="B17" i="56"/>
  <c r="B12" i="52"/>
  <c r="C11" i="51"/>
  <c r="C11" i="56"/>
  <c r="C11" i="55"/>
  <c r="C11" i="54"/>
  <c r="C11" i="52"/>
  <c r="C11" i="57"/>
  <c r="C11" i="49"/>
  <c r="B11" i="49"/>
  <c r="B33" i="49"/>
  <c r="B29" i="49"/>
  <c r="B25" i="49"/>
  <c r="B13" i="49"/>
  <c r="C30" i="49"/>
  <c r="C22"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K13" i="42"/>
  <c r="M13" i="42"/>
  <c r="AC91" i="42"/>
  <c r="P13" i="44"/>
  <c r="K251" i="42"/>
  <c r="M251" i="42"/>
  <c r="K323" i="42"/>
  <c r="M323" i="42"/>
  <c r="K319" i="42"/>
  <c r="M319" i="42"/>
  <c r="K315" i="42"/>
  <c r="M315" i="42"/>
  <c r="K311" i="42"/>
  <c r="M311" i="42"/>
  <c r="K307" i="42"/>
  <c r="M307" i="42"/>
  <c r="K303" i="42"/>
  <c r="M303" i="42"/>
  <c r="K299" i="42"/>
  <c r="M299" i="42"/>
  <c r="L61" i="44"/>
  <c r="S61" i="44"/>
  <c r="J16" i="44"/>
  <c r="AD331" i="42"/>
  <c r="Q19" i="44" s="1"/>
  <c r="J19" i="44"/>
  <c r="AD171" i="42"/>
  <c r="Q15" i="44"/>
  <c r="J15" i="44"/>
  <c r="J12" i="44"/>
  <c r="AD51" i="42"/>
  <c r="Q12" i="44"/>
  <c r="AD291" i="42"/>
  <c r="J18" i="44"/>
  <c r="AD131" i="42"/>
  <c r="Q14" i="44"/>
  <c r="J14" i="44"/>
  <c r="J11" i="44"/>
  <c r="S2011" i="42"/>
  <c r="AD251" i="42"/>
  <c r="Q17" i="44" s="1"/>
  <c r="J17" i="44"/>
  <c r="H125" i="56"/>
  <c r="H30" i="57"/>
  <c r="H173" i="56"/>
  <c r="H38" i="57"/>
  <c r="H197" i="56"/>
  <c r="H42" i="57"/>
  <c r="H53" i="56"/>
  <c r="H18" i="57"/>
  <c r="H107" i="56"/>
  <c r="H27" i="57"/>
  <c r="H41" i="56"/>
  <c r="H16" i="57"/>
  <c r="H29" i="56"/>
  <c r="H14" i="57"/>
  <c r="K617" i="42"/>
  <c r="M617" i="42"/>
  <c r="K494" i="42"/>
  <c r="M494" i="42"/>
  <c r="K492" i="42"/>
  <c r="M492" i="42"/>
  <c r="P451" i="42"/>
  <c r="G22" i="44"/>
  <c r="D22" i="44"/>
  <c r="P411" i="42"/>
  <c r="G21" i="44"/>
  <c r="D21" i="44"/>
  <c r="P371" i="42"/>
  <c r="G20" i="44" s="1"/>
  <c r="D20" i="44"/>
  <c r="D19" i="44"/>
  <c r="P331" i="42"/>
  <c r="G19" i="44" s="1"/>
  <c r="K61" i="44"/>
  <c r="Z211" i="42"/>
  <c r="AD211" i="42" s="1"/>
  <c r="Q16" i="44" s="1"/>
  <c r="V211" i="42"/>
  <c r="X211" i="42"/>
  <c r="AC211" i="42" s="1"/>
  <c r="P16" i="44" s="1"/>
  <c r="V16" i="44" s="1"/>
  <c r="T211" i="42"/>
  <c r="K211" i="42"/>
  <c r="M211" i="42"/>
  <c r="P171" i="42"/>
  <c r="D15" i="44"/>
  <c r="P131" i="42"/>
  <c r="G14" i="44"/>
  <c r="D14" i="44"/>
  <c r="H61" i="44"/>
  <c r="P11" i="44"/>
  <c r="Q11" i="44"/>
  <c r="K12" i="42"/>
  <c r="M12" i="42"/>
  <c r="D11" i="44"/>
  <c r="P11" i="42"/>
  <c r="G11" i="44"/>
  <c r="D16" i="44"/>
  <c r="P211" i="42"/>
  <c r="G16" i="44" s="1"/>
  <c r="P251" i="42"/>
  <c r="G17" i="44"/>
  <c r="D17" i="44"/>
  <c r="J61" i="44"/>
  <c r="Q20" i="44"/>
  <c r="D24" i="44"/>
  <c r="P531" i="42"/>
  <c r="G24" i="44"/>
  <c r="P611" i="42"/>
  <c r="AB211" i="42"/>
  <c r="O16" i="44"/>
  <c r="D12" i="44"/>
  <c r="P91" i="42"/>
  <c r="AB91" i="42"/>
  <c r="O13" i="44" s="1"/>
  <c r="D13" i="44"/>
  <c r="AB51" i="42"/>
  <c r="O12" i="44" s="1"/>
  <c r="AB411" i="42"/>
  <c r="O21" i="44" s="1"/>
  <c r="AB11" i="42"/>
  <c r="D25" i="44"/>
  <c r="AF11" i="42"/>
  <c r="R11" i="44"/>
  <c r="O11" i="44"/>
  <c r="G25" i="44"/>
  <c r="AB251" i="42"/>
  <c r="AF251" i="42" s="1"/>
  <c r="O17" i="44"/>
  <c r="V17" i="44" s="1"/>
  <c r="H35" i="56"/>
  <c r="H15" i="57"/>
  <c r="H71" i="56"/>
  <c r="H21" i="57"/>
  <c r="H11" i="56"/>
  <c r="H11" i="57"/>
  <c r="H61" i="57"/>
  <c r="I61" i="44"/>
  <c r="AF91" i="42"/>
  <c r="R13" i="44"/>
  <c r="G13"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Q18" i="44"/>
  <c r="N61" i="44"/>
  <c r="R17" i="44"/>
  <c r="M61" i="44"/>
  <c r="Q61" i="44"/>
  <c r="AF51" i="42"/>
  <c r="R12" i="44" s="1"/>
  <c r="AD2011" i="42"/>
  <c r="T12" i="44"/>
  <c r="E61" i="57"/>
  <c r="F61" i="44"/>
  <c r="AB131" i="42"/>
  <c r="O14" i="44" s="1"/>
  <c r="V14" i="44" s="1"/>
  <c r="AB531" i="42"/>
  <c r="O24" i="44" s="1"/>
  <c r="AB451" i="42"/>
  <c r="O22" i="44" s="1"/>
  <c r="AF411" i="42"/>
  <c r="R21" i="44" s="1"/>
  <c r="AB331" i="42"/>
  <c r="AF131" i="42"/>
  <c r="R14" i="44" s="1"/>
  <c r="T11" i="44"/>
  <c r="U11" i="44"/>
  <c r="V11" i="44"/>
  <c r="AC2011" i="42"/>
  <c r="T17" i="44"/>
  <c r="U17" i="44" s="1"/>
  <c r="P61" i="44"/>
  <c r="O19" i="44"/>
  <c r="V19" i="44" s="1"/>
  <c r="AF331" i="42"/>
  <c r="R19" i="44" s="1"/>
  <c r="T14" i="44"/>
  <c r="AF2011" i="42"/>
  <c r="U14" i="44"/>
  <c r="I13" i="57"/>
  <c r="D61" i="57"/>
  <c r="I61" i="57"/>
  <c r="J13" i="57"/>
  <c r="J61" i="57"/>
  <c r="V13" i="44"/>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R61" i="44"/>
  <c r="T61" i="44"/>
  <c r="V24" i="44" l="1"/>
  <c r="T21" i="44"/>
  <c r="U21" i="44" s="1"/>
  <c r="V21" i="44"/>
  <c r="AB171" i="42"/>
  <c r="G15" i="44"/>
  <c r="D23" i="44"/>
  <c r="P491" i="42"/>
  <c r="B83" i="56"/>
  <c r="B23" i="51"/>
  <c r="B23" i="54"/>
  <c r="B23" i="49"/>
  <c r="B23" i="50"/>
  <c r="B23" i="57"/>
  <c r="C18" i="51"/>
  <c r="C18" i="54"/>
  <c r="C18" i="50"/>
  <c r="C53" i="56"/>
  <c r="C18" i="52"/>
  <c r="C18" i="55"/>
  <c r="C18" i="49"/>
  <c r="C18" i="57"/>
  <c r="G26" i="44"/>
  <c r="AB611" i="42"/>
  <c r="V12" i="44"/>
  <c r="V61" i="44" s="1"/>
  <c r="B26" i="57"/>
  <c r="B26" i="54"/>
  <c r="B26" i="51"/>
  <c r="B26" i="52"/>
  <c r="B101" i="56"/>
  <c r="C95" i="56"/>
  <c r="C25" i="49"/>
  <c r="C25" i="51"/>
  <c r="C25" i="54"/>
  <c r="C25" i="57"/>
  <c r="C25" i="50"/>
  <c r="O25" i="44"/>
  <c r="AF571" i="42"/>
  <c r="R25" i="44" s="1"/>
  <c r="T19" i="44"/>
  <c r="U19" i="44" s="1"/>
  <c r="AF531" i="42"/>
  <c r="R24" i="44" s="1"/>
  <c r="AF211" i="42"/>
  <c r="R16" i="44" s="1"/>
  <c r="T16" i="44"/>
  <c r="D18" i="44"/>
  <c r="D61" i="44" s="1"/>
  <c r="P291" i="42"/>
  <c r="B20" i="54"/>
  <c r="B20" i="51"/>
  <c r="B20" i="49"/>
  <c r="B65" i="56"/>
  <c r="B20" i="52"/>
  <c r="AC451" i="42"/>
  <c r="P2011" i="42"/>
  <c r="U12" i="44"/>
  <c r="U61" i="44" s="1"/>
  <c r="T13" i="44"/>
  <c r="U13" i="44" s="1"/>
  <c r="B17" i="54"/>
  <c r="B47" i="56"/>
  <c r="B17" i="49"/>
  <c r="B17" i="55"/>
  <c r="B17" i="57"/>
  <c r="B17" i="50"/>
  <c r="B14" i="55"/>
  <c r="B14" i="50"/>
  <c r="B14" i="54"/>
  <c r="B14" i="49"/>
  <c r="B14" i="51"/>
  <c r="B14" i="52"/>
  <c r="C13" i="51"/>
  <c r="C13" i="49"/>
  <c r="C13" i="55"/>
  <c r="C13" i="52"/>
  <c r="C23" i="56"/>
  <c r="C13" i="50"/>
  <c r="B19" i="50"/>
  <c r="AB371" i="42"/>
  <c r="C71" i="56"/>
  <c r="B19" i="49"/>
  <c r="P22" i="44" l="1"/>
  <c r="AF451" i="42"/>
  <c r="R22" i="44" s="1"/>
  <c r="U25" i="44"/>
  <c r="O20" i="44"/>
  <c r="AF371" i="42"/>
  <c r="R20" i="44" s="1"/>
  <c r="U16" i="44"/>
  <c r="V25" i="44"/>
  <c r="T25" i="44"/>
  <c r="O26" i="44"/>
  <c r="AF611" i="42"/>
  <c r="R26" i="44" s="1"/>
  <c r="O15" i="44"/>
  <c r="AF171" i="42"/>
  <c r="R15" i="44" s="1"/>
  <c r="AB291" i="42"/>
  <c r="G18" i="44"/>
  <c r="G61" i="44" s="1"/>
  <c r="G23" i="44"/>
  <c r="AB491" i="42"/>
  <c r="T24" i="44"/>
  <c r="U24" i="44" s="1"/>
  <c r="O18" i="44" l="1"/>
  <c r="AF291" i="42"/>
  <c r="R18" i="44" s="1"/>
  <c r="T26" i="44"/>
  <c r="V26" i="44"/>
  <c r="V15" i="44"/>
  <c r="T15" i="44"/>
  <c r="U15" i="44" s="1"/>
  <c r="O61" i="44"/>
  <c r="O23" i="44"/>
  <c r="AF491" i="42"/>
  <c r="R23" i="44" s="1"/>
  <c r="U26" i="44"/>
  <c r="AB2011" i="42"/>
  <c r="V20" i="44"/>
  <c r="T20" i="44"/>
  <c r="U20" i="44" s="1"/>
  <c r="V22" i="44"/>
  <c r="T22" i="44"/>
  <c r="U22" i="44" s="1"/>
  <c r="U18" i="44" l="1"/>
  <c r="V23" i="44"/>
  <c r="T23" i="44"/>
  <c r="U23" i="44" s="1"/>
  <c r="T18" i="44"/>
  <c r="V18"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<sst xmlns="http://schemas.openxmlformats.org/spreadsheetml/2006/main" count="16437" uniqueCount="5184">
  <si>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</si>
  <si>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</si>
  <si>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</si>
  <si>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</si>
  <si>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</si>
  <si>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</si>
  <si>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</si>
  <si>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</si>
  <si>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</si>
  <si>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</si>
  <si>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</si>
  <si>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</si>
  <si>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</si>
  <si>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</si>
  <si>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</si>
  <si>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</si>
  <si>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</si>
  <si>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</si>
  <si>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</si>
  <si>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</si>
  <si>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</si>
  <si>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</si>
  <si>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</si>
  <si>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</si>
  <si>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</si>
  <si>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</si>
  <si>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</si>
  <si>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</si>
  <si>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</si>
  <si>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</si>
  <si>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</si>
  <si>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</si>
  <si>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</si>
  <si>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</si>
  <si>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</si>
  <si>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</si>
  <si>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</si>
  <si>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</si>
  <si>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</si>
  <si>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</si>
  <si>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</si>
  <si>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</si>
  <si>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</si>
  <si>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</si>
  <si>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</si>
  <si>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</si>
  <si>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</si>
  <si>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</si>
  <si>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</si>
  <si>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</si>
  <si>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</si>
  <si>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</si>
  <si>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</si>
  <si>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</si>
  <si>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</si>
  <si>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</si>
  <si>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</si>
  <si>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</si>
  <si>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</si>
  <si>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</si>
  <si>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</si>
  <si>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</si>
  <si>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</si>
  <si>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</si>
  <si>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</si>
  <si>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</si>
  <si>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</si>
  <si>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</si>
  <si>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</si>
  <si>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</si>
  <si>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</si>
  <si>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</si>
  <si>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</si>
  <si>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</si>
  <si>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</si>
  <si>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</si>
  <si>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</si>
  <si>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</si>
  <si>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</si>
  <si>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</si>
  <si>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</si>
  <si>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</si>
  <si>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</si>
  <si>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</si>
  <si>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</si>
  <si>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</si>
  <si>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</si>
  <si>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</si>
  <si>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</si>
  <si>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</si>
  <si>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</si>
  <si>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</si>
  <si>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</si>
  <si>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</si>
  <si>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</si>
  <si>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</si>
  <si>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</si>
  <si>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</si>
  <si>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</si>
  <si>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</si>
  <si>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</si>
  <si>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</si>
  <si>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</si>
  <si>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</si>
  <si>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</si>
  <si>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</si>
  <si>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</si>
  <si>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</si>
  <si>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</si>
  <si>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</si>
  <si>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</si>
  <si>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</si>
  <si>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</si>
  <si>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</si>
  <si>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</si>
  <si>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</si>
  <si>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</si>
  <si>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</si>
  <si>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</si>
  <si>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</si>
  <si>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</si>
  <si>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</si>
  <si>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</si>
  <si>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</si>
  <si>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</si>
  <si>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</si>
  <si>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</si>
  <si>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</si>
  <si>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</si>
  <si>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</si>
  <si>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</si>
  <si>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</si>
  <si>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</si>
  <si>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</si>
  <si>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</si>
  <si>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</si>
  <si>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</si>
  <si>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</si>
  <si>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</si>
  <si>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</si>
  <si>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</si>
  <si>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</si>
  <si>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</si>
  <si>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</si>
  <si>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</si>
  <si>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</si>
  <si>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</si>
  <si>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</si>
  <si>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</si>
  <si>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</si>
  <si>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</si>
  <si>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</si>
  <si>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</si>
  <si>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</si>
  <si>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</si>
  <si>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</si>
  <si>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</si>
  <si>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</si>
  <si>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</si>
  <si>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</si>
  <si>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</si>
  <si>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</si>
  <si>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</si>
  <si>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</si>
  <si>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</si>
  <si>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</si>
  <si>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</si>
  <si>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</si>
  <si>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</si>
  <si>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</si>
  <si>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</si>
  <si>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</si>
  <si>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</si>
  <si>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</si>
  <si>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</si>
  <si>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</si>
  <si>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</si>
  <si>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</si>
  <si>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</si>
  <si>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</si>
  <si>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</si>
  <si>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</si>
  <si>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</si>
  <si>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</si>
  <si>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</si>
  <si>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</si>
  <si>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</si>
  <si>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</si>
  <si>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</si>
  <si>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</si>
  <si>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</si>
  <si>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</si>
  <si>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</si>
  <si>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</si>
  <si>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</si>
  <si>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</si>
  <si>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</si>
  <si>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</si>
  <si>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</si>
  <si>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</si>
  <si>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</si>
  <si>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</si>
  <si>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</si>
  <si>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</si>
  <si>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</si>
  <si>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</si>
  <si>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</si>
  <si>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</si>
  <si>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</si>
  <si>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</si>
  <si>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</si>
  <si>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</si>
  <si>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</si>
  <si>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</si>
  <si>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</si>
  <si>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</si>
  <si>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</si>
  <si>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</si>
  <si>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</si>
  <si>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</si>
  <si>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</si>
  <si>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</si>
  <si>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</si>
  <si>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</si>
  <si>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</si>
  <si>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</si>
  <si>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</si>
  <si>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</si>
  <si>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</si>
  <si>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</si>
  <si>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</si>
  <si>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</si>
  <si>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</si>
  <si>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</si>
  <si>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</si>
  <si>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</si>
  <si>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</si>
  <si>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</si>
  <si>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</si>
  <si>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</si>
  <si>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</si>
  <si>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</si>
  <si>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</si>
  <si>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</si>
  <si>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</si>
  <si>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</si>
  <si>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</si>
  <si>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</si>
  <si>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</si>
  <si>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</si>
  <si>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</si>
  <si>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</si>
  <si>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</si>
  <si>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</si>
  <si>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</si>
  <si>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</si>
  <si>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</si>
  <si>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</si>
  <si>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</si>
  <si>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</si>
  <si>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</si>
  <si>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</si>
  <si>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</si>
  <si>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</si>
  <si>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</si>
  <si>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</si>
  <si>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</si>
  <si>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</si>
  <si>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</si>
  <si>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</si>
  <si>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</si>
  <si>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</si>
  <si>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</si>
  <si>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</si>
  <si>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</si>
  <si>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</si>
  <si>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</si>
  <si>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</si>
  <si>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</si>
  <si>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</si>
  <si>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</si>
  <si>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</si>
  <si>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</si>
  <si>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</si>
  <si>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</si>
  <si>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</si>
  <si>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</si>
  <si>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</si>
  <si>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</si>
  <si>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</si>
  <si>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</si>
  <si>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</si>
  <si>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</si>
  <si>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</si>
  <si>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</si>
  <si>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</si>
  <si>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</si>
  <si>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</si>
  <si>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</si>
  <si>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</si>
  <si>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</si>
  <si>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</si>
  <si>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</si>
  <si>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</si>
  <si>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</si>
  <si>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</si>
  <si>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</si>
  <si>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</si>
  <si>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</si>
  <si>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</si>
  <si>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</si>
  <si>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</si>
  <si>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</si>
  <si>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</si>
  <si>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</si>
  <si>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</si>
  <si>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</si>
  <si>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</si>
  <si>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</si>
  <si>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</si>
  <si>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</si>
  <si>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</si>
  <si>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</si>
  <si>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</si>
  <si>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</si>
  <si>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</si>
  <si>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</si>
  <si>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</si>
  <si>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</si>
  <si>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</si>
  <si>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</si>
  <si>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</si>
  <si>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</si>
  <si>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</si>
  <si>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</si>
  <si>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</si>
  <si>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</si>
  <si>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</si>
  <si>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</si>
  <si>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</si>
  <si>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</si>
  <si>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</si>
  <si>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</si>
  <si>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</si>
  <si>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</si>
  <si>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</si>
  <si>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</si>
  <si>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</si>
  <si>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</si>
  <si>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</si>
  <si>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</si>
  <si>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</si>
  <si>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</si>
  <si>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</si>
  <si>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</si>
  <si>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</si>
  <si>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</si>
  <si>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</si>
  <si>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</si>
  <si>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</si>
  <si>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</si>
  <si>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</si>
  <si>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</si>
  <si>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</si>
  <si>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</si>
  <si>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</si>
  <si>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</si>
  <si>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</si>
  <si>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</si>
  <si>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</si>
  <si>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</si>
  <si>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</si>
  <si>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</si>
  <si>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</si>
  <si>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</si>
  <si>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</si>
  <si>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</si>
  <si>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</si>
  <si>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</si>
  <si>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</si>
  <si>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</si>
  <si>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</si>
  <si>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</si>
  <si>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</si>
  <si>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</si>
  <si>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</si>
  <si>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</si>
  <si>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</si>
  <si>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</si>
  <si>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</si>
  <si>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</si>
  <si>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</si>
  <si>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</si>
  <si>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</si>
  <si>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</si>
  <si>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</si>
  <si>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</si>
  <si>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</si>
  <si>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</si>
  <si>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</si>
  <si>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</si>
  <si>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</si>
  <si>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</si>
  <si>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</si>
  <si>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</si>
  <si>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</si>
  <si>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</si>
  <si>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</si>
  <si>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</si>
  <si>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</si>
  <si>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</si>
  <si>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</si>
  <si>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</si>
  <si>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</si>
  <si>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</si>
  <si>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</si>
  <si>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</si>
  <si>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</si>
  <si>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</si>
  <si>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</si>
  <si>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</si>
  <si>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</si>
  <si>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</si>
  <si>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</si>
  <si>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</si>
  <si>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</si>
  <si>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</si>
  <si>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</si>
  <si>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</si>
  <si>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</si>
  <si>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</si>
  <si>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</si>
  <si>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</si>
  <si>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</si>
  <si>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</si>
  <si>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</si>
  <si>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</si>
  <si>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</si>
  <si>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</si>
  <si>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</si>
  <si>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</si>
  <si>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</si>
  <si>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</si>
  <si>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</si>
  <si>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</si>
  <si>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</si>
  <si>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</si>
  <si>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</si>
  <si>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</si>
  <si>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</si>
  <si>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</si>
  <si>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</si>
  <si>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</si>
  <si>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</si>
  <si>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</si>
  <si>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</si>
  <si>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</si>
  <si>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</si>
  <si>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</si>
  <si>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</si>
  <si>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</si>
  <si>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</si>
  <si>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</si>
  <si>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</si>
  <si>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</si>
  <si>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</si>
  <si>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</si>
  <si>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</si>
  <si>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</si>
  <si>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</si>
  <si>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</si>
  <si>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</si>
  <si>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</si>
  <si>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</si>
  <si>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</si>
  <si>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</si>
  <si>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</si>
  <si>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</si>
  <si>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</si>
  <si>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</si>
  <si>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</si>
  <si>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</si>
  <si>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</si>
  <si>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</si>
  <si>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</si>
  <si>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</si>
  <si>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</si>
  <si>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</si>
  <si>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</si>
  <si>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</si>
  <si>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</si>
  <si>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</si>
  <si>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</si>
  <si>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</si>
  <si>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</si>
  <si>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</si>
  <si>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</si>
  <si>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</si>
  <si>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</si>
  <si>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</si>
  <si>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</si>
  <si>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</si>
  <si>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</si>
  <si>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</si>
  <si>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</si>
  <si>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</si>
  <si>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</si>
  <si>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</si>
  <si>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</si>
  <si>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</si>
  <si>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</si>
  <si>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</si>
  <si>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</si>
  <si>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</si>
  <si>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</si>
  <si>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</si>
  <si>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</si>
  <si>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</si>
  <si>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</si>
  <si>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</si>
  <si>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</si>
  <si>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</si>
  <si>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</si>
  <si>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</si>
  <si>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</si>
  <si>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</si>
  <si>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</si>
  <si>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</si>
  <si>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</si>
  <si>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</si>
  <si>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</si>
  <si>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</si>
  <si>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</si>
  <si>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</si>
  <si>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</si>
  <si>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</si>
  <si>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</si>
  <si>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</si>
  <si>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</si>
  <si>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</si>
  <si>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</si>
  <si>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</si>
  <si>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</si>
  <si>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</si>
  <si>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</si>
  <si>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</si>
  <si>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</si>
  <si>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</si>
  <si>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</si>
  <si>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</si>
  <si>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</si>
  <si>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</si>
  <si>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</si>
  <si>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</si>
  <si>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</si>
  <si>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</si>
  <si>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</si>
  <si>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</si>
  <si>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</si>
  <si>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</si>
  <si>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</si>
  <si>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</si>
  <si>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</si>
  <si>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</si>
  <si>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</si>
  <si>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</si>
  <si>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</si>
  <si>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</si>
  <si>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</si>
  <si>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</si>
  <si>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</si>
  <si>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</si>
  <si>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</si>
  <si>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</si>
  <si>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</si>
  <si>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</si>
  <si>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</si>
  <si>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</si>
  <si>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</si>
  <si>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</si>
  <si>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</si>
  <si>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</si>
  <si>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</si>
  <si>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</si>
  <si>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</si>
  <si>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</si>
  <si>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</si>
  <si>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</si>
  <si>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</si>
  <si>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</si>
  <si>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</si>
  <si>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</si>
  <si>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</si>
  <si>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</si>
  <si>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</si>
  <si>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</si>
  <si>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</si>
  <si>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</si>
  <si>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</si>
  <si>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</si>
  <si>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</si>
  <si>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</si>
  <si>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</si>
  <si>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</si>
  <si>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</si>
  <si>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</si>
  <si>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</si>
  <si>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</si>
  <si>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</si>
  <si>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</si>
  <si>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</si>
  <si>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</si>
  <si>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</si>
  <si>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</si>
  <si>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</si>
  <si>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</si>
  <si>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</si>
  <si>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</si>
  <si>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</si>
  <si>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</si>
  <si>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</si>
  <si>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</si>
  <si>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</si>
  <si>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</si>
  <si>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</si>
  <si>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</si>
  <si>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</si>
  <si>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</si>
  <si>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</si>
  <si>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</si>
  <si>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</si>
  <si>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</si>
  <si>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</si>
  <si>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</si>
  <si>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</si>
  <si>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</si>
  <si>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</si>
  <si>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</si>
  <si>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</si>
  <si>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</si>
  <si>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</si>
  <si>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</si>
  <si>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</si>
  <si>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</si>
  <si>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</si>
  <si>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</si>
  <si>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</si>
  <si>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</si>
  <si>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</si>
  <si>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</si>
  <si>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</si>
  <si>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</si>
  <si>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</si>
  <si>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</si>
  <si>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</si>
  <si>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</si>
  <si>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</si>
  <si>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</si>
  <si>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</si>
  <si>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</si>
  <si>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</si>
  <si>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</si>
  <si>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</si>
  <si>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</si>
  <si>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</si>
  <si>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</si>
  <si>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</si>
  <si>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</si>
  <si>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</si>
  <si>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</si>
  <si>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</si>
  <si>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</si>
  <si>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</si>
  <si>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</si>
  <si>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</si>
  <si>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</si>
  <si>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</si>
  <si>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</si>
  <si>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</si>
  <si>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</si>
  <si>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</si>
  <si>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</si>
  <si>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</si>
  <si>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</si>
  <si>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</si>
  <si>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</si>
  <si>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</si>
  <si>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</si>
  <si>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</si>
  <si>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</si>
  <si>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</si>
  <si>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</si>
  <si>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</si>
  <si>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</si>
  <si>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</si>
  <si>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</si>
  <si>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</si>
  <si>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</si>
  <si>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</si>
  <si>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</si>
  <si>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</si>
  <si>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</si>
  <si>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</si>
  <si>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</si>
  <si>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</si>
  <si>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</si>
  <si>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</si>
  <si>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</si>
  <si>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</si>
  <si>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</si>
  <si>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</si>
  <si>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</si>
  <si>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</si>
  <si>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</si>
  <si>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</si>
  <si>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</si>
  <si>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</si>
  <si>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</si>
  <si>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</si>
  <si>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</si>
  <si>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</si>
  <si>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</si>
  <si>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</si>
  <si>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</si>
  <si>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</si>
  <si>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</si>
  <si>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</si>
  <si>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</si>
  <si>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</si>
  <si>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</si>
  <si>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</si>
  <si>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</si>
  <si>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</si>
  <si>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</si>
  <si>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</si>
  <si>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</si>
  <si>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</si>
  <si>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</si>
  <si>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</si>
  <si>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</si>
  <si>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</si>
  <si>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</si>
  <si>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</si>
  <si>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</si>
  <si>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</si>
  <si>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</si>
  <si>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</si>
  <si>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</si>
  <si>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</si>
  <si>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</si>
  <si>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</si>
  <si>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</si>
  <si>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</si>
  <si>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</si>
  <si>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</si>
  <si>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</si>
  <si>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</si>
  <si>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</si>
  <si>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</si>
  <si>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</si>
  <si>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</si>
  <si>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</si>
  <si>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</si>
  <si>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</si>
  <si>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</si>
  <si>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</si>
  <si>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</si>
  <si>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</si>
  <si>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</si>
  <si>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</si>
  <si>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</si>
  <si>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</si>
  <si>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</si>
  <si>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</si>
  <si>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</si>
  <si>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</si>
  <si>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</si>
  <si>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</si>
  <si>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</si>
  <si>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</si>
  <si>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</si>
  <si>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</si>
  <si>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</si>
  <si>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</si>
  <si>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</si>
  <si>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</si>
  <si>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</si>
  <si>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</si>
  <si>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</si>
  <si>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</si>
  <si>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</si>
  <si>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</si>
  <si>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</si>
  <si>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</si>
  <si>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</si>
  <si>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</si>
  <si>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</si>
  <si>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</si>
  <si>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</si>
  <si>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</si>
  <si>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</si>
  <si>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</si>
  <si>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</si>
  <si>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</si>
  <si>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</si>
  <si>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</si>
  <si>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</si>
  <si>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</si>
  <si>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</si>
  <si>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</si>
  <si>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</si>
  <si>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</si>
  <si>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</si>
  <si>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</si>
  <si>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</si>
  <si>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</si>
  <si>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</si>
  <si>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</si>
  <si>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</si>
  <si>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</si>
  <si>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</si>
  <si>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</si>
  <si>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</si>
  <si>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</si>
  <si>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</si>
  <si>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</si>
  <si>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</si>
  <si>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</si>
  <si>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</si>
  <si>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</si>
  <si>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</si>
  <si>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</si>
  <si>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</si>
  <si>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</si>
  <si>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</si>
  <si>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</si>
  <si>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</si>
  <si>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</si>
  <si>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</si>
  <si>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</si>
  <si>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</si>
  <si>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</si>
  <si>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</si>
  <si>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</si>
  <si>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</si>
  <si>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</si>
  <si>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</si>
  <si>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</si>
  <si>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</si>
  <si>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</si>
  <si>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</si>
  <si>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</si>
  <si>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</si>
  <si>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</si>
  <si>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</si>
  <si>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</si>
  <si>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</si>
  <si>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</si>
  <si>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</si>
  <si>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</si>
  <si>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</si>
  <si>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</si>
  <si>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</si>
  <si>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</si>
  <si>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</si>
  <si>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</si>
  <si>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</si>
  <si>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</si>
  <si>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</si>
  <si>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</si>
  <si>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</si>
  <si>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</si>
  <si>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</si>
  <si>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</si>
  <si>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</si>
  <si>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</si>
  <si>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</si>
  <si>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</si>
  <si>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</si>
  <si>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</si>
  <si>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</si>
  <si>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</si>
  <si>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</si>
  <si>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</si>
  <si>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</si>
  <si>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</si>
  <si>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</si>
  <si>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</si>
  <si>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</si>
  <si>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</si>
  <si>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</si>
  <si>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</si>
  <si>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</si>
  <si>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</si>
  <si>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</si>
  <si>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</si>
  <si>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</si>
  <si>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</si>
  <si>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</si>
  <si>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</si>
  <si>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</si>
  <si>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</si>
  <si>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</si>
  <si>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</si>
  <si>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</si>
  <si>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</si>
  <si>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</si>
  <si>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</si>
  <si>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</si>
  <si>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</si>
  <si>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</si>
  <si>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</si>
  <si>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</si>
  <si>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</si>
  <si>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</si>
  <si>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</si>
  <si>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</si>
  <si>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</si>
  <si>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</si>
  <si>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</si>
  <si>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</si>
  <si>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</si>
  <si>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</si>
  <si>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</si>
  <si>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</si>
  <si>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</si>
  <si>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</si>
  <si>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</si>
  <si>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</si>
  <si>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</si>
  <si>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</si>
  <si>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</si>
  <si>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</si>
  <si>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</si>
  <si>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</si>
  <si>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</si>
  <si>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</si>
  <si>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</si>
  <si>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</si>
  <si>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</si>
  <si>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</si>
  <si>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</si>
  <si>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</si>
  <si>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</si>
  <si>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</si>
  <si>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</si>
  <si>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</si>
  <si>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</si>
  <si>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</si>
  <si>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</si>
  <si>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</si>
  <si>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</si>
  <si>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</si>
  <si>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</si>
  <si>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</si>
  <si>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</si>
  <si>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</si>
  <si>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</si>
  <si>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</si>
  <si>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</si>
  <si>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</si>
  <si>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</si>
  <si>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</si>
  <si>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</si>
  <si>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</si>
  <si>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</si>
  <si>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</si>
  <si>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</si>
  <si>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</si>
  <si>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</si>
  <si>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</si>
  <si>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</si>
  <si>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</si>
  <si>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</si>
  <si>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</si>
  <si>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</si>
  <si>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</si>
  <si>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</si>
  <si>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</si>
  <si>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</si>
  <si>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</si>
  <si>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</si>
  <si>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</si>
  <si>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</si>
  <si>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</si>
  <si>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</si>
  <si>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</si>
  <si>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</si>
  <si>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</si>
  <si>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</si>
  <si>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</si>
  <si>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</si>
  <si>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</si>
  <si>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</si>
  <si>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</si>
  <si>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</si>
  <si>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</si>
  <si>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</si>
  <si>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</si>
  <si>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</si>
  <si>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</si>
  <si>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</si>
  <si>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</si>
  <si>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</si>
  <si>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</si>
  <si>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</si>
  <si>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</si>
  <si>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</si>
  <si>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</si>
  <si>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</si>
  <si>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</si>
  <si>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</si>
  <si>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</si>
  <si>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</si>
  <si>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</si>
  <si>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</si>
  <si>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</si>
  <si>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</si>
  <si>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</si>
  <si>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</si>
  <si>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</si>
  <si>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</si>
  <si>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</si>
  <si>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</si>
  <si>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</si>
  <si>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</si>
  <si>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</si>
  <si>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</si>
  <si>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</si>
  <si>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</si>
  <si>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</si>
  <si>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</si>
  <si>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</si>
  <si>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</si>
  <si>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</si>
  <si>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</si>
  <si>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</si>
  <si>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</si>
  <si>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</si>
  <si>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</si>
  <si>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</si>
  <si>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</si>
  <si>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</si>
  <si>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</si>
  <si>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</si>
  <si>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</si>
  <si>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</si>
  <si>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</si>
  <si>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</si>
  <si>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</si>
  <si>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</si>
  <si>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</si>
  <si>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</si>
  <si>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</si>
  <si>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</si>
  <si>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</si>
  <si>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</si>
  <si>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</si>
  <si>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</si>
  <si>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</si>
  <si>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</si>
  <si>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</si>
  <si>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</si>
  <si>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</si>
  <si>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</si>
  <si>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</si>
  <si>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</si>
  <si>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</si>
  <si>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</si>
  <si>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</si>
  <si>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</si>
  <si>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</si>
  <si>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</si>
  <si>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</si>
  <si>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</si>
  <si>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</si>
  <si>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</si>
  <si>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</si>
  <si>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</si>
  <si>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</si>
  <si>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</si>
  <si>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</si>
  <si>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</si>
  <si>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</si>
  <si>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</si>
  <si>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</si>
  <si>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</si>
  <si>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</si>
  <si>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</si>
  <si>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</si>
  <si>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</si>
  <si>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</si>
  <si>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</si>
  <si>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</si>
  <si>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</si>
  <si>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</si>
  <si>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</si>
  <si>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</si>
  <si>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</si>
  <si>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</si>
  <si>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</si>
  <si>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</si>
  <si>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</si>
  <si>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</si>
  <si>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</si>
  <si>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</si>
  <si>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</si>
  <si>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</si>
  <si>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</si>
  <si>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</si>
  <si>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</si>
  <si>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</si>
  <si>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</si>
  <si>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</si>
  <si>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</si>
  <si>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</si>
  <si>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</si>
  <si>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</si>
  <si>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</si>
  <si>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</si>
  <si>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</si>
  <si>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</si>
  <si>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</si>
  <si>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</si>
  <si>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</si>
  <si>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</si>
  <si>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</si>
  <si>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</si>
  <si>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</si>
  <si>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</si>
  <si>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</si>
  <si>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</si>
  <si>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</si>
  <si>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</si>
  <si>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</si>
  <si>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</si>
  <si>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</si>
  <si>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</si>
  <si>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</si>
  <si>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</si>
  <si>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</si>
  <si>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</si>
  <si>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</si>
  <si>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</si>
  <si>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</si>
  <si>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</si>
  <si>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</si>
  <si>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</si>
  <si>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</si>
  <si>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</si>
  <si>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</si>
  <si>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</si>
  <si>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</si>
  <si>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</si>
  <si>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</si>
  <si>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</si>
  <si>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</si>
  <si>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</si>
  <si>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</si>
  <si>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</si>
  <si>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</si>
  <si>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</si>
  <si>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</si>
  <si>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</si>
  <si>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</si>
  <si>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</si>
  <si>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</si>
  <si>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</si>
  <si>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</si>
  <si>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</si>
  <si>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</si>
  <si>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</si>
  <si>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</si>
  <si>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</si>
  <si>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</si>
  <si>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</si>
  <si>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</si>
  <si>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</si>
  <si>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</si>
  <si>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</si>
  <si>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</si>
  <si>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</si>
  <si>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</si>
  <si>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</si>
  <si>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</si>
  <si>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</si>
  <si>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</si>
  <si>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</si>
  <si>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</si>
  <si>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</si>
  <si>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</si>
  <si>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</si>
  <si>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</si>
  <si>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</si>
  <si>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</si>
  <si>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</si>
  <si>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</si>
  <si>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</si>
  <si>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</si>
  <si>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</si>
  <si>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</si>
  <si>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</si>
  <si>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</si>
  <si>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</si>
  <si>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</si>
  <si>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</si>
  <si>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</si>
  <si>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</si>
  <si>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</si>
  <si>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</si>
  <si>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</si>
  <si>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</si>
  <si>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</si>
  <si>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</si>
  <si>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</si>
  <si>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</si>
  <si>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</si>
  <si>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</si>
  <si>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</si>
  <si>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</si>
  <si>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</si>
  <si>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</si>
  <si>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</si>
  <si>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</si>
  <si>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</si>
  <si>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</si>
  <si>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</si>
  <si>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</si>
  <si>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</si>
  <si>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</si>
  <si>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</si>
  <si>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</si>
  <si>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</si>
  <si>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</si>
  <si>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</si>
  <si>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</si>
  <si>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</si>
  <si>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</si>
  <si>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</si>
  <si>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</si>
  <si>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</si>
  <si>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</si>
  <si>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</si>
  <si>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</si>
  <si>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</si>
  <si>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</si>
  <si>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</si>
  <si>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</si>
  <si>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</si>
  <si>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</si>
  <si>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</si>
  <si>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</si>
  <si>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</si>
  <si>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</si>
  <si>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</si>
  <si>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</si>
  <si>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</si>
  <si>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</si>
  <si>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</si>
  <si>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</si>
  <si>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</si>
  <si>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</si>
  <si>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</si>
  <si>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</si>
  <si>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</si>
  <si>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</si>
  <si>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</si>
  <si>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</si>
  <si>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</si>
  <si>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</si>
  <si>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</si>
  <si>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</si>
  <si>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</si>
  <si>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</si>
  <si>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</si>
  <si>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</si>
  <si>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</si>
  <si>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</si>
  <si>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</si>
  <si>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</si>
  <si>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</si>
  <si>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</si>
  <si>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</si>
  <si>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</si>
  <si>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</si>
  <si>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</si>
  <si>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</si>
  <si>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</si>
  <si>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</si>
  <si>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</si>
  <si>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</si>
  <si>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</si>
  <si>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</si>
  <si>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</si>
  <si>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</si>
  <si>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</si>
  <si>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</si>
  <si>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</si>
  <si>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</si>
  <si>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</si>
  <si>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</si>
  <si>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</si>
  <si>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</si>
  <si>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</si>
  <si>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</si>
  <si>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</si>
  <si>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</si>
  <si>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</si>
  <si>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</si>
  <si>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</si>
  <si>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</si>
  <si>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</si>
  <si>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</si>
  <si>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</si>
  <si>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</si>
  <si>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</si>
  <si>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</si>
  <si>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</si>
  <si>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</si>
  <si>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</si>
  <si>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</si>
  <si>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</si>
  <si>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</si>
  <si>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</si>
  <si>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</si>
  <si>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</si>
  <si>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</si>
  <si>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</si>
  <si>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</si>
  <si>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</si>
  <si>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</si>
  <si>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</si>
  <si>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</si>
  <si>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</si>
  <si>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</si>
  <si>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</si>
  <si>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</si>
  <si>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</si>
  <si>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</si>
  <si>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</si>
  <si>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</si>
  <si>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</si>
  <si>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</si>
  <si>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</si>
  <si>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</si>
  <si>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</si>
  <si>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</si>
  <si>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</si>
  <si>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</si>
  <si>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</si>
  <si>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</si>
  <si>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</si>
  <si>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</si>
  <si>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</si>
  <si>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</si>
  <si>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</si>
  <si>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</si>
  <si>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</si>
  <si>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</si>
  <si>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</si>
  <si>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</si>
  <si>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</si>
  <si>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</si>
  <si>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</si>
  <si>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</si>
  <si>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</si>
  <si>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</si>
  <si>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</si>
  <si>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</si>
  <si>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</si>
  <si>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</si>
  <si>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</si>
  <si>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</si>
  <si>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</si>
  <si>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</si>
  <si>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</si>
  <si>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</si>
  <si>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</si>
  <si>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</si>
  <si>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</si>
  <si>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</si>
  <si>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</si>
  <si>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</si>
  <si>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</si>
  <si>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</si>
  <si>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</si>
  <si>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</si>
  <si>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</si>
  <si>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</si>
  <si>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</si>
  <si>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</si>
  <si>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</si>
  <si>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</si>
  <si>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</si>
  <si>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</si>
  <si>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</si>
  <si>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</si>
  <si>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</si>
  <si>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</si>
  <si>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</si>
  <si>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</si>
  <si>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</si>
  <si>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</si>
  <si>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</si>
  <si>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</si>
  <si>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</si>
  <si>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</si>
  <si>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</si>
  <si>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</si>
  <si>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</si>
  <si>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</si>
  <si>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</si>
  <si>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</si>
  <si>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</si>
  <si>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</si>
  <si>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</si>
  <si>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</si>
  <si>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</si>
  <si>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</si>
  <si>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</si>
  <si>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</si>
  <si>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</si>
  <si>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</si>
  <si>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</si>
  <si>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</si>
  <si>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</si>
  <si>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</si>
  <si>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</si>
  <si>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</si>
  <si>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</si>
  <si>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</si>
  <si>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</si>
  <si>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</si>
  <si>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</si>
  <si>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</si>
  <si>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</si>
  <si>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</si>
  <si>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</si>
  <si>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</si>
  <si>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</si>
  <si>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</si>
  <si>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</si>
  <si>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</si>
  <si>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</si>
  <si>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</si>
  <si>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</si>
  <si>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</si>
  <si>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</si>
  <si>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</si>
  <si>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</si>
  <si>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</si>
  <si>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</si>
  <si>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</si>
  <si>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</si>
  <si>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</si>
  <si>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</si>
  <si>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</si>
  <si>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</si>
  <si>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</si>
  <si>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</si>
  <si>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</si>
  <si>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</si>
  <si>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</si>
  <si>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</si>
  <si>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</si>
  <si>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</si>
  <si>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</si>
  <si>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</si>
  <si>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</si>
  <si>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</si>
  <si>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</si>
  <si>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</si>
  <si>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</si>
  <si>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</si>
  <si>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</si>
  <si>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</si>
  <si>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</si>
  <si>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</si>
  <si>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</si>
  <si>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</si>
  <si>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</si>
  <si>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</si>
  <si>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</si>
  <si>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</si>
  <si>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</si>
  <si>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</si>
  <si>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</si>
  <si>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</si>
  <si>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</si>
  <si>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</si>
  <si>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</si>
  <si>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</si>
  <si>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</si>
  <si>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</si>
  <si>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</si>
  <si>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</si>
  <si>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</si>
  <si>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</si>
  <si>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</si>
  <si>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</si>
  <si>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</si>
  <si>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</si>
  <si>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</si>
  <si>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</si>
  <si>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</si>
  <si>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</si>
  <si>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</si>
  <si>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</si>
  <si>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</si>
  <si>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</si>
  <si>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</si>
  <si>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</si>
  <si>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</si>
  <si>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</si>
  <si>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</si>
  <si>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</si>
  <si>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</si>
  <si>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</si>
  <si>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</si>
  <si>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</si>
  <si>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</si>
  <si>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</si>
  <si>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</si>
  <si>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</si>
  <si>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</si>
  <si>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</si>
  <si>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</si>
  <si>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</si>
  <si>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</si>
  <si>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</si>
  <si>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</si>
  <si>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</si>
  <si>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</si>
  <si>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</si>
  <si>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</si>
  <si>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</si>
  <si>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</si>
  <si>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</si>
  <si>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</si>
  <si>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</si>
  <si>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</si>
  <si>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</si>
  <si>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</si>
  <si>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</si>
  <si>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</si>
  <si>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</si>
  <si>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</si>
  <si>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</si>
  <si>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</si>
  <si>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</si>
  <si>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</si>
  <si>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</si>
  <si>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</si>
  <si>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</si>
  <si>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</si>
  <si>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</si>
  <si>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</si>
  <si>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</si>
  <si>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</si>
  <si>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</si>
  <si>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</si>
  <si>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</si>
  <si>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</si>
  <si>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</si>
  <si>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</si>
  <si>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</si>
  <si>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</si>
  <si>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</si>
  <si>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</si>
  <si>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</si>
  <si>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</si>
  <si>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</si>
  <si>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</si>
  <si>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</si>
  <si>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</si>
  <si>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</si>
  <si>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</si>
  <si>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</si>
  <si>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</si>
  <si>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</si>
  <si>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</si>
  <si>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</si>
  <si>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</si>
  <si>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</si>
  <si>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</si>
  <si>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</si>
  <si>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</si>
  <si>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</si>
  <si>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</si>
  <si>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</si>
  <si>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</si>
  <si>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</si>
  <si>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</si>
  <si>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</si>
  <si>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</si>
  <si>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</si>
  <si>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</si>
  <si>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</si>
  <si>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</si>
  <si>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</si>
  <si>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</si>
  <si>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</si>
  <si>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</si>
  <si>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</si>
  <si>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</si>
  <si>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</si>
  <si>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</si>
  <si>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</si>
  <si>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</si>
  <si>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</si>
  <si>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</si>
  <si>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</si>
  <si>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</si>
  <si>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</si>
  <si>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</si>
  <si>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</si>
  <si>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</si>
  <si>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</si>
  <si>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</si>
  <si>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</si>
  <si>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</si>
  <si>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</si>
  <si>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</si>
  <si>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</si>
  <si>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</si>
  <si>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</si>
  <si>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</si>
  <si>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</si>
  <si>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</si>
  <si>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</si>
  <si>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</si>
  <si>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</si>
  <si>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</si>
  <si>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</si>
  <si>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</si>
  <si>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</si>
  <si>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</si>
  <si>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</si>
  <si>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</si>
  <si>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</si>
  <si>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</si>
  <si>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</si>
  <si>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</si>
  <si>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</si>
  <si>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</si>
  <si>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</si>
  <si>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</si>
  <si>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</si>
  <si>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</si>
  <si>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</si>
  <si>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</si>
  <si>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</si>
  <si>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</si>
  <si>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</si>
  <si>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</si>
  <si>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</si>
  <si>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</si>
  <si>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</si>
  <si>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</si>
  <si>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</si>
  <si>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</si>
  <si>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</si>
  <si>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</si>
  <si>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</si>
  <si>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</si>
  <si>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</si>
  <si>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</si>
  <si>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</si>
  <si>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</si>
  <si>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</si>
  <si>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</si>
  <si>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</si>
  <si>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</si>
  <si>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</si>
  <si>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</si>
  <si>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</si>
  <si>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</si>
  <si>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</si>
  <si>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</si>
  <si>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</si>
  <si>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</si>
  <si>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</si>
  <si>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</si>
  <si>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</si>
  <si>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</si>
  <si>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</si>
  <si>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</si>
  <si>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</si>
  <si>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</si>
  <si>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</si>
  <si>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</si>
  <si>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</si>
  <si>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</si>
  <si>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</si>
  <si>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</si>
  <si>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</si>
  <si>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</si>
  <si>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</si>
  <si>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</si>
  <si>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</si>
  <si>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</si>
  <si>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</si>
  <si>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</si>
  <si>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</si>
  <si>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</si>
  <si>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</si>
  <si>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</si>
  <si>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</si>
  <si>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</si>
  <si>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</si>
  <si>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</si>
  <si>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</si>
  <si>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</si>
  <si>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</si>
  <si>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</si>
  <si>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</si>
  <si>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</si>
  <si>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</si>
  <si>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</si>
  <si>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</si>
  <si>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</si>
  <si>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</si>
  <si>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</si>
  <si>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</si>
  <si>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</si>
  <si>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</si>
  <si>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</si>
  <si>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</si>
  <si>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</si>
  <si>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</si>
  <si>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</si>
  <si>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</si>
  <si>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</si>
  <si>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</si>
  <si>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</si>
  <si>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</si>
  <si>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</si>
  <si>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</si>
  <si>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</si>
  <si>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</si>
  <si>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</si>
  <si>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</si>
  <si>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</si>
  <si>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</si>
  <si>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</si>
  <si>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</si>
  <si>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</si>
  <si>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</si>
  <si>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</si>
  <si>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</si>
  <si>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</si>
  <si>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</si>
  <si>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</si>
  <si>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</si>
  <si>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</si>
  <si>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</si>
  <si>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</si>
  <si>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</si>
  <si>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</si>
  <si>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</si>
  <si>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</si>
  <si>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</si>
  <si>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</si>
  <si>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</si>
  <si>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</si>
  <si>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</si>
  <si>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</si>
  <si>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</si>
  <si>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</si>
  <si>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</si>
  <si>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</si>
  <si>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</si>
  <si>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</si>
  <si>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</si>
  <si>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</si>
  <si>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</si>
  <si>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</si>
  <si>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</si>
  <si>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</si>
  <si>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</si>
  <si>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</si>
  <si>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</si>
  <si>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</si>
  <si>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</si>
  <si>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</si>
  <si>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</si>
  <si>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</si>
  <si>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</si>
  <si>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</si>
  <si>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</si>
  <si>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</si>
  <si>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</si>
  <si>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</si>
  <si>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</si>
  <si>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</si>
  <si>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</si>
  <si>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</si>
  <si>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</si>
  <si>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</si>
  <si>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</si>
  <si>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</si>
  <si>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</si>
  <si>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</si>
  <si>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</si>
  <si>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</si>
  <si>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</si>
  <si>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</si>
  <si>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</si>
  <si>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</si>
  <si>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</si>
  <si>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</si>
  <si>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</si>
  <si>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</si>
  <si>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</si>
  <si>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</si>
  <si>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</si>
  <si>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</si>
  <si>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</si>
  <si>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</si>
  <si>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</si>
  <si>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</si>
  <si>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</si>
  <si>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</si>
  <si>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</si>
  <si>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</si>
  <si>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</si>
  <si>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</si>
  <si>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</si>
  <si>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</si>
  <si>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</si>
  <si>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</si>
  <si>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</si>
  <si>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</si>
  <si>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</si>
  <si>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</si>
  <si>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</si>
  <si>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</si>
  <si>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</si>
  <si>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</si>
  <si>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</si>
  <si>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</si>
  <si>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</si>
  <si>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</si>
  <si>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</si>
  <si>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</si>
  <si>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</si>
  <si>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</si>
  <si>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</si>
  <si>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</si>
  <si>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</si>
  <si>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</si>
  <si>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</si>
  <si>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</si>
  <si>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</si>
  <si>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</si>
  <si>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</si>
  <si>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</si>
  <si>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</si>
  <si>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</si>
  <si>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</si>
  <si>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</si>
  <si>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</si>
  <si>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</si>
  <si>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</si>
  <si>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</si>
  <si>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</si>
  <si>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</si>
  <si>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</si>
  <si>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</si>
  <si>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</si>
  <si>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</si>
  <si>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</si>
  <si>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</si>
  <si>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</si>
  <si>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</si>
  <si>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</si>
  <si>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</si>
  <si>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</si>
  <si>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</si>
  <si>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</si>
  <si>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</si>
  <si>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</si>
  <si>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</si>
  <si>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</si>
  <si>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</si>
  <si>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</si>
  <si>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</si>
  <si>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</si>
  <si>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</si>
  <si>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</si>
  <si>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</si>
  <si>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</si>
  <si>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</si>
  <si>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</si>
  <si>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</si>
  <si>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</si>
  <si>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</si>
  <si>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</si>
  <si>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</si>
  <si>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</si>
  <si>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</si>
  <si>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</si>
  <si>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</si>
  <si>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</si>
  <si>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</si>
  <si>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</si>
  <si>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</si>
  <si>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</si>
  <si>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</si>
  <si>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</si>
  <si>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</si>
  <si>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</si>
  <si>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</si>
  <si>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</si>
  <si>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</si>
  <si>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</si>
  <si>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</si>
  <si>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</si>
  <si>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</si>
  <si>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</si>
  <si>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</si>
  <si>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</si>
  <si>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</si>
  <si>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</si>
  <si>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</si>
  <si>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</si>
  <si>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</si>
  <si>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</si>
  <si>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</si>
  <si>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</si>
  <si>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</si>
  <si>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</si>
  <si>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</si>
  <si>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</si>
  <si>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</si>
  <si>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</si>
  <si>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</si>
  <si>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</si>
  <si>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</si>
  <si>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</si>
  <si>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</si>
  <si>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</si>
  <si>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</si>
  <si>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</si>
  <si>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</si>
  <si>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</si>
  <si>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</si>
  <si>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</si>
  <si>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</si>
  <si>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</si>
  <si>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</si>
  <si>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</si>
  <si>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</si>
  <si>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</si>
  <si>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</si>
  <si>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</si>
  <si>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</si>
  <si>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</si>
  <si>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</si>
  <si>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</si>
  <si>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</si>
  <si>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</si>
  <si>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</si>
  <si>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</si>
  <si>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</si>
  <si>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</si>
  <si>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</si>
  <si>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</si>
  <si>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</si>
  <si>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</si>
  <si>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</si>
  <si>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</si>
  <si>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</si>
  <si>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</si>
  <si>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</si>
  <si>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</si>
  <si>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</si>
  <si>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</si>
  <si>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</si>
  <si>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</si>
  <si>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</si>
  <si>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</si>
  <si>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</si>
  <si>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</si>
  <si>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</si>
  <si>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</si>
  <si>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</si>
  <si>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</si>
  <si>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</si>
  <si>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</si>
  <si>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</si>
  <si>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</si>
  <si>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</si>
  <si>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</si>
  <si>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</si>
  <si>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</si>
  <si>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</si>
  <si>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</si>
  <si>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</si>
  <si>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</si>
  <si>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</si>
  <si>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</si>
  <si>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</si>
  <si>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</si>
  <si>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</si>
  <si>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</si>
  <si>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</si>
  <si>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</si>
  <si>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</si>
  <si>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</si>
  <si>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</si>
  <si>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</si>
  <si>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</si>
  <si>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</si>
  <si>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</si>
  <si>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</si>
  <si>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</si>
  <si>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</si>
  <si>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</si>
  <si>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</si>
  <si>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</si>
  <si>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</si>
  <si>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</si>
  <si>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</si>
  <si>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</si>
  <si>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</si>
  <si>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</si>
  <si>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</si>
  <si>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</si>
  <si>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</si>
  <si>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</si>
  <si>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</si>
  <si>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</si>
  <si>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</si>
  <si>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</si>
  <si>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</si>
  <si>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</si>
  <si>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</si>
  <si>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</si>
  <si>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</si>
  <si>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</si>
  <si>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</si>
  <si>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</si>
  <si>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</si>
  <si>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</si>
  <si>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</si>
  <si>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</si>
  <si>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</si>
  <si>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</si>
  <si>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</si>
  <si>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</si>
  <si>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</si>
  <si>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</si>
  <si>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</si>
  <si>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</si>
  <si>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</si>
  <si>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</si>
  <si>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</si>
  <si>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</si>
  <si>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</si>
  <si>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</si>
  <si>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</si>
  <si>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</si>
  <si>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</si>
  <si>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</si>
  <si>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</si>
  <si>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</si>
  <si>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</si>
  <si>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</si>
  <si>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</si>
  <si>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</si>
  <si>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</si>
  <si>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</si>
  <si>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</si>
  <si>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</si>
  <si>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</si>
  <si>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</si>
  <si>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</si>
  <si>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</si>
  <si>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</si>
  <si>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</si>
  <si>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</si>
  <si>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</si>
  <si>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</si>
  <si>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</si>
  <si>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</si>
  <si>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</si>
  <si>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</si>
  <si>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</si>
  <si>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</si>
  <si>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</si>
  <si>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</si>
  <si>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</si>
  <si>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</si>
  <si>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</si>
  <si>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</si>
  <si>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</si>
  <si>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</si>
  <si>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</si>
  <si>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</si>
  <si>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</si>
  <si>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</si>
  <si>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</si>
  <si>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</si>
  <si>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</si>
  <si>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</si>
  <si>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</si>
  <si>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</si>
  <si>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</si>
  <si>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</si>
  <si>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</si>
  <si>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</si>
  <si>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</si>
  <si>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</si>
  <si>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</si>
  <si>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</si>
  <si>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</si>
  <si>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</si>
  <si>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</si>
  <si>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</si>
  <si>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</si>
  <si>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</si>
  <si>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</si>
  <si>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</si>
  <si>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</si>
  <si>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</si>
  <si>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</si>
  <si>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</si>
  <si>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</si>
  <si>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</si>
  <si>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</si>
  <si>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</si>
  <si>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</si>
  <si>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</si>
  <si>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</si>
  <si>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</si>
  <si>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</si>
  <si>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</si>
  <si>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</si>
  <si>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</si>
  <si>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</si>
  <si>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</si>
  <si>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</si>
  <si>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</si>
  <si>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</si>
  <si>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</si>
  <si>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</si>
  <si>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</si>
  <si>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</si>
  <si>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</si>
  <si>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</si>
  <si>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</si>
  <si>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</si>
  <si>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</si>
  <si>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</si>
  <si>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</si>
  <si>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</si>
  <si>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</si>
  <si>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</si>
  <si>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</si>
  <si>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</si>
  <si>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</si>
  <si>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</si>
  <si>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</si>
  <si>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</si>
  <si>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</si>
  <si>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</si>
  <si>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</si>
  <si>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</si>
  <si>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</si>
  <si>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</si>
  <si>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</si>
  <si>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</si>
  <si>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</si>
  <si>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</si>
  <si>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</si>
  <si>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</si>
  <si>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</si>
  <si>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</si>
  <si>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</si>
  <si>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</si>
  <si>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</si>
  <si>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</si>
  <si>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</si>
  <si>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</si>
  <si>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</si>
  <si>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</si>
  <si>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</si>
  <si>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</si>
  <si>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</si>
  <si>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</si>
  <si>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</si>
  <si>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</si>
  <si>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</si>
  <si>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</si>
  <si>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</si>
  <si>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</si>
  <si>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</si>
  <si>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</si>
  <si>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</si>
  <si>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</si>
  <si>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</si>
  <si>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</si>
  <si>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</si>
  <si>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</si>
  <si>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</si>
  <si>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</si>
  <si>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</si>
  <si>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</si>
  <si>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</si>
  <si>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</si>
  <si>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</si>
  <si>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</si>
  <si>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</si>
  <si>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</si>
  <si>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</si>
  <si>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</si>
  <si>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</si>
  <si>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</si>
  <si>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</si>
  <si>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</si>
  <si>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</si>
  <si>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</si>
  <si>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</si>
  <si>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</si>
  <si>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</si>
  <si>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</si>
  <si>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</si>
  <si>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</si>
  <si>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</si>
  <si>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</si>
  <si>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</si>
  <si>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</si>
  <si>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</si>
  <si>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</si>
  <si>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</si>
  <si>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</si>
  <si>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</si>
  <si>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</si>
  <si>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</si>
  <si>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</si>
  <si>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</si>
  <si>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</si>
  <si>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</si>
  <si>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</si>
  <si>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</si>
  <si>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</si>
  <si>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</si>
  <si>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</si>
  <si>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</si>
  <si>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</si>
  <si>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</si>
  <si>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</si>
  <si>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</si>
  <si>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</si>
  <si>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</si>
  <si>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</si>
  <si>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</si>
  <si>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</si>
  <si>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</si>
  <si>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</si>
  <si>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</si>
  <si>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</si>
  <si>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</si>
  <si>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</si>
  <si>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</si>
  <si>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</si>
  <si>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</si>
  <si>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</si>
  <si>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</si>
  <si>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</si>
  <si>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</si>
  <si>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</si>
  <si>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</si>
  <si>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</si>
  <si>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</si>
  <si>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</si>
  <si>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</si>
  <si>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</si>
  <si>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</si>
  <si>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</si>
  <si>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</si>
  <si>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</si>
  <si>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</si>
  <si>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</si>
  <si>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</si>
  <si>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</si>
  <si>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</si>
  <si>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</si>
  <si>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</si>
  <si>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</si>
  <si>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</si>
  <si>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</si>
  <si>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</si>
  <si>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</si>
  <si>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</si>
  <si>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</si>
  <si>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</si>
  <si>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</si>
  <si>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</si>
  <si>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</si>
  <si>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</si>
  <si>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</si>
  <si>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</si>
  <si>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</si>
  <si>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</si>
  <si>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</si>
  <si>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</si>
  <si>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</si>
  <si>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</si>
  <si>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</si>
  <si>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</si>
  <si>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</si>
  <si>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</si>
  <si>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</si>
  <si>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</si>
  <si>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</si>
  <si>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</si>
  <si>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</si>
  <si>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</si>
  <si>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</si>
  <si>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</si>
  <si>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</si>
  <si>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</si>
  <si>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</si>
  <si>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</si>
  <si>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</si>
  <si>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</si>
  <si>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</si>
  <si>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</si>
  <si>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</si>
  <si>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</si>
  <si>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</si>
  <si>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</si>
  <si>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</si>
  <si>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</si>
  <si>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</si>
  <si>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</si>
  <si>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</si>
  <si>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</si>
  <si>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</si>
  <si>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</si>
  <si>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</si>
  <si>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</si>
  <si>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</si>
  <si>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</si>
  <si>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</si>
  <si>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</si>
  <si>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</si>
  <si>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</si>
  <si>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</si>
  <si>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</si>
  <si>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</si>
  <si>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</si>
  <si>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</si>
  <si>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</si>
  <si>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</si>
  <si>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</si>
  <si>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</si>
  <si>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</si>
  <si>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</si>
  <si>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</si>
  <si>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</si>
  <si>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</si>
  <si>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</si>
  <si>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</si>
  <si>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</si>
  <si>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</si>
  <si>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</si>
  <si>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</si>
  <si>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</si>
  <si>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</si>
  <si>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</si>
  <si>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</si>
  <si>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</si>
  <si>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</si>
  <si>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</si>
  <si>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</si>
  <si>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</si>
  <si>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</si>
  <si>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</si>
  <si>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</si>
  <si>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</si>
  <si>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</si>
  <si>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</si>
  <si>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</si>
  <si>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</si>
  <si>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</si>
  <si>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</si>
  <si>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</si>
  <si>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</si>
  <si>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</si>
  <si>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</si>
  <si>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</si>
  <si>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</si>
  <si>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</si>
  <si>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</si>
  <si>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</si>
  <si>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</si>
  <si>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</si>
  <si>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</si>
  <si>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</si>
  <si>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</si>
  <si>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</si>
  <si>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</si>
  <si>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</si>
  <si>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</si>
  <si>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</si>
  <si>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</si>
  <si>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</si>
  <si>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</si>
  <si>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</si>
  <si>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</si>
  <si>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</si>
  <si>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</si>
  <si>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</si>
  <si>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</si>
  <si>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</si>
  <si>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</si>
  <si>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</si>
  <si>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</si>
  <si>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</si>
  <si>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</si>
  <si>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</si>
  <si>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</si>
  <si>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</si>
  <si>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</si>
  <si>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</si>
  <si>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</si>
  <si>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</si>
  <si>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</si>
  <si>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</si>
  <si>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</si>
  <si>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</si>
  <si>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</si>
  <si>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</si>
  <si>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</si>
  <si>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</si>
  <si>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</si>
  <si>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</si>
  <si>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</si>
  <si>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</si>
  <si>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</si>
  <si>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</si>
  <si>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</si>
  <si>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</si>
  <si>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</si>
  <si>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</si>
  <si>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</si>
  <si>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</si>
  <si>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</si>
  <si>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</si>
  <si>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</si>
  <si>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</si>
  <si>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</si>
  <si>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</si>
  <si>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</si>
  <si>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</si>
  <si>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</si>
  <si>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</si>
  <si>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</si>
  <si>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</si>
  <si>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</si>
  <si>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</si>
  <si>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</si>
  <si>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</si>
  <si>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</si>
  <si>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</si>
  <si>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</si>
  <si>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</si>
  <si>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</si>
  <si>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</si>
  <si>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</si>
  <si>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</si>
  <si>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</si>
  <si>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</si>
  <si>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</si>
  <si>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</si>
  <si>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</si>
  <si>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</si>
  <si>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</si>
  <si>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</si>
  <si>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</si>
  <si>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</si>
  <si>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</si>
  <si>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</si>
  <si>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</si>
  <si>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</si>
  <si>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</si>
  <si>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</si>
  <si>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</si>
  <si>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</si>
  <si>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</si>
  <si>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</si>
  <si>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</si>
  <si>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</si>
  <si>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</si>
  <si>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</si>
  <si>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</si>
  <si>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</si>
  <si>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</si>
  <si>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</si>
  <si>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</si>
  <si>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</si>
  <si>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</si>
  <si>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</si>
  <si>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</si>
  <si>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</si>
  <si>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</si>
  <si>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</si>
  <si>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</si>
  <si>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</si>
  <si>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</si>
  <si>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</si>
  <si>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</si>
  <si>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</si>
  <si>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</si>
  <si>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</si>
  <si>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</si>
  <si>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</si>
  <si>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</si>
  <si>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</si>
  <si>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</si>
  <si>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</si>
  <si>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</si>
  <si>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</si>
  <si>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</si>
  <si>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</si>
  <si>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</si>
  <si>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</si>
  <si>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</si>
  <si>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</si>
  <si>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</si>
  <si>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</si>
  <si>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</si>
  <si>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</si>
  <si>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</si>
  <si>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</si>
  <si>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</si>
  <si>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</si>
  <si>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</si>
  <si>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</si>
  <si>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</si>
  <si>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</si>
  <si>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</si>
  <si>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</si>
  <si>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</si>
  <si>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</si>
  <si>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</si>
  <si>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</si>
  <si>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</si>
  <si>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</si>
  <si>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</si>
  <si>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</si>
  <si>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</si>
  <si>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</si>
  <si>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</si>
  <si>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</si>
  <si>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</si>
  <si>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</si>
  <si>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</si>
  <si>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</si>
  <si>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</si>
  <si>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</si>
  <si>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</si>
  <si>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</si>
  <si>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</si>
  <si>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</si>
  <si>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</si>
  <si>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</si>
  <si>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</si>
  <si>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</si>
  <si>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</si>
  <si>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</si>
  <si>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</si>
  <si>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</si>
  <si>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</si>
  <si>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</si>
  <si>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</si>
  <si>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</si>
  <si>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</si>
  <si>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</si>
  <si>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</si>
  <si>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</si>
  <si>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</si>
  <si>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</si>
  <si>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</si>
  <si>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</si>
  <si>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</si>
  <si>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</si>
  <si>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</si>
  <si>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</si>
  <si>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</si>
  <si>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</si>
  <si>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</si>
  <si>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</si>
  <si>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</si>
  <si>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</si>
  <si>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</si>
  <si>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</si>
  <si>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</si>
  <si>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</si>
  <si>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</si>
  <si>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</si>
  <si>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</si>
  <si>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</si>
  <si>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</si>
  <si>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</si>
  <si>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</si>
  <si>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</si>
  <si>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</si>
  <si>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</si>
  <si>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</si>
  <si>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</si>
  <si>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</si>
  <si>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</si>
  <si>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</si>
  <si>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</si>
  <si>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</si>
  <si>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</si>
  <si>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</si>
  <si>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</si>
  <si>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</si>
  <si>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</si>
  <si>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</si>
  <si>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</si>
  <si>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</si>
  <si>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</si>
  <si>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</si>
  <si>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</si>
  <si>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</si>
  <si>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</si>
  <si>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</si>
  <si>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</si>
  <si>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</si>
  <si>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</si>
  <si>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</si>
  <si>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</si>
  <si>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</si>
  <si>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</si>
  <si>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</si>
  <si>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</si>
  <si>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</si>
  <si>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</si>
  <si>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</si>
  <si>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</si>
  <si>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</si>
  <si>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</si>
  <si>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</si>
  <si>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</si>
  <si>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</si>
  <si>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</si>
  <si>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</si>
  <si>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</si>
  <si>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</si>
  <si>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</si>
  <si>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</si>
  <si>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</si>
  <si>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</si>
  <si>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</si>
  <si>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</si>
  <si>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</si>
  <si>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</si>
  <si>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</si>
  <si>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</si>
  <si>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</si>
  <si>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</si>
  <si>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</si>
  <si>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</si>
  <si>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</si>
  <si>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</si>
  <si>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</si>
  <si>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</si>
  <si>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</si>
  <si>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</si>
  <si>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</si>
  <si>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</si>
  <si>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</si>
  <si>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</si>
  <si>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</si>
  <si>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</si>
  <si>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</si>
  <si>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</si>
  <si>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</si>
  <si>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</si>
  <si>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</si>
  <si>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</si>
  <si>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</si>
  <si>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</si>
  <si>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</si>
  <si>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</si>
  <si>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</si>
  <si>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</si>
  <si>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</si>
  <si>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</si>
  <si>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</si>
  <si>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</si>
  <si>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</si>
  <si>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</si>
  <si>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</si>
  <si>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</si>
  <si>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</si>
  <si>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</si>
  <si>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</si>
  <si>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</si>
  <si>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</si>
  <si>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</si>
  <si>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</si>
  <si>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</si>
  <si>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</si>
  <si>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</si>
  <si>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</si>
  <si>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</si>
  <si>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</si>
  <si>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</si>
  <si>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</si>
  <si>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</si>
  <si>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</si>
  <si>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</si>
  <si>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</si>
  <si>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</si>
  <si>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</si>
  <si>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</si>
  <si>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</si>
  <si>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</si>
  <si>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</si>
  <si>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</si>
  <si>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</si>
  <si>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</si>
  <si>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</si>
  <si>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</si>
  <si>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</si>
  <si>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</si>
  <si>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</si>
  <si>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</si>
  <si>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</si>
  <si>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</si>
  <si>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</si>
  <si>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</si>
  <si>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</si>
  <si>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</si>
  <si>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</si>
  <si>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</si>
  <si>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</si>
  <si>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</si>
  <si>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</si>
  <si>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</si>
  <si>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</si>
  <si>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</si>
  <si>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</si>
  <si>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</si>
  <si>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</si>
  <si>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</si>
  <si>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</si>
  <si>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</si>
  <si>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</si>
  <si>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</si>
  <si>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</si>
  <si>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</si>
  <si>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</si>
  <si>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</si>
  <si>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</si>
  <si>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</si>
  <si>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</si>
  <si>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</si>
  <si>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</si>
  <si>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</si>
  <si>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</si>
  <si>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</si>
  <si>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</si>
  <si>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</si>
  <si>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</si>
  <si>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</si>
  <si>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</si>
  <si>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</si>
  <si>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</si>
  <si>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</si>
  <si>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</si>
  <si>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</si>
  <si>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</si>
  <si>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</si>
  <si>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</si>
  <si>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</si>
  <si>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</si>
  <si>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</si>
  <si>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</si>
  <si>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</si>
  <si>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</si>
  <si>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</si>
  <si>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</si>
  <si>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</si>
  <si>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</si>
  <si>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</si>
  <si>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</si>
  <si>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</si>
  <si>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</si>
  <si>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</si>
  <si>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</si>
  <si>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</si>
  <si>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</si>
  <si>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</si>
  <si>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</si>
  <si>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</si>
  <si>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</si>
  <si>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</si>
  <si>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</si>
  <si>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</si>
  <si>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</si>
  <si>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</si>
  <si>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</si>
  <si>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</si>
  <si>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</si>
  <si>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</si>
  <si>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</si>
  <si>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</si>
  <si>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</si>
  <si>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</si>
  <si>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</si>
  <si>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</si>
  <si>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</si>
  <si>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</si>
  <si>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</si>
  <si>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</si>
  <si>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</si>
  <si>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</si>
  <si>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</si>
  <si>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</si>
  <si>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</si>
  <si>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</si>
  <si>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</si>
  <si>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</si>
  <si>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</si>
  <si>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</si>
  <si>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</si>
  <si>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</si>
  <si>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</si>
  <si>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</si>
  <si>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</si>
  <si>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</si>
  <si>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</si>
  <si>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</si>
  <si>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</si>
  <si>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</si>
  <si>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</si>
  <si>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</si>
  <si>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</si>
  <si>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</si>
  <si>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</si>
  <si>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</si>
  <si>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</si>
  <si>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</si>
  <si>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</si>
  <si>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</si>
  <si>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</si>
  <si>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</si>
  <si>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</si>
  <si>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</si>
  <si>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</si>
  <si>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</si>
  <si>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</si>
  <si>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</si>
  <si>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</si>
  <si>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</si>
  <si>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</si>
  <si>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</si>
  <si>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</si>
  <si>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</si>
  <si>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</si>
  <si>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</si>
  <si>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</si>
  <si>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</si>
  <si>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</si>
  <si>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</si>
  <si>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</si>
  <si>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</si>
  <si>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</si>
  <si>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</si>
  <si>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</si>
  <si>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</si>
  <si>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</si>
  <si>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</si>
  <si>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</si>
  <si>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</si>
  <si>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</si>
  <si>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</si>
  <si>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</si>
  <si>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</si>
  <si>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</si>
  <si>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</si>
  <si>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</si>
  <si>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</si>
  <si>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</si>
  <si>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</si>
  <si>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</si>
  <si>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</si>
  <si>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</si>
  <si>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</si>
  <si>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</si>
  <si>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</si>
  <si>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</si>
  <si>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</si>
  <si>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</si>
  <si>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</si>
  <si>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</si>
  <si>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</si>
  <si>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</si>
  <si>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</si>
  <si>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</si>
  <si>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</si>
  <si>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</si>
  <si>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</si>
  <si>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</si>
  <si>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</si>
  <si>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</si>
  <si>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</si>
  <si>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</si>
  <si>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</si>
  <si>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</si>
  <si>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</si>
  <si>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</si>
  <si>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</si>
  <si>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</si>
  <si>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</si>
  <si>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</si>
  <si>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</si>
  <si>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</si>
  <si>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</si>
  <si>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</si>
  <si>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</si>
  <si>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</si>
  <si>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</si>
  <si>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</si>
  <si>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</si>
  <si>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</si>
  <si>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</si>
  <si>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</si>
  <si>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</si>
  <si>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</si>
  <si>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</si>
  <si>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</si>
  <si>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</si>
  <si>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</si>
  <si>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</si>
  <si>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</si>
  <si>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</si>
  <si>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</si>
  <si>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</si>
  <si>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</si>
  <si>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</si>
  <si>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</si>
  <si>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</si>
  <si>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</si>
  <si>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</si>
  <si>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</si>
  <si>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</si>
  <si>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</si>
  <si>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</si>
  <si>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</si>
  <si>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</si>
  <si>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</si>
  <si>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</si>
  <si>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</si>
  <si>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</si>
  <si>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</si>
  <si>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</si>
  <si>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</si>
  <si>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</si>
  <si>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</si>
  <si>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</si>
  <si>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</si>
  <si>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</si>
  <si>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</si>
  <si>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</si>
  <si>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</si>
  <si>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</si>
  <si>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</si>
  <si>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</si>
  <si>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</si>
  <si>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</si>
  <si>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</si>
  <si>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</si>
  <si>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</si>
  <si>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</si>
  <si>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</si>
  <si>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</si>
  <si>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</si>
  <si>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</si>
  <si>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</si>
  <si>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</si>
  <si>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</si>
  <si>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</si>
  <si>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</si>
  <si>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</si>
  <si>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</si>
  <si>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</si>
  <si>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</si>
  <si>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</si>
  <si>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</si>
  <si>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</si>
  <si>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</si>
  <si>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</si>
  <si>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</si>
  <si>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</si>
  <si>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</si>
  <si>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</si>
  <si>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</si>
  <si>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</si>
  <si>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</si>
  <si>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</si>
  <si>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</si>
  <si>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</si>
  <si>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</si>
  <si>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</si>
  <si>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</si>
  <si>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</si>
  <si>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</si>
  <si>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</si>
  <si>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</si>
  <si>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</si>
  <si>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</si>
  <si>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</si>
  <si>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</si>
  <si>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</si>
  <si>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</si>
  <si>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</si>
  <si>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</si>
  <si>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</si>
  <si>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</si>
  <si>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</si>
  <si>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</si>
  <si>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</si>
  <si>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</si>
  <si>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</si>
  <si>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</si>
  <si>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</si>
  <si>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</si>
  <si>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</si>
  <si>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</si>
  <si>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</si>
  <si>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</si>
  <si>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</si>
  <si>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</si>
  <si>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</si>
  <si>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</si>
  <si>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</si>
  <si>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</si>
  <si>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</si>
  <si>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</si>
  <si>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</si>
  <si>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</si>
  <si>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</si>
  <si>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</si>
  <si>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</si>
  <si>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</si>
  <si>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</si>
  <si>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</si>
  <si>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</si>
  <si>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</si>
  <si>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</si>
  <si>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</si>
  <si>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</si>
  <si>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</si>
  <si>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</si>
  <si>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</si>
  <si>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</si>
  <si>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</si>
  <si>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</si>
  <si>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</si>
  <si>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</si>
  <si>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</si>
  <si>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</si>
  <si>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</si>
  <si>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</si>
  <si>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</si>
  <si>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</si>
  <si>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</si>
  <si>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</si>
  <si>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</si>
  <si>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</si>
  <si>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</si>
  <si>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</si>
  <si>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</si>
  <si>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</si>
  <si>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</si>
  <si>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</si>
  <si>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</si>
  <si>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</si>
  <si>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</si>
  <si>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</si>
  <si>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</si>
  <si>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</si>
  <si>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</si>
  <si>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</si>
  <si>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</si>
  <si>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</si>
  <si>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</si>
  <si>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</si>
  <si>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</si>
  <si>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</si>
  <si>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</si>
  <si>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</si>
  <si>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</si>
  <si>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</si>
  <si>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</si>
  <si>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</si>
  <si>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</si>
  <si>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</si>
  <si>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</si>
  <si>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</si>
  <si>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</si>
  <si>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</si>
  <si>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</si>
  <si>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</si>
  <si>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</si>
  <si>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</si>
  <si>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</si>
  <si>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</si>
  <si>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</si>
  <si>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</si>
  <si>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</si>
  <si>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</si>
  <si>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</si>
  <si>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</si>
  <si>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</si>
  <si>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</si>
  <si>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</si>
  <si>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</si>
  <si>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</si>
  <si>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</si>
  <si>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</si>
  <si>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</si>
  <si>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</si>
  <si>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</si>
  <si>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</si>
  <si>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</si>
  <si>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</si>
  <si>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</si>
  <si>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</si>
  <si>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</si>
  <si>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</si>
  <si>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</si>
  <si>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</si>
  <si>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</si>
  <si>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</si>
  <si>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</si>
  <si>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</si>
  <si>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</si>
  <si>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</si>
  <si>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</si>
  <si>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</si>
  <si>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</si>
  <si>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</si>
  <si>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</si>
  <si>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</si>
  <si>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</si>
  <si>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</si>
  <si>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</si>
  <si>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</si>
  <si>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</si>
  <si>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</si>
  <si>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</si>
  <si>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</si>
  <si>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</si>
  <si>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</si>
  <si>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</si>
  <si>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</si>
  <si>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</si>
  <si>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</si>
  <si>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</si>
  <si>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</si>
  <si>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</si>
  <si>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</si>
  <si>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</si>
  <si>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</si>
  <si>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</si>
  <si>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</si>
  <si>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</si>
  <si>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</si>
  <si>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</si>
  <si>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</si>
  <si>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</si>
  <si>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</si>
  <si>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</si>
  <si>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</si>
  <si>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</si>
  <si>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</si>
  <si>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</si>
  <si>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</si>
  <si>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</si>
  <si>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</si>
  <si>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</si>
  <si>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</si>
  <si>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</si>
  <si>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</si>
  <si>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</si>
  <si>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</si>
  <si>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</si>
  <si>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</si>
  <si>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</si>
  <si>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</si>
  <si>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</si>
  <si>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</si>
  <si>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</si>
  <si>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</si>
  <si>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</si>
  <si>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</si>
  <si>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</si>
  <si>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</si>
  <si>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</si>
  <si>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</si>
  <si>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</si>
  <si>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</si>
  <si>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</si>
  <si>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</si>
  <si>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</si>
  <si>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</si>
  <si>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</si>
  <si>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</si>
  <si>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</si>
  <si>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</si>
  <si>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</si>
  <si>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</si>
  <si>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</si>
  <si>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</si>
  <si>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</si>
  <si>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</si>
  <si>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</si>
  <si>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</si>
  <si>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</si>
  <si>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</si>
  <si>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</si>
  <si>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</si>
  <si>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</si>
  <si>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</si>
  <si>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</si>
  <si>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</si>
  <si>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</si>
  <si>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</si>
  <si>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</si>
  <si>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</si>
  <si>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</si>
  <si>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</si>
  <si>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</si>
  <si>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</si>
  <si>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</si>
  <si>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</si>
  <si>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</si>
  <si>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</si>
  <si>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</si>
  <si>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</si>
  <si>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</si>
  <si>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</si>
  <si>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</si>
  <si>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</si>
  <si>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</si>
  <si>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</si>
  <si>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</si>
  <si>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</si>
  <si>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</si>
  <si>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</si>
  <si>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</si>
  <si>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</si>
  <si>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</si>
  <si>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</si>
  <si>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</si>
  <si>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</si>
  <si>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</si>
  <si>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</si>
  <si>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</si>
  <si>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</si>
  <si>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</si>
  <si>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</si>
  <si>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</si>
  <si>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</si>
  <si>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</si>
  <si>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</si>
  <si>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</si>
  <si>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</si>
  <si>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</si>
  <si>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</si>
  <si>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</si>
  <si>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</si>
  <si>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</si>
  <si>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</si>
  <si>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</si>
  <si>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</si>
  <si>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</si>
  <si>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</si>
  <si>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</si>
  <si>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</si>
  <si>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</si>
  <si>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</si>
  <si>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</si>
  <si>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</si>
  <si>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</si>
  <si>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</si>
  <si>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</si>
  <si>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</si>
  <si>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</si>
  <si>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</si>
  <si>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</si>
  <si>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</si>
  <si>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</si>
  <si>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</si>
  <si>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</si>
  <si>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</si>
  <si>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</si>
  <si>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</si>
  <si>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</si>
  <si>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</si>
  <si>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</si>
  <si>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</si>
  <si>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</si>
  <si>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</si>
  <si>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</si>
  <si>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</si>
  <si>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</si>
  <si>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</si>
  <si>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</si>
  <si>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</si>
  <si>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</si>
  <si>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</si>
  <si>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</si>
  <si>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</si>
  <si>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</si>
  <si>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</si>
  <si>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</si>
  <si>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</si>
  <si>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</si>
  <si>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</si>
  <si>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</si>
  <si>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</si>
  <si>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</si>
  <si>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</si>
  <si>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</si>
  <si>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</si>
  <si>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</si>
  <si>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</si>
  <si>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</si>
  <si>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</si>
  <si>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</si>
  <si>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</si>
  <si>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</si>
  <si>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</si>
  <si>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</si>
  <si>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</si>
  <si>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</si>
  <si>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</si>
  <si>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</si>
  <si>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</si>
  <si>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</si>
  <si>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</si>
  <si>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</si>
  <si>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</si>
  <si>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</si>
  <si>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</si>
  <si>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</si>
  <si>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</si>
  <si>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</si>
  <si>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</si>
  <si>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</si>
  <si>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</si>
  <si>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</si>
  <si>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</si>
  <si>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</si>
  <si>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</si>
  <si>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</si>
  <si>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</si>
  <si>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</si>
  <si>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</si>
  <si>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</si>
  <si>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</si>
  <si>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</si>
  <si>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</si>
  <si>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</si>
  <si>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</si>
  <si>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</si>
  <si>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</si>
  <si>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</si>
  <si>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</si>
  <si>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</si>
  <si>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</si>
  <si>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</si>
  <si>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</si>
  <si>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</si>
  <si>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</si>
  <si>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</si>
  <si>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</si>
  <si>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</si>
  <si>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</si>
  <si>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</si>
  <si>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</si>
  <si>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</si>
  <si>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</si>
  <si>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</si>
  <si>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</si>
  <si>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</si>
  <si>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</si>
  <si>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</si>
  <si>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</si>
  <si>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</si>
  <si>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</si>
  <si>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</si>
  <si>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</si>
  <si>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</si>
  <si>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</si>
  <si>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</si>
  <si>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</si>
  <si>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</si>
  <si>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</si>
  <si>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</si>
  <si>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</si>
  <si>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</si>
  <si>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</si>
  <si>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</si>
  <si>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</si>
  <si>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</si>
  <si>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</si>
  <si>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</si>
  <si>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</si>
  <si>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</si>
  <si>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</si>
  <si>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</si>
  <si>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</si>
  <si>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</si>
  <si>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</si>
  <si>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</si>
  <si>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</si>
  <si>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</si>
  <si>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</si>
  <si>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</si>
  <si>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</si>
  <si>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</si>
  <si>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</si>
  <si>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</si>
  <si>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</si>
  <si>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</si>
  <si>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</si>
  <si>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</si>
  <si>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</si>
  <si>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</si>
  <si>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</si>
  <si>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</si>
  <si>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</si>
  <si>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</si>
  <si>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</si>
  <si>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</si>
  <si>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</si>
  <si>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</si>
  <si>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</si>
  <si>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</si>
  <si>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</si>
  <si>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</si>
  <si>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</si>
  <si>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</si>
  <si>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</si>
  <si>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</si>
  <si>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</si>
  <si>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</si>
  <si>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</si>
  <si>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</si>
  <si>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</si>
  <si>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</si>
  <si>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</si>
  <si>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</si>
  <si>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</si>
  <si>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</si>
  <si>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</si>
  <si>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</si>
  <si>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</si>
  <si>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</si>
  <si>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</si>
  <si>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</si>
  <si>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</si>
  <si>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</si>
  <si>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</si>
  <si>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</si>
  <si>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</si>
  <si>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</si>
  <si>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</si>
  <si>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</si>
  <si>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</si>
  <si>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</si>
  <si>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</si>
  <si>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</si>
  <si>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</si>
  <si>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</si>
  <si>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</si>
  <si>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</si>
  <si>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</si>
  <si>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</si>
  <si>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</si>
  <si>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</si>
  <si>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</si>
  <si>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</si>
  <si>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</si>
  <si>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</si>
  <si>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</si>
  <si>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</si>
  <si>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</si>
  <si>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</si>
  <si>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</si>
  <si>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</si>
  <si>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</si>
  <si>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</si>
  <si>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</si>
  <si>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</si>
  <si>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</si>
  <si>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</si>
  <si>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</si>
  <si>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</si>
  <si>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</si>
  <si>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</si>
  <si>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</si>
  <si>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</si>
  <si>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</si>
  <si>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</si>
  <si>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</si>
  <si>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</si>
  <si>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</si>
  <si>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</si>
  <si>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</si>
  <si>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</si>
  <si>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</si>
  <si>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</si>
  <si>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</si>
  <si>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</si>
  <si>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</si>
  <si>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</si>
  <si>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</si>
  <si>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</si>
  <si>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</si>
  <si>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</si>
  <si>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</si>
  <si>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</si>
  <si>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</si>
  <si>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</si>
  <si>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</si>
  <si>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</si>
  <si>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</si>
  <si>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</si>
  <si>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</si>
  <si>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</si>
  <si>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</si>
  <si>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</si>
  <si>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</si>
  <si>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</si>
  <si>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</si>
  <si>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</si>
  <si>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</si>
  <si>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</si>
  <si>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</si>
  <si>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</si>
  <si>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</si>
  <si>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</si>
  <si>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</si>
  <si>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</si>
  <si>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</si>
  <si>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</si>
  <si>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</si>
  <si>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</si>
  <si>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</si>
  <si>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</si>
  <si>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</si>
  <si>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</si>
  <si>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</si>
  <si>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</si>
  <si>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</si>
  <si>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</si>
  <si>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</si>
  <si>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</si>
  <si>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</si>
  <si>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</si>
  <si>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</si>
  <si>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</si>
  <si>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</si>
  <si>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</si>
  <si>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</si>
  <si>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</si>
  <si>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</si>
  <si>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</si>
  <si>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</si>
  <si>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</si>
  <si>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</si>
  <si>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</si>
  <si>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</si>
  <si>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</si>
  <si>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</si>
  <si>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</si>
  <si>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</si>
  <si>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</si>
  <si>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</si>
  <si>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</si>
  <si>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</si>
  <si>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</si>
  <si>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</si>
  <si>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</si>
  <si>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</si>
  <si>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</si>
  <si>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</si>
  <si>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</si>
  <si>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</si>
  <si>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</si>
  <si>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</si>
  <si>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</si>
  <si>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</si>
  <si>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</si>
  <si>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</si>
  <si>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</si>
  <si>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</si>
  <si>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</si>
  <si>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</si>
  <si>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</si>
  <si>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</si>
  <si>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</si>
  <si>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</si>
  <si>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</si>
  <si>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</si>
  <si>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</si>
  <si>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</si>
  <si>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</si>
  <si>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</si>
  <si>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</si>
  <si>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</si>
  <si>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</si>
  <si>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</si>
  <si>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</si>
  <si>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</si>
  <si>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</si>
  <si>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</si>
  <si>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</si>
  <si>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</si>
  <si>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</si>
  <si>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</si>
  <si>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</si>
  <si>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</si>
  <si>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</si>
  <si>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</si>
  <si>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</si>
  <si>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</si>
  <si>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</si>
  <si>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</si>
  <si>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</si>
  <si>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</si>
  <si>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</si>
  <si>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</si>
  <si>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</si>
  <si>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</si>
  <si>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</si>
  <si>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</si>
  <si>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</si>
  <si>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</si>
  <si>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</si>
  <si>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</si>
  <si>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</si>
  <si>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</si>
  <si>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</si>
  <si>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</si>
  <si>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</si>
  <si>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</si>
  <si>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</si>
  <si>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</si>
  <si>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</si>
  <si>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</si>
  <si>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</si>
  <si>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</si>
  <si>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</si>
  <si>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</si>
  <si>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</si>
  <si>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</si>
  <si>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</si>
  <si>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</si>
  <si>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</si>
  <si>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</si>
  <si>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</si>
  <si>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</si>
  <si>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</si>
  <si>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</si>
  <si>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</si>
  <si>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</si>
  <si>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</si>
  <si>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</si>
  <si>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</si>
  <si>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</si>
  <si>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</si>
  <si>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</si>
  <si>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</si>
  <si>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</si>
  <si>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</si>
  <si>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</si>
  <si>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</si>
  <si>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</si>
  <si>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</si>
  <si>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</si>
  <si>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</si>
  <si>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</si>
  <si>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</si>
  <si>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</si>
  <si>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</si>
  <si>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</si>
  <si>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</si>
  <si>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</si>
  <si>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</si>
  <si>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</si>
  <si>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</si>
  <si>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</si>
  <si>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</si>
  <si>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</si>
  <si>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</si>
  <si>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</si>
  <si>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</si>
  <si>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</si>
  <si>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</si>
  <si>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</si>
  <si>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</si>
  <si>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</si>
  <si>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</si>
  <si>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</si>
  <si>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</si>
  <si>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</si>
  <si>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</si>
  <si>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</si>
  <si>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</si>
  <si>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</si>
  <si>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</si>
  <si>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</si>
  <si>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</si>
  <si>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</si>
  <si>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</si>
  <si>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</si>
  <si>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</si>
  <si>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</si>
  <si>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</si>
  <si>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</si>
  <si>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</si>
  <si>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</si>
  <si>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</si>
  <si>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</si>
  <si>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</si>
  <si>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</si>
  <si>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</si>
  <si>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</si>
  <si>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</si>
  <si>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</si>
  <si>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</si>
  <si>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</si>
  <si>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</si>
  <si>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</si>
  <si>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</si>
  <si>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</si>
  <si>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</si>
  <si>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</si>
  <si>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</si>
  <si>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</si>
  <si>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</si>
  <si>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</si>
  <si>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</si>
  <si>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</si>
  <si>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</si>
  <si>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</si>
  <si>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</si>
  <si>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</si>
  <si>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</si>
  <si>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</si>
  <si>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</si>
  <si>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</si>
  <si>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</si>
  <si>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</si>
  <si>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</si>
  <si>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</si>
  <si>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</si>
  <si>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</si>
  <si>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</si>
  <si>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</si>
  <si>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</si>
  <si>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</si>
  <si>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</si>
  <si>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</si>
  <si>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</si>
  <si>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</si>
  <si>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</si>
  <si>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</si>
  <si>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</si>
  <si>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</si>
  <si>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</si>
  <si>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</si>
  <si>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</si>
  <si>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</si>
  <si>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</si>
  <si>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</si>
  <si>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</si>
  <si>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</si>
  <si>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</si>
  <si>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</si>
  <si>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</si>
  <si>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</si>
  <si>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</si>
  <si>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</si>
  <si>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</si>
  <si>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</si>
  <si>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</si>
  <si>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</si>
  <si>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</si>
  <si>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</si>
  <si>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</si>
  <si>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</si>
  <si>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</si>
  <si>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</si>
  <si>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</si>
  <si>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</si>
  <si>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</si>
  <si>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</si>
  <si>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</si>
  <si>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</si>
  <si>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</si>
  <si>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</si>
  <si>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</si>
  <si>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</si>
  <si>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</si>
  <si>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</si>
  <si>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</si>
  <si>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</si>
  <si>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</si>
  <si>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</si>
  <si>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</si>
  <si>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</si>
  <si>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</si>
  <si>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</si>
  <si>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</si>
  <si>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</si>
  <si>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</si>
  <si>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</si>
  <si>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</si>
  <si>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</si>
  <si>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</si>
  <si>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</si>
  <si>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</si>
  <si>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</si>
  <si>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</si>
  <si>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</si>
  <si>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</si>
  <si>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</si>
  <si>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</si>
  <si>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</si>
  <si>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</si>
  <si>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</si>
  <si>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</si>
  <si>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</si>
  <si>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</si>
  <si>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</si>
  <si>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</si>
  <si>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</si>
  <si>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</si>
  <si>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</si>
  <si>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</si>
  <si>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</si>
  <si>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</si>
  <si>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</si>
  <si>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</si>
  <si>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</si>
  <si>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</si>
  <si>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</si>
  <si>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</si>
  <si>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</si>
  <si>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</si>
  <si>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</si>
  <si>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</si>
  <si>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</si>
  <si>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</si>
  <si>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</si>
  <si>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</si>
  <si>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</si>
  <si>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</si>
  <si>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</si>
  <si>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</si>
  <si>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</si>
  <si>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</si>
  <si>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</si>
  <si>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</si>
  <si>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</si>
  <si>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</si>
  <si>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</si>
  <si>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</si>
  <si>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</si>
  <si>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</si>
  <si>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</si>
  <si>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</si>
  <si>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</si>
  <si>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</si>
  <si>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</si>
  <si>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</si>
  <si>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</si>
  <si>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</si>
  <si>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</si>
  <si>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</si>
  <si>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</si>
  <si>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</si>
  <si>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</si>
  <si>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</si>
  <si>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</si>
  <si>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</si>
  <si>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</si>
  <si>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</si>
  <si>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</si>
  <si>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</si>
  <si>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</si>
  <si>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</si>
  <si>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</si>
  <si>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</si>
  <si>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</si>
  <si>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</si>
  <si>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</si>
  <si>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</si>
  <si>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</si>
  <si>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</si>
  <si>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</si>
  <si>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</si>
  <si>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</si>
  <si>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</si>
  <si>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</si>
  <si>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</si>
  <si>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</si>
  <si>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</si>
  <si>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</si>
  <si>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</si>
  <si>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</si>
  <si>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</si>
  <si>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</si>
  <si>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</si>
  <si>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</si>
  <si>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</si>
  <si>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</si>
  <si>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</si>
  <si>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</si>
  <si>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</si>
  <si>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</si>
  <si>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</si>
  <si>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</si>
  <si>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</si>
  <si>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</si>
  <si>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</si>
  <si>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</si>
  <si>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</si>
  <si>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</si>
  <si>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</si>
  <si>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</si>
  <si>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</si>
  <si>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</si>
  <si>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</si>
  <si>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</si>
  <si>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</si>
  <si>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</si>
  <si>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</si>
  <si>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</si>
  <si>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</si>
  <si>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</si>
  <si>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</si>
  <si>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</si>
  <si>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</si>
  <si>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</si>
  <si>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</si>
  <si>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</si>
  <si>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</si>
  <si>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</si>
  <si>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</si>
  <si>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</si>
  <si>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</si>
  <si>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</si>
  <si>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</si>
  <si>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</si>
  <si>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</si>
  <si>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</si>
  <si>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</si>
  <si>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</si>
  <si>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</si>
  <si>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</si>
  <si>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</si>
  <si>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</si>
  <si>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</si>
  <si>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</si>
  <si>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</si>
  <si>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</si>
  <si>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</si>
  <si>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</si>
  <si>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</si>
  <si>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</si>
  <si>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</si>
  <si>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</si>
  <si>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</si>
  <si>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</si>
  <si>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</si>
  <si>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</si>
  <si>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</si>
  <si>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</si>
  <si>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</si>
  <si>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</si>
  <si>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</si>
  <si>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</si>
  <si>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</si>
  <si>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</si>
  <si>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</si>
  <si>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</si>
  <si>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</si>
  <si>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</si>
  <si>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</si>
  <si>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</si>
  <si>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</si>
  <si>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</si>
  <si>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</si>
  <si>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</si>
  <si>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</si>
  <si>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</si>
  <si>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</si>
  <si>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</si>
  <si>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</si>
  <si>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</si>
  <si>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</si>
  <si>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</si>
  <si>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</si>
  <si>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</si>
  <si>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</si>
  <si>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</si>
  <si>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</si>
  <si>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</si>
  <si>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</si>
  <si>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</si>
  <si>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</si>
  <si>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</si>
  <si>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</si>
  <si>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</si>
  <si>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</si>
  <si>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</si>
  <si>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</si>
  <si>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</si>
  <si>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</si>
  <si>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</si>
  <si>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</si>
  <si>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</si>
  <si>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</si>
  <si>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</si>
  <si>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</si>
  <si>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</si>
  <si>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</si>
  <si>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</si>
  <si>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</si>
  <si>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</si>
  <si>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</si>
  <si>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</si>
  <si>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</si>
  <si>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</si>
  <si>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</si>
  <si>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</si>
  <si>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</si>
  <si>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</si>
  <si>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</si>
  <si>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</si>
  <si>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</si>
  <si>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</si>
  <si>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</si>
  <si>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</si>
  <si>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</si>
  <si>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</si>
  <si>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</si>
  <si>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</si>
  <si>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</si>
  <si>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</si>
  <si>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</si>
  <si>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</si>
  <si>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</si>
  <si>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</si>
  <si>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</si>
  <si>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</si>
  <si>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</si>
  <si>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</si>
  <si>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</si>
  <si>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</si>
  <si>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</si>
  <si>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</si>
  <si>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</si>
  <si>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</si>
  <si>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</si>
  <si>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</si>
  <si>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</si>
  <si>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</si>
  <si>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</si>
  <si>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</si>
  <si>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</si>
  <si>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</si>
  <si>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</si>
  <si>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</si>
  <si>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</si>
  <si>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</si>
  <si>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</si>
  <si>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</si>
  <si>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</si>
  <si>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</si>
  <si>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</si>
  <si>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</si>
  <si>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</si>
  <si>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</si>
  <si>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</si>
  <si>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</si>
  <si>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</si>
  <si>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</si>
  <si>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</si>
  <si>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</si>
  <si>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</si>
  <si>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</si>
  <si>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</si>
  <si>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</si>
  <si>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</si>
  <si>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</si>
  <si>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</si>
  <si>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</si>
  <si>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</si>
  <si>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</si>
  <si>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</si>
  <si>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</si>
  <si>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</si>
  <si>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</si>
  <si>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</si>
  <si>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</si>
  <si>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</si>
  <si>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</si>
  <si>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</si>
  <si>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</si>
  <si>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</si>
  <si>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</si>
  <si>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</si>
  <si>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</si>
  <si>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</si>
  <si>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</si>
  <si>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</si>
  <si>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</si>
  <si>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</si>
  <si>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</si>
  <si>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</si>
  <si>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</si>
  <si>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</si>
  <si>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</si>
  <si>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</si>
  <si>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</si>
  <si>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</si>
  <si>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</si>
  <si>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</si>
  <si>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</si>
  <si>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</si>
  <si>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</si>
  <si>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</si>
  <si>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</si>
  <si>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</si>
  <si>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</si>
  <si>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</si>
  <si>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</si>
  <si>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</si>
  <si>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</si>
  <si>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</si>
  <si>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</si>
  <si>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</si>
  <si>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</si>
  <si>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</si>
  <si>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</si>
  <si>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</si>
  <si>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</si>
  <si>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</si>
  <si>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</si>
  <si>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</si>
  <si>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</si>
  <si>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</si>
  <si>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</si>
  <si>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</si>
  <si>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</si>
  <si>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</si>
  <si>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</si>
  <si>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</si>
  <si>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</si>
  <si>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</si>
  <si>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</si>
  <si>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</si>
  <si>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</si>
  <si>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</si>
  <si>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</si>
  <si>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</si>
  <si>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</si>
  <si>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</si>
  <si>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</si>
  <si>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</si>
  <si>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</si>
  <si>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</si>
  <si>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</si>
  <si>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</si>
  <si>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</si>
  <si>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</si>
  <si>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</si>
  <si>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</si>
  <si>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</si>
  <si>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</si>
  <si>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</si>
  <si>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</si>
  <si>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</si>
  <si>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</si>
  <si>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</si>
  <si>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</si>
  <si>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</si>
  <si>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</si>
  <si>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</si>
  <si>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</si>
  <si>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</si>
  <si>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</si>
  <si>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</si>
  <si>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</si>
  <si>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</si>
  <si>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</si>
  <si>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</si>
  <si>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</si>
  <si>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</si>
  <si>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</si>
  <si>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</si>
  <si>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</si>
  <si>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</si>
  <si>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</si>
  <si>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</si>
  <si>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</si>
  <si>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</si>
  <si>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</si>
  <si>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</si>
  <si>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</si>
  <si>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</si>
  <si>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</si>
  <si>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</si>
  <si>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</si>
  <si>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</si>
  <si>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</si>
  <si>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</si>
  <si>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</si>
  <si>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</si>
  <si>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</si>
  <si>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</si>
  <si>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</si>
  <si>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</si>
  <si>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</si>
  <si>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</si>
  <si>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</si>
  <si>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</si>
  <si>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</si>
  <si>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</si>
  <si>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</si>
  <si>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</si>
  <si>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</si>
  <si>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</si>
  <si>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</si>
  <si>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</si>
  <si>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</si>
  <si>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</si>
  <si>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</si>
  <si>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</si>
  <si>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</si>
  <si>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</si>
  <si>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</si>
  <si>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</si>
  <si>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</si>
  <si>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</si>
  <si>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</si>
  <si>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</si>
  <si>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</si>
  <si>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</si>
  <si>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</si>
  <si>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</si>
  <si>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</si>
  <si>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</si>
  <si>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</si>
  <si>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</si>
  <si>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</si>
  <si>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</si>
  <si>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</si>
  <si>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</si>
  <si>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</si>
  <si>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</si>
  <si>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</si>
  <si>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</si>
  <si>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</si>
  <si>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</si>
  <si>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</si>
  <si>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</si>
  <si>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</si>
  <si>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</si>
  <si>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</si>
  <si>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</si>
  <si>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</si>
  <si>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</si>
  <si>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</si>
  <si>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</si>
  <si>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</si>
  <si>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</si>
  <si>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</si>
  <si>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</si>
  <si>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</si>
  <si>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</si>
  <si>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</si>
  <si>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</si>
  <si>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</si>
  <si>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</si>
  <si>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</si>
  <si>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</si>
  <si>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</si>
  <si>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</si>
  <si>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</si>
  <si>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</si>
  <si>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</si>
  <si>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</si>
  <si>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</si>
  <si>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</si>
  <si>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</si>
  <si>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</si>
  <si>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</si>
  <si>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</si>
  <si>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</si>
  <si>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</si>
  <si>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</si>
  <si>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</si>
  <si>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</si>
  <si>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</si>
  <si>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</si>
  <si>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</si>
  <si>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</si>
  <si>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</si>
  <si>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</si>
  <si>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</si>
  <si>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</si>
  <si>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</si>
  <si>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</si>
  <si>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</si>
  <si>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</si>
  <si>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</si>
  <si>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</si>
  <si>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</si>
  <si>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</si>
  <si>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</si>
  <si>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</si>
  <si>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</si>
  <si>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</si>
  <si>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</si>
  <si>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</si>
  <si>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</si>
  <si>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</si>
  <si>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</si>
  <si>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</si>
  <si>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</si>
  <si>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</si>
  <si>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</si>
  <si>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</si>
  <si>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</si>
  <si>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</si>
  <si>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</si>
  <si>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</si>
  <si>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</si>
  <si>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</si>
  <si>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</si>
  <si>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</si>
  <si>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</si>
  <si>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</si>
  <si>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</si>
  <si>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</si>
  <si>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</si>
  <si>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</si>
  <si>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</si>
  <si>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</si>
  <si>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</si>
  <si>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</si>
  <si>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</si>
  <si>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</si>
  <si>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</si>
  <si>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</si>
  <si>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</si>
  <si>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</si>
  <si>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</si>
  <si>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</si>
  <si>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</si>
  <si>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</si>
  <si>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</si>
  <si>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</si>
  <si>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</si>
  <si>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</si>
  <si>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</si>
  <si>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</si>
  <si>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</si>
  <si>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</si>
  <si>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</si>
  <si>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</si>
  <si>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</si>
  <si>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</si>
  <si>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</si>
  <si>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</si>
  <si>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</si>
  <si>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</si>
  <si>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</si>
  <si>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</si>
  <si>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</si>
  <si>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</si>
  <si>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</si>
  <si>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</si>
  <si>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</si>
  <si>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</si>
  <si>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</si>
  <si>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</si>
  <si>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</si>
  <si>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</si>
  <si>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</si>
  <si>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</si>
  <si>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</si>
  <si>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</si>
  <si>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</si>
  <si>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</si>
  <si>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</si>
  <si>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</si>
  <si>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</si>
  <si>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</si>
  <si>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</si>
  <si>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</si>
  <si>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</si>
  <si>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</si>
  <si>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</si>
  <si>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</si>
  <si>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</si>
  <si>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</si>
  <si>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</si>
  <si>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</si>
  <si>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</si>
  <si>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</si>
  <si>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</si>
  <si>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</si>
  <si>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</si>
  <si>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</si>
  <si>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</si>
  <si>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</si>
  <si>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</si>
  <si>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</si>
  <si>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</si>
  <si>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</si>
  <si>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</si>
  <si>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</si>
  <si>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</si>
  <si>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</si>
  <si>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</si>
  <si>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</si>
  <si>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</si>
  <si>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</si>
  <si>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</si>
  <si>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</si>
  <si>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</si>
  <si>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</si>
  <si>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</si>
  <si>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</si>
  <si>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</si>
  <si>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</si>
  <si>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</si>
  <si>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</si>
  <si>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</si>
  <si>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</si>
  <si>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</si>
  <si>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</si>
  <si>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</si>
  <si>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</si>
  <si>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</si>
  <si>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</si>
  <si>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</si>
  <si>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</si>
  <si>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</si>
  <si>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</si>
  <si>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</si>
  <si>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</si>
  <si>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</si>
  <si>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</si>
  <si>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</si>
  <si>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</si>
  <si>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</si>
  <si>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</si>
  <si>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</si>
  <si>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</si>
  <si>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</si>
  <si>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</si>
  <si>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</si>
  <si>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</si>
  <si>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</si>
  <si>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</si>
  <si>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</si>
  <si>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</si>
  <si>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</si>
  <si>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</si>
  <si>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</si>
  <si>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</si>
  <si>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</si>
  <si>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</si>
  <si>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</si>
  <si>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</si>
  <si>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</si>
  <si>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</si>
  <si>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</si>
  <si>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</si>
  <si>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</si>
  <si>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</si>
  <si>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</si>
  <si>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</si>
  <si>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</si>
  <si>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</si>
  <si>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</si>
  <si>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</si>
  <si>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</si>
  <si>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</si>
  <si>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</si>
  <si>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</si>
  <si>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</si>
  <si>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</si>
  <si>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</si>
  <si>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</si>
  <si>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</si>
  <si>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</si>
  <si>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</si>
  <si>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</si>
  <si>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</si>
  <si>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</si>
  <si>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</si>
  <si>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</si>
  <si>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</si>
  <si>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</si>
  <si>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</si>
  <si>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</si>
  <si>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</si>
  <si>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</si>
  <si>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</si>
  <si>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</si>
  <si>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</si>
  <si>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</si>
  <si>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</si>
  <si>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</si>
  <si>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</si>
  <si>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</si>
  <si>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</si>
  <si>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</si>
  <si>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</si>
  <si>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</si>
  <si>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</si>
  <si>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</si>
  <si>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</si>
  <si>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</si>
  <si>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</si>
  <si>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</si>
  <si>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</si>
  <si>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</si>
  <si>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</si>
  <si>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</si>
  <si>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</si>
  <si>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</si>
  <si>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</si>
  <si>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</si>
  <si>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</si>
  <si>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</si>
  <si>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</si>
  <si>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</si>
  <si>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</si>
  <si>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</si>
  <si>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</si>
  <si>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</si>
  <si>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</si>
  <si>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</si>
  <si>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</si>
  <si>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</si>
  <si>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</si>
  <si>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</si>
  <si>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</si>
  <si>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</si>
  <si>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</si>
  <si>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</si>
  <si>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</si>
  <si>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</si>
  <si>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</si>
  <si>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</si>
  <si>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</si>
  <si>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</si>
  <si>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</si>
  <si>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</si>
  <si>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</si>
  <si>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</si>
  <si>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</si>
  <si>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</si>
  <si>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</si>
  <si>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</si>
  <si>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</si>
  <si>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</si>
  <si>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</si>
  <si>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</si>
  <si>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</si>
  <si>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</si>
  <si>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</si>
  <si>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</si>
  <si>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</si>
  <si>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</si>
  <si>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</si>
  <si>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</si>
  <si>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</si>
  <si>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</si>
  <si>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</si>
  <si>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</si>
  <si>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</si>
  <si>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</si>
  <si>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</si>
  <si>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</si>
  <si>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</si>
  <si>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</si>
  <si>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</si>
  <si>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</si>
  <si>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</si>
  <si>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</si>
  <si>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</si>
  <si>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</si>
  <si>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</si>
  <si>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</si>
  <si>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</si>
  <si>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</si>
  <si>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</si>
  <si>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</si>
  <si>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</si>
  <si>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</si>
  <si>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</si>
  <si>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</si>
  <si>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</si>
  <si>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</si>
  <si>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</si>
  <si>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</si>
  <si>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</si>
  <si>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</si>
  <si>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</si>
  <si>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</si>
  <si>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</si>
  <si>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</si>
  <si>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</si>
  <si>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</si>
  <si>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</si>
  <si>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</si>
  <si>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</si>
  <si>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</si>
  <si>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</si>
  <si>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</si>
  <si>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</si>
  <si>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</si>
  <si>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</si>
  <si>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</si>
  <si>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</si>
  <si>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</si>
  <si>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</si>
  <si>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</si>
  <si>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</si>
  <si>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</si>
  <si>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</si>
  <si>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</si>
  <si>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</si>
  <si>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</si>
  <si>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</si>
  <si>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</si>
  <si>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</si>
  <si>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</si>
  <si>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</si>
  <si>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</si>
  <si>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</si>
  <si>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</si>
  <si>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</si>
  <si>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</si>
  <si>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</si>
  <si>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</si>
  <si>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</si>
  <si>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</si>
  <si>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</si>
  <si>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</si>
  <si>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</si>
  <si>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</si>
  <si>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</si>
  <si>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</si>
  <si>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</si>
  <si>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</si>
  <si>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</si>
  <si>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</si>
  <si>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</si>
  <si>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</si>
  <si>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</si>
  <si>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</si>
  <si>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</si>
  <si>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</si>
  <si>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</si>
  <si>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</si>
  <si>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</si>
  <si>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</si>
  <si>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</si>
  <si>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</si>
  <si>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</si>
  <si>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</si>
  <si>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</si>
  <si>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</si>
  <si>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</si>
  <si>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</si>
  <si>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</si>
  <si>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</si>
  <si>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</si>
  <si>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</si>
  <si>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</si>
  <si>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</si>
  <si>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</si>
  <si>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</si>
  <si>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</si>
  <si>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</si>
  <si>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</si>
  <si>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</si>
  <si>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</si>
  <si>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</si>
  <si>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</si>
  <si>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</si>
  <si>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</si>
  <si>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</si>
  <si>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</si>
  <si>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</si>
  <si>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</si>
  <si>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</si>
  <si>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</si>
  <si>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</si>
  <si>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</si>
  <si>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</si>
  <si>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</si>
  <si>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</si>
  <si>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</si>
  <si>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</si>
  <si>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</si>
  <si>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</si>
  <si>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</si>
  <si>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</si>
  <si>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</si>
  <si>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</si>
  <si>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</si>
  <si>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</si>
  <si>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</si>
  <si>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</si>
  <si>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</si>
  <si>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</si>
  <si>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</si>
  <si>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</si>
  <si>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</si>
  <si>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</si>
  <si>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</si>
  <si>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</si>
  <si>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</si>
  <si>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</si>
  <si>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</si>
  <si>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</si>
  <si>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</si>
  <si>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</si>
  <si>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</si>
  <si>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</si>
  <si>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</si>
  <si>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</si>
  <si>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</si>
  <si>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</si>
  <si>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</si>
  <si>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</si>
  <si>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</si>
  <si>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</si>
  <si>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</si>
  <si>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</si>
  <si>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</si>
  <si>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</si>
  <si>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</si>
  <si>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</si>
  <si>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</si>
  <si>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</si>
  <si>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</si>
  <si>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</si>
  <si>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</si>
  <si>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</si>
  <si>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</si>
  <si>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</si>
  <si>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</si>
  <si>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</si>
  <si>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</si>
  <si>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</si>
  <si>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</si>
  <si>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</si>
  <si>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</si>
  <si>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</si>
  <si>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</si>
  <si>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</si>
  <si>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</si>
  <si>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</si>
  <si>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</si>
  <si>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</si>
  <si>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</si>
  <si>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</si>
  <si>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</si>
  <si>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</si>
  <si>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</si>
  <si>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</si>
  <si>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</si>
  <si>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</si>
  <si>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</si>
  <si>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</si>
  <si>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</si>
  <si>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</si>
  <si>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</si>
  <si>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</si>
  <si>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</si>
  <si>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</si>
  <si>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</si>
  <si>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</si>
  <si>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</si>
  <si>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</si>
  <si>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</si>
  <si>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</si>
  <si>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</si>
  <si>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</si>
  <si>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</si>
  <si>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</si>
  <si>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</si>
  <si>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</si>
  <si>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</si>
  <si>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</si>
  <si>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</si>
  <si>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</si>
  <si>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</si>
  <si>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</si>
  <si>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</si>
  <si>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</si>
  <si>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</si>
  <si>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</si>
  <si>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</si>
  <si>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</si>
  <si>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</si>
  <si>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</si>
  <si>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</si>
  <si>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</si>
  <si>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</si>
  <si>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</si>
  <si>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</si>
  <si>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</si>
  <si>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</si>
  <si>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</si>
  <si>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</si>
  <si>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</si>
  <si>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</si>
  <si>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</si>
  <si>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</si>
  <si>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</si>
  <si>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</si>
  <si>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</si>
  <si>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</si>
  <si>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</si>
  <si>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</si>
  <si>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</si>
  <si>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</si>
  <si>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</si>
  <si>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</si>
  <si>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</si>
  <si>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</si>
  <si>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</si>
  <si>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</si>
  <si>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</si>
  <si>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</si>
  <si>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</si>
  <si>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</si>
  <si>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</si>
  <si>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</si>
  <si>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</si>
  <si>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</si>
  <si>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</si>
  <si>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</si>
  <si>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</si>
  <si>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</si>
  <si>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</si>
  <si>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</si>
  <si>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</si>
  <si>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</si>
  <si>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</si>
  <si>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</si>
  <si>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</si>
  <si>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</si>
  <si>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</si>
  <si>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</si>
  <si>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</si>
  <si>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</si>
  <si>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</si>
  <si>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</si>
  <si>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</si>
  <si>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</si>
  <si>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</si>
  <si>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</si>
  <si>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</si>
  <si>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</si>
  <si>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</si>
  <si>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</si>
  <si>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</si>
  <si>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</si>
  <si>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</si>
  <si>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</si>
  <si>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</si>
  <si>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</si>
  <si>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</si>
  <si>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</si>
  <si>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</si>
  <si>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</si>
  <si>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</si>
  <si>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</si>
  <si>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</si>
  <si>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</si>
  <si>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</si>
  <si>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</si>
  <si>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</si>
  <si>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</si>
  <si>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</si>
  <si>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</si>
  <si>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</si>
  <si>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</si>
  <si>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</si>
  <si>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</si>
  <si>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</si>
  <si>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</si>
  <si>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</si>
  <si>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</si>
  <si>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</si>
  <si>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</si>
  <si>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</si>
  <si>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</si>
  <si>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</si>
  <si>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</si>
  <si>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</si>
  <si>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</si>
  <si>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</si>
  <si>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</si>
  <si>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</si>
  <si>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</si>
  <si>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</si>
  <si>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</si>
  <si>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</si>
  <si>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</si>
  <si>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</si>
  <si>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</si>
  <si>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</si>
  <si>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</si>
  <si>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</si>
  <si>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</si>
  <si>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</si>
  <si>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</si>
  <si>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</si>
  <si>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</si>
  <si>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</si>
  <si>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</si>
  <si>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</si>
  <si>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</si>
  <si>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</si>
  <si>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</si>
  <si>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</si>
  <si>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</si>
  <si>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</si>
  <si>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</si>
  <si>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</si>
  <si>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</si>
  <si>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</si>
  <si>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</si>
  <si>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</si>
  <si>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</si>
  <si>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</si>
  <si>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</si>
  <si>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</si>
  <si>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</si>
  <si>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</si>
  <si>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</si>
  <si>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</si>
  <si>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</si>
  <si>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</si>
  <si>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</si>
  <si>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</si>
  <si>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</si>
  <si>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</si>
  <si>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</si>
  <si>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</si>
  <si>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</si>
  <si>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</si>
  <si>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</si>
  <si>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</si>
  <si>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</si>
  <si>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</si>
  <si>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</si>
  <si>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</si>
  <si>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</si>
  <si>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</si>
  <si>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</si>
  <si>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</si>
  <si>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</si>
  <si>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</si>
  <si>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</si>
  <si>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</si>
  <si>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</si>
  <si>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</si>
  <si>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</si>
  <si>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</si>
  <si>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</si>
  <si>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</si>
  <si>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</si>
  <si>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</si>
  <si>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</si>
  <si>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</si>
  <si>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</si>
  <si>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</si>
  <si>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</si>
  <si>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</si>
  <si>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</si>
  <si>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</si>
  <si>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</si>
  <si>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</si>
  <si>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</si>
  <si>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</si>
  <si>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</si>
  <si>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</si>
  <si>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</si>
  <si>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</si>
  <si>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</si>
  <si>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</si>
  <si>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</si>
  <si>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</si>
  <si>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</si>
  <si>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</si>
  <si>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</si>
  <si>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</si>
  <si>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</si>
  <si>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</si>
  <si>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</si>
  <si>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</si>
  <si>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</si>
  <si>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</si>
  <si>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</si>
  <si>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</si>
  <si>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</si>
  <si>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</si>
  <si>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</si>
  <si>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</si>
  <si>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</si>
  <si>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</si>
  <si>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</si>
  <si>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</si>
  <si>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</si>
  <si>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</si>
  <si>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</si>
  <si>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</si>
  <si>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</si>
  <si>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</si>
  <si>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</si>
  <si>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</si>
  <si>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</si>
  <si>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</si>
  <si>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</si>
  <si>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</si>
  <si>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</si>
  <si>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</si>
  <si>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</si>
  <si>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</si>
  <si>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</si>
  <si>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</si>
  <si>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</si>
  <si>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</si>
  <si>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</si>
  <si>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</si>
  <si>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</si>
  <si>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</si>
  <si>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</si>
  <si>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</si>
  <si>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</si>
  <si>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</si>
  <si>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</si>
  <si>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</si>
  <si>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</si>
  <si>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</si>
  <si>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</si>
  <si>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</si>
  <si>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</si>
  <si>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</si>
  <si>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</si>
  <si>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</si>
  <si>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</si>
  <si>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</si>
  <si>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</si>
  <si>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</si>
  <si>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</si>
  <si>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</si>
  <si>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</si>
  <si>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</si>
  <si>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</si>
  <si>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</si>
  <si>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</si>
  <si>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</si>
  <si>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</si>
  <si>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</si>
  <si>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</si>
  <si>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</si>
  <si>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</si>
  <si>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</si>
  <si>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</si>
  <si>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</si>
  <si>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</si>
  <si>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</si>
  <si>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</si>
  <si>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</si>
  <si>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</si>
  <si>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</si>
  <si>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</si>
  <si>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</si>
  <si>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</si>
  <si>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</si>
  <si>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</si>
  <si>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</si>
  <si>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</si>
  <si>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</si>
  <si>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</si>
  <si>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</si>
  <si>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</si>
  <si>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</si>
  <si>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</si>
  <si>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</si>
  <si>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</si>
  <si>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</si>
  <si>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</si>
  <si>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</si>
  <si>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</si>
  <si>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</si>
  <si>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</si>
  <si>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</si>
  <si>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</si>
  <si>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</si>
  <si>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</si>
  <si>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</si>
  <si>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</si>
  <si>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</si>
  <si>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</si>
  <si>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</si>
  <si>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</si>
  <si>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</si>
  <si>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</si>
  <si>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</si>
  <si>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</si>
  <si>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</si>
  <si>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</si>
  <si>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</si>
  <si>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 xml:space="preserve">Nguyễn Thị </t>
  </si>
  <si>
    <t>Dinh</t>
  </si>
  <si>
    <t>19C1_OTMHTT</t>
  </si>
  <si>
    <t>KHOA: LÝ LUẬN CHÍNH TRỊ</t>
  </si>
  <si>
    <t xml:space="preserve">          KHOA : LÝ LUẬN CHÍNH TRỊ                                                        </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</si>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</sst>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10" zoomScale="85" zoomScaleNormal="90" zoomScaleSheetLayoutView="85" workbookViewId="0">
      <selection activeCell="B51" sqref="B51:H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5149</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t="s">
        <v>5145</v>
      </c>
      <c r="C11" s="319" t="s">
        <v>5146</v>
      </c>
      <c r="D11" s="270"/>
      <c r="E11" s="267" t="s">
        <v>2451</v>
      </c>
      <c r="F11" s="267" t="s">
        <v>2938</v>
      </c>
      <c r="G11" s="254">
        <v>1</v>
      </c>
      <c r="H11" s="271">
        <v>75</v>
      </c>
      <c r="I11" s="253"/>
      <c r="J11" s="255">
        <f>VLOOKUP(F11,'LHP GDCT'!$D$1:$G88,4,0)</f>
        <v>59</v>
      </c>
      <c r="K11" s="251">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1.2</v>
      </c>
      <c r="L11" s="251">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0</v>
      </c>
      <c r="M11" s="251">
        <f>ROUND(IF(AND(MID(F11,3,2)="C3",LEFT(E11,5)="Đồ án"),(J11*0.5)*1.3,IF(OR(LEFT(E11,2)="ĐA",LEFT(E11,2)="DA",LEFT(E11,5)="Đồ án",LEFT(E11,5)="Đồán "),J11*0.5,(IF(H11&gt;0,H11*K11,"0"))+IF(I11&gt;0,(I11*0.75)*L11,"0"))),1)</f>
        <v>90</v>
      </c>
      <c r="N11" s="372">
        <f>450*0.15</f>
        <v>67.5</v>
      </c>
      <c r="O11" s="372">
        <v>49.3</v>
      </c>
      <c r="P11" s="378">
        <f>SUM(M11:M50)+N11+O11</f>
        <v>513.5</v>
      </c>
      <c r="Q11" s="372"/>
      <c r="R11" s="372">
        <f>56+14+18</f>
        <v>88</v>
      </c>
      <c r="S11" s="378">
        <f>IF('Mau B2'!I11&gt;54,54,'Mau B2'!I11)</f>
        <v>0</v>
      </c>
      <c r="T11" s="378">
        <f>IF(J11&lt;1,0,IF(OR(LEFT(E11,4)="Toán",LEFT(E11,3)="Vật",LEFT(E11,4)="Hóa",LEFT(E11,3)="Hóa",LEFT(E11,7)="Ngữ văn"),629,IF(OR(LEFT(E11,2)="GD",LEFT(E11,8)="Giáo dục",LEFT(E11,4)="Pháp",LEFT(E11,9)="chính trị"),450,430)))</f>
        <v>450</v>
      </c>
      <c r="U11" s="372">
        <v>450</v>
      </c>
      <c r="V11" s="378">
        <f>IF(J11&lt;1,0,IF(OR(LEFT(E11,4)="Toán",LEFT(E11,3)="Vật",LEFT(E11,3)="Hóa",LEFT(E11,4)="Hóa",LEFT(E11,7)="Ngữ văn"),40,54))</f>
        <v>54</v>
      </c>
      <c r="W11" s="372">
        <v>56</v>
      </c>
      <c r="X11" s="378">
        <f>IF(J11&lt;1,0,IF(OR(LEFT(E11,4)="Toán",LEFT(E11,3)="Vật",LEFT(E11,3)="Hóa",LEFT(E11,4)="Hóa",LEFT(E11,7)="Ngữ văn"),0,54))</f>
        <v>54</v>
      </c>
      <c r="Y11" s="372">
        <v>56</v>
      </c>
      <c r="Z11" s="378">
        <f>IF(J11&lt;1,0,IF(OR(LEFT(E11,4)="Toán",LEFT(E11,3)="Vật",LEFT(E11,3)="Hóa",LEFT(E11,4)="Hóa",LEFT(E11,7)="Ngữ văn"),0,54))</f>
        <v>54</v>
      </c>
      <c r="AA11" s="372">
        <v>56</v>
      </c>
      <c r="AB11" s="378">
        <f>ROUND((P11-U11),1)</f>
        <v>63.5</v>
      </c>
      <c r="AC11" s="378">
        <f>IF(OR(SUM(W11:W50)="",SUM(Q11:Q50)="",SUM(Y11:Y50)="",SUM(R11:R50)=""),0,IF(OR(SUM(V11:V50)+SUM(X11:X50)=108,SUM(W11:W50)+SUM(Y11:Y50)&gt;0),ROUND((SUM(Q11:Q50)-SUM(W11:W50)+SUM(R11:R50)-SUM(Y11:Y50)),1),0))</f>
        <v>-24</v>
      </c>
      <c r="AD11" s="378">
        <f>IF(OR(SUM(AA11:AA50)="",SUM(S11:S50)=""),0,IF(OR(SUM(Z11:Z50)=54,SUM(AA11:AA50)&gt;0),ROUND((SUM(S11:S50)-SUM(AA11:AA50)),1),0))</f>
        <v>-56</v>
      </c>
      <c r="AE11" s="372">
        <v>0</v>
      </c>
      <c r="AF11" s="390">
        <f>SUM(AB11:AD50)</f>
        <v>-16.5</v>
      </c>
    </row>
    <row r="12" spans="1:32" s="252" customFormat="1" ht="18" customHeight="1" x14ac:dyDescent="0.5">
      <c r="A12" s="250"/>
      <c r="B12" s="268"/>
      <c r="C12" s="269"/>
      <c r="D12" s="270"/>
      <c r="E12" s="267" t="s">
        <v>2451</v>
      </c>
      <c r="F12" s="267" t="s">
        <v>2942</v>
      </c>
      <c r="G12" s="254">
        <v>1</v>
      </c>
      <c r="H12" s="271">
        <v>75</v>
      </c>
      <c r="I12" s="253"/>
      <c r="J12" s="255">
        <f>VLOOKUP(F12,'LHP GDCT'!$D$1:$G89,4,0)</f>
        <v>57</v>
      </c>
      <c r="K12" s="251">
        <f t="shared" si="0"/>
        <v>1.2</v>
      </c>
      <c r="L12" s="251">
        <f t="shared" si="1"/>
        <v>0</v>
      </c>
      <c r="M12" s="251">
        <f t="shared" ref="M12:M75" si="2">ROUND(IF(AND(MID(F12,3,2)="C3",LEFT(E12,5)="Đồ án"),(J12*0.5)*1.3,IF(OR(LEFT(E12,2)="ĐA",LEFT(E12,2)="DA",LEFT(E12,5)="Đồ án",LEFT(E12,5)="Đồán "),J12*0.5,(IF(H12&gt;0,H12*K12,"0"))+IF(I12&gt;0,(I12*0.75)*L12,"0"))),1)</f>
        <v>90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t="s">
        <v>2451</v>
      </c>
      <c r="F13" s="267" t="s">
        <v>2608</v>
      </c>
      <c r="G13" s="254">
        <v>1</v>
      </c>
      <c r="H13" s="271">
        <v>30</v>
      </c>
      <c r="I13" s="253"/>
      <c r="J13" s="255">
        <f>VLOOKUP(F13,'LHP GDCT'!$D$1:$G90,4,0)</f>
        <v>62</v>
      </c>
      <c r="K13" s="251">
        <f t="shared" si="0"/>
        <v>1.3</v>
      </c>
      <c r="L13" s="251">
        <f t="shared" si="1"/>
        <v>0</v>
      </c>
      <c r="M13" s="251">
        <f t="shared" si="2"/>
        <v>39</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t="s">
        <v>2451</v>
      </c>
      <c r="F14" s="267" t="s">
        <v>2551</v>
      </c>
      <c r="G14" s="254">
        <v>1</v>
      </c>
      <c r="H14" s="271">
        <v>30</v>
      </c>
      <c r="I14" s="253"/>
      <c r="J14" s="255">
        <f>VLOOKUP(F14,'LHP GDCT'!$D$1:$G91,4,0)</f>
        <v>65</v>
      </c>
      <c r="K14" s="251">
        <f t="shared" si="0"/>
        <v>1.3</v>
      </c>
      <c r="L14" s="251">
        <f t="shared" si="1"/>
        <v>0</v>
      </c>
      <c r="M14" s="251">
        <f t="shared" si="2"/>
        <v>39</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t="s">
        <v>177</v>
      </c>
      <c r="F15" s="267" t="s">
        <v>467</v>
      </c>
      <c r="G15" s="254">
        <v>1</v>
      </c>
      <c r="H15" s="271">
        <v>15</v>
      </c>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t="s">
        <v>177</v>
      </c>
      <c r="F16" s="267" t="s">
        <v>467</v>
      </c>
      <c r="G16" s="254">
        <v>2</v>
      </c>
      <c r="H16" s="271">
        <v>10</v>
      </c>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t="s">
        <v>2451</v>
      </c>
      <c r="F17" s="267" t="s">
        <v>5147</v>
      </c>
      <c r="G17" s="254">
        <v>2</v>
      </c>
      <c r="H17" s="271">
        <v>4</v>
      </c>
      <c r="I17" s="255"/>
      <c r="J17" s="255">
        <v>94</v>
      </c>
      <c r="K17" s="251">
        <f t="shared" si="0"/>
        <v>1.3</v>
      </c>
      <c r="L17" s="251">
        <f t="shared" si="1"/>
        <v>0</v>
      </c>
      <c r="M17" s="251">
        <f t="shared" si="2"/>
        <v>5.2</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t="s">
        <v>2451</v>
      </c>
      <c r="F18" s="267" t="s">
        <v>3061</v>
      </c>
      <c r="G18" s="254">
        <v>2</v>
      </c>
      <c r="H18" s="271">
        <v>75</v>
      </c>
      <c r="I18" s="253"/>
      <c r="J18" s="255">
        <f>VLOOKUP(F18,'LHP GDCT'!$D$1:$G89,4,0)</f>
        <v>94</v>
      </c>
      <c r="K18" s="251">
        <f t="shared" si="0"/>
        <v>1.3</v>
      </c>
      <c r="L18" s="251">
        <f t="shared" si="1"/>
        <v>0</v>
      </c>
      <c r="M18" s="251">
        <f t="shared" si="2"/>
        <v>97.5</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t="s">
        <v>2451</v>
      </c>
      <c r="F19" s="267" t="s">
        <v>2642</v>
      </c>
      <c r="G19" s="254">
        <v>2</v>
      </c>
      <c r="H19" s="271">
        <v>30</v>
      </c>
      <c r="I19" s="253"/>
      <c r="J19" s="255">
        <f>VLOOKUP(F19,'LHP GDCT'!$D$1:$G90,4,0)</f>
        <v>56</v>
      </c>
      <c r="K19" s="251">
        <f t="shared" si="0"/>
        <v>1.2</v>
      </c>
      <c r="L19" s="251">
        <f t="shared" si="1"/>
        <v>0</v>
      </c>
      <c r="M19" s="251">
        <f t="shared" si="2"/>
        <v>36</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t="e">
        <f>VLOOKUP(F51,'LHP PL'!$D$1:$G$104,4,0)</f>
        <v>#N/A</v>
      </c>
      <c r="K51" s="251" t="e">
        <f t="shared" si="0"/>
        <v>#N/A</v>
      </c>
      <c r="L51" s="251" t="e">
        <f t="shared" si="1"/>
        <v>#N/A</v>
      </c>
      <c r="M51" s="251">
        <f t="shared" si="2"/>
        <v>0</v>
      </c>
      <c r="N51" s="372">
        <f>450*0.15</f>
        <v>67.5</v>
      </c>
      <c r="O51" s="372"/>
      <c r="P51" s="378">
        <f>SUM(M51:M90)+N51+O51</f>
        <v>67.5</v>
      </c>
      <c r="Q51" s="372">
        <v>28</v>
      </c>
      <c r="R51" s="372">
        <v>21</v>
      </c>
      <c r="S51" s="378">
        <f>IF('Mau B2'!I12&gt;54,54,'Mau B2'!I12)</f>
        <v>0</v>
      </c>
      <c r="T51" s="378" t="e">
        <f>IF(J51&lt;1,0,IF(OR(LEFT(E51,4)="Toán",LEFT(E51,3)="Vật",LEFT(E51,4)="Hóa",LEFT(E51,3)="Hóa",LEFT(E51,7)="Ngữ văn"),629,IF(OR(LEFT(E51,2)="GD",LEFT(E51,8)="Giáo dục",LEFT(E51,4)="Pháp",LEFT(E51,9)="chính trị"),450,430)))</f>
        <v>#N/A</v>
      </c>
      <c r="U51" s="372">
        <v>450</v>
      </c>
      <c r="V51" s="378" t="e">
        <f>IF(J51&lt;1,0,IF(OR(LEFT(E51,4)="Toán",LEFT(E51,3)="Vật",LEFT(E51,3)="Hóa",LEFT(E51,4)="Hóa",LEFT(E51,7)="Ngữ văn"),40,54))</f>
        <v>#N/A</v>
      </c>
      <c r="W51" s="372">
        <v>56</v>
      </c>
      <c r="X51" s="378" t="e">
        <f>IF(J51&lt;1,0,IF(OR(LEFT(E51,4)="Toán",LEFT(E51,3)="Vật",LEFT(E51,3)="Hóa",LEFT(E51,4)="Hóa",LEFT(E51,7)="Ngữ văn"),0,54))</f>
        <v>#N/A</v>
      </c>
      <c r="Y51" s="372">
        <v>56</v>
      </c>
      <c r="Z51" s="378" t="e">
        <f>IF(J51&lt;1,0,IF(OR(LEFT(E51,4)="Toán",LEFT(E51,3)="Vật",LEFT(E51,3)="Hóa",LEFT(E51,4)="Hóa",LEFT(E51,7)="Ngữ văn"),0,54))</f>
        <v>#N/A</v>
      </c>
      <c r="AA51" s="372">
        <v>56</v>
      </c>
      <c r="AB51" s="378">
        <f>ROUND((P51-U51),1)</f>
        <v>-382.5</v>
      </c>
      <c r="AC51" s="378" t="e">
        <f>IF(OR(SUM(W51:W90)="",SUM(Q51:Q90)="",SUM(Y51:Y90)="",SUM(R51:R90)=""),0,IF(OR(SUM(V51:V90)+SUM(X51:X90)=108,SUM(W51:W90)+SUM(Y51:Y90)&gt;0),ROUND((SUM(Q51:Q90)-SUM(W51:W90)+SUM(R51:R90)-SUM(Y51:Y90)),1),0))</f>
        <v>#N/A</v>
      </c>
      <c r="AD51" s="378" t="e">
        <f>IF(OR(SUM(AA51:AA90)="",SUM(S51:S90)=""),0,IF(OR(SUM(Z51:Z90)=160,SUM(AA51:AA90)&gt;0),ROUND((SUM(S51:S90)-SUM(AA51:AA90)),1),0))</f>
        <v>#N/A</v>
      </c>
      <c r="AE51" s="372">
        <v>0</v>
      </c>
      <c r="AF51" s="390" t="e">
        <f>SUM(AB51:AD90)</f>
        <v>#N/A</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t="e">
        <f>VLOOKUP(F53,'LHP PL'!$D$1:$G$104,4,0)</f>
        <v>#N/A</v>
      </c>
      <c r="K53" s="251" t="e">
        <f t="shared" si="0"/>
        <v>#N/A</v>
      </c>
      <c r="L53" s="251" t="e">
        <f t="shared" si="1"/>
        <v>#N/A</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t="e">
        <f>VLOOKUP(F54,'LHP PL'!$D$1:$G$104,4,0)</f>
        <v>#N/A</v>
      </c>
      <c r="K54" s="251" t="e">
        <f t="shared" si="0"/>
        <v>#N/A</v>
      </c>
      <c r="L54" s="251" t="e">
        <f t="shared" si="1"/>
        <v>#N/A</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t="e">
        <f>VLOOKUP(F55,'LHP PL'!$D$1:$G$104,4,0)</f>
        <v>#N/A</v>
      </c>
      <c r="K55" s="251" t="e">
        <f t="shared" si="0"/>
        <v>#N/A</v>
      </c>
      <c r="L55" s="251" t="e">
        <f t="shared" si="1"/>
        <v>#N/A</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t="e">
        <f>VLOOKUP(F56,'LHP PL'!$D$1:$G$104,4,0)</f>
        <v>#N/A</v>
      </c>
      <c r="K56" s="251" t="e">
        <f t="shared" si="0"/>
        <v>#N/A</v>
      </c>
      <c r="L56" s="251" t="e">
        <f t="shared" si="1"/>
        <v>#N/A</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t="e">
        <f>VLOOKUP(F57,'LHP PL'!$D$1:$G$104,4,0)</f>
        <v>#N/A</v>
      </c>
      <c r="K57" s="251" t="e">
        <f t="shared" si="0"/>
        <v>#N/A</v>
      </c>
      <c r="L57" s="251" t="e">
        <f t="shared" si="1"/>
        <v>#N/A</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t="e">
        <f>VLOOKUP(F58,'LHP PL'!$D$1:$G$104,4,0)</f>
        <v>#N/A</v>
      </c>
      <c r="K58" s="251" t="e">
        <f t="shared" si="0"/>
        <v>#N/A</v>
      </c>
      <c r="L58" s="251" t="e">
        <f t="shared" si="1"/>
        <v>#N/A</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t="e">
        <f>VLOOKUP(F59,'LHP PL'!$D$1:$G$104,4,0)</f>
        <v>#N/A</v>
      </c>
      <c r="K59" s="251" t="e">
        <f t="shared" si="0"/>
        <v>#N/A</v>
      </c>
      <c r="L59" s="251" t="e">
        <f t="shared" si="1"/>
        <v>#N/A</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t="e">
        <f>VLOOKUP(F60,'LHP PL'!$D$1:$G$104,4,0)</f>
        <v>#N/A</v>
      </c>
      <c r="K60" s="251" t="e">
        <f t="shared" si="0"/>
        <v>#N/A</v>
      </c>
      <c r="L60" s="251" t="e">
        <f t="shared" si="1"/>
        <v>#N/A</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t="e">
        <f>VLOOKUP(F61,'LHP PL'!$D$1:$G$104,4,0)</f>
        <v>#N/A</v>
      </c>
      <c r="K61" s="251" t="e">
        <f t="shared" si="0"/>
        <v>#N/A</v>
      </c>
      <c r="L61" s="251" t="e">
        <f t="shared" si="1"/>
        <v>#N/A</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t="e">
        <f>VLOOKUP(F62,'LHP PL'!$D$1:$G$104,4,0)</f>
        <v>#N/A</v>
      </c>
      <c r="K62" s="251" t="e">
        <f t="shared" si="0"/>
        <v>#N/A</v>
      </c>
      <c r="L62" s="251" t="e">
        <f t="shared" si="1"/>
        <v>#N/A</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t="e">
        <f>VLOOKUP(F63,'LHP PL'!$D$1:$G$104,4,0)</f>
        <v>#N/A</v>
      </c>
      <c r="K63" s="251" t="e">
        <f t="shared" si="0"/>
        <v>#N/A</v>
      </c>
      <c r="L63" s="251" t="e">
        <f t="shared" si="1"/>
        <v>#N/A</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t="e">
        <f>VLOOKUP(F64,'LHP PL'!$D$1:$G$104,4,0)</f>
        <v>#N/A</v>
      </c>
      <c r="K64" s="251" t="e">
        <f t="shared" si="0"/>
        <v>#N/A</v>
      </c>
      <c r="L64" s="251" t="e">
        <f t="shared" si="1"/>
        <v>#N/A</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t="e">
        <f>VLOOKUP(F65,'LHP PL'!$D$1:$G$104,4,0)</f>
        <v>#N/A</v>
      </c>
      <c r="K65" s="251" t="e">
        <f t="shared" si="0"/>
        <v>#N/A</v>
      </c>
      <c r="L65" s="251" t="e">
        <f t="shared" si="1"/>
        <v>#N/A</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t="e">
        <f>VLOOKUP(F66,'LHP PL'!$D$1:$G$104,4,0)</f>
        <v>#N/A</v>
      </c>
      <c r="K66" s="251" t="e">
        <f t="shared" si="0"/>
        <v>#N/A</v>
      </c>
      <c r="L66" s="251" t="e">
        <f t="shared" si="1"/>
        <v>#N/A</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t="e">
        <f>VLOOKUP(F67,'LHP PL'!$D$1:$G$104,4,0)</f>
        <v>#N/A</v>
      </c>
      <c r="K67" s="251" t="e">
        <f t="shared" si="0"/>
        <v>#N/A</v>
      </c>
      <c r="L67" s="251" t="e">
        <f t="shared" si="1"/>
        <v>#N/A</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t="e">
        <f>VLOOKUP(F68,'LHP PL'!$D$1:$G$104,4,0)</f>
        <v>#N/A</v>
      </c>
      <c r="K68" s="251" t="e">
        <f t="shared" si="0"/>
        <v>#N/A</v>
      </c>
      <c r="L68" s="251" t="e">
        <f t="shared" si="1"/>
        <v>#N/A</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t="e">
        <f>VLOOKUP(F69,'LHP PL'!$D$1:$G$104,4,0)</f>
        <v>#N/A</v>
      </c>
      <c r="K69" s="251" t="e">
        <f t="shared" si="0"/>
        <v>#N/A</v>
      </c>
      <c r="L69" s="251" t="e">
        <f t="shared" si="1"/>
        <v>#N/A</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t="e">
        <f>VLOOKUP(F72,'LHP PL'!$D$1:$G$104,4,0)</f>
        <v>#N/A</v>
      </c>
      <c r="K72" s="251" t="e">
        <f t="shared" si="0"/>
        <v>#N/A</v>
      </c>
      <c r="L72" s="251" t="e">
        <f t="shared" si="1"/>
        <v>#N/A</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t="e">
        <f>VLOOKUP(F73,'LHP PL'!$D$1:$G$104,4,0)</f>
        <v>#N/A</v>
      </c>
      <c r="K73" s="251" t="e">
        <f t="shared" si="0"/>
        <v>#N/A</v>
      </c>
      <c r="L73" s="251" t="e">
        <f t="shared" si="1"/>
        <v>#N/A</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t="e">
        <f>VLOOKUP(F74,'LHP PL'!$D$1:$G$104,4,0)</f>
        <v>#N/A</v>
      </c>
      <c r="K74" s="251" t="e">
        <f t="shared" si="0"/>
        <v>#N/A</v>
      </c>
      <c r="L74" s="251" t="e">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#N/A</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t="e">
        <f>VLOOKUP(F75,'LHP PL'!$D$1:$G$104,4,0)</f>
        <v>#N/A</v>
      </c>
      <c r="K75" s="251" t="e">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#N/A</v>
      </c>
      <c r="L75" s="251" t="e">
        <f t="shared" si="3"/>
        <v>#N/A</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t="e">
        <f>VLOOKUP(F76,'LHP PL'!$D$1:$G$104,4,0)</f>
        <v>#N/A</v>
      </c>
      <c r="K76" s="251" t="e">
        <f t="shared" si="4"/>
        <v>#N/A</v>
      </c>
      <c r="L76" s="251" t="e">
        <f t="shared" si="3"/>
        <v>#N/A</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t="e">
        <f>VLOOKUP(F77,'LHP PL'!$D$1:$G$104,4,0)</f>
        <v>#N/A</v>
      </c>
      <c r="K77" s="251" t="e">
        <f t="shared" si="4"/>
        <v>#N/A</v>
      </c>
      <c r="L77" s="251" t="e">
        <f t="shared" si="3"/>
        <v>#N/A</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t="e">
        <f>VLOOKUP(F78,'LHP PL'!$D$1:$G$104,4,0)</f>
        <v>#N/A</v>
      </c>
      <c r="K78" s="251" t="e">
        <f t="shared" si="4"/>
        <v>#N/A</v>
      </c>
      <c r="L78" s="251" t="e">
        <f t="shared" si="3"/>
        <v>#N/A</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t="e">
        <f>VLOOKUP(F79,'LHP PL'!$D$1:$G$104,4,0)</f>
        <v>#N/A</v>
      </c>
      <c r="K79" s="251" t="e">
        <f t="shared" si="4"/>
        <v>#N/A</v>
      </c>
      <c r="L79" s="251" t="e">
        <f t="shared" si="3"/>
        <v>#N/A</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t="e">
        <f>VLOOKUP(F80,'LHP PL'!$D$1:$G$104,4,0)</f>
        <v>#N/A</v>
      </c>
      <c r="K80" s="251" t="e">
        <f t="shared" si="4"/>
        <v>#N/A</v>
      </c>
      <c r="L80" s="251" t="e">
        <f t="shared" si="3"/>
        <v>#N/A</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t="e">
        <f>VLOOKUP(F81,'LHP PL'!$D$1:$G$104,4,0)</f>
        <v>#N/A</v>
      </c>
      <c r="K81" s="251" t="e">
        <f t="shared" si="4"/>
        <v>#N/A</v>
      </c>
      <c r="L81" s="251" t="e">
        <f t="shared" si="3"/>
        <v>#N/A</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t="e">
        <f>VLOOKUP(F82,'LHP PL'!$D$1:$G$104,4,0)</f>
        <v>#N/A</v>
      </c>
      <c r="K82" s="251" t="e">
        <f t="shared" si="4"/>
        <v>#N/A</v>
      </c>
      <c r="L82" s="251" t="e">
        <f t="shared" si="3"/>
        <v>#N/A</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t="e">
        <f>VLOOKUP(F83,'LHP PL'!$D$1:$G$104,4,0)</f>
        <v>#N/A</v>
      </c>
      <c r="K83" s="251" t="e">
        <f t="shared" si="4"/>
        <v>#N/A</v>
      </c>
      <c r="L83" s="251" t="e">
        <f t="shared" si="3"/>
        <v>#N/A</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t="e">
        <f>VLOOKUP(F84,'LHP PL'!$D$1:$G$104,4,0)</f>
        <v>#N/A</v>
      </c>
      <c r="K84" s="251" t="e">
        <f t="shared" si="4"/>
        <v>#N/A</v>
      </c>
      <c r="L84" s="251" t="e">
        <f t="shared" si="3"/>
        <v>#N/A</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t="e">
        <f>VLOOKUP(F85,'LHP PL'!$D$1:$G$104,4,0)</f>
        <v>#N/A</v>
      </c>
      <c r="K85" s="251" t="e">
        <f t="shared" si="4"/>
        <v>#N/A</v>
      </c>
      <c r="L85" s="251" t="e">
        <f t="shared" si="3"/>
        <v>#N/A</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t="e">
        <f>VLOOKUP(F86,'LHP PL'!$D$1:$G$104,4,0)</f>
        <v>#N/A</v>
      </c>
      <c r="K86" s="251" t="e">
        <f t="shared" si="4"/>
        <v>#N/A</v>
      </c>
      <c r="L86" s="251" t="e">
        <f t="shared" si="3"/>
        <v>#N/A</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t="e">
        <f>VLOOKUP(F87,'LHP PL'!$D$1:$G$104,4,0)</f>
        <v>#N/A</v>
      </c>
      <c r="K87" s="251" t="e">
        <f t="shared" si="4"/>
        <v>#N/A</v>
      </c>
      <c r="L87" s="251" t="e">
        <f t="shared" si="3"/>
        <v>#N/A</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t="e">
        <f>VLOOKUP(F88,'LHP PL'!$D$1:$G$104,4,0)</f>
        <v>#N/A</v>
      </c>
      <c r="K88" s="251" t="e">
        <f t="shared" si="4"/>
        <v>#N/A</v>
      </c>
      <c r="L88" s="251" t="e">
        <f t="shared" si="3"/>
        <v>#N/A</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v>59</v>
      </c>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430</v>
      </c>
      <c r="U91" s="372">
        <v>450</v>
      </c>
      <c r="V91" s="378">
        <f>IF(J91&lt;1,0,IF(OR(LEFT(E91,4)="Toán",LEFT(E91,3)="Vật",LEFT(E91,3)="Hóa",LEFT(E91,4)="Hóa",LEFT(E91,7)="Ngữ văn"),40,54))</f>
        <v>54</v>
      </c>
      <c r="W91" s="372">
        <v>56</v>
      </c>
      <c r="X91" s="378">
        <f>IF(J91&lt;1,0,IF(OR(LEFT(E91,4)="Toán",LEFT(E91,3)="Vật",LEFT(E91,3)="Hóa",LEFT(E91,4)="Hóa",LEFT(E91,7)="Ngữ văn"),0,54))</f>
        <v>54</v>
      </c>
      <c r="Y91" s="372">
        <v>56</v>
      </c>
      <c r="Z91" s="378">
        <f>IF(J91&lt;1,0,IF(OR(LEFT(E91,4)="Toán",LEFT(E91,3)="Vật",LEFT(E91,3)="Hóa",LEFT(E91,4)="Hóa",LEFT(E91,7)="Ngữ văn"),0,54))</f>
        <v>54</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t="e">
        <f>VLOOKUP(F93,'LHP GDCT'!$D$1:$G91,4,0)</f>
        <v>#N/A</v>
      </c>
      <c r="K93" s="251" t="e">
        <f t="shared" si="4"/>
        <v>#N/A</v>
      </c>
      <c r="L93" s="251" t="e">
        <f t="shared" si="3"/>
        <v>#N/A</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t="e">
        <f>VLOOKUP(F94,'LHP GDCT'!$D$1:$G92,4,0)</f>
        <v>#N/A</v>
      </c>
      <c r="K94" s="251" t="e">
        <f t="shared" si="4"/>
        <v>#N/A</v>
      </c>
      <c r="L94" s="251" t="e">
        <f t="shared" si="3"/>
        <v>#N/A</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t="e">
        <f>VLOOKUP(F95,'LHP GDCT'!$D$1:$G93,4,0)</f>
        <v>#N/A</v>
      </c>
      <c r="K95" s="251" t="e">
        <f t="shared" si="4"/>
        <v>#N/A</v>
      </c>
      <c r="L95" s="251" t="e">
        <f t="shared" si="3"/>
        <v>#N/A</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t="e">
        <f>VLOOKUP(F96,'LHP GDCT'!$D$1:$G94,4,0)</f>
        <v>#N/A</v>
      </c>
      <c r="K96" s="251" t="e">
        <f t="shared" si="4"/>
        <v>#N/A</v>
      </c>
      <c r="L96" s="251" t="e">
        <f t="shared" si="3"/>
        <v>#N/A</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t="e">
        <f>VLOOKUP(F97,'LHP GDCT'!$D$1:$G95,4,0)</f>
        <v>#N/A</v>
      </c>
      <c r="K97" s="251" t="e">
        <f t="shared" si="4"/>
        <v>#N/A</v>
      </c>
      <c r="L97" s="251" t="e">
        <f t="shared" si="3"/>
        <v>#N/A</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v>75</v>
      </c>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v>101</v>
      </c>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t="e">
        <f>VLOOKUP(F101,'LHP GDCT'!$D$1:$G99,4,0)</f>
        <v>#N/A</v>
      </c>
      <c r="K101" s="251" t="e">
        <f t="shared" si="4"/>
        <v>#N/A</v>
      </c>
      <c r="L101" s="251" t="e">
        <f t="shared" si="3"/>
        <v>#N/A</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t="e">
        <f>VLOOKUP(F102,'LHP GDCT'!$D$1:$G100,4,0)</f>
        <v>#N/A</v>
      </c>
      <c r="K102" s="251" t="e">
        <f t="shared" si="4"/>
        <v>#N/A</v>
      </c>
      <c r="L102" s="251" t="e">
        <f t="shared" si="3"/>
        <v>#N/A</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t="e">
        <f>VLOOKUP(F104,'LHP GDCT'!$D$1:$G102,4,0)</f>
        <v>#N/A</v>
      </c>
      <c r="K104" s="251" t="e">
        <f t="shared" si="4"/>
        <v>#N/A</v>
      </c>
      <c r="L104" s="251" t="e">
        <f t="shared" si="3"/>
        <v>#N/A</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t="e">
        <f>VLOOKUP(F211,'LHP GDCT'!$D$1:$G169,4,0)</f>
        <v>#N/A</v>
      </c>
      <c r="K211" s="251" t="e">
        <f t="shared" si="10"/>
        <v>#N/A</v>
      </c>
      <c r="L211" s="251" t="e">
        <f t="shared" si="9"/>
        <v>#N/A</v>
      </c>
      <c r="M211" s="251">
        <f t="shared" si="11"/>
        <v>0</v>
      </c>
      <c r="N211" s="372">
        <f>450*0.15</f>
        <v>67.5</v>
      </c>
      <c r="O211" s="372">
        <v>57.1</v>
      </c>
      <c r="P211" s="378">
        <f>SUM(M211:M250)+N211+O211</f>
        <v>124.6</v>
      </c>
      <c r="Q211" s="372"/>
      <c r="R211" s="372">
        <v>10.4</v>
      </c>
      <c r="S211" s="378">
        <f>IF('Mau B2'!I16&gt;54,54,'Mau B2'!I16)</f>
        <v>0</v>
      </c>
      <c r="T211" s="378" t="e">
        <f>IF(J211&lt;1,0,IF(OR(LEFT(E211,4)="Toán",LEFT(E211,3)="Vật",LEFT(E211,4)="Hóa",LEFT(E211,3)="Hóa",LEFT(E211,7)="Ngữ văn"),629,IF(OR(LEFT(E211,2)="GD",LEFT(E211,8)="Giáo dục",LEFT(E211,4)="Pháp",LEFT(E211,9)="chính trị"),450,430)))</f>
        <v>#N/A</v>
      </c>
      <c r="U211" s="372">
        <v>450</v>
      </c>
      <c r="V211" s="378" t="e">
        <f>IF(J211&lt;1,0,IF(OR(LEFT(E211,4)="Toán",LEFT(E211,3)="Vật",LEFT(E211,3)="Hóa",LEFT(E211,4)="Hóa",LEFT(E211,7)="Ngữ văn"),40,54))</f>
        <v>#N/A</v>
      </c>
      <c r="W211" s="372">
        <v>56</v>
      </c>
      <c r="X211" s="378" t="e">
        <f>IF(J211&lt;1,0,IF(OR(LEFT(E211,4)="Toán",LEFT(E211,3)="Vật",LEFT(E211,3)="Hóa",LEFT(E211,4)="Hóa",LEFT(E211,7)="Ngữ văn"),0,54))</f>
        <v>#N/A</v>
      </c>
      <c r="Y211" s="372">
        <v>56</v>
      </c>
      <c r="Z211" s="378" t="e">
        <f>IF(J211&lt;1,0,IF(OR(LEFT(E211,4)="Toán",LEFT(E211,3)="Vật",LEFT(E211,3)="Hóa",LEFT(E211,4)="Hóa",LEFT(E211,7)="Ngữ văn"),0,54))</f>
        <v>#N/A</v>
      </c>
      <c r="AA211" s="372">
        <v>56</v>
      </c>
      <c r="AB211" s="378">
        <f>ROUND((P211-U211),1)</f>
        <v>-325.39999999999998</v>
      </c>
      <c r="AC211" s="378" t="e">
        <f>IF(OR(SUM(W211:W250)="",SUM(Q211:Q250)="",SUM(Y211:Y250)="",SUM(R211:R250)=""),0,IF(OR(SUM(V211:V250)+SUM(X211:X250)=108,SUM(W211:W250)+SUM(Y211:Y250)&gt;0),ROUND((SUM(Q211:Q250)-SUM(W211:W250)+SUM(R211:R250)-SUM(Y211:Y250)),1),0))</f>
        <v>#N/A</v>
      </c>
      <c r="AD211" s="378" t="e">
        <f>IF(OR(SUM(AA211:AA250)="",SUM(S211:S250)=""),0,IF(OR(SUM(Z211:Z250)=160,SUM(AA211:AA250)&gt;0),ROUND((SUM(S211:S250)-SUM(AA211:AA250)),1),0))</f>
        <v>#N/A</v>
      </c>
      <c r="AE211" s="372">
        <v>0</v>
      </c>
      <c r="AF211" s="390" t="e">
        <f>SUM(AB211:AD250)</f>
        <v>#N/A</v>
      </c>
    </row>
    <row r="212" spans="1:32" s="252" customFormat="1" ht="29.25" customHeight="1" x14ac:dyDescent="0.5">
      <c r="A212" s="250"/>
      <c r="B212" s="268"/>
      <c r="C212" s="269"/>
      <c r="D212" s="270"/>
      <c r="E212" s="267"/>
      <c r="F212" s="267"/>
      <c r="G212" s="262"/>
      <c r="H212" s="271"/>
      <c r="I212" s="259"/>
      <c r="J212" s="255" t="e">
        <f>VLOOKUP(F212,'LHP GDCT'!$D$1:$G170,4,0)</f>
        <v>#N/A</v>
      </c>
      <c r="K212" s="251" t="e">
        <f t="shared" si="10"/>
        <v>#N/A</v>
      </c>
      <c r="L212" s="251" t="e">
        <f t="shared" si="9"/>
        <v>#N/A</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t="e">
        <f>VLOOKUP(F213,'LHP GDCT'!$D$1:$G171,4,0)</f>
        <v>#N/A</v>
      </c>
      <c r="K213" s="251" t="e">
        <f t="shared" si="10"/>
        <v>#N/A</v>
      </c>
      <c r="L213" s="251" t="e">
        <f t="shared" si="9"/>
        <v>#N/A</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t="e">
        <f>VLOOKUP(F214,'LHP GDCT'!$D$1:$G172,4,0)</f>
        <v>#N/A</v>
      </c>
      <c r="K214" s="251" t="e">
        <f t="shared" si="10"/>
        <v>#N/A</v>
      </c>
      <c r="L214" s="251" t="e">
        <f t="shared" si="9"/>
        <v>#N/A</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t="e">
        <f>VLOOKUP(F217,'LHP GDCT'!$D$1:$G175,4,0)</f>
        <v>#N/A</v>
      </c>
      <c r="K217" s="251" t="e">
        <f t="shared" si="10"/>
        <v>#N/A</v>
      </c>
      <c r="L217" s="251" t="e">
        <f t="shared" si="9"/>
        <v>#N/A</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t="e">
        <f>VLOOKUP(F218,'LHP GDCT'!$D$1:$G176,4,0)</f>
        <v>#N/A</v>
      </c>
      <c r="K218" s="251" t="e">
        <f t="shared" si="10"/>
        <v>#N/A</v>
      </c>
      <c r="L218" s="251" t="e">
        <f t="shared" si="9"/>
        <v>#N/A</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t="e">
        <f>VLOOKUP(F219,'LHP GDCT'!$D$1:$G177,4,0)</f>
        <v>#N/A</v>
      </c>
      <c r="K219" s="251" t="e">
        <f t="shared" si="10"/>
        <v>#N/A</v>
      </c>
      <c r="L219" s="251" t="e">
        <f t="shared" si="9"/>
        <v>#N/A</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t="e">
        <f>VLOOKUP(F220,'LHP GDCT'!$D$1:$G178,4,0)</f>
        <v>#N/A</v>
      </c>
      <c r="K220" s="251" t="e">
        <f t="shared" si="10"/>
        <v>#N/A</v>
      </c>
      <c r="L220" s="251" t="e">
        <f t="shared" si="9"/>
        <v>#N/A</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t="e">
        <f>VLOOKUP(F221,'LHP GDCT'!$D$1:$G179,4,0)</f>
        <v>#N/A</v>
      </c>
      <c r="K221" s="251" t="e">
        <f t="shared" si="10"/>
        <v>#N/A</v>
      </c>
      <c r="L221" s="251" t="e">
        <f t="shared" si="9"/>
        <v>#N/A</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t="e">
        <f>VLOOKUP(F251,'LHP PL'!$D$1:$G$104,4,0)</f>
        <v>#N/A</v>
      </c>
      <c r="K251" s="251" t="e">
        <f t="shared" si="10"/>
        <v>#N/A</v>
      </c>
      <c r="L251" s="251" t="e">
        <f t="shared" si="9"/>
        <v>#N/A</v>
      </c>
      <c r="M251" s="251">
        <f t="shared" si="11"/>
        <v>0</v>
      </c>
      <c r="N251" s="372">
        <v>67.5</v>
      </c>
      <c r="O251" s="372"/>
      <c r="P251" s="378">
        <f>SUM(M251:M290)+N251+O251</f>
        <v>67.5</v>
      </c>
      <c r="Q251" s="372"/>
      <c r="R251" s="372">
        <v>52</v>
      </c>
      <c r="S251" s="378">
        <f>IF('Mau B2'!I17&gt;54,54,'Mau B2'!I17)</f>
        <v>0</v>
      </c>
      <c r="T251" s="378" t="e">
        <f>IF(J251&lt;1,0,IF(OR(LEFT(E251,4)="Toán",LEFT(E251,3)="Vật",LEFT(E251,4)="Hóa",LEFT(E251,3)="Hóa",LEFT(E251,7)="Ngữ văn"),629,IF(OR(LEFT(E251,2)="GD",LEFT(E251,8)="Giáo dục",LEFT(E251,4)="Pháp",LEFT(E251,9)="chính trị"),450,430)))</f>
        <v>#N/A</v>
      </c>
      <c r="U251" s="372">
        <v>450</v>
      </c>
      <c r="V251" s="378" t="e">
        <f>IF(J251&lt;1,0,IF(OR(LEFT(E251,4)="Toán",LEFT(E251,3)="Vật",LEFT(E251,3)="Hóa",LEFT(E251,4)="Hóa",LEFT(E251,7)="Ngữ văn"),40,54))</f>
        <v>#N/A</v>
      </c>
      <c r="W251" s="372">
        <v>56</v>
      </c>
      <c r="X251" s="378" t="e">
        <f>IF(J251&lt;1,0,IF(OR(LEFT(E251,4)="Toán",LEFT(E251,3)="Vật",LEFT(E251,3)="Hóa",LEFT(E251,4)="Hóa",LEFT(E251,7)="Ngữ văn"),0,54))</f>
        <v>#N/A</v>
      </c>
      <c r="Y251" s="372">
        <v>56</v>
      </c>
      <c r="Z251" s="378" t="e">
        <f>IF(J251&lt;1,0,IF(OR(LEFT(E251,4)="Toán",LEFT(E251,3)="Vật",LEFT(E251,3)="Hóa",LEFT(E251,4)="Hóa",LEFT(E251,7)="Ngữ văn"),0,54))</f>
        <v>#N/A</v>
      </c>
      <c r="AA251" s="372">
        <v>56</v>
      </c>
      <c r="AB251" s="378">
        <f>ROUND((P251-U251),1)</f>
        <v>-382.5</v>
      </c>
      <c r="AC251" s="378" t="e">
        <f>IF(OR(SUM(W251:W290)="",SUM(Q251:Q290)="",SUM(Y251:Y290)="",SUM(R251:R290)=""),0,IF(OR(SUM(V251:V290)+SUM(X251:X290)=108,SUM(W251:W290)+SUM(Y251:Y290)&gt;0),ROUND((SUM(Q251:Q290)-SUM(W251:W290)+SUM(R251:R290)-SUM(Y251:Y290)),1),0))</f>
        <v>#N/A</v>
      </c>
      <c r="AD251" s="378" t="e">
        <f>IF(OR(SUM(AA251:AA290)="",SUM(S251:S290)=""),0,IF(OR(SUM(Z251:Z290)=160,SUM(AA251:AA290)&gt;0),ROUND((SUM(S251:S290)-SUM(AA251:AA290)),1),0))</f>
        <v>#N/A</v>
      </c>
      <c r="AE251" s="372">
        <v>0</v>
      </c>
      <c r="AF251" s="390" t="e">
        <f>SUM(AB251:AD290)</f>
        <v>#N/A</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t="e">
        <f>VLOOKUP(F253,'LHP PL'!$D$1:$G$104,4,0)</f>
        <v>#N/A</v>
      </c>
      <c r="K253" s="251" t="e">
        <f t="shared" si="10"/>
        <v>#N/A</v>
      </c>
      <c r="L253" s="251" t="e">
        <f t="shared" si="9"/>
        <v>#N/A</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t="e">
        <f>VLOOKUP(F254,'LHP PL'!$D$1:$G$104,4,0)</f>
        <v>#N/A</v>
      </c>
      <c r="K254" s="251" t="e">
        <f t="shared" si="10"/>
        <v>#N/A</v>
      </c>
      <c r="L254" s="251" t="e">
        <f t="shared" si="9"/>
        <v>#N/A</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t="e">
        <f>VLOOKUP(F255,'LHP PL'!$D$1:$G$104,4,0)</f>
        <v>#N/A</v>
      </c>
      <c r="K255" s="251" t="e">
        <f t="shared" si="10"/>
        <v>#N/A</v>
      </c>
      <c r="L255" s="251" t="e">
        <f t="shared" si="9"/>
        <v>#N/A</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t="e">
        <f>VLOOKUP(F256,'LHP PL'!$D$1:$G$104,4,0)</f>
        <v>#N/A</v>
      </c>
      <c r="K256" s="251" t="e">
        <f t="shared" si="10"/>
        <v>#N/A</v>
      </c>
      <c r="L256" s="251" t="e">
        <f t="shared" si="9"/>
        <v>#N/A</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t="e">
        <f>VLOOKUP(F257,'LHP PL'!$D$1:$G$104,4,0)</f>
        <v>#N/A</v>
      </c>
      <c r="K257" s="251" t="e">
        <f t="shared" si="10"/>
        <v>#N/A</v>
      </c>
      <c r="L257" s="251" t="e">
        <f t="shared" si="9"/>
        <v>#N/A</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t="e">
        <f>VLOOKUP(F258,'LHP PL'!$D$1:$G$104,4,0)</f>
        <v>#N/A</v>
      </c>
      <c r="K258" s="251" t="e">
        <f t="shared" si="10"/>
        <v>#N/A</v>
      </c>
      <c r="L258" s="251" t="e">
        <f t="shared" si="9"/>
        <v>#N/A</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t="e">
        <f>VLOOKUP(F259,'LHP PL'!$D$1:$G$104,4,0)</f>
        <v>#N/A</v>
      </c>
      <c r="K259" s="251" t="e">
        <f t="shared" si="10"/>
        <v>#N/A</v>
      </c>
      <c r="L259" s="251" t="e">
        <f t="shared" si="9"/>
        <v>#N/A</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t="e">
        <f>VLOOKUP(F260,'LHP PL'!$D$1:$G$104,4,0)</f>
        <v>#N/A</v>
      </c>
      <c r="K260" s="251" t="e">
        <f t="shared" si="10"/>
        <v>#N/A</v>
      </c>
      <c r="L260" s="251" t="e">
        <f t="shared" si="9"/>
        <v>#N/A</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t="e">
        <f>VLOOKUP(F261,'LHP PL'!$D$1:$G$104,4,0)</f>
        <v>#N/A</v>
      </c>
      <c r="K261" s="251" t="e">
        <f t="shared" si="10"/>
        <v>#N/A</v>
      </c>
      <c r="L261" s="251" t="e">
        <f t="shared" si="9"/>
        <v>#N/A</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t="e">
        <f>VLOOKUP(F262,'LHP PL'!$D$1:$G$104,4,0)</f>
        <v>#N/A</v>
      </c>
      <c r="K262" s="251" t="e">
        <f t="shared" si="10"/>
        <v>#N/A</v>
      </c>
      <c r="L262" s="251" t="e">
        <f t="shared" si="9"/>
        <v>#N/A</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t="e">
        <f>VLOOKUP(F263,'LHP PL'!$D$1:$G$104,4,0)</f>
        <v>#N/A</v>
      </c>
      <c r="K263" s="251" t="e">
        <f t="shared" si="10"/>
        <v>#N/A</v>
      </c>
      <c r="L263" s="251" t="e">
        <f t="shared" si="9"/>
        <v>#N/A</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t="e">
        <f>VLOOKUP(F264,'LHP PL'!$D$1:$G$104,4,0)</f>
        <v>#N/A</v>
      </c>
      <c r="K264" s="251" t="e">
        <f t="shared" si="10"/>
        <v>#N/A</v>
      </c>
      <c r="L264" s="251" t="e">
        <f t="shared" si="9"/>
        <v>#N/A</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t="e">
        <f>VLOOKUP(F265,'LHP PL'!$D$1:$G$104,4,0)</f>
        <v>#N/A</v>
      </c>
      <c r="K265" s="251" t="e">
        <f t="shared" si="10"/>
        <v>#N/A</v>
      </c>
      <c r="L265" s="251" t="e">
        <f t="shared" si="9"/>
        <v>#N/A</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t="e">
        <f>VLOOKUP(F266,'LHP PL'!$D$1:$G$104,4,0)</f>
        <v>#N/A</v>
      </c>
      <c r="K266" s="251" t="e">
        <f t="shared" si="10"/>
        <v>#N/A</v>
      </c>
      <c r="L266" s="251" t="e">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#N/A</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t="e">
        <f>VLOOKUP(F267,'LHP PL'!$D$1:$G$104,4,0)</f>
        <v>#N/A</v>
      </c>
      <c r="K267" s="251" t="e">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#N/A</v>
      </c>
      <c r="L267" s="251" t="e">
        <f t="shared" si="12"/>
        <v>#N/A</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t="e">
        <f>VLOOKUP(F268,'LHP PL'!$D$1:$G$104,4,0)</f>
        <v>#N/A</v>
      </c>
      <c r="K268" s="251" t="e">
        <f t="shared" si="13"/>
        <v>#N/A</v>
      </c>
      <c r="L268" s="251" t="e">
        <f t="shared" si="12"/>
        <v>#N/A</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t="e">
        <f>VLOOKUP(F270,'LHP PL'!$D$1:$G$104,4,0)</f>
        <v>#N/A</v>
      </c>
      <c r="K270" s="251" t="e">
        <f t="shared" si="13"/>
        <v>#N/A</v>
      </c>
      <c r="L270" s="251" t="e">
        <f t="shared" si="12"/>
        <v>#N/A</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t="e">
        <f>VLOOKUP(F271,'LHP PL'!$D$1:$G$104,4,0)</f>
        <v>#N/A</v>
      </c>
      <c r="K271" s="251" t="e">
        <f t="shared" si="13"/>
        <v>#N/A</v>
      </c>
      <c r="L271" s="251" t="e">
        <f t="shared" si="12"/>
        <v>#N/A</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t="e">
        <f>VLOOKUP(F272,'LHP PL'!$D$1:$G$104,4,0)</f>
        <v>#N/A</v>
      </c>
      <c r="K272" s="251" t="e">
        <f t="shared" si="13"/>
        <v>#N/A</v>
      </c>
      <c r="L272" s="251" t="e">
        <f t="shared" si="12"/>
        <v>#N/A</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t="e">
        <f>VLOOKUP(F273,'LHP PL'!$D$1:$G$104,4,0)</f>
        <v>#N/A</v>
      </c>
      <c r="K273" s="251" t="e">
        <f t="shared" si="13"/>
        <v>#N/A</v>
      </c>
      <c r="L273" s="251" t="e">
        <f t="shared" si="12"/>
        <v>#N/A</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t="e">
        <f>VLOOKUP(F274,'LHP PL'!$D$1:$G$104,4,0)</f>
        <v>#N/A</v>
      </c>
      <c r="K274" s="251" t="e">
        <f t="shared" si="13"/>
        <v>#N/A</v>
      </c>
      <c r="L274" s="251" t="e">
        <f t="shared" si="12"/>
        <v>#N/A</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t="e">
        <f>VLOOKUP(F275,'LHP PL'!$D$1:$G$104,4,0)</f>
        <v>#N/A</v>
      </c>
      <c r="K275" s="251" t="e">
        <f t="shared" si="13"/>
        <v>#N/A</v>
      </c>
      <c r="L275" s="251" t="e">
        <f t="shared" si="12"/>
        <v>#N/A</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t="e">
        <f>VLOOKUP(F276,'LHP PL'!$D$1:$G$104,4,0)</f>
        <v>#N/A</v>
      </c>
      <c r="K276" s="251" t="e">
        <f t="shared" si="13"/>
        <v>#N/A</v>
      </c>
      <c r="L276" s="251" t="e">
        <f t="shared" si="12"/>
        <v>#N/A</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t="e">
        <f>VLOOKUP(F277,'LHP PL'!$D$1:$G$104,4,0)</f>
        <v>#N/A</v>
      </c>
      <c r="K277" s="251" t="e">
        <f t="shared" si="13"/>
        <v>#N/A</v>
      </c>
      <c r="L277" s="251" t="e">
        <f t="shared" si="12"/>
        <v>#N/A</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t="e">
        <f>VLOOKUP(F278,'LHP PL'!$D$1:$G$104,4,0)</f>
        <v>#N/A</v>
      </c>
      <c r="K278" s="251" t="e">
        <f t="shared" si="13"/>
        <v>#N/A</v>
      </c>
      <c r="L278" s="251" t="e">
        <f t="shared" si="12"/>
        <v>#N/A</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t="e">
        <f>VLOOKUP(F279,'LHP PL'!$D$1:$G$104,4,0)</f>
        <v>#N/A</v>
      </c>
      <c r="K279" s="251" t="e">
        <f t="shared" si="13"/>
        <v>#N/A</v>
      </c>
      <c r="L279" s="251" t="e">
        <f t="shared" si="12"/>
        <v>#N/A</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t="e">
        <f>VLOOKUP(F280,'LHP PL'!$D$1:$G$104,4,0)</f>
        <v>#N/A</v>
      </c>
      <c r="K280" s="251" t="e">
        <f t="shared" si="13"/>
        <v>#N/A</v>
      </c>
      <c r="L280" s="251" t="e">
        <f t="shared" si="12"/>
        <v>#N/A</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t="e">
        <f>VLOOKUP(F281,'LHP PL'!$D$1:$G$104,4,0)</f>
        <v>#N/A</v>
      </c>
      <c r="K281" s="251" t="e">
        <f t="shared" si="13"/>
        <v>#N/A</v>
      </c>
      <c r="L281" s="251" t="e">
        <f t="shared" si="12"/>
        <v>#N/A</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t="e">
        <f>VLOOKUP(F282,'LHP PL'!$D$1:$G$104,4,0)</f>
        <v>#N/A</v>
      </c>
      <c r="K282" s="251" t="e">
        <f t="shared" si="13"/>
        <v>#N/A</v>
      </c>
      <c r="L282" s="251" t="e">
        <f t="shared" si="12"/>
        <v>#N/A</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t="e">
        <f>VLOOKUP(F283,'LHP PL'!$D$1:$G$104,4,0)</f>
        <v>#N/A</v>
      </c>
      <c r="K283" s="251" t="e">
        <f t="shared" si="13"/>
        <v>#N/A</v>
      </c>
      <c r="L283" s="251" t="e">
        <f t="shared" si="12"/>
        <v>#N/A</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t="e">
        <f>VLOOKUP(F284,'LHP PL'!$D$1:$G$104,4,0)</f>
        <v>#N/A</v>
      </c>
      <c r="K284" s="251" t="e">
        <f t="shared" si="13"/>
        <v>#N/A</v>
      </c>
      <c r="L284" s="251" t="e">
        <f t="shared" si="12"/>
        <v>#N/A</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t="e">
        <f>VLOOKUP(F285,'LHP PL'!$D$1:$G$104,4,0)</f>
        <v>#N/A</v>
      </c>
      <c r="K285" s="251" t="e">
        <f t="shared" si="13"/>
        <v>#N/A</v>
      </c>
      <c r="L285" s="251" t="e">
        <f t="shared" si="12"/>
        <v>#N/A</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t="e">
        <f>VLOOKUP(F286,'LHP PL'!$D$1:$G$104,4,0)</f>
        <v>#N/A</v>
      </c>
      <c r="K286" s="251" t="e">
        <f t="shared" si="13"/>
        <v>#N/A</v>
      </c>
      <c r="L286" s="251" t="e">
        <f t="shared" si="12"/>
        <v>#N/A</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t="e">
        <f>VLOOKUP(F291,'LHP PL'!$D$1:$G$104,4,0)</f>
        <v>#N/A</v>
      </c>
      <c r="K291" s="251" t="e">
        <f t="shared" si="13"/>
        <v>#N/A</v>
      </c>
      <c r="L291" s="251" t="e">
        <f t="shared" si="12"/>
        <v>#N/A</v>
      </c>
      <c r="M291" s="251">
        <f t="shared" si="14"/>
        <v>0</v>
      </c>
      <c r="N291" s="372">
        <f>67.5+67.5+22</f>
        <v>157</v>
      </c>
      <c r="O291" s="372"/>
      <c r="P291" s="378">
        <f>SUM(M291:M330)+N291+O291</f>
        <v>157</v>
      </c>
      <c r="Q291" s="372"/>
      <c r="R291" s="372">
        <v>42</v>
      </c>
      <c r="S291" s="378">
        <f>IF('Mau B2'!I18&gt;54,54,'Mau B2'!I18)</f>
        <v>0</v>
      </c>
      <c r="T291" s="378" t="e">
        <f>IF(J291&lt;1,0,IF(OR(LEFT(E291,4)="Toán",LEFT(E291,3)="Vật",LEFT(E291,4)="Hóa",LEFT(E291,3)="Hóa",LEFT(E291,7)="Ngữ văn"),629,IF(OR(LEFT(E291,2)="GD",LEFT(E291,8)="Giáo dục",LEFT(E291,4)="Pháp",LEFT(E291,9)="chính trị"),450,430)))</f>
        <v>#N/A</v>
      </c>
      <c r="U291" s="372">
        <v>450</v>
      </c>
      <c r="V291" s="378" t="e">
        <f>IF(J291&lt;1,0,IF(OR(LEFT(E291,4)="Toán",LEFT(E291,3)="Vật",LEFT(E291,3)="Hóa",LEFT(E291,4)="Hóa",LEFT(E291,7)="Ngữ văn"),40,54))</f>
        <v>#N/A</v>
      </c>
      <c r="W291" s="372">
        <v>56</v>
      </c>
      <c r="X291" s="378" t="e">
        <f>IF(J291&lt;1,0,IF(OR(LEFT(E291,4)="Toán",LEFT(E291,3)="Vật",LEFT(E291,3)="Hóa",LEFT(E291,4)="Hóa",LEFT(E291,7)="Ngữ văn"),0,54))</f>
        <v>#N/A</v>
      </c>
      <c r="Y291" s="372">
        <v>56</v>
      </c>
      <c r="Z291" s="378" t="e">
        <f>IF(J291&lt;1,0,IF(OR(LEFT(E291,4)="Toán",LEFT(E291,3)="Vật",LEFT(E291,3)="Hóa",LEFT(E291,4)="Hóa",LEFT(E291,7)="Ngữ văn"),0,54))</f>
        <v>#N/A</v>
      </c>
      <c r="AA291" s="372">
        <v>56</v>
      </c>
      <c r="AB291" s="378">
        <f>ROUND((P291-U291),1)</f>
        <v>-293</v>
      </c>
      <c r="AC291" s="378" t="e">
        <f>IF(OR(SUM(W291:W330)="",SUM(Q291:Q330)="",SUM(Y291:Y330)="",SUM(R291:R330)=""),0,IF(OR(SUM(V291:V330)+SUM(X291:X330)=108,SUM(W291:W330)+SUM(Y291:Y330)&gt;0),ROUND((SUM(Q291:Q330)-SUM(W291:W330)+SUM(R291:R330)-SUM(Y291:Y330)),1),0))</f>
        <v>#N/A</v>
      </c>
      <c r="AD291" s="378" t="e">
        <f>IF(OR(SUM(AA291:AA330)="",SUM(S291:S330)=""),0,IF(OR(SUM(Z291:Z330)=160,SUM(AA291:AA330)&gt;0),ROUND((SUM(S291:S330)-SUM(AA291:AA330)),1),0))</f>
        <v>#N/A</v>
      </c>
      <c r="AE291" s="372">
        <v>0</v>
      </c>
      <c r="AF291" s="390" t="e">
        <f>SUM(AB291:AD330)</f>
        <v>#N/A</v>
      </c>
    </row>
    <row r="292" spans="1:32" s="252" customFormat="1" ht="34.5" customHeight="1" x14ac:dyDescent="0.5">
      <c r="A292" s="250"/>
      <c r="B292" s="268"/>
      <c r="C292" s="269"/>
      <c r="D292" s="270"/>
      <c r="E292" s="267"/>
      <c r="F292" s="267"/>
      <c r="G292" s="254"/>
      <c r="H292" s="271"/>
      <c r="I292" s="253"/>
      <c r="J292" s="255" t="e">
        <f>VLOOKUP(F292,'LHP PL'!$D$1:$G$104,4,0)</f>
        <v>#N/A</v>
      </c>
      <c r="K292" s="251" t="e">
        <f t="shared" si="13"/>
        <v>#N/A</v>
      </c>
      <c r="L292" s="251" t="e">
        <f t="shared" si="12"/>
        <v>#N/A</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t="e">
        <f>VLOOKUP(F293,'LHP PL'!$D$1:$G$104,4,0)</f>
        <v>#N/A</v>
      </c>
      <c r="K293" s="251" t="e">
        <f t="shared" si="13"/>
        <v>#N/A</v>
      </c>
      <c r="L293" s="251" t="e">
        <f t="shared" si="12"/>
        <v>#N/A</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t="e">
        <f>VLOOKUP(F294,'LHP PL'!$D$1:$G$104,4,0)</f>
        <v>#N/A</v>
      </c>
      <c r="K294" s="251" t="e">
        <f t="shared" si="13"/>
        <v>#N/A</v>
      </c>
      <c r="L294" s="251" t="e">
        <f t="shared" si="12"/>
        <v>#N/A</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t="e">
        <f>VLOOKUP(F295,'LHP PL'!$D$1:$G$104,4,0)</f>
        <v>#N/A</v>
      </c>
      <c r="K295" s="251" t="e">
        <f t="shared" si="13"/>
        <v>#N/A</v>
      </c>
      <c r="L295" s="251" t="e">
        <f t="shared" si="12"/>
        <v>#N/A</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t="e">
        <f>VLOOKUP(F296,'LHP PL'!$D$1:$G$104,4,0)</f>
        <v>#N/A</v>
      </c>
      <c r="K296" s="251" t="e">
        <f t="shared" si="13"/>
        <v>#N/A</v>
      </c>
      <c r="L296" s="251" t="e">
        <f t="shared" si="12"/>
        <v>#N/A</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t="e">
        <f>VLOOKUP(F297,'LHP PL'!$D$1:$G$104,4,0)</f>
        <v>#N/A</v>
      </c>
      <c r="K297" s="251" t="e">
        <f t="shared" si="13"/>
        <v>#N/A</v>
      </c>
      <c r="L297" s="251" t="e">
        <f t="shared" si="12"/>
        <v>#N/A</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t="e">
        <f>VLOOKUP(F298,'LHP PL'!$D$1:$G$104,4,0)</f>
        <v>#N/A</v>
      </c>
      <c r="K298" s="251" t="e">
        <f t="shared" si="13"/>
        <v>#N/A</v>
      </c>
      <c r="L298" s="251" t="e">
        <f t="shared" si="12"/>
        <v>#N/A</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t="e">
        <f>VLOOKUP(F299,'LHP PL'!$D$1:$G$104,4,0)</f>
        <v>#N/A</v>
      </c>
      <c r="K299" s="251" t="e">
        <f t="shared" si="13"/>
        <v>#N/A</v>
      </c>
      <c r="L299" s="251" t="e">
        <f t="shared" si="12"/>
        <v>#N/A</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t="e">
        <f>VLOOKUP(F300,'LHP PL'!$D$1:$G$104,4,0)</f>
        <v>#N/A</v>
      </c>
      <c r="K300" s="251" t="e">
        <f t="shared" si="13"/>
        <v>#N/A</v>
      </c>
      <c r="L300" s="251" t="e">
        <f t="shared" si="12"/>
        <v>#N/A</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t="e">
        <f>VLOOKUP(F301,'LHP PL'!$D$1:$G$104,4,0)</f>
        <v>#N/A</v>
      </c>
      <c r="K301" s="251" t="e">
        <f t="shared" si="13"/>
        <v>#N/A</v>
      </c>
      <c r="L301" s="251" t="e">
        <f t="shared" si="12"/>
        <v>#N/A</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t="e">
        <f>VLOOKUP(F302,'LHP PL'!$D$1:$G$104,4,0)</f>
        <v>#N/A</v>
      </c>
      <c r="K302" s="251" t="e">
        <f t="shared" si="13"/>
        <v>#N/A</v>
      </c>
      <c r="L302" s="251" t="e">
        <f t="shared" si="12"/>
        <v>#N/A</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t="e">
        <f>VLOOKUP(F303,'LHP PL'!$D$1:$G$104,4,0)</f>
        <v>#N/A</v>
      </c>
      <c r="K303" s="251" t="e">
        <f t="shared" si="13"/>
        <v>#N/A</v>
      </c>
      <c r="L303" s="251" t="e">
        <f t="shared" si="12"/>
        <v>#N/A</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t="e">
        <f>VLOOKUP(F304,'LHP PL'!$D$1:$G$104,4,0)</f>
        <v>#N/A</v>
      </c>
      <c r="K304" s="251" t="e">
        <f t="shared" si="13"/>
        <v>#N/A</v>
      </c>
      <c r="L304" s="251" t="e">
        <f t="shared" si="12"/>
        <v>#N/A</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t="e">
        <f>VLOOKUP(F305,'LHP PL'!$D$1:$G$104,4,0)</f>
        <v>#N/A</v>
      </c>
      <c r="K305" s="251" t="e">
        <f t="shared" si="13"/>
        <v>#N/A</v>
      </c>
      <c r="L305" s="251" t="e">
        <f t="shared" si="12"/>
        <v>#N/A</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t="e">
        <f>VLOOKUP(F306,'LHP PL'!$D$1:$G$104,4,0)</f>
        <v>#N/A</v>
      </c>
      <c r="K306" s="251" t="e">
        <f t="shared" si="13"/>
        <v>#N/A</v>
      </c>
      <c r="L306" s="251" t="e">
        <f t="shared" si="12"/>
        <v>#N/A</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t="e">
        <f>VLOOKUP(F307,'LHP PL'!$D$1:$G$104,4,0)</f>
        <v>#N/A</v>
      </c>
      <c r="K307" s="251" t="e">
        <f t="shared" si="13"/>
        <v>#N/A</v>
      </c>
      <c r="L307" s="251" t="e">
        <f t="shared" si="12"/>
        <v>#N/A</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t="e">
        <f>VLOOKUP(F308,'LHP PL'!$D$1:$G$104,4,0)</f>
        <v>#N/A</v>
      </c>
      <c r="K308" s="251" t="e">
        <f t="shared" si="13"/>
        <v>#N/A</v>
      </c>
      <c r="L308" s="251" t="e">
        <f t="shared" si="12"/>
        <v>#N/A</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t="e">
        <f>VLOOKUP(F309,'LHP PL'!$D$1:$G$104,4,0)</f>
        <v>#N/A</v>
      </c>
      <c r="K309" s="251" t="e">
        <f t="shared" si="13"/>
        <v>#N/A</v>
      </c>
      <c r="L309" s="251" t="e">
        <f t="shared" si="12"/>
        <v>#N/A</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t="e">
        <f>VLOOKUP(F310,'LHP PL'!$D$1:$G$104,4,0)</f>
        <v>#N/A</v>
      </c>
      <c r="K310" s="251" t="e">
        <f t="shared" si="13"/>
        <v>#N/A</v>
      </c>
      <c r="L310" s="251" t="e">
        <f t="shared" si="12"/>
        <v>#N/A</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t="e">
        <f>VLOOKUP(F312,'LHP PL'!$D$1:$G$104,4,0)</f>
        <v>#N/A</v>
      </c>
      <c r="K312" s="251" t="e">
        <f t="shared" si="13"/>
        <v>#N/A</v>
      </c>
      <c r="L312" s="251" t="e">
        <f t="shared" si="12"/>
        <v>#N/A</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t="e">
        <f>VLOOKUP(F313,'LHP PL'!$D$1:$G$104,4,0)</f>
        <v>#N/A</v>
      </c>
      <c r="K313" s="251" t="e">
        <f t="shared" si="13"/>
        <v>#N/A</v>
      </c>
      <c r="L313" s="251" t="e">
        <f t="shared" si="12"/>
        <v>#N/A</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t="e">
        <f>VLOOKUP(F314,'LHP PL'!$D$1:$G$104,4,0)</f>
        <v>#N/A</v>
      </c>
      <c r="K314" s="251" t="e">
        <f t="shared" si="13"/>
        <v>#N/A</v>
      </c>
      <c r="L314" s="251" t="e">
        <f t="shared" si="12"/>
        <v>#N/A</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t="e">
        <f>VLOOKUP(F316,'LHP PL'!$D$1:$G$104,4,0)</f>
        <v>#N/A</v>
      </c>
      <c r="K316" s="251" t="e">
        <f t="shared" si="13"/>
        <v>#N/A</v>
      </c>
      <c r="L316" s="251" t="e">
        <f t="shared" si="12"/>
        <v>#N/A</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t="e">
        <f>VLOOKUP(F317,'LHP PL'!$D$1:$G$104,4,0)</f>
        <v>#N/A</v>
      </c>
      <c r="K317" s="251" t="e">
        <f t="shared" si="13"/>
        <v>#N/A</v>
      </c>
      <c r="L317" s="251" t="e">
        <f t="shared" si="12"/>
        <v>#N/A</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t="e">
        <f>VLOOKUP(F318,'LHP PL'!$D$1:$G$104,4,0)</f>
        <v>#N/A</v>
      </c>
      <c r="K318" s="251" t="e">
        <f t="shared" si="13"/>
        <v>#N/A</v>
      </c>
      <c r="L318" s="251" t="e">
        <f t="shared" si="12"/>
        <v>#N/A</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t="e">
        <f>VLOOKUP(F319,'LHP PL'!$D$1:$G$104,4,0)</f>
        <v>#N/A</v>
      </c>
      <c r="K319" s="251" t="e">
        <f t="shared" si="13"/>
        <v>#N/A</v>
      </c>
      <c r="L319" s="251" t="e">
        <f t="shared" si="12"/>
        <v>#N/A</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t="e">
        <f>VLOOKUP(F320,'LHP PL'!$D$1:$G$104,4,0)</f>
        <v>#N/A</v>
      </c>
      <c r="K320" s="251" t="e">
        <f t="shared" si="13"/>
        <v>#N/A</v>
      </c>
      <c r="L320" s="251" t="e">
        <f t="shared" si="12"/>
        <v>#N/A</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t="e">
        <f>VLOOKUP(F321,'LHP PL'!$D$1:$G$104,4,0)</f>
        <v>#N/A</v>
      </c>
      <c r="K321" s="251" t="e">
        <f t="shared" si="13"/>
        <v>#N/A</v>
      </c>
      <c r="L321" s="251" t="e">
        <f t="shared" si="12"/>
        <v>#N/A</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t="e">
        <f>VLOOKUP(F322,'LHP PL'!$D$1:$G$104,4,0)</f>
        <v>#N/A</v>
      </c>
      <c r="K322" s="251" t="e">
        <f t="shared" si="13"/>
        <v>#N/A</v>
      </c>
      <c r="L322" s="251" t="e">
        <f t="shared" si="12"/>
        <v>#N/A</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t="e">
        <f>VLOOKUP(F323,'LHP PL'!$D$1:$G$104,4,0)</f>
        <v>#N/A</v>
      </c>
      <c r="K323" s="251" t="e">
        <f t="shared" si="13"/>
        <v>#N/A</v>
      </c>
      <c r="L323" s="251" t="e">
        <f t="shared" si="12"/>
        <v>#N/A</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t="e">
        <f>VLOOKUP(F324,'LHP PL'!$D$1:$G$104,4,0)</f>
        <v>#N/A</v>
      </c>
      <c r="K324" s="251" t="e">
        <f t="shared" si="13"/>
        <v>#N/A</v>
      </c>
      <c r="L324" s="251" t="e">
        <f t="shared" si="12"/>
        <v>#N/A</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v>35</v>
      </c>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v>35</v>
      </c>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c r="C571" s="258"/>
      <c r="D571" s="272"/>
      <c r="E571" s="267"/>
      <c r="F571" s="267"/>
      <c r="G571" s="254"/>
      <c r="H571" s="271"/>
      <c r="I571" s="253"/>
      <c r="J571" s="255" t="e">
        <f>VLOOKUP(F571,'LHP GDCT'!$D$1:$G$182,4,0)</f>
        <v>#N/A</v>
      </c>
      <c r="K571" s="251" t="e">
        <f t="shared" si="25"/>
        <v>#N/A</v>
      </c>
      <c r="L571" s="251" t="e">
        <f t="shared" si="24"/>
        <v>#N/A</v>
      </c>
      <c r="M571" s="251">
        <f t="shared" si="26"/>
        <v>0</v>
      </c>
      <c r="N571" s="372">
        <f>450*0.2+67.5-2.25</f>
        <v>155.25</v>
      </c>
      <c r="O571" s="372">
        <v>36.299999999999997</v>
      </c>
      <c r="P571" s="378">
        <f>SUM(M571:M610)+N571+O571</f>
        <v>191.55</v>
      </c>
      <c r="Q571" s="372"/>
      <c r="R571" s="372">
        <f>56+19.7+84.4</f>
        <v>160.10000000000002</v>
      </c>
      <c r="S571" s="378">
        <f>IF('Mau B2'!I25&gt;54,54,'Mau B2'!I25)</f>
        <v>0</v>
      </c>
      <c r="T571" s="378" t="e">
        <f>IF(J571&lt;1,0,IF(OR(LEFT(E571,4)="Toán",LEFT(E571,3)="Vật",LEFT(E571,4)="Hóa",LEFT(E571,3)="Hóa",LEFT(E571,7)="Ngữ văn"),629,IF(OR(LEFT(E571,2)="GD",LEFT(E571,8)="Giáo dục",LEFT(E571,4)="Pháp",LEFT(E571,9)="chính trị"),450,430)))</f>
        <v>#N/A</v>
      </c>
      <c r="U571" s="372">
        <v>450</v>
      </c>
      <c r="V571" s="378" t="e">
        <f>IF(J571&lt;1,0,IF(OR(LEFT(E571,4)="Toán",LEFT(E571,3)="Vật",LEFT(E571,3)="Hóa",LEFT(E571,4)="Hóa",LEFT(E571,7)="Ngữ văn"),40,54))</f>
        <v>#N/A</v>
      </c>
      <c r="W571" s="372">
        <v>56</v>
      </c>
      <c r="X571" s="378" t="e">
        <f>IF(J571&lt;1,0,IF(OR(LEFT(E571,4)="Toán",LEFT(E571,3)="Vật",LEFT(E571,3)="Hóa",LEFT(E571,4)="Hóa",LEFT(E571,7)="Ngữ văn"),0,54))</f>
        <v>#N/A</v>
      </c>
      <c r="Y571" s="372">
        <v>56</v>
      </c>
      <c r="Z571" s="378" t="e">
        <f>IF(J571&lt;1,0,IF(OR(LEFT(E571,4)="Toán",LEFT(E571,3)="Vật",LEFT(E571,3)="Hóa",LEFT(E571,4)="Hóa",LEFT(E571,7)="Ngữ văn"),0,54))</f>
        <v>#N/A</v>
      </c>
      <c r="AA571" s="372">
        <v>56</v>
      </c>
      <c r="AB571" s="378">
        <f>ROUND((P571-U571),1)</f>
        <v>-258.5</v>
      </c>
      <c r="AC571" s="378" t="e">
        <f>IF(OR(SUM(W571:W610)="",SUM(Q571:Q610)="",SUM(Y571:Y610)="",SUM(R571:R610)=""),0,IF(OR(SUM(V571:V610)+SUM(X571:X610)=108,SUM(W571:W610)+SUM(Y571:Y610)&gt;0),ROUND((SUM(Q571:Q610)-SUM(W571:W610)+SUM(R571:R610)-SUM(Y571:Y610)),1),0))</f>
        <v>#N/A</v>
      </c>
      <c r="AD571" s="378" t="e">
        <f>IF(OR(SUM(AA571:AA610)="",SUM(S571:S610)=""),0,IF(OR(SUM(Z571:Z610)=160,SUM(AA571:AA610)&gt;0),ROUND((SUM(S571:S610)-SUM(AA571:AA610)),1),0))</f>
        <v>#N/A</v>
      </c>
      <c r="AE571" s="372">
        <v>0</v>
      </c>
      <c r="AF571" s="390" t="e">
        <f>SUM(AB571:AD610)</f>
        <v>#N/A</v>
      </c>
    </row>
    <row r="572" spans="1:32" s="252" customFormat="1" ht="18" customHeight="1" x14ac:dyDescent="0.5">
      <c r="A572" s="250"/>
      <c r="B572" s="268"/>
      <c r="C572" s="269"/>
      <c r="D572" s="272"/>
      <c r="E572" s="267"/>
      <c r="F572" s="267"/>
      <c r="G572" s="254"/>
      <c r="H572" s="271"/>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c r="F573" s="267"/>
      <c r="G573" s="254"/>
      <c r="H573" s="271"/>
      <c r="I573" s="253"/>
      <c r="J573" s="255" t="e">
        <f>VLOOKUP(F573,'LHP GDCT'!$D$1:$G$182,4,0)</f>
        <v>#N/A</v>
      </c>
      <c r="K573" s="251" t="e">
        <f t="shared" si="25"/>
        <v>#N/A</v>
      </c>
      <c r="L573" s="251" t="e">
        <f t="shared" si="24"/>
        <v>#N/A</v>
      </c>
      <c r="M573" s="251">
        <f t="shared" si="26"/>
        <v>0</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c r="F574" s="267"/>
      <c r="G574" s="254"/>
      <c r="H574" s="271"/>
      <c r="I574" s="253"/>
      <c r="J574" s="255" t="e">
        <f>VLOOKUP(F574,'LHP PL'!$D$1:$G$104,4,0)</f>
        <v>#N/A</v>
      </c>
      <c r="K574" s="251" t="e">
        <f t="shared" si="25"/>
        <v>#N/A</v>
      </c>
      <c r="L574" s="251" t="e">
        <f t="shared" si="24"/>
        <v>#N/A</v>
      </c>
      <c r="M574" s="251">
        <f t="shared" si="26"/>
        <v>0</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c r="F575" s="267"/>
      <c r="G575" s="254"/>
      <c r="H575" s="271"/>
      <c r="I575" s="253"/>
      <c r="J575" s="255" t="e">
        <f>VLOOKUP(F575,'LHP PL'!$D$1:$G$104,4,0)</f>
        <v>#N/A</v>
      </c>
      <c r="K575" s="251" t="e">
        <f t="shared" si="25"/>
        <v>#N/A</v>
      </c>
      <c r="L575" s="251" t="e">
        <f t="shared" si="24"/>
        <v>#N/A</v>
      </c>
      <c r="M575" s="251">
        <f t="shared" si="26"/>
        <v>0</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c r="F576" s="267"/>
      <c r="G576" s="254"/>
      <c r="H576" s="271"/>
      <c r="I576" s="253"/>
      <c r="J576" s="255" t="e">
        <f>VLOOKUP(F576,'LHP PL'!$D$1:$G$104,4,0)</f>
        <v>#N/A</v>
      </c>
      <c r="K576" s="251" t="e">
        <f t="shared" si="25"/>
        <v>#N/A</v>
      </c>
      <c r="L576" s="251" t="e">
        <f t="shared" si="24"/>
        <v>#N/A</v>
      </c>
      <c r="M576" s="251">
        <f t="shared" si="26"/>
        <v>0</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c r="F577" s="267"/>
      <c r="G577" s="254"/>
      <c r="H577" s="271"/>
      <c r="I577" s="253"/>
      <c r="J577" s="255" t="e">
        <f>VLOOKUP(F577,'LHP PL'!$D$1:$G$104,4,0)</f>
        <v>#N/A</v>
      </c>
      <c r="K577" s="251" t="e">
        <f t="shared" si="25"/>
        <v>#N/A</v>
      </c>
      <c r="L577" s="251" t="e">
        <f t="shared" si="24"/>
        <v>#N/A</v>
      </c>
      <c r="M577" s="251">
        <f t="shared" si="26"/>
        <v>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c r="F578" s="267"/>
      <c r="G578" s="254"/>
      <c r="H578" s="271"/>
      <c r="I578" s="253"/>
      <c r="J578" s="255">
        <v>114</v>
      </c>
      <c r="K578" s="251">
        <f t="shared" si="25"/>
        <v>0</v>
      </c>
      <c r="L578" s="251">
        <f t="shared" si="24"/>
        <v>0</v>
      </c>
      <c r="M578" s="251">
        <f t="shared" si="26"/>
        <v>0</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c r="F579" s="267"/>
      <c r="G579" s="254"/>
      <c r="H579" s="271"/>
      <c r="I579" s="253"/>
      <c r="J579" s="255" t="e">
        <f>VLOOKUP(F579,'LHP GDCT'!$D$1:$G$182,4,0)</f>
        <v>#N/A</v>
      </c>
      <c r="K579" s="251" t="e">
        <f t="shared" si="25"/>
        <v>#N/A</v>
      </c>
      <c r="L579" s="251" t="e">
        <f t="shared" si="24"/>
        <v>#N/A</v>
      </c>
      <c r="M579" s="251">
        <f t="shared" si="26"/>
        <v>0</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c r="F580" s="267"/>
      <c r="G580" s="254"/>
      <c r="H580" s="271"/>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c r="F581" s="267"/>
      <c r="G581" s="254"/>
      <c r="H581" s="271"/>
      <c r="I581" s="253"/>
      <c r="J581" s="255" t="e">
        <f>VLOOKUP(F581,'LHP PL'!$D$1:$G$104,4,0)</f>
        <v>#N/A</v>
      </c>
      <c r="K581" s="251" t="e">
        <f t="shared" si="25"/>
        <v>#N/A</v>
      </c>
      <c r="L581" s="251" t="e">
        <f t="shared" si="24"/>
        <v>#N/A</v>
      </c>
      <c r="M581" s="251">
        <f t="shared" si="26"/>
        <v>0</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344</v>
      </c>
      <c r="I2011" s="68">
        <f>SUM(I11:I2010)</f>
        <v>0</v>
      </c>
      <c r="J2011" s="294"/>
      <c r="K2011" s="46"/>
      <c r="L2011" s="46"/>
      <c r="M2011" s="251"/>
      <c r="N2011" s="68">
        <f t="shared" ref="N2011:AF2011" si="96">SUM(N11:N2010)</f>
        <v>1925.05</v>
      </c>
      <c r="O2011" s="68">
        <f>SUM(O11:O2010)</f>
        <v>282.90000000000003</v>
      </c>
      <c r="P2011" s="68">
        <f t="shared" si="96"/>
        <v>2604.65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-4595.3999999999996</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5183</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5169</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xml:space="preserve">Nguyễn Thị </v>
      </c>
      <c r="C11" s="63" t="str">
        <f>IF('Mau A1'!C11="","",'Mau A1'!C11)</f>
        <v>Dinh</v>
      </c>
      <c r="D11" s="60">
        <f>SUM('Mau A1'!M11:M50)</f>
        <v>396.7</v>
      </c>
      <c r="E11" s="47">
        <f>SUM('Mau A1'!N11:N50)</f>
        <v>67.5</v>
      </c>
      <c r="F11" s="47">
        <f>SUM('Mau A1'!O11:O50)</f>
        <v>49.3</v>
      </c>
      <c r="G11" s="47">
        <f>SUM('Mau A1'!P11:P50)</f>
        <v>513.5</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63.5</v>
      </c>
      <c r="P11" s="47">
        <f>SUM('Mau A1'!AC11:AC50)</f>
        <v>-24</v>
      </c>
      <c r="Q11" s="47">
        <f>SUM('Mau A1'!AD11:AD50)</f>
        <v>-56</v>
      </c>
      <c r="R11" s="87">
        <f>SUM('Mau A1'!AF11:AF50)</f>
        <v>-16.5</v>
      </c>
      <c r="S11" s="47">
        <f>SUM('Mau A1'!AE11:AE50)</f>
        <v>0</v>
      </c>
      <c r="T11" s="235">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0</v>
      </c>
      <c r="U11" s="236">
        <f>ROUND(IF(AND(R11&gt;0,T11=200),R11-S11-T11,IF(AND(P11&gt;0,Q11&gt;0,O11&lt;=0,T11=0),R11-S11+P11,IF(AND(R11&gt;0,P11&gt;0,T11=200),R11-S11-T11+P11,IF(AND(R11&gt;0,T11&lt;200,OR(P11&gt;0,F11&gt;0)),R11-S11-T11,)))),1)</f>
        <v>0</v>
      </c>
      <c r="V11" s="90">
        <f>ROUND(IF(SUM(O11:Q11)-S11&lt;0,SUM(O11:Q11)-S11,),1)</f>
        <v>-16.5</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t="e">
        <f>SUM('Mau A1'!AC51:AC90)</f>
        <v>#N/A</v>
      </c>
      <c r="Q12" s="48" t="e">
        <f>SUM('Mau A1'!AD51:AD90)</f>
        <v>#N/A</v>
      </c>
      <c r="R12" s="88" t="e">
        <f>SUM('Mau A1'!AF51:AF90)</f>
        <v>#N/A</v>
      </c>
      <c r="S12" s="48">
        <f>SUM('Mau A1'!AE51:AE90)</f>
        <v>0</v>
      </c>
      <c r="T12" s="235" t="e">
        <f t="shared" si="0"/>
        <v>#N/A</v>
      </c>
      <c r="U12" s="236" t="e">
        <f t="shared" ref="U12:U59" si="1">ROUND(IF(AND(R12&gt;0,T12=200),R12-S12-T12,IF(AND(P12&gt;0,Q12&gt;0,O12&lt;=0,T12=0),R12-S12+P12,IF(AND(R12&gt;0,P12&gt;0,T12=200),R12-S12-T12+P12,IF(AND(R12&gt;0,T12&lt;200,OR(P12&gt;0,F12&gt;0)),R12-S12-T12,)))),1)</f>
        <v>#N/A</v>
      </c>
      <c r="V12" s="90" t="e">
        <f t="shared" ref="V12:V60" si="2">ROUND(IF(SUM(O12:Q12)-S12&lt;0,SUM(O12:Q12)-S12,),1)</f>
        <v>#N/A</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t="e">
        <f>SUM('Mau A1'!AC211:AC250)</f>
        <v>#N/A</v>
      </c>
      <c r="Q16" s="48" t="e">
        <f>SUM('Mau A1'!AD211:AD250)</f>
        <v>#N/A</v>
      </c>
      <c r="R16" s="88" t="e">
        <f>SUM('Mau A1'!AF211:AF250)</f>
        <v>#N/A</v>
      </c>
      <c r="S16" s="48">
        <f>SUM('Mau A1'!AE211:AE250)</f>
        <v>0</v>
      </c>
      <c r="T16" s="235" t="e">
        <f t="shared" si="0"/>
        <v>#N/A</v>
      </c>
      <c r="U16" s="236" t="e">
        <f t="shared" si="1"/>
        <v>#N/A</v>
      </c>
      <c r="V16" s="90" t="e">
        <f t="shared" si="2"/>
        <v>#N/A</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t="e">
        <f>SUM('Mau A1'!AC251:AC290)</f>
        <v>#N/A</v>
      </c>
      <c r="Q17" s="48" t="e">
        <f>SUM('Mau A1'!AD251:AD290)</f>
        <v>#N/A</v>
      </c>
      <c r="R17" s="88" t="e">
        <f>SUM('Mau A1'!AF251:AF290)</f>
        <v>#N/A</v>
      </c>
      <c r="S17" s="48">
        <f>SUM('Mau A1'!AE251:AE290)</f>
        <v>0</v>
      </c>
      <c r="T17" s="235" t="e">
        <f t="shared" si="0"/>
        <v>#N/A</v>
      </c>
      <c r="U17" s="236" t="e">
        <f t="shared" si="1"/>
        <v>#N/A</v>
      </c>
      <c r="V17" s="90" t="e">
        <f t="shared" si="2"/>
        <v>#N/A</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t="e">
        <f>SUM('Mau A1'!AC291:AC330)</f>
        <v>#N/A</v>
      </c>
      <c r="Q18" s="48" t="e">
        <f>SUM('Mau A1'!AD291:AD330)</f>
        <v>#N/A</v>
      </c>
      <c r="R18" s="88" t="e">
        <f>SUM('Mau A1'!AF291:AF330)</f>
        <v>#N/A</v>
      </c>
      <c r="S18" s="48">
        <f>SUM('Mau A1'!AE291:AE330)</f>
        <v>0</v>
      </c>
      <c r="T18" s="235" t="e">
        <f t="shared" si="0"/>
        <v>#N/A</v>
      </c>
      <c r="U18" s="236" t="e">
        <f t="shared" si="1"/>
        <v>#N/A</v>
      </c>
      <c r="V18" s="90" t="e">
        <f t="shared" si="2"/>
        <v>#N/A</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
      </c>
      <c r="C25" s="53" t="str">
        <f>IF('Mau A1'!C571="","",'Mau A1'!C571)</f>
        <v/>
      </c>
      <c r="D25" s="61">
        <f>SUM('Mau A1'!M571:M610)</f>
        <v>0</v>
      </c>
      <c r="E25" s="48">
        <f>SUM('Mau A1'!N571:N610)</f>
        <v>155.25</v>
      </c>
      <c r="F25" s="48">
        <f>SUM('Mau A1'!O571:O610)</f>
        <v>36.299999999999997</v>
      </c>
      <c r="G25" s="48">
        <f>SUM('Mau A1'!P571:P610)</f>
        <v>191.55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-258.5</v>
      </c>
      <c r="P25" s="48" t="e">
        <f>SUM('Mau A1'!AC571:AC610)</f>
        <v>#N/A</v>
      </c>
      <c r="Q25" s="48" t="e">
        <f>SUM('Mau A1'!AD571:AD610)</f>
        <v>#N/A</v>
      </c>
      <c r="R25" s="88" t="e">
        <f>SUM('Mau A1'!AF571:AF610)</f>
        <v>#N/A</v>
      </c>
      <c r="S25" s="48">
        <f>SUM('Mau A1'!AE571:AE610)</f>
        <v>0</v>
      </c>
      <c r="T25" s="235" t="e">
        <f t="shared" si="0"/>
        <v>#N/A</v>
      </c>
      <c r="U25" s="236" t="e">
        <f t="shared" si="1"/>
        <v>#N/A</v>
      </c>
      <c r="V25" s="90" t="e">
        <f t="shared" si="2"/>
        <v>#N/A</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396.7</v>
      </c>
      <c r="E61" s="49">
        <f t="shared" si="4"/>
        <v>1925.05</v>
      </c>
      <c r="F61" s="49">
        <f t="shared" si="4"/>
        <v>282.90000000000003</v>
      </c>
      <c r="G61" s="49">
        <f t="shared" si="4"/>
        <v>2604.65</v>
      </c>
      <c r="H61" s="49">
        <f t="shared" si="4"/>
        <v>28</v>
      </c>
      <c r="I61" s="49">
        <f t="shared" si="4"/>
        <v>962.9</v>
      </c>
      <c r="J61" s="49">
        <f t="shared" si="4"/>
        <v>0</v>
      </c>
      <c r="K61" s="49">
        <f t="shared" si="4"/>
        <v>7200</v>
      </c>
      <c r="L61" s="49">
        <f t="shared" si="4"/>
        <v>896</v>
      </c>
      <c r="M61" s="49">
        <f t="shared" si="4"/>
        <v>896</v>
      </c>
      <c r="N61" s="49">
        <f t="shared" si="4"/>
        <v>896</v>
      </c>
      <c r="O61" s="49">
        <f t="shared" si="4"/>
        <v>-4595.3999999999996</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5182</v>
      </c>
    </row>
    <row r="65" spans="1:21" x14ac:dyDescent="0.5">
      <c r="A65" s="434" t="s">
        <v>17</v>
      </c>
      <c r="B65" s="434"/>
      <c r="D65" s="38" t="s">
        <v>5179</v>
      </c>
      <c r="E65" s="10"/>
      <c r="F65" s="10"/>
      <c r="H65" s="43" t="s">
        <v>5141</v>
      </c>
      <c r="K65" s="43" t="s">
        <v>61</v>
      </c>
      <c r="N65" s="43" t="s">
        <v>738</v>
      </c>
      <c r="P65" s="10"/>
      <c r="Q65" s="43" t="s">
        <v>26</v>
      </c>
      <c r="U65" s="43" t="s">
        <v>5167</v>
      </c>
    </row>
    <row r="66" spans="1:21" x14ac:dyDescent="0.5">
      <c r="U66" s="43" t="s">
        <v>5168</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5181</v>
      </c>
      <c r="B71" s="434"/>
      <c r="D71" s="38" t="s">
        <v>5180</v>
      </c>
      <c r="E71" s="242"/>
      <c r="F71" s="242"/>
      <c r="G71" s="242"/>
      <c r="H71" s="234" t="s">
        <v>4399</v>
      </c>
      <c r="I71" s="242"/>
      <c r="J71" s="242"/>
      <c r="K71" s="234" t="s">
        <v>289</v>
      </c>
      <c r="L71" s="242"/>
      <c r="M71" s="242"/>
      <c r="N71" s="234" t="s">
        <v>5142</v>
      </c>
      <c r="O71" s="242"/>
      <c r="P71" s="242"/>
      <c r="Q71" s="234" t="s">
        <v>578</v>
      </c>
      <c r="S71" s="242"/>
      <c r="U71" s="43" t="s">
        <v>5161</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xml:space="preserve">Nguyễn Thị </v>
      </c>
      <c r="C11" s="107" t="str">
        <f>IF('Mau A2'!C11="","",'Mau A2'!C11)</f>
        <v>Dinh</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
      </c>
      <c r="C25" s="107" t="str">
        <f>IF('Mau A2'!C25="","",'Mau A2'!C25)</f>
        <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xml:space="preserve">Nguyễn Thị </v>
      </c>
      <c r="C11" s="119" t="str">
        <f>IF('Mau A2'!C11="","",'Mau A2'!C11)</f>
        <v>Dinh</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
      </c>
      <c r="C25" s="119" t="str">
        <f>IF('Mau A2'!C25="","",'Mau A2'!C25)</f>
        <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5171</v>
      </c>
      <c r="E10" s="124" t="s">
        <v>5172</v>
      </c>
      <c r="F10" s="124" t="s">
        <v>5174</v>
      </c>
      <c r="G10" s="124"/>
      <c r="H10" s="124"/>
      <c r="I10" s="465"/>
      <c r="J10" s="467"/>
    </row>
    <row r="11" spans="1:10" s="102" customFormat="1" ht="20.25" hidden="1" customHeight="1" x14ac:dyDescent="0.5">
      <c r="A11" s="105">
        <v>1</v>
      </c>
      <c r="B11" s="125" t="str">
        <f>IF('Mau A2'!B11="","",'Mau A2'!B11)</f>
        <v xml:space="preserve">Nguyễn Thị </v>
      </c>
      <c r="C11" s="222" t="str">
        <f>IF('Mau A2'!C11="","",'Mau A2'!C11)</f>
        <v>Dinh</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5170</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
      </c>
      <c r="C25" s="222" t="str">
        <f>IF('Mau A2'!C25="","",'Mau A2'!C25)</f>
        <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5177</v>
      </c>
      <c r="C62" s="454"/>
      <c r="D62" s="454"/>
      <c r="E62" s="454"/>
      <c r="F62" s="455" t="s">
        <v>5178</v>
      </c>
      <c r="G62" s="455"/>
      <c r="H62" s="455"/>
      <c r="I62" s="455"/>
      <c r="J62" s="455"/>
    </row>
    <row r="63" spans="1:10" ht="21.75" customHeight="1" x14ac:dyDescent="0.4">
      <c r="B63" s="286" t="s">
        <v>5175</v>
      </c>
      <c r="D63" s="128" t="s">
        <v>5159</v>
      </c>
      <c r="E63" s="128"/>
      <c r="F63" s="476" t="s">
        <v>1620</v>
      </c>
      <c r="G63" s="476"/>
      <c r="H63" s="476"/>
      <c r="I63" s="476"/>
      <c r="J63" s="476"/>
    </row>
    <row r="69" spans="2:10" x14ac:dyDescent="0.4">
      <c r="B69" s="18" t="s">
        <v>5176</v>
      </c>
      <c r="D69" s="18" t="s">
        <v>5161</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5156</v>
      </c>
      <c r="E10" s="501"/>
      <c r="F10" s="501"/>
      <c r="G10" s="502"/>
      <c r="H10" s="487" t="s">
        <v>1629</v>
      </c>
      <c r="I10" s="488"/>
      <c r="J10" s="488"/>
      <c r="K10" s="489"/>
      <c r="L10" s="487" t="s">
        <v>1630</v>
      </c>
      <c r="M10" s="488"/>
      <c r="N10" s="488"/>
      <c r="O10" s="489"/>
      <c r="P10" s="487" t="s">
        <v>1631</v>
      </c>
      <c r="Q10" s="488"/>
      <c r="R10" s="488"/>
      <c r="S10" s="489"/>
      <c r="T10" s="500" t="s">
        <v>5157</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xml:space="preserve">Nguyễn Thị </v>
      </c>
      <c r="C11" s="135" t="str">
        <f>IF('Mau A2'!C11="","",'Mau A2'!C11)</f>
        <v>Dinh</v>
      </c>
      <c r="D11" s="277" t="s">
        <v>5155</v>
      </c>
      <c r="E11" s="277" t="s">
        <v>5155</v>
      </c>
      <c r="F11" s="136" t="s">
        <v>5155</v>
      </c>
      <c r="G11" s="136"/>
      <c r="H11" s="277" t="s">
        <v>5155</v>
      </c>
      <c r="I11" s="137"/>
      <c r="J11" s="136"/>
      <c r="K11" s="136"/>
      <c r="L11" s="277" t="s">
        <v>5155</v>
      </c>
      <c r="M11" s="136"/>
      <c r="N11" s="136"/>
      <c r="O11" s="136"/>
      <c r="P11" s="277" t="s">
        <v>5155</v>
      </c>
      <c r="Q11" s="136"/>
      <c r="R11" s="136"/>
      <c r="S11" s="136"/>
      <c r="T11" s="277" t="s">
        <v>5155</v>
      </c>
      <c r="U11" s="136"/>
      <c r="V11" s="136"/>
      <c r="W11" s="137"/>
      <c r="X11" s="277" t="s">
        <v>5155</v>
      </c>
      <c r="Y11" s="136"/>
      <c r="Z11" s="136"/>
      <c r="AA11" s="136"/>
      <c r="AB11" s="279"/>
      <c r="AC11" s="136"/>
      <c r="AD11" s="136"/>
      <c r="AE11" s="136"/>
      <c r="AF11" s="277" t="s">
        <v>5155</v>
      </c>
      <c r="AG11" s="136"/>
      <c r="AH11" s="136"/>
      <c r="AI11" s="136"/>
      <c r="AJ11" s="277" t="s">
        <v>5155</v>
      </c>
      <c r="AK11" s="136"/>
      <c r="AL11" s="137"/>
      <c r="AM11" s="136"/>
      <c r="AN11" s="277" t="s">
        <v>5155</v>
      </c>
      <c r="AO11" s="136"/>
      <c r="AP11" s="136"/>
      <c r="AQ11" s="136"/>
      <c r="AR11" s="277" t="s">
        <v>5155</v>
      </c>
      <c r="AS11" s="136"/>
      <c r="AT11" s="136"/>
      <c r="AU11" s="136"/>
      <c r="AV11" s="277" t="s">
        <v>5155</v>
      </c>
      <c r="AW11" s="136"/>
      <c r="AX11" s="136"/>
      <c r="AY11" s="136"/>
      <c r="AZ11" s="138">
        <f>COUNTIF(D11:AY11,"X")*4</f>
        <v>52</v>
      </c>
    </row>
    <row r="12" spans="1:52" ht="23.25" customHeight="1" x14ac:dyDescent="0.4">
      <c r="A12" s="133">
        <v>2</v>
      </c>
      <c r="B12" s="134" t="str">
        <f>IF('Mau A2'!B12="","",'Mau A2'!B12)</f>
        <v/>
      </c>
      <c r="C12" s="135" t="str">
        <f>IF('Mau A2'!C12="","",'Mau A2'!C12)</f>
        <v/>
      </c>
      <c r="D12" s="277" t="s">
        <v>5155</v>
      </c>
      <c r="E12" s="277"/>
      <c r="F12" s="136" t="s">
        <v>5155</v>
      </c>
      <c r="G12" s="136"/>
      <c r="H12" s="277" t="s">
        <v>5155</v>
      </c>
      <c r="I12" s="137"/>
      <c r="J12" s="136" t="s">
        <v>5155</v>
      </c>
      <c r="K12" s="136"/>
      <c r="L12" s="277" t="s">
        <v>5155</v>
      </c>
      <c r="M12" s="136"/>
      <c r="N12" s="136"/>
      <c r="O12" s="136"/>
      <c r="P12" s="277" t="s">
        <v>5155</v>
      </c>
      <c r="Q12" s="136"/>
      <c r="R12" s="136"/>
      <c r="S12" s="136"/>
      <c r="T12" s="277" t="s">
        <v>5155</v>
      </c>
      <c r="U12" s="136"/>
      <c r="V12" s="136"/>
      <c r="W12" s="137"/>
      <c r="X12" s="277" t="s">
        <v>5155</v>
      </c>
      <c r="Y12" s="136"/>
      <c r="Z12" s="136"/>
      <c r="AA12" s="136"/>
      <c r="AB12" s="277" t="s">
        <v>5155</v>
      </c>
      <c r="AC12" s="136"/>
      <c r="AD12" s="136"/>
      <c r="AE12" s="136"/>
      <c r="AF12" s="279"/>
      <c r="AG12" s="136"/>
      <c r="AH12" s="136"/>
      <c r="AI12" s="136"/>
      <c r="AJ12" s="277" t="s">
        <v>5155</v>
      </c>
      <c r="AK12" s="136"/>
      <c r="AL12" s="137"/>
      <c r="AM12" s="136"/>
      <c r="AN12" s="277" t="s">
        <v>5155</v>
      </c>
      <c r="AO12" s="136"/>
      <c r="AP12" s="136"/>
      <c r="AQ12" s="136"/>
      <c r="AR12" s="277" t="s">
        <v>5155</v>
      </c>
      <c r="AS12" s="136"/>
      <c r="AT12" s="136"/>
      <c r="AU12" s="136"/>
      <c r="AV12" s="277" t="s">
        <v>5155</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5155</v>
      </c>
      <c r="E13" s="277" t="s">
        <v>5155</v>
      </c>
      <c r="F13" s="136" t="s">
        <v>5155</v>
      </c>
      <c r="G13" s="136"/>
      <c r="H13" s="277" t="s">
        <v>5155</v>
      </c>
      <c r="I13" s="137"/>
      <c r="J13" s="136"/>
      <c r="K13" s="136"/>
      <c r="L13" s="277" t="s">
        <v>5155</v>
      </c>
      <c r="M13" s="136"/>
      <c r="N13" s="136"/>
      <c r="O13" s="136"/>
      <c r="P13" s="277" t="s">
        <v>5155</v>
      </c>
      <c r="Q13" s="136"/>
      <c r="R13" s="136"/>
      <c r="S13" s="136"/>
      <c r="T13" s="277" t="s">
        <v>5155</v>
      </c>
      <c r="U13" s="136"/>
      <c r="V13" s="136"/>
      <c r="W13" s="137"/>
      <c r="X13" s="277" t="s">
        <v>5155</v>
      </c>
      <c r="Y13" s="136"/>
      <c r="Z13" s="136"/>
      <c r="AA13" s="136"/>
      <c r="AB13" s="277" t="s">
        <v>5155</v>
      </c>
      <c r="AC13" s="136"/>
      <c r="AD13" s="136"/>
      <c r="AE13" s="136"/>
      <c r="AF13" s="279"/>
      <c r="AG13" s="136"/>
      <c r="AH13" s="136"/>
      <c r="AI13" s="136"/>
      <c r="AJ13" s="277" t="s">
        <v>5155</v>
      </c>
      <c r="AK13" s="136"/>
      <c r="AL13" s="137"/>
      <c r="AM13" s="136"/>
      <c r="AN13" s="277" t="s">
        <v>5155</v>
      </c>
      <c r="AO13" s="136"/>
      <c r="AP13" s="136"/>
      <c r="AQ13" s="136"/>
      <c r="AR13" s="277" t="s">
        <v>5155</v>
      </c>
      <c r="AS13" s="136"/>
      <c r="AT13" s="136"/>
      <c r="AU13" s="136"/>
      <c r="AV13" s="277" t="s">
        <v>5155</v>
      </c>
      <c r="AW13" s="136"/>
      <c r="AX13" s="136"/>
      <c r="AY13" s="136"/>
      <c r="AZ13" s="138">
        <f t="shared" si="0"/>
        <v>52</v>
      </c>
    </row>
    <row r="14" spans="1:52" ht="23.25" customHeight="1" x14ac:dyDescent="0.4">
      <c r="A14" s="133">
        <v>4</v>
      </c>
      <c r="B14" s="134" t="str">
        <f>IF('Mau A2'!B14="","",'Mau A2'!B14)</f>
        <v/>
      </c>
      <c r="C14" s="135" t="str">
        <f>IF('Mau A2'!C14="","",'Mau A2'!C14)</f>
        <v/>
      </c>
      <c r="D14" s="277" t="s">
        <v>5155</v>
      </c>
      <c r="E14" s="277" t="s">
        <v>5155</v>
      </c>
      <c r="F14" s="136" t="s">
        <v>5155</v>
      </c>
      <c r="G14" s="136"/>
      <c r="H14" s="277" t="s">
        <v>5155</v>
      </c>
      <c r="I14" s="137"/>
      <c r="J14" s="136"/>
      <c r="K14" s="136"/>
      <c r="L14" s="277" t="s">
        <v>5155</v>
      </c>
      <c r="M14" s="136"/>
      <c r="N14" s="136"/>
      <c r="O14" s="136"/>
      <c r="P14" s="277" t="s">
        <v>5155</v>
      </c>
      <c r="Q14" s="136"/>
      <c r="R14" s="136"/>
      <c r="S14" s="136"/>
      <c r="T14" s="277" t="s">
        <v>5155</v>
      </c>
      <c r="U14" s="136"/>
      <c r="V14" s="136"/>
      <c r="W14" s="137"/>
      <c r="X14" s="277" t="s">
        <v>5155</v>
      </c>
      <c r="Y14" s="136"/>
      <c r="Z14" s="136"/>
      <c r="AA14" s="136"/>
      <c r="AB14" s="279"/>
      <c r="AC14" s="136"/>
      <c r="AD14" s="136"/>
      <c r="AE14" s="136"/>
      <c r="AF14" s="277" t="s">
        <v>5155</v>
      </c>
      <c r="AG14" s="136"/>
      <c r="AH14" s="136"/>
      <c r="AI14" s="136"/>
      <c r="AJ14" s="277" t="s">
        <v>5155</v>
      </c>
      <c r="AK14" s="136"/>
      <c r="AL14" s="137"/>
      <c r="AM14" s="136"/>
      <c r="AN14" s="277" t="s">
        <v>5155</v>
      </c>
      <c r="AO14" s="136"/>
      <c r="AP14" s="136"/>
      <c r="AQ14" s="136"/>
      <c r="AR14" s="277" t="s">
        <v>5155</v>
      </c>
      <c r="AS14" s="136"/>
      <c r="AT14" s="136"/>
      <c r="AU14" s="136"/>
      <c r="AV14" s="277" t="s">
        <v>5155</v>
      </c>
      <c r="AW14" s="136"/>
      <c r="AX14" s="136"/>
      <c r="AY14" s="136"/>
      <c r="AZ14" s="138">
        <f t="shared" si="0"/>
        <v>52</v>
      </c>
    </row>
    <row r="15" spans="1:52" ht="23.25" customHeight="1" x14ac:dyDescent="0.4">
      <c r="A15" s="133">
        <v>5</v>
      </c>
      <c r="B15" s="134" t="str">
        <f>IF('Mau A2'!B15="","",'Mau A2'!B15)</f>
        <v/>
      </c>
      <c r="C15" s="135" t="str">
        <f>IF('Mau A2'!C15="","",'Mau A2'!C15)</f>
        <v/>
      </c>
      <c r="D15" s="277" t="s">
        <v>5155</v>
      </c>
      <c r="E15" s="277" t="s">
        <v>5155</v>
      </c>
      <c r="F15" s="136" t="s">
        <v>5155</v>
      </c>
      <c r="G15" s="136"/>
      <c r="H15" s="277" t="s">
        <v>5155</v>
      </c>
      <c r="I15" s="137"/>
      <c r="J15" s="136"/>
      <c r="K15" s="136"/>
      <c r="L15" s="277" t="s">
        <v>5155</v>
      </c>
      <c r="M15" s="136"/>
      <c r="N15" s="136"/>
      <c r="O15" s="136"/>
      <c r="P15" s="277" t="s">
        <v>5155</v>
      </c>
      <c r="Q15" s="136"/>
      <c r="R15" s="136"/>
      <c r="S15" s="136"/>
      <c r="T15" s="277" t="s">
        <v>5155</v>
      </c>
      <c r="U15" s="136"/>
      <c r="V15" s="136"/>
      <c r="W15" s="137"/>
      <c r="X15" s="277" t="s">
        <v>5155</v>
      </c>
      <c r="Y15" s="136"/>
      <c r="Z15" s="136"/>
      <c r="AA15" s="136"/>
      <c r="AB15" s="277" t="s">
        <v>5155</v>
      </c>
      <c r="AC15" s="136"/>
      <c r="AD15" s="136"/>
      <c r="AE15" s="136"/>
      <c r="AF15" s="279"/>
      <c r="AG15" s="136"/>
      <c r="AH15" s="136"/>
      <c r="AI15" s="136"/>
      <c r="AJ15" s="277" t="s">
        <v>5155</v>
      </c>
      <c r="AK15" s="136"/>
      <c r="AL15" s="137"/>
      <c r="AM15" s="136"/>
      <c r="AN15" s="277" t="s">
        <v>5155</v>
      </c>
      <c r="AO15" s="136"/>
      <c r="AP15" s="136"/>
      <c r="AQ15" s="136"/>
      <c r="AR15" s="277" t="s">
        <v>5155</v>
      </c>
      <c r="AS15" s="136"/>
      <c r="AT15" s="136"/>
      <c r="AU15" s="136"/>
      <c r="AV15" s="277" t="s">
        <v>5155</v>
      </c>
      <c r="AW15" s="136"/>
      <c r="AX15" s="136"/>
      <c r="AY15" s="136"/>
      <c r="AZ15" s="138">
        <f t="shared" si="0"/>
        <v>52</v>
      </c>
    </row>
    <row r="16" spans="1:52" ht="23.25" customHeight="1" x14ac:dyDescent="0.4">
      <c r="A16" s="133">
        <v>6</v>
      </c>
      <c r="B16" s="134" t="str">
        <f>IF('Mau A2'!B16="","",'Mau A2'!B16)</f>
        <v/>
      </c>
      <c r="C16" s="135" t="str">
        <f>IF('Mau A2'!C16="","",'Mau A2'!C16)</f>
        <v/>
      </c>
      <c r="D16" s="277" t="s">
        <v>5155</v>
      </c>
      <c r="E16" s="277" t="s">
        <v>5155</v>
      </c>
      <c r="F16" s="136" t="s">
        <v>5155</v>
      </c>
      <c r="G16" s="136"/>
      <c r="H16" s="277" t="s">
        <v>5155</v>
      </c>
      <c r="I16" s="137"/>
      <c r="J16" s="136"/>
      <c r="K16" s="136"/>
      <c r="L16" s="277" t="s">
        <v>5155</v>
      </c>
      <c r="M16" s="136"/>
      <c r="N16" s="136"/>
      <c r="O16" s="136"/>
      <c r="P16" s="277" t="s">
        <v>5155</v>
      </c>
      <c r="Q16" s="136"/>
      <c r="R16" s="136"/>
      <c r="S16" s="136"/>
      <c r="T16" s="277" t="s">
        <v>5155</v>
      </c>
      <c r="U16" s="136"/>
      <c r="V16" s="136"/>
      <c r="W16" s="137"/>
      <c r="X16" s="277" t="s">
        <v>5155</v>
      </c>
      <c r="Y16" s="136"/>
      <c r="Z16" s="136"/>
      <c r="AA16" s="136"/>
      <c r="AB16" s="277" t="s">
        <v>5155</v>
      </c>
      <c r="AC16" s="136"/>
      <c r="AD16" s="136"/>
      <c r="AE16" s="136"/>
      <c r="AF16" s="279"/>
      <c r="AG16" s="136"/>
      <c r="AH16" s="136"/>
      <c r="AI16" s="136"/>
      <c r="AJ16" s="277" t="s">
        <v>5155</v>
      </c>
      <c r="AK16" s="136"/>
      <c r="AL16" s="137"/>
      <c r="AM16" s="136"/>
      <c r="AN16" s="277" t="s">
        <v>5155</v>
      </c>
      <c r="AO16" s="136"/>
      <c r="AP16" s="136"/>
      <c r="AQ16" s="136"/>
      <c r="AR16" s="277" t="s">
        <v>5155</v>
      </c>
      <c r="AS16" s="136"/>
      <c r="AT16" s="136"/>
      <c r="AU16" s="136"/>
      <c r="AV16" s="277" t="s">
        <v>5155</v>
      </c>
      <c r="AW16" s="136"/>
      <c r="AX16" s="136"/>
      <c r="AY16" s="136"/>
      <c r="AZ16" s="138">
        <f t="shared" si="0"/>
        <v>52</v>
      </c>
    </row>
    <row r="17" spans="1:52" ht="23.25" customHeight="1" x14ac:dyDescent="0.4">
      <c r="A17" s="133">
        <v>7</v>
      </c>
      <c r="B17" s="134" t="str">
        <f>IF('Mau A2'!B17="","",'Mau A2'!B17)</f>
        <v/>
      </c>
      <c r="C17" s="135" t="str">
        <f>IF('Mau A2'!C17="","",'Mau A2'!C17)</f>
        <v/>
      </c>
      <c r="D17" s="277" t="s">
        <v>5155</v>
      </c>
      <c r="E17" s="277"/>
      <c r="F17" s="136" t="s">
        <v>5155</v>
      </c>
      <c r="G17" s="136"/>
      <c r="H17" s="277" t="s">
        <v>5155</v>
      </c>
      <c r="I17" s="137"/>
      <c r="J17" s="136" t="s">
        <v>5155</v>
      </c>
      <c r="K17" s="136"/>
      <c r="L17" s="277" t="s">
        <v>5155</v>
      </c>
      <c r="M17" s="136"/>
      <c r="N17" s="136"/>
      <c r="O17" s="136"/>
      <c r="P17" s="277" t="s">
        <v>5155</v>
      </c>
      <c r="Q17" s="136"/>
      <c r="R17" s="136"/>
      <c r="S17" s="136"/>
      <c r="T17" s="277" t="s">
        <v>5155</v>
      </c>
      <c r="U17" s="136"/>
      <c r="V17" s="136"/>
      <c r="W17" s="137"/>
      <c r="X17" s="277" t="s">
        <v>5155</v>
      </c>
      <c r="Y17" s="136"/>
      <c r="Z17" s="136"/>
      <c r="AA17" s="136"/>
      <c r="AB17" s="277" t="s">
        <v>5155</v>
      </c>
      <c r="AC17" s="136"/>
      <c r="AD17" s="136"/>
      <c r="AE17" s="136"/>
      <c r="AF17" s="279"/>
      <c r="AG17" s="136"/>
      <c r="AH17" s="136"/>
      <c r="AI17" s="136"/>
      <c r="AJ17" s="277" t="s">
        <v>5155</v>
      </c>
      <c r="AK17" s="136"/>
      <c r="AL17" s="137"/>
      <c r="AM17" s="136"/>
      <c r="AN17" s="277" t="s">
        <v>5155</v>
      </c>
      <c r="AO17" s="136"/>
      <c r="AP17" s="136"/>
      <c r="AQ17" s="136"/>
      <c r="AR17" s="277" t="s">
        <v>5155</v>
      </c>
      <c r="AS17" s="136"/>
      <c r="AT17" s="136"/>
      <c r="AU17" s="136"/>
      <c r="AV17" s="277" t="s">
        <v>5155</v>
      </c>
      <c r="AW17" s="136"/>
      <c r="AX17" s="136"/>
      <c r="AY17" s="136"/>
      <c r="AZ17" s="138">
        <f t="shared" si="0"/>
        <v>52</v>
      </c>
    </row>
    <row r="18" spans="1:52" ht="23.25" customHeight="1" x14ac:dyDescent="0.4">
      <c r="A18" s="133">
        <v>8</v>
      </c>
      <c r="B18" s="134" t="str">
        <f>IF('Mau A2'!B18="","",'Mau A2'!B18)</f>
        <v/>
      </c>
      <c r="C18" s="135" t="str">
        <f>IF('Mau A2'!C18="","",'Mau A2'!C18)</f>
        <v/>
      </c>
      <c r="D18" s="277" t="s">
        <v>5155</v>
      </c>
      <c r="E18" s="277" t="s">
        <v>5155</v>
      </c>
      <c r="F18" s="136" t="s">
        <v>5155</v>
      </c>
      <c r="G18" s="136"/>
      <c r="H18" s="277" t="s">
        <v>5155</v>
      </c>
      <c r="I18" s="137"/>
      <c r="J18" s="136"/>
      <c r="K18" s="136"/>
      <c r="L18" s="277" t="s">
        <v>5155</v>
      </c>
      <c r="M18" s="136"/>
      <c r="N18" s="136"/>
      <c r="O18" s="136"/>
      <c r="P18" s="277" t="s">
        <v>5155</v>
      </c>
      <c r="Q18" s="136"/>
      <c r="R18" s="136"/>
      <c r="S18" s="136"/>
      <c r="T18" s="277" t="s">
        <v>5155</v>
      </c>
      <c r="U18" s="136"/>
      <c r="V18" s="136"/>
      <c r="W18" s="137"/>
      <c r="X18" s="277" t="s">
        <v>5155</v>
      </c>
      <c r="Y18" s="136"/>
      <c r="Z18" s="136"/>
      <c r="AA18" s="136"/>
      <c r="AB18" s="277" t="s">
        <v>5155</v>
      </c>
      <c r="AC18" s="136"/>
      <c r="AD18" s="136"/>
      <c r="AE18" s="136"/>
      <c r="AF18" s="279"/>
      <c r="AG18" s="136"/>
      <c r="AH18" s="136"/>
      <c r="AI18" s="136"/>
      <c r="AJ18" s="277" t="s">
        <v>5155</v>
      </c>
      <c r="AK18" s="136"/>
      <c r="AL18" s="137"/>
      <c r="AM18" s="136"/>
      <c r="AN18" s="277" t="s">
        <v>5155</v>
      </c>
      <c r="AO18" s="136"/>
      <c r="AP18" s="136"/>
      <c r="AQ18" s="136"/>
      <c r="AR18" s="277" t="s">
        <v>5155</v>
      </c>
      <c r="AS18" s="136"/>
      <c r="AT18" s="136"/>
      <c r="AU18" s="136"/>
      <c r="AV18" s="277" t="s">
        <v>5155</v>
      </c>
      <c r="AW18" s="136"/>
      <c r="AX18" s="136"/>
      <c r="AY18" s="136"/>
      <c r="AZ18" s="138">
        <f t="shared" si="0"/>
        <v>52</v>
      </c>
    </row>
    <row r="19" spans="1:52" ht="23.25" customHeight="1" x14ac:dyDescent="0.4">
      <c r="A19" s="133">
        <v>9</v>
      </c>
      <c r="B19" s="134" t="str">
        <f>IF('Mau A2'!B19="","",'Mau A2'!B19)</f>
        <v/>
      </c>
      <c r="C19" s="135" t="str">
        <f>IF('Mau A2'!C19="","",'Mau A2'!C19)</f>
        <v/>
      </c>
      <c r="D19" s="277" t="s">
        <v>5155</v>
      </c>
      <c r="E19" s="277" t="s">
        <v>5155</v>
      </c>
      <c r="F19" s="136" t="s">
        <v>5155</v>
      </c>
      <c r="G19" s="136"/>
      <c r="H19" s="277" t="s">
        <v>5155</v>
      </c>
      <c r="I19" s="137"/>
      <c r="J19" s="136"/>
      <c r="K19" s="136"/>
      <c r="L19" s="277" t="s">
        <v>5155</v>
      </c>
      <c r="M19" s="136"/>
      <c r="N19" s="136"/>
      <c r="O19" s="136"/>
      <c r="P19" s="277" t="s">
        <v>5155</v>
      </c>
      <c r="Q19" s="136"/>
      <c r="R19" s="136"/>
      <c r="S19" s="136"/>
      <c r="T19" s="277" t="s">
        <v>5155</v>
      </c>
      <c r="U19" s="136"/>
      <c r="V19" s="136"/>
      <c r="W19" s="137"/>
      <c r="X19" s="277" t="s">
        <v>5155</v>
      </c>
      <c r="Y19" s="136"/>
      <c r="Z19" s="136"/>
      <c r="AA19" s="136"/>
      <c r="AB19" s="279"/>
      <c r="AC19" s="136"/>
      <c r="AD19" s="136"/>
      <c r="AE19" s="136"/>
      <c r="AF19" s="277" t="s">
        <v>5155</v>
      </c>
      <c r="AG19" s="136"/>
      <c r="AH19" s="136"/>
      <c r="AI19" s="136"/>
      <c r="AJ19" s="277" t="s">
        <v>5155</v>
      </c>
      <c r="AK19" s="136"/>
      <c r="AL19" s="137"/>
      <c r="AM19" s="136"/>
      <c r="AN19" s="277" t="s">
        <v>5155</v>
      </c>
      <c r="AO19" s="136"/>
      <c r="AP19" s="136"/>
      <c r="AQ19" s="136"/>
      <c r="AR19" s="277" t="s">
        <v>5155</v>
      </c>
      <c r="AS19" s="136"/>
      <c r="AT19" s="136"/>
      <c r="AU19" s="136"/>
      <c r="AV19" s="277" t="s">
        <v>5155</v>
      </c>
      <c r="AW19" s="136"/>
      <c r="AX19" s="136"/>
      <c r="AY19" s="136"/>
      <c r="AZ19" s="138">
        <f>COUNTIF(D19:AY19,"X")*4</f>
        <v>52</v>
      </c>
    </row>
    <row r="20" spans="1:52" ht="23.25" customHeight="1" x14ac:dyDescent="0.4">
      <c r="A20" s="133">
        <v>10</v>
      </c>
      <c r="B20" s="134" t="str">
        <f>IF('Mau A2'!B20="","",'Mau A2'!B20)</f>
        <v/>
      </c>
      <c r="C20" s="135" t="str">
        <f>IF('Mau A2'!C20="","",'Mau A2'!C20)</f>
        <v/>
      </c>
      <c r="D20" s="277" t="s">
        <v>5155</v>
      </c>
      <c r="E20" s="277" t="s">
        <v>5155</v>
      </c>
      <c r="F20" s="136" t="s">
        <v>5155</v>
      </c>
      <c r="G20" s="136"/>
      <c r="H20" s="277" t="s">
        <v>5155</v>
      </c>
      <c r="I20" s="136"/>
      <c r="J20" s="136"/>
      <c r="K20" s="136"/>
      <c r="L20" s="277" t="s">
        <v>5155</v>
      </c>
      <c r="M20" s="136"/>
      <c r="N20" s="136"/>
      <c r="O20" s="136"/>
      <c r="P20" s="277" t="s">
        <v>5155</v>
      </c>
      <c r="Q20" s="136"/>
      <c r="R20" s="136"/>
      <c r="S20" s="136"/>
      <c r="T20" s="277" t="s">
        <v>5155</v>
      </c>
      <c r="U20" s="136"/>
      <c r="V20" s="136"/>
      <c r="W20" s="136"/>
      <c r="X20" s="277" t="s">
        <v>5155</v>
      </c>
      <c r="Y20" s="136"/>
      <c r="Z20" s="136"/>
      <c r="AA20" s="136"/>
      <c r="AB20" s="277" t="s">
        <v>5155</v>
      </c>
      <c r="AC20" s="136"/>
      <c r="AD20" s="136"/>
      <c r="AE20" s="136"/>
      <c r="AF20" s="279"/>
      <c r="AG20" s="136"/>
      <c r="AH20" s="136"/>
      <c r="AI20" s="136"/>
      <c r="AJ20" s="277" t="s">
        <v>5155</v>
      </c>
      <c r="AK20" s="136"/>
      <c r="AL20" s="136"/>
      <c r="AM20" s="136"/>
      <c r="AN20" s="277" t="s">
        <v>5155</v>
      </c>
      <c r="AO20" s="136"/>
      <c r="AP20" s="136"/>
      <c r="AQ20" s="136"/>
      <c r="AR20" s="277" t="s">
        <v>5155</v>
      </c>
      <c r="AS20" s="136"/>
      <c r="AT20" s="136"/>
      <c r="AU20" s="136"/>
      <c r="AV20" s="277" t="s">
        <v>5155</v>
      </c>
      <c r="AW20" s="136"/>
      <c r="AX20" s="136"/>
      <c r="AY20" s="136"/>
      <c r="AZ20" s="138">
        <f t="shared" si="0"/>
        <v>52</v>
      </c>
    </row>
    <row r="21" spans="1:52" ht="23.25" customHeight="1" x14ac:dyDescent="0.4">
      <c r="A21" s="133">
        <v>11</v>
      </c>
      <c r="B21" s="134" t="str">
        <f>IF('Mau A2'!B21="","",'Mau A2'!B21)</f>
        <v/>
      </c>
      <c r="C21" s="135" t="str">
        <f>IF('Mau A2'!C21="","",'Mau A2'!C21)</f>
        <v/>
      </c>
      <c r="D21" s="277" t="s">
        <v>5155</v>
      </c>
      <c r="E21" s="277" t="s">
        <v>5155</v>
      </c>
      <c r="F21" s="136" t="s">
        <v>5155</v>
      </c>
      <c r="G21" s="136"/>
      <c r="H21" s="277" t="s">
        <v>5155</v>
      </c>
      <c r="I21" s="136"/>
      <c r="J21" s="136"/>
      <c r="K21" s="136"/>
      <c r="L21" s="277" t="s">
        <v>5155</v>
      </c>
      <c r="M21" s="136"/>
      <c r="N21" s="136"/>
      <c r="O21" s="136"/>
      <c r="P21" s="277" t="s">
        <v>5155</v>
      </c>
      <c r="Q21" s="136"/>
      <c r="R21" s="136"/>
      <c r="S21" s="136"/>
      <c r="T21" s="277" t="s">
        <v>5155</v>
      </c>
      <c r="U21" s="136"/>
      <c r="V21" s="136"/>
      <c r="W21" s="136"/>
      <c r="X21" s="277" t="s">
        <v>5155</v>
      </c>
      <c r="Y21" s="136"/>
      <c r="Z21" s="136"/>
      <c r="AA21" s="136"/>
      <c r="AB21" s="279"/>
      <c r="AC21" s="136"/>
      <c r="AD21" s="136"/>
      <c r="AE21" s="136"/>
      <c r="AF21" s="277" t="s">
        <v>5155</v>
      </c>
      <c r="AG21" s="136"/>
      <c r="AH21" s="136"/>
      <c r="AI21" s="136"/>
      <c r="AJ21" s="277" t="s">
        <v>5155</v>
      </c>
      <c r="AK21" s="136"/>
      <c r="AL21" s="136"/>
      <c r="AM21" s="136"/>
      <c r="AN21" s="277" t="s">
        <v>5155</v>
      </c>
      <c r="AO21" s="136"/>
      <c r="AP21" s="136"/>
      <c r="AQ21" s="136"/>
      <c r="AR21" s="277" t="s">
        <v>5155</v>
      </c>
      <c r="AS21" s="136"/>
      <c r="AT21" s="136"/>
      <c r="AU21" s="136"/>
      <c r="AV21" s="277" t="s">
        <v>5155</v>
      </c>
      <c r="AW21" s="136"/>
      <c r="AX21" s="136"/>
      <c r="AY21" s="136"/>
      <c r="AZ21" s="138">
        <f t="shared" si="0"/>
        <v>52</v>
      </c>
    </row>
    <row r="22" spans="1:52" ht="23.25" customHeight="1" x14ac:dyDescent="0.4">
      <c r="A22" s="133">
        <v>12</v>
      </c>
      <c r="B22" s="134" t="str">
        <f>IF('Mau A2'!B22="","",'Mau A2'!B22)</f>
        <v/>
      </c>
      <c r="C22" s="135" t="str">
        <f>IF('Mau A2'!C22="","",'Mau A2'!C22)</f>
        <v/>
      </c>
      <c r="D22" s="277" t="s">
        <v>5155</v>
      </c>
      <c r="E22" s="277" t="s">
        <v>5155</v>
      </c>
      <c r="F22" s="136" t="s">
        <v>5155</v>
      </c>
      <c r="G22" s="136"/>
      <c r="H22" s="277" t="s">
        <v>5155</v>
      </c>
      <c r="I22" s="136"/>
      <c r="J22" s="136"/>
      <c r="K22" s="136"/>
      <c r="L22" s="277" t="s">
        <v>5155</v>
      </c>
      <c r="M22" s="136"/>
      <c r="N22" s="136"/>
      <c r="O22" s="136"/>
      <c r="P22" s="277" t="s">
        <v>5155</v>
      </c>
      <c r="Q22" s="136"/>
      <c r="R22" s="136"/>
      <c r="S22" s="136"/>
      <c r="T22" s="277" t="s">
        <v>5155</v>
      </c>
      <c r="U22" s="136"/>
      <c r="V22" s="136"/>
      <c r="W22" s="136"/>
      <c r="X22" s="277" t="s">
        <v>5155</v>
      </c>
      <c r="Y22" s="136"/>
      <c r="Z22" s="136"/>
      <c r="AA22" s="136"/>
      <c r="AB22" s="277" t="s">
        <v>5155</v>
      </c>
      <c r="AC22" s="136"/>
      <c r="AD22" s="136"/>
      <c r="AE22" s="136"/>
      <c r="AF22" s="279"/>
      <c r="AG22" s="136"/>
      <c r="AH22" s="136"/>
      <c r="AI22" s="136"/>
      <c r="AJ22" s="277" t="s">
        <v>5155</v>
      </c>
      <c r="AK22" s="136"/>
      <c r="AL22" s="136"/>
      <c r="AM22" s="136"/>
      <c r="AN22" s="277" t="s">
        <v>5155</v>
      </c>
      <c r="AO22" s="136"/>
      <c r="AP22" s="136"/>
      <c r="AQ22" s="136"/>
      <c r="AR22" s="277" t="s">
        <v>5155</v>
      </c>
      <c r="AS22" s="136"/>
      <c r="AT22" s="136"/>
      <c r="AU22" s="136"/>
      <c r="AV22" s="277" t="s">
        <v>5155</v>
      </c>
      <c r="AW22" s="136"/>
      <c r="AX22" s="136"/>
      <c r="AY22" s="136"/>
      <c r="AZ22" s="138">
        <f t="shared" si="0"/>
        <v>52</v>
      </c>
    </row>
    <row r="23" spans="1:52" ht="23.25" customHeight="1" x14ac:dyDescent="0.4">
      <c r="A23" s="133">
        <v>13</v>
      </c>
      <c r="B23" s="134" t="str">
        <f>IF('Mau A2'!B23="","",'Mau A2'!B23)</f>
        <v/>
      </c>
      <c r="C23" s="135" t="str">
        <f>IF('Mau A2'!C23="","",'Mau A2'!C23)</f>
        <v/>
      </c>
      <c r="D23" s="277" t="s">
        <v>5155</v>
      </c>
      <c r="E23" s="277" t="s">
        <v>5155</v>
      </c>
      <c r="F23" s="136" t="s">
        <v>5155</v>
      </c>
      <c r="G23" s="136"/>
      <c r="H23" s="277" t="s">
        <v>5155</v>
      </c>
      <c r="I23" s="136"/>
      <c r="J23" s="136"/>
      <c r="K23" s="136"/>
      <c r="L23" s="277" t="s">
        <v>5155</v>
      </c>
      <c r="M23" s="136"/>
      <c r="N23" s="136"/>
      <c r="O23" s="136"/>
      <c r="P23" s="277" t="s">
        <v>5155</v>
      </c>
      <c r="Q23" s="136"/>
      <c r="R23" s="136"/>
      <c r="S23" s="136"/>
      <c r="T23" s="277" t="s">
        <v>5155</v>
      </c>
      <c r="U23" s="136"/>
      <c r="V23" s="136"/>
      <c r="W23" s="136"/>
      <c r="X23" s="277" t="s">
        <v>5155</v>
      </c>
      <c r="Y23" s="136"/>
      <c r="Z23" s="136"/>
      <c r="AA23" s="136"/>
      <c r="AB23" s="277" t="s">
        <v>5155</v>
      </c>
      <c r="AC23" s="136"/>
      <c r="AD23" s="136"/>
      <c r="AE23" s="136"/>
      <c r="AF23" s="279"/>
      <c r="AG23" s="136"/>
      <c r="AH23" s="136"/>
      <c r="AI23" s="136"/>
      <c r="AJ23" s="277" t="s">
        <v>5155</v>
      </c>
      <c r="AK23" s="136"/>
      <c r="AL23" s="136"/>
      <c r="AM23" s="136"/>
      <c r="AN23" s="277" t="s">
        <v>5155</v>
      </c>
      <c r="AO23" s="136"/>
      <c r="AP23" s="136"/>
      <c r="AQ23" s="136"/>
      <c r="AR23" s="277" t="s">
        <v>5155</v>
      </c>
      <c r="AS23" s="136"/>
      <c r="AT23" s="136"/>
      <c r="AU23" s="136"/>
      <c r="AV23" s="277" t="s">
        <v>5155</v>
      </c>
      <c r="AW23" s="136"/>
      <c r="AX23" s="136"/>
      <c r="AY23" s="136"/>
      <c r="AZ23" s="138">
        <f t="shared" si="0"/>
        <v>52</v>
      </c>
    </row>
    <row r="24" spans="1:52" ht="23.25" customHeight="1" x14ac:dyDescent="0.4">
      <c r="A24" s="133">
        <v>14</v>
      </c>
      <c r="B24" s="134" t="str">
        <f>IF('Mau A2'!B24="","",'Mau A2'!B24)</f>
        <v/>
      </c>
      <c r="C24" s="135" t="str">
        <f>IF('Mau A2'!C24="","",'Mau A2'!C24)</f>
        <v/>
      </c>
      <c r="D24" s="277" t="s">
        <v>5155</v>
      </c>
      <c r="E24" s="277" t="s">
        <v>5155</v>
      </c>
      <c r="F24" s="136" t="s">
        <v>5155</v>
      </c>
      <c r="G24" s="136"/>
      <c r="H24" s="277" t="s">
        <v>5155</v>
      </c>
      <c r="I24" s="136"/>
      <c r="J24" s="136"/>
      <c r="K24" s="136"/>
      <c r="L24" s="277" t="s">
        <v>5155</v>
      </c>
      <c r="M24" s="136"/>
      <c r="N24" s="136"/>
      <c r="O24" s="136"/>
      <c r="P24" s="277" t="s">
        <v>5155</v>
      </c>
      <c r="Q24" s="136"/>
      <c r="R24" s="136"/>
      <c r="S24" s="136"/>
      <c r="T24" s="277" t="s">
        <v>5155</v>
      </c>
      <c r="U24" s="136"/>
      <c r="V24" s="136"/>
      <c r="W24" s="136"/>
      <c r="X24" s="277" t="s">
        <v>5155</v>
      </c>
      <c r="Y24" s="136"/>
      <c r="Z24" s="136"/>
      <c r="AA24" s="136"/>
      <c r="AB24" s="277" t="s">
        <v>5155</v>
      </c>
      <c r="AC24" s="136"/>
      <c r="AD24" s="136" t="s">
        <v>5158</v>
      </c>
      <c r="AE24" s="136"/>
      <c r="AF24" s="279"/>
      <c r="AG24" s="136"/>
      <c r="AH24" s="136"/>
      <c r="AI24" s="136"/>
      <c r="AJ24" s="277" t="s">
        <v>5155</v>
      </c>
      <c r="AK24" s="136"/>
      <c r="AL24" s="136"/>
      <c r="AM24" s="136"/>
      <c r="AN24" s="277" t="s">
        <v>5155</v>
      </c>
      <c r="AO24" s="136"/>
      <c r="AP24" s="136"/>
      <c r="AQ24" s="136"/>
      <c r="AR24" s="277" t="s">
        <v>5155</v>
      </c>
      <c r="AS24" s="136"/>
      <c r="AT24" s="136"/>
      <c r="AU24" s="136"/>
      <c r="AV24" s="277" t="s">
        <v>5155</v>
      </c>
      <c r="AW24" s="136"/>
      <c r="AX24" s="136"/>
      <c r="AY24" s="136"/>
      <c r="AZ24" s="138">
        <f t="shared" si="0"/>
        <v>52</v>
      </c>
    </row>
    <row r="25" spans="1:52" ht="23.25" customHeight="1" x14ac:dyDescent="0.4">
      <c r="A25" s="133">
        <v>15</v>
      </c>
      <c r="B25" s="134" t="str">
        <f>IF('Mau A2'!B25="","",'Mau A2'!B25)</f>
        <v/>
      </c>
      <c r="C25" s="135" t="str">
        <f>IF('Mau A2'!C25="","",'Mau A2'!C25)</f>
        <v/>
      </c>
      <c r="D25" s="277" t="s">
        <v>5155</v>
      </c>
      <c r="E25" s="277" t="s">
        <v>5155</v>
      </c>
      <c r="F25" s="136" t="s">
        <v>5155</v>
      </c>
      <c r="G25" s="136"/>
      <c r="H25" s="277" t="s">
        <v>5155</v>
      </c>
      <c r="I25" s="136"/>
      <c r="J25" s="136"/>
      <c r="K25" s="136"/>
      <c r="L25" s="277" t="s">
        <v>5155</v>
      </c>
      <c r="M25" s="136"/>
      <c r="N25" s="136"/>
      <c r="O25" s="136"/>
      <c r="P25" s="277" t="s">
        <v>5155</v>
      </c>
      <c r="Q25" s="136"/>
      <c r="R25" s="136"/>
      <c r="S25" s="136"/>
      <c r="T25" s="277" t="s">
        <v>5155</v>
      </c>
      <c r="U25" s="136"/>
      <c r="V25" s="136"/>
      <c r="W25" s="136"/>
      <c r="X25" s="277" t="s">
        <v>5155</v>
      </c>
      <c r="Y25" s="136"/>
      <c r="Z25" s="136"/>
      <c r="AA25" s="136"/>
      <c r="AB25" s="279"/>
      <c r="AC25" s="136"/>
      <c r="AD25" s="136"/>
      <c r="AE25" s="136"/>
      <c r="AF25" s="277" t="s">
        <v>5155</v>
      </c>
      <c r="AG25" s="136"/>
      <c r="AH25" s="136"/>
      <c r="AI25" s="136"/>
      <c r="AJ25" s="277" t="s">
        <v>5155</v>
      </c>
      <c r="AK25" s="136"/>
      <c r="AL25" s="136"/>
      <c r="AM25" s="136"/>
      <c r="AN25" s="277" t="s">
        <v>5155</v>
      </c>
      <c r="AO25" s="136"/>
      <c r="AP25" s="136"/>
      <c r="AQ25" s="136"/>
      <c r="AR25" s="277" t="s">
        <v>5155</v>
      </c>
      <c r="AS25" s="136"/>
      <c r="AT25" s="136"/>
      <c r="AU25" s="136"/>
      <c r="AV25" s="277" t="s">
        <v>5155</v>
      </c>
      <c r="AW25" s="136"/>
      <c r="AX25" s="136"/>
      <c r="AY25" s="136"/>
      <c r="AZ25" s="138">
        <f t="shared" si="0"/>
        <v>52</v>
      </c>
    </row>
    <row r="26" spans="1:52" ht="23.25" customHeight="1" x14ac:dyDescent="0.4">
      <c r="A26" s="133">
        <v>16</v>
      </c>
      <c r="B26" s="134" t="str">
        <f>IF('Mau A2'!B26="","",'Mau A2'!B26)</f>
        <v/>
      </c>
      <c r="C26" s="135" t="str">
        <f>IF('Mau A2'!C26="","",'Mau A2'!C26)</f>
        <v/>
      </c>
      <c r="D26" s="277" t="s">
        <v>5155</v>
      </c>
      <c r="E26" s="277" t="s">
        <v>5155</v>
      </c>
      <c r="F26" s="136" t="s">
        <v>5155</v>
      </c>
      <c r="G26" s="136"/>
      <c r="H26" s="277" t="s">
        <v>5155</v>
      </c>
      <c r="I26" s="136"/>
      <c r="J26" s="136"/>
      <c r="K26" s="136"/>
      <c r="L26" s="277" t="s">
        <v>5155</v>
      </c>
      <c r="M26" s="136"/>
      <c r="N26" s="136"/>
      <c r="O26" s="136"/>
      <c r="P26" s="277" t="s">
        <v>5155</v>
      </c>
      <c r="Q26" s="136"/>
      <c r="R26" s="136"/>
      <c r="S26" s="136"/>
      <c r="T26" s="277" t="s">
        <v>5155</v>
      </c>
      <c r="U26" s="136"/>
      <c r="V26" s="136"/>
      <c r="W26" s="136"/>
      <c r="X26" s="277" t="s">
        <v>5155</v>
      </c>
      <c r="Y26" s="136"/>
      <c r="Z26" s="136"/>
      <c r="AA26" s="136"/>
      <c r="AB26" s="277" t="s">
        <v>5155</v>
      </c>
      <c r="AC26" s="136"/>
      <c r="AD26" s="136"/>
      <c r="AE26" s="136"/>
      <c r="AF26" s="279"/>
      <c r="AG26" s="136"/>
      <c r="AH26" s="136"/>
      <c r="AI26" s="136"/>
      <c r="AJ26" s="277" t="s">
        <v>5155</v>
      </c>
      <c r="AK26" s="136"/>
      <c r="AL26" s="136"/>
      <c r="AM26" s="136"/>
      <c r="AN26" s="277" t="s">
        <v>5155</v>
      </c>
      <c r="AO26" s="136"/>
      <c r="AP26" s="136"/>
      <c r="AQ26" s="136"/>
      <c r="AR26" s="277" t="s">
        <v>5155</v>
      </c>
      <c r="AS26" s="136"/>
      <c r="AT26" s="136"/>
      <c r="AU26" s="136"/>
      <c r="AV26" s="277" t="s">
        <v>5155</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5166</v>
      </c>
      <c r="AO61" s="141"/>
      <c r="AP61" s="141"/>
      <c r="AQ61" s="141"/>
      <c r="AR61" s="140"/>
      <c r="AS61" s="140"/>
      <c r="AT61" s="140"/>
      <c r="AU61" s="140"/>
      <c r="AV61" s="140"/>
      <c r="AW61" s="140"/>
      <c r="AX61" s="140"/>
      <c r="AZ61" s="142"/>
    </row>
    <row r="62" spans="1:52" x14ac:dyDescent="0.4">
      <c r="C62" s="123" t="s">
        <v>5159</v>
      </c>
      <c r="H62" s="113"/>
      <c r="I62" s="113"/>
      <c r="J62" s="113"/>
      <c r="K62" s="113"/>
      <c r="L62" s="113"/>
      <c r="M62" s="113"/>
      <c r="N62" s="113"/>
      <c r="O62" s="113"/>
      <c r="AN62" s="123" t="s">
        <v>1620</v>
      </c>
      <c r="AO62" s="123"/>
      <c r="AP62" s="123"/>
      <c r="AQ62" s="123"/>
      <c r="AZ62" s="113"/>
    </row>
    <row r="63" spans="1:52" x14ac:dyDescent="0.4">
      <c r="C63" s="123" t="s">
        <v>5165</v>
      </c>
      <c r="H63" s="113"/>
      <c r="I63" s="113"/>
      <c r="J63" s="113"/>
      <c r="K63" s="113"/>
      <c r="L63" s="113"/>
      <c r="M63" s="113"/>
      <c r="N63" s="113"/>
      <c r="O63" s="113"/>
    </row>
    <row r="67" spans="3:40" x14ac:dyDescent="0.4">
      <c r="AN67" s="123" t="s">
        <v>730</v>
      </c>
    </row>
    <row r="68" spans="3:40" x14ac:dyDescent="0.4">
      <c r="C68" s="123" t="s">
        <v>5161</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xml:space="preserve">Nguyễn Thị </v>
      </c>
      <c r="C11" s="119" t="str">
        <f>IF('Mau A2'!C11="","",'Mau A2'!C11)</f>
        <v>Dinh</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
      </c>
      <c r="C25" s="119" t="str">
        <f>IF('Mau A2'!C25="","",'Mau A2'!C25)</f>
        <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5162</v>
      </c>
      <c r="F65" s="455"/>
    </row>
    <row r="66" spans="2:7" ht="20.25" customHeight="1" x14ac:dyDescent="0.4">
      <c r="B66" s="123" t="s">
        <v>5159</v>
      </c>
      <c r="D66" s="113"/>
      <c r="E66" s="476" t="s">
        <v>1620</v>
      </c>
      <c r="F66" s="476"/>
      <c r="G66" s="156"/>
    </row>
    <row r="67" spans="2:7" x14ac:dyDescent="0.4">
      <c r="B67" s="123" t="s">
        <v>5160</v>
      </c>
      <c r="G67" s="113"/>
    </row>
    <row r="68" spans="2:7" ht="24" customHeight="1" x14ac:dyDescent="0.4"/>
    <row r="72" spans="2:7" ht="23.25" customHeight="1" x14ac:dyDescent="0.4">
      <c r="B72" s="115" t="s">
        <v>5161</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xml:space="preserve">Nguyễn Thị </v>
      </c>
      <c r="C11" s="119" t="str">
        <f>IF('Mau A2'!C11="","",'Mau A2'!C11)</f>
        <v>Dinh</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
      </c>
      <c r="C25" s="119" t="str">
        <f>IF('Mau A2'!C25="","",'Mau A2'!C25)</f>
        <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5164</v>
      </c>
      <c r="F65" s="455"/>
    </row>
    <row r="66" spans="2:7" ht="114" customHeight="1" x14ac:dyDescent="0.4">
      <c r="B66" s="278" t="s">
        <v>5163</v>
      </c>
      <c r="D66" s="113"/>
      <c r="E66" s="506" t="s">
        <v>5152</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xml:space="preserve">Nguyễn Thị </v>
      </c>
      <c r="C11" s="167" t="str">
        <f>IF('Mau A2'!C11="","",'Mau A2'!C11)</f>
        <v>Dinh</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5150</v>
      </c>
      <c r="E35" s="274">
        <v>4</v>
      </c>
      <c r="F35" s="108">
        <v>16</v>
      </c>
      <c r="G35" s="170">
        <f t="shared" si="0"/>
        <v>16</v>
      </c>
      <c r="H35" s="510">
        <f>SUM(G35:G40)</f>
        <v>32</v>
      </c>
      <c r="I35" s="171"/>
      <c r="J35" s="172"/>
      <c r="K35" s="173"/>
    </row>
    <row r="36" spans="1:11" s="103" customFormat="1" ht="22.5" customHeight="1" x14ac:dyDescent="0.5">
      <c r="A36" s="508"/>
      <c r="B36" s="174"/>
      <c r="C36" s="183"/>
      <c r="D36" s="168" t="s">
        <v>5151</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5150</v>
      </c>
      <c r="E65" s="274">
        <v>4</v>
      </c>
      <c r="F65" s="227">
        <v>16</v>
      </c>
      <c r="G65" s="170">
        <f t="shared" si="0"/>
        <v>16</v>
      </c>
      <c r="H65" s="510">
        <f>SUM(G65:G70)</f>
        <v>32</v>
      </c>
      <c r="I65" s="171"/>
      <c r="J65" s="172"/>
      <c r="K65" s="173"/>
    </row>
    <row r="66" spans="1:11" s="103" customFormat="1" ht="22.5" customHeight="1" x14ac:dyDescent="0.5">
      <c r="A66" s="508"/>
      <c r="B66" s="174"/>
      <c r="C66" s="183"/>
      <c r="D66" s="168" t="s">
        <v>5151</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5150</v>
      </c>
      <c r="E71" s="274">
        <v>4</v>
      </c>
      <c r="F71" s="227">
        <v>16</v>
      </c>
      <c r="G71" s="170">
        <f t="shared" si="0"/>
        <v>16</v>
      </c>
      <c r="H71" s="510">
        <f>SUM(G71:G76)</f>
        <v>32</v>
      </c>
      <c r="I71" s="171"/>
      <c r="J71" s="172"/>
      <c r="K71" s="173"/>
    </row>
    <row r="72" spans="1:11" s="103" customFormat="1" ht="22.5" customHeight="1" x14ac:dyDescent="0.5">
      <c r="A72" s="508"/>
      <c r="B72" s="174"/>
      <c r="C72" s="183"/>
      <c r="D72" s="168" t="s">
        <v>5151</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
      </c>
      <c r="C95" s="167" t="str">
        <f>IF('Mau A2'!C25="","",'Mau A2'!C25)</f>
        <v/>
      </c>
      <c r="D95" s="176" t="s">
        <v>5150</v>
      </c>
      <c r="E95" s="274">
        <v>4</v>
      </c>
      <c r="F95" s="227">
        <v>16</v>
      </c>
      <c r="G95" s="170">
        <f t="shared" si="1"/>
        <v>16</v>
      </c>
      <c r="H95" s="510">
        <f>SUM(G95:G100)</f>
        <v>32</v>
      </c>
      <c r="I95" s="171"/>
      <c r="J95" s="172"/>
      <c r="K95" s="173"/>
    </row>
    <row r="96" spans="1:11" s="103" customFormat="1" ht="22.5" customHeight="1" x14ac:dyDescent="0.5">
      <c r="A96" s="508"/>
      <c r="B96" s="174"/>
      <c r="C96" s="183"/>
      <c r="D96" s="168" t="s">
        <v>5151</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5154</v>
      </c>
      <c r="H313" s="455"/>
      <c r="I313" s="455"/>
      <c r="J313" s="156"/>
      <c r="K313" s="156"/>
    </row>
    <row r="314" spans="1:11" ht="117" customHeight="1" x14ac:dyDescent="0.4">
      <c r="B314" s="506" t="s">
        <v>5153</v>
      </c>
      <c r="C314" s="476"/>
      <c r="D314" s="476"/>
      <c r="E314" s="113"/>
      <c r="F314" s="113"/>
      <c r="G314" s="506" t="s">
        <v>5152</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5173</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xml:space="preserve">Nguyễn Thị </v>
      </c>
      <c r="C11" s="211" t="str">
        <f>IF('Mau A2'!C11="","",'Mau A2'!C11)</f>
        <v>Dinh</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
      </c>
      <c r="C25" s="211" t="str">
        <f>IF('Mau A2'!C25="","",'Mau A2'!C25)</f>
        <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5167</v>
      </c>
    </row>
    <row r="68" spans="1:9" x14ac:dyDescent="0.4">
      <c r="I68" s="196" t="s">
        <v>5168</v>
      </c>
    </row>
    <row r="74" spans="1:9" x14ac:dyDescent="0.4">
      <c r="I74" s="196" t="s">
        <v>5161</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2020-12-05T18:47:25Z</dcterms:modified>
</cp:coreProperties>
</file>