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J131" i="42" l="1"/>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B331" i="42"/>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G26" i="44"/>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G17" i="44" l="1"/>
  <c r="P2011" i="42"/>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<sst xmlns="http://schemas.openxmlformats.org/spreadsheetml/2006/main" count="16439" uniqueCount="5184">
  <si>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</si>
  <si>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</si>
  <si>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</si>
  <si>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</si>
  <si>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</si>
  <si>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</si>
  <si>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</si>
  <si>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</si>
  <si>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</si>
  <si>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</si>
  <si>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</si>
  <si>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</si>
  <si>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</si>
  <si>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</si>
  <si>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</si>
  <si>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</si>
  <si>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</si>
  <si>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</si>
  <si>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</si>
  <si>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</si>
  <si>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</si>
  <si>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</si>
  <si>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</si>
  <si>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</si>
  <si>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</si>
  <si>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</si>
  <si>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</si>
  <si>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</si>
  <si>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</si>
  <si>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</si>
  <si>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</si>
  <si>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</si>
  <si>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</si>
  <si>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</si>
  <si>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</si>
  <si>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</si>
  <si>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</si>
  <si>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</si>
  <si>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</si>
  <si>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</si>
  <si>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</si>
  <si>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</si>
  <si>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</si>
  <si>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</si>
  <si>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</si>
  <si>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</si>
  <si>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</si>
  <si>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</si>
  <si>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</si>
  <si>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</si>
  <si>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</si>
  <si>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</si>
  <si>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</si>
  <si>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</si>
  <si>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</si>
  <si>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</si>
  <si>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</si>
  <si>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</si>
  <si>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</si>
  <si>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</si>
  <si>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</si>
  <si>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</si>
  <si>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</si>
  <si>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</si>
  <si>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</si>
  <si>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</si>
  <si>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</si>
  <si>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</si>
  <si>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</si>
  <si>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</si>
  <si>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</si>
  <si>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</si>
  <si>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</si>
  <si>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</si>
  <si>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</si>
  <si>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</si>
  <si>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</si>
  <si>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</si>
  <si>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</si>
  <si>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</si>
  <si>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</si>
  <si>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</si>
  <si>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</si>
  <si>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</si>
  <si>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</si>
  <si>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</si>
  <si>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</si>
  <si>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</si>
  <si>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</si>
  <si>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</si>
  <si>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</si>
  <si>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</si>
  <si>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</si>
  <si>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</si>
  <si>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</si>
  <si>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</si>
  <si>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</si>
  <si>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</si>
  <si>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</si>
  <si>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</si>
  <si>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</si>
  <si>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</si>
  <si>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</si>
  <si>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</si>
  <si>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</si>
  <si>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</si>
  <si>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</si>
  <si>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</si>
  <si>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</si>
  <si>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</si>
  <si>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</si>
  <si>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</si>
  <si>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</si>
  <si>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</si>
  <si>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</si>
  <si>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</si>
  <si>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</si>
  <si>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</si>
  <si>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</si>
  <si>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</si>
  <si>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</si>
  <si>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</si>
  <si>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</si>
  <si>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</si>
  <si>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</si>
  <si>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</si>
  <si>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</si>
  <si>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</si>
  <si>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</si>
  <si>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</si>
  <si>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</si>
  <si>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</si>
  <si>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</si>
  <si>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</si>
  <si>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</si>
  <si>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</si>
  <si>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</si>
  <si>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</si>
  <si>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</si>
  <si>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</si>
  <si>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</si>
  <si>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</si>
  <si>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</si>
  <si>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</si>
  <si>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</si>
  <si>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</si>
  <si>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</si>
  <si>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</si>
  <si>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</si>
  <si>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</si>
  <si>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</si>
  <si>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</si>
  <si>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</si>
  <si>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</si>
  <si>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</si>
  <si>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</si>
  <si>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</si>
  <si>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</si>
  <si>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</si>
  <si>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</si>
  <si>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</si>
  <si>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</si>
  <si>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</si>
  <si>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</si>
  <si>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</si>
  <si>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</si>
  <si>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</si>
  <si>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</si>
  <si>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</si>
  <si>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</si>
  <si>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</si>
  <si>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</si>
  <si>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</si>
  <si>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</si>
  <si>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</si>
  <si>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</si>
  <si>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</si>
  <si>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</si>
  <si>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</si>
  <si>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</si>
  <si>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</si>
  <si>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</si>
  <si>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</si>
  <si>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</si>
  <si>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</si>
  <si>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</si>
  <si>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</si>
  <si>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</si>
  <si>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</si>
  <si>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</si>
  <si>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</si>
  <si>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</si>
  <si>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</si>
  <si>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</si>
  <si>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</si>
  <si>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</si>
  <si>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</si>
  <si>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</si>
  <si>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</si>
  <si>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</si>
  <si>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</si>
  <si>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</si>
  <si>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</si>
  <si>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</si>
  <si>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</si>
  <si>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</si>
  <si>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</si>
  <si>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</si>
  <si>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</si>
  <si>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</si>
  <si>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</si>
  <si>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</si>
  <si>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</si>
  <si>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</si>
  <si>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</si>
  <si>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</si>
  <si>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</si>
  <si>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</si>
  <si>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</si>
  <si>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</si>
  <si>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</si>
  <si>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</si>
  <si>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</si>
  <si>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</si>
  <si>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</si>
  <si>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</si>
  <si>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</si>
  <si>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</si>
  <si>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</si>
  <si>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</si>
  <si>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</si>
  <si>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</si>
  <si>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</si>
  <si>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</si>
  <si>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</si>
  <si>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</si>
  <si>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</si>
  <si>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</si>
  <si>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</si>
  <si>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</si>
  <si>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</si>
  <si>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</si>
  <si>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</si>
  <si>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</si>
  <si>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</si>
  <si>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</si>
  <si>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</si>
  <si>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</si>
  <si>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</si>
  <si>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</si>
  <si>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</si>
  <si>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</si>
  <si>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</si>
  <si>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</si>
  <si>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</si>
  <si>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</si>
  <si>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</si>
  <si>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</si>
  <si>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</si>
  <si>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</si>
  <si>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</si>
  <si>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</si>
  <si>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</si>
  <si>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</si>
  <si>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</si>
  <si>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</si>
  <si>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</si>
  <si>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</si>
  <si>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</si>
  <si>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</si>
  <si>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</si>
  <si>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</si>
  <si>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</si>
  <si>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</si>
  <si>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</si>
  <si>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</si>
  <si>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</si>
  <si>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</si>
  <si>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</si>
  <si>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</si>
  <si>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</si>
  <si>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</si>
  <si>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</si>
  <si>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</si>
  <si>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</si>
  <si>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</si>
  <si>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</si>
  <si>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</si>
  <si>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</si>
  <si>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</si>
  <si>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</si>
  <si>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</si>
  <si>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</si>
  <si>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</si>
  <si>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</si>
  <si>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</si>
  <si>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</si>
  <si>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</si>
  <si>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</si>
  <si>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</si>
  <si>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</si>
  <si>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</si>
  <si>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</si>
  <si>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</si>
  <si>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</si>
  <si>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</si>
  <si>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</si>
  <si>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</si>
  <si>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</si>
  <si>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</si>
  <si>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</si>
  <si>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</si>
  <si>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</si>
  <si>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</si>
  <si>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</si>
  <si>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</si>
  <si>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</si>
  <si>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</si>
  <si>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</si>
  <si>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</si>
  <si>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</si>
  <si>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</si>
  <si>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</si>
  <si>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</si>
  <si>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</si>
  <si>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</si>
  <si>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</si>
  <si>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</si>
  <si>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</si>
  <si>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</si>
  <si>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</si>
  <si>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</si>
  <si>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</si>
  <si>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</si>
  <si>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</si>
  <si>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</si>
  <si>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</si>
  <si>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</si>
  <si>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</si>
  <si>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</si>
  <si>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</si>
  <si>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</si>
  <si>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</si>
  <si>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</si>
  <si>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</si>
  <si>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</si>
  <si>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</si>
  <si>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</si>
  <si>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</si>
  <si>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</si>
  <si>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</si>
  <si>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</si>
  <si>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</si>
  <si>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</si>
  <si>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</si>
  <si>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</si>
  <si>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</si>
  <si>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</si>
  <si>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</si>
  <si>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</si>
  <si>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</si>
  <si>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</si>
  <si>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</si>
  <si>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</si>
  <si>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</si>
  <si>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</si>
  <si>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</si>
  <si>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</si>
  <si>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</si>
  <si>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</si>
  <si>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</si>
  <si>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</si>
  <si>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</si>
  <si>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</si>
  <si>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</si>
  <si>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</si>
  <si>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</si>
  <si>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</si>
  <si>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</si>
  <si>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</si>
  <si>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</si>
  <si>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</si>
  <si>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</si>
  <si>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</si>
  <si>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</si>
  <si>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</si>
  <si>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</si>
  <si>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</si>
  <si>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</si>
  <si>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</si>
  <si>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</si>
  <si>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</si>
  <si>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</si>
  <si>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</si>
  <si>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</si>
  <si>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</si>
  <si>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</si>
  <si>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</si>
  <si>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</si>
  <si>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</si>
  <si>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</si>
  <si>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</si>
  <si>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</si>
  <si>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</si>
  <si>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</si>
  <si>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</si>
  <si>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</si>
  <si>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</si>
  <si>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</si>
  <si>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</si>
  <si>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</si>
  <si>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</si>
  <si>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</si>
  <si>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</si>
  <si>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</si>
  <si>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</si>
  <si>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</si>
  <si>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</si>
  <si>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</si>
  <si>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</si>
  <si>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</si>
  <si>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</si>
  <si>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</si>
  <si>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</si>
  <si>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</si>
  <si>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</si>
  <si>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</si>
  <si>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</si>
  <si>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</si>
  <si>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</si>
  <si>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</si>
  <si>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</si>
  <si>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</si>
  <si>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</si>
  <si>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</si>
  <si>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</si>
  <si>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</si>
  <si>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</si>
  <si>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</si>
  <si>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</si>
  <si>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</si>
  <si>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</si>
  <si>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</si>
  <si>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</si>
  <si>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</si>
  <si>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</si>
  <si>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</si>
  <si>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</si>
  <si>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</si>
  <si>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</si>
  <si>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</si>
  <si>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</si>
  <si>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</si>
  <si>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</si>
  <si>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</si>
  <si>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</si>
  <si>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</si>
  <si>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</si>
  <si>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</si>
  <si>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</si>
  <si>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</si>
  <si>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</si>
  <si>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</si>
  <si>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</si>
  <si>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</si>
  <si>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</si>
  <si>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</si>
  <si>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</si>
  <si>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</si>
  <si>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</si>
  <si>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</si>
  <si>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</si>
  <si>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</si>
  <si>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</si>
  <si>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</si>
  <si>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</si>
  <si>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</si>
  <si>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</si>
  <si>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</si>
  <si>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</si>
  <si>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</si>
  <si>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</si>
  <si>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</si>
  <si>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</si>
  <si>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</si>
  <si>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</si>
  <si>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</si>
  <si>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</si>
  <si>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</si>
  <si>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</si>
  <si>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</si>
  <si>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</si>
  <si>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</si>
  <si>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</si>
  <si>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</si>
  <si>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</si>
  <si>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</si>
  <si>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</si>
  <si>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</si>
  <si>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</si>
  <si>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</si>
  <si>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</si>
  <si>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</si>
  <si>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</si>
  <si>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</si>
  <si>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</si>
  <si>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</si>
  <si>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</si>
  <si>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</si>
  <si>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</si>
  <si>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</si>
  <si>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</si>
  <si>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</si>
  <si>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</si>
  <si>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</si>
  <si>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</si>
  <si>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</si>
  <si>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</si>
  <si>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</si>
  <si>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</si>
  <si>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</si>
  <si>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</si>
  <si>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</si>
  <si>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</si>
  <si>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</si>
  <si>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</si>
  <si>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</si>
  <si>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</si>
  <si>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</si>
  <si>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</si>
  <si>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</si>
  <si>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</si>
  <si>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</si>
  <si>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</si>
  <si>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</si>
  <si>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</si>
  <si>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</si>
  <si>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</si>
  <si>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</si>
  <si>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</si>
  <si>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</si>
  <si>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</si>
  <si>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</si>
  <si>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</si>
  <si>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</si>
  <si>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</si>
  <si>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</si>
  <si>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</si>
  <si>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</si>
  <si>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</si>
  <si>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</si>
  <si>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</si>
  <si>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</si>
  <si>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</si>
  <si>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</si>
  <si>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</si>
  <si>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</si>
  <si>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</si>
  <si>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</si>
  <si>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</si>
  <si>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</si>
  <si>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</si>
  <si>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</si>
  <si>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</si>
  <si>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</si>
  <si>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</si>
  <si>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</si>
  <si>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</si>
  <si>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</si>
  <si>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</si>
  <si>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</si>
  <si>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</si>
  <si>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</si>
  <si>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</si>
  <si>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</si>
  <si>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</si>
  <si>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</si>
  <si>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</si>
  <si>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</si>
  <si>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</si>
  <si>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</si>
  <si>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</si>
  <si>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</si>
  <si>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</si>
  <si>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</si>
  <si>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</si>
  <si>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</si>
  <si>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</si>
  <si>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</si>
  <si>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</si>
  <si>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</si>
  <si>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</si>
  <si>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</si>
  <si>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</si>
  <si>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</si>
  <si>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</si>
  <si>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</si>
  <si>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</si>
  <si>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</si>
  <si>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</si>
  <si>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</si>
  <si>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</si>
  <si>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</si>
  <si>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</si>
  <si>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</si>
  <si>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</si>
  <si>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</si>
  <si>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</si>
  <si>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</si>
  <si>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</si>
  <si>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</si>
  <si>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</si>
  <si>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</si>
  <si>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</si>
  <si>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</si>
  <si>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</si>
  <si>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</si>
  <si>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</si>
  <si>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</si>
  <si>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</si>
  <si>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</si>
  <si>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</si>
  <si>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</si>
  <si>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</si>
  <si>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</si>
  <si>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</si>
  <si>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</si>
  <si>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</si>
  <si>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</si>
  <si>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</si>
  <si>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</si>
  <si>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</si>
  <si>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</si>
  <si>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</si>
  <si>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</si>
  <si>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</si>
  <si>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</si>
  <si>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</si>
  <si>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</si>
  <si>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</si>
  <si>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</si>
  <si>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</si>
  <si>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</si>
  <si>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</si>
  <si>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</si>
  <si>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</si>
  <si>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</si>
  <si>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</si>
  <si>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</si>
  <si>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</si>
  <si>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</si>
  <si>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</si>
  <si>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</si>
  <si>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</si>
  <si>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</si>
  <si>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</si>
  <si>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</si>
  <si>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</si>
  <si>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</si>
  <si>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</si>
  <si>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</si>
  <si>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</si>
  <si>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</si>
  <si>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</si>
  <si>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</si>
  <si>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</si>
  <si>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</si>
  <si>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</si>
  <si>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</si>
  <si>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</si>
  <si>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</si>
  <si>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</si>
  <si>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</si>
  <si>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</si>
  <si>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</si>
  <si>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</si>
  <si>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</si>
  <si>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</si>
  <si>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</si>
  <si>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</si>
  <si>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</si>
  <si>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</si>
  <si>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</si>
  <si>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</si>
  <si>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</si>
  <si>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</si>
  <si>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</si>
  <si>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</si>
  <si>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</si>
  <si>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</si>
  <si>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</si>
  <si>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</si>
  <si>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</si>
  <si>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</si>
  <si>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</si>
  <si>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</si>
  <si>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</si>
  <si>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</si>
  <si>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</si>
  <si>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</si>
  <si>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</si>
  <si>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</si>
  <si>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</si>
  <si>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</si>
  <si>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</si>
  <si>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</si>
  <si>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</si>
  <si>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</si>
  <si>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</si>
  <si>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</si>
  <si>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</si>
  <si>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</si>
  <si>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</si>
  <si>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</si>
  <si>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</si>
  <si>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</si>
  <si>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</si>
  <si>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</si>
  <si>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</si>
  <si>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</si>
  <si>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</si>
  <si>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</si>
  <si>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</si>
  <si>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</si>
  <si>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</si>
  <si>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</si>
  <si>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</si>
  <si>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</si>
  <si>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</si>
  <si>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</si>
  <si>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</si>
  <si>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</si>
  <si>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</si>
  <si>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</si>
  <si>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</si>
  <si>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</si>
  <si>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</si>
  <si>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</si>
  <si>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</si>
  <si>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</si>
  <si>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</si>
  <si>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</si>
  <si>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</si>
  <si>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</si>
  <si>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</si>
  <si>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</si>
  <si>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</si>
  <si>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</si>
  <si>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</si>
  <si>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</si>
  <si>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</si>
  <si>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</si>
  <si>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</si>
  <si>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</si>
  <si>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</si>
  <si>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</si>
  <si>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</si>
  <si>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</si>
  <si>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</si>
  <si>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</si>
  <si>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</si>
  <si>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</si>
  <si>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</si>
  <si>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</si>
  <si>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</si>
  <si>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</si>
  <si>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</si>
  <si>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</si>
  <si>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</si>
  <si>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</si>
  <si>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</si>
  <si>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</si>
  <si>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</si>
  <si>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</si>
  <si>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</si>
  <si>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</si>
  <si>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</si>
  <si>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</si>
  <si>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</si>
  <si>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</si>
  <si>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</si>
  <si>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</si>
  <si>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</si>
  <si>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</si>
  <si>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</si>
  <si>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</si>
  <si>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</si>
  <si>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</si>
  <si>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</si>
  <si>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</si>
  <si>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</si>
  <si>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</si>
  <si>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</si>
  <si>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</si>
  <si>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</si>
  <si>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</si>
  <si>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</si>
  <si>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</si>
  <si>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</si>
  <si>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</si>
  <si>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</si>
  <si>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</si>
  <si>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</si>
  <si>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</si>
  <si>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</si>
  <si>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</si>
  <si>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</si>
  <si>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</si>
  <si>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</si>
  <si>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</si>
  <si>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</si>
  <si>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</si>
  <si>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</si>
  <si>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</si>
  <si>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</si>
  <si>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</si>
  <si>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</si>
  <si>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</si>
  <si>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</si>
  <si>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</si>
  <si>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</si>
  <si>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</si>
  <si>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</si>
  <si>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</si>
  <si>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</si>
  <si>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</si>
  <si>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</si>
  <si>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</si>
  <si>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</si>
  <si>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</si>
  <si>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</si>
  <si>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</si>
  <si>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</si>
  <si>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</si>
  <si>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</si>
  <si>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</si>
  <si>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</si>
  <si>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</si>
  <si>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</si>
  <si>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</si>
  <si>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</si>
  <si>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</si>
  <si>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</si>
  <si>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</si>
  <si>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</si>
  <si>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</si>
  <si>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</si>
  <si>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</si>
  <si>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</si>
  <si>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</si>
  <si>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</si>
  <si>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</si>
  <si>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</si>
  <si>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</si>
  <si>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</si>
  <si>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</si>
  <si>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</si>
  <si>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</si>
  <si>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</si>
  <si>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</si>
  <si>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</si>
  <si>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</si>
  <si>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</si>
  <si>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</si>
  <si>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</si>
  <si>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</si>
  <si>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</si>
  <si>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</si>
  <si>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</si>
  <si>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</si>
  <si>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</si>
  <si>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</si>
  <si>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</si>
  <si>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</si>
  <si>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</si>
  <si>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</si>
  <si>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</si>
  <si>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</si>
  <si>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</si>
  <si>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</si>
  <si>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</si>
  <si>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</si>
  <si>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</si>
  <si>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</si>
  <si>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</si>
  <si>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</si>
  <si>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</si>
  <si>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</si>
  <si>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</si>
  <si>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</si>
  <si>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</si>
  <si>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</si>
  <si>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</si>
  <si>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</si>
  <si>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</si>
  <si>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</si>
  <si>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</si>
  <si>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</si>
  <si>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</si>
  <si>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</si>
  <si>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</si>
  <si>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</si>
  <si>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</si>
  <si>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</si>
  <si>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</si>
  <si>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</si>
  <si>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</si>
  <si>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</si>
  <si>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</si>
  <si>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</si>
  <si>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</si>
  <si>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</si>
  <si>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</si>
  <si>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</si>
  <si>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</si>
  <si>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</si>
  <si>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</si>
  <si>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</si>
  <si>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</si>
  <si>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</si>
  <si>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</si>
  <si>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</si>
  <si>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</si>
  <si>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</si>
  <si>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</si>
  <si>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</si>
  <si>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</si>
  <si>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</si>
  <si>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</si>
  <si>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</si>
  <si>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</si>
  <si>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</si>
  <si>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</si>
  <si>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</si>
  <si>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</si>
  <si>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</si>
  <si>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</si>
  <si>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</si>
  <si>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</si>
  <si>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</si>
  <si>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</si>
  <si>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</si>
  <si>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</si>
  <si>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</si>
  <si>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</si>
  <si>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</si>
  <si>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</si>
  <si>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</si>
  <si>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</si>
  <si>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</si>
  <si>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</si>
  <si>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</si>
  <si>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</si>
  <si>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</si>
  <si>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</si>
  <si>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</si>
  <si>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</si>
  <si>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</si>
  <si>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</si>
  <si>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</si>
  <si>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</si>
  <si>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</si>
  <si>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</si>
  <si>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</si>
  <si>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</si>
  <si>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</si>
  <si>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</si>
  <si>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</si>
  <si>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</si>
  <si>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</si>
  <si>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</si>
  <si>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</si>
  <si>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</si>
  <si>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</si>
  <si>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</si>
  <si>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</si>
  <si>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</si>
  <si>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</si>
  <si>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</si>
  <si>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</si>
  <si>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</si>
  <si>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</si>
  <si>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</si>
  <si>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</si>
  <si>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</si>
  <si>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</si>
  <si>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</si>
  <si>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</si>
  <si>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</si>
  <si>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</si>
  <si>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</si>
  <si>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</si>
  <si>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</si>
  <si>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</si>
  <si>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</si>
  <si>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</si>
  <si>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</si>
  <si>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</si>
  <si>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</si>
  <si>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</si>
  <si>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</si>
  <si>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</si>
  <si>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</si>
  <si>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</si>
  <si>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</si>
  <si>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</si>
  <si>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</si>
  <si>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</si>
  <si>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</si>
  <si>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</si>
  <si>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</si>
  <si>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</si>
  <si>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</si>
  <si>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</si>
  <si>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</si>
  <si>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</si>
  <si>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</si>
  <si>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</si>
  <si>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</si>
  <si>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</si>
  <si>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</si>
  <si>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</si>
  <si>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</si>
  <si>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</si>
  <si>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</si>
  <si>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</si>
  <si>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</si>
  <si>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</si>
  <si>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</si>
  <si>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</si>
  <si>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</si>
  <si>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</si>
  <si>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</si>
  <si>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</si>
  <si>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</si>
  <si>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</si>
  <si>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</si>
  <si>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</si>
  <si>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</si>
  <si>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</si>
  <si>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</si>
  <si>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</si>
  <si>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</si>
  <si>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</si>
  <si>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</si>
  <si>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</si>
  <si>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</si>
  <si>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</si>
  <si>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</si>
  <si>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</si>
  <si>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</si>
  <si>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</si>
  <si>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</si>
  <si>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</si>
  <si>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</si>
  <si>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</si>
  <si>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</si>
  <si>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</si>
  <si>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</si>
  <si>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</si>
  <si>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</si>
  <si>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</si>
  <si>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</si>
  <si>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</si>
  <si>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</si>
  <si>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</si>
  <si>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</si>
  <si>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</si>
  <si>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</si>
  <si>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</si>
  <si>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</si>
  <si>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</si>
  <si>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</si>
  <si>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</si>
  <si>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</si>
  <si>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</si>
  <si>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</si>
  <si>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</si>
  <si>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</si>
  <si>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</si>
  <si>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</si>
  <si>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</si>
  <si>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</si>
  <si>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</si>
  <si>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</si>
  <si>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</si>
  <si>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</si>
  <si>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</si>
  <si>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</si>
  <si>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</si>
  <si>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</si>
  <si>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</si>
  <si>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</si>
  <si>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</si>
  <si>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</si>
  <si>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</si>
  <si>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</si>
  <si>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</si>
  <si>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</si>
  <si>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</si>
  <si>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</si>
  <si>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</si>
  <si>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</si>
  <si>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</si>
  <si>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</si>
  <si>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</si>
  <si>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</si>
  <si>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</si>
  <si>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</si>
  <si>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</si>
  <si>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</si>
  <si>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</si>
  <si>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</si>
  <si>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</si>
  <si>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</si>
  <si>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</si>
  <si>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</si>
  <si>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</si>
  <si>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</si>
  <si>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</si>
  <si>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</si>
  <si>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</si>
  <si>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</si>
  <si>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</si>
  <si>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</si>
  <si>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</si>
  <si>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</si>
  <si>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</si>
  <si>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</si>
  <si>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</si>
  <si>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</si>
  <si>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</si>
  <si>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</si>
  <si>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</si>
  <si>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</si>
  <si>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</si>
  <si>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</si>
  <si>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</si>
  <si>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</si>
  <si>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</si>
  <si>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</si>
  <si>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</si>
  <si>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</si>
  <si>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</si>
  <si>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</si>
  <si>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</si>
  <si>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</si>
  <si>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</si>
  <si>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</si>
  <si>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</si>
  <si>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</si>
  <si>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</si>
  <si>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</si>
  <si>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</si>
  <si>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</si>
  <si>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</si>
  <si>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</si>
  <si>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</si>
  <si>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</si>
  <si>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</si>
  <si>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</si>
  <si>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</si>
  <si>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</si>
  <si>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</si>
  <si>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</si>
  <si>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</si>
  <si>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</si>
  <si>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</si>
  <si>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</si>
  <si>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</si>
  <si>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</si>
  <si>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</si>
  <si>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</si>
  <si>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</si>
  <si>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</si>
  <si>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</si>
  <si>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</si>
  <si>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</si>
  <si>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</si>
  <si>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</si>
  <si>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</si>
  <si>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</si>
  <si>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</si>
  <si>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</si>
  <si>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</si>
  <si>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</si>
  <si>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</si>
  <si>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</si>
  <si>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</si>
  <si>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</si>
  <si>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</si>
  <si>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</si>
  <si>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</si>
  <si>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</si>
  <si>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</si>
  <si>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</si>
  <si>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</si>
  <si>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</si>
  <si>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</si>
  <si>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</si>
  <si>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</si>
  <si>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</si>
  <si>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</si>
  <si>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</si>
  <si>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</si>
  <si>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</si>
  <si>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</si>
  <si>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</si>
  <si>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</si>
  <si>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</si>
  <si>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</si>
  <si>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</si>
  <si>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</si>
  <si>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</si>
  <si>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</si>
  <si>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</si>
  <si>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</si>
  <si>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</si>
  <si>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</si>
  <si>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</si>
  <si>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</si>
  <si>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</si>
  <si>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</si>
  <si>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</si>
  <si>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</si>
  <si>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</si>
  <si>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</si>
  <si>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</si>
  <si>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</si>
  <si>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</si>
  <si>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</si>
  <si>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</si>
  <si>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</si>
  <si>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</si>
  <si>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</si>
  <si>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</si>
  <si>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</si>
  <si>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</si>
  <si>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</si>
  <si>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</si>
  <si>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</si>
  <si>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</si>
  <si>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</si>
  <si>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</si>
  <si>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</si>
  <si>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</si>
  <si>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</si>
  <si>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</si>
  <si>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</si>
  <si>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</si>
  <si>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</si>
  <si>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</si>
  <si>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</si>
  <si>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</si>
  <si>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</si>
  <si>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</si>
  <si>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</si>
  <si>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</si>
  <si>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</si>
  <si>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</si>
  <si>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</si>
  <si>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</si>
  <si>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</si>
  <si>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</si>
  <si>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</si>
  <si>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</si>
  <si>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</si>
  <si>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</si>
  <si>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</si>
  <si>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</si>
  <si>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</si>
  <si>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</si>
  <si>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</si>
  <si>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</si>
  <si>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</si>
  <si>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</si>
  <si>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</si>
  <si>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</si>
  <si>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</si>
  <si>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</si>
  <si>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</si>
  <si>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</si>
  <si>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</si>
  <si>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</si>
  <si>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</si>
  <si>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</si>
  <si>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</si>
  <si>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</si>
  <si>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</si>
  <si>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</si>
  <si>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</si>
  <si>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</si>
  <si>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</si>
  <si>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</si>
  <si>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</si>
  <si>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</si>
  <si>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</si>
  <si>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</si>
  <si>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</si>
  <si>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</si>
  <si>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</si>
  <si>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</si>
  <si>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</si>
  <si>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</si>
  <si>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</si>
  <si>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</si>
  <si>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</si>
  <si>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</si>
  <si>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</si>
  <si>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</si>
  <si>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</si>
  <si>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</si>
  <si>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</si>
  <si>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</si>
  <si>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</si>
  <si>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</si>
  <si>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</si>
  <si>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</si>
  <si>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</si>
  <si>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</si>
  <si>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</si>
  <si>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</si>
  <si>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</si>
  <si>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</si>
  <si>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</si>
  <si>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</si>
  <si>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</si>
  <si>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</si>
  <si>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</si>
  <si>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</si>
  <si>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</si>
  <si>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</si>
  <si>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</si>
  <si>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</si>
  <si>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</si>
  <si>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</si>
  <si>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</si>
  <si>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</si>
  <si>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</si>
  <si>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</si>
  <si>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</si>
  <si>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</si>
  <si>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</si>
  <si>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</si>
  <si>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</si>
  <si>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</si>
  <si>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</si>
  <si>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</si>
  <si>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</si>
  <si>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</si>
  <si>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</si>
  <si>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</si>
  <si>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</si>
  <si>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</si>
  <si>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</si>
  <si>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</si>
  <si>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</si>
  <si>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</si>
  <si>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</si>
  <si>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</si>
  <si>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</si>
  <si>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</si>
  <si>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</si>
  <si>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</si>
  <si>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</si>
  <si>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</si>
  <si>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</si>
  <si>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</si>
  <si>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</si>
  <si>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</si>
  <si>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</si>
  <si>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</si>
  <si>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</si>
  <si>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</si>
  <si>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</si>
  <si>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</si>
  <si>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</si>
  <si>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</si>
  <si>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</si>
  <si>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</si>
  <si>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</si>
  <si>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</si>
  <si>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</si>
  <si>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</si>
  <si>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</si>
  <si>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</si>
  <si>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</si>
  <si>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</si>
  <si>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</si>
  <si>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</si>
  <si>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</si>
  <si>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</si>
  <si>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</si>
  <si>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</si>
  <si>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</si>
  <si>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</si>
  <si>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</si>
  <si>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</si>
  <si>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</si>
  <si>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</si>
  <si>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</si>
  <si>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</si>
  <si>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</si>
  <si>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</si>
  <si>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</si>
  <si>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</si>
  <si>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</si>
  <si>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</si>
  <si>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</si>
  <si>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</si>
  <si>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</si>
  <si>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</si>
  <si>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</si>
  <si>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</si>
  <si>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</si>
  <si>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</si>
  <si>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</si>
  <si>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</si>
  <si>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</si>
  <si>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</si>
  <si>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</si>
  <si>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</si>
  <si>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</si>
  <si>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</si>
  <si>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</si>
  <si>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</si>
  <si>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</si>
  <si>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</si>
  <si>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</si>
  <si>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</si>
  <si>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</si>
  <si>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</si>
  <si>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</si>
  <si>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</si>
  <si>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</si>
  <si>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</si>
  <si>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</si>
  <si>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</si>
  <si>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</si>
  <si>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</si>
  <si>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</si>
  <si>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</si>
  <si>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</si>
  <si>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</si>
  <si>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</si>
  <si>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</si>
  <si>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</si>
  <si>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</si>
  <si>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</si>
  <si>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</si>
  <si>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</si>
  <si>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</si>
  <si>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</si>
  <si>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</si>
  <si>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</si>
  <si>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</si>
  <si>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</si>
  <si>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</si>
  <si>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</si>
  <si>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</si>
  <si>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</si>
  <si>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</si>
  <si>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</si>
  <si>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</si>
  <si>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</si>
  <si>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</si>
  <si>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</si>
  <si>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</si>
  <si>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</si>
  <si>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</si>
  <si>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</si>
  <si>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</si>
  <si>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</si>
  <si>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</si>
  <si>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</si>
  <si>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</si>
  <si>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</si>
  <si>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</si>
  <si>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</si>
  <si>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</si>
  <si>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</si>
  <si>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</si>
  <si>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</si>
  <si>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</si>
  <si>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</si>
  <si>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</si>
  <si>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</si>
  <si>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</si>
  <si>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</si>
  <si>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</si>
  <si>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</si>
  <si>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</si>
  <si>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</si>
  <si>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</si>
  <si>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</si>
  <si>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</si>
  <si>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</si>
  <si>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</si>
  <si>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</si>
  <si>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</si>
  <si>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</si>
  <si>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</si>
  <si>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</si>
  <si>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</si>
  <si>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</si>
  <si>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</si>
  <si>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</si>
  <si>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</si>
  <si>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</si>
  <si>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</si>
  <si>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</si>
  <si>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</si>
  <si>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</si>
  <si>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</si>
  <si>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</si>
  <si>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</si>
  <si>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</si>
  <si>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</si>
  <si>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</si>
  <si>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</si>
  <si>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</si>
  <si>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</si>
  <si>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</si>
  <si>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</si>
  <si>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</si>
  <si>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</si>
  <si>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</si>
  <si>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</si>
  <si>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</si>
  <si>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</si>
  <si>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</si>
  <si>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</si>
  <si>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</si>
  <si>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</si>
  <si>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</si>
  <si>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</si>
  <si>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</si>
  <si>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</si>
  <si>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</si>
  <si>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</si>
  <si>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</si>
  <si>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</si>
  <si>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</si>
  <si>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</si>
  <si>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</si>
  <si>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</si>
  <si>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</si>
  <si>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</si>
  <si>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</si>
  <si>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</si>
  <si>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</si>
  <si>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</si>
  <si>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</si>
  <si>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</si>
  <si>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</si>
  <si>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</si>
  <si>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</si>
  <si>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</si>
  <si>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</si>
  <si>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</si>
  <si>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</si>
  <si>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</si>
  <si>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</si>
  <si>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</si>
  <si>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</si>
  <si>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</si>
  <si>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</si>
  <si>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</si>
  <si>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</si>
  <si>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</si>
  <si>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</si>
  <si>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</si>
  <si>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</si>
  <si>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</si>
  <si>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</si>
  <si>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</si>
  <si>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</si>
  <si>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</si>
  <si>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</si>
  <si>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</si>
  <si>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</si>
  <si>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</si>
  <si>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</si>
  <si>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</si>
  <si>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</si>
  <si>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</si>
  <si>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</si>
  <si>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</si>
  <si>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</si>
  <si>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</si>
  <si>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</si>
  <si>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</si>
  <si>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</si>
  <si>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</si>
  <si>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</si>
  <si>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</si>
  <si>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</si>
  <si>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</si>
  <si>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</si>
  <si>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</si>
  <si>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</si>
  <si>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</si>
  <si>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</si>
  <si>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</si>
  <si>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</si>
  <si>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</si>
  <si>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</si>
  <si>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</si>
  <si>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</si>
  <si>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</si>
  <si>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</si>
  <si>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</si>
  <si>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</si>
  <si>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</si>
  <si>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</si>
  <si>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</si>
  <si>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</si>
  <si>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</si>
  <si>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</si>
  <si>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</si>
  <si>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</si>
  <si>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</si>
  <si>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</si>
  <si>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</si>
  <si>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</si>
  <si>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</si>
  <si>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</si>
  <si>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</si>
  <si>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</si>
  <si>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</si>
  <si>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</si>
  <si>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</si>
  <si>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</si>
  <si>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</si>
  <si>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</si>
  <si>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</si>
  <si>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</si>
  <si>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</si>
  <si>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</si>
  <si>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</si>
  <si>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</si>
  <si>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</si>
  <si>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</si>
  <si>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</si>
  <si>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</si>
  <si>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</si>
  <si>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</si>
  <si>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</si>
  <si>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</si>
  <si>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</si>
  <si>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</si>
  <si>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</si>
  <si>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</si>
  <si>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</si>
  <si>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</si>
  <si>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</si>
  <si>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</si>
  <si>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</si>
  <si>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</si>
  <si>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</si>
  <si>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</si>
  <si>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</si>
  <si>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</si>
  <si>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</si>
  <si>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</si>
  <si>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</si>
  <si>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</si>
  <si>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</si>
  <si>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</si>
  <si>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</si>
  <si>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</si>
  <si>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</si>
  <si>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</si>
  <si>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</si>
  <si>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</si>
  <si>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</si>
  <si>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</si>
  <si>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</si>
  <si>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</si>
  <si>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</si>
  <si>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</si>
  <si>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</si>
  <si>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</si>
  <si>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</si>
  <si>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</si>
  <si>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</si>
  <si>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</si>
  <si>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</si>
  <si>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</si>
  <si>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</si>
  <si>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</si>
  <si>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</si>
  <si>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</si>
  <si>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</si>
  <si>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</si>
  <si>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</si>
  <si>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</si>
  <si>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</si>
  <si>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</si>
  <si>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</si>
  <si>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</si>
  <si>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</si>
  <si>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</si>
  <si>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</si>
  <si>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</si>
  <si>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</si>
  <si>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</si>
  <si>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</si>
  <si>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</si>
  <si>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</si>
  <si>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</si>
  <si>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</si>
  <si>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</si>
  <si>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</si>
  <si>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</si>
  <si>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</si>
  <si>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</si>
  <si>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</si>
  <si>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</si>
  <si>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</si>
  <si>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</si>
  <si>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</si>
  <si>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</si>
  <si>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</si>
  <si>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</si>
  <si>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</si>
  <si>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</si>
  <si>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</si>
  <si>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</si>
  <si>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</si>
  <si>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</si>
  <si>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</si>
  <si>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</si>
  <si>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</si>
  <si>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</si>
  <si>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</si>
  <si>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</si>
  <si>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</si>
  <si>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</si>
  <si>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</si>
  <si>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</si>
  <si>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</si>
  <si>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</si>
  <si>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</si>
  <si>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</si>
  <si>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</si>
  <si>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</si>
  <si>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</si>
  <si>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</si>
  <si>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</si>
  <si>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</si>
  <si>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</si>
  <si>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</si>
  <si>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</si>
  <si>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</si>
  <si>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</si>
  <si>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</si>
  <si>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</si>
  <si>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</si>
  <si>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</si>
  <si>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</si>
  <si>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</si>
  <si>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</si>
  <si>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</si>
  <si>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</si>
  <si>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</si>
  <si>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</si>
  <si>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</si>
  <si>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</si>
  <si>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</si>
  <si>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</si>
  <si>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</si>
  <si>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</si>
  <si>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</si>
  <si>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</si>
  <si>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</si>
  <si>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</si>
  <si>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</si>
  <si>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</si>
  <si>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</si>
  <si>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</si>
  <si>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</si>
  <si>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</si>
  <si>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</si>
  <si>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</si>
  <si>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</si>
  <si>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</si>
  <si>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</si>
  <si>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</si>
  <si>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</si>
  <si>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</si>
  <si>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</si>
  <si>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</si>
  <si>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</si>
  <si>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</si>
  <si>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</si>
  <si>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</si>
  <si>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</si>
  <si>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</si>
  <si>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</si>
  <si>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</si>
  <si>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</si>
  <si>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</si>
  <si>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</si>
  <si>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</si>
  <si>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</si>
  <si>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</si>
  <si>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</si>
  <si>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</si>
  <si>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</si>
  <si>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</si>
  <si>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</si>
  <si>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</si>
  <si>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</si>
  <si>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</si>
  <si>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</si>
  <si>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</si>
  <si>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</si>
  <si>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</si>
  <si>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</si>
  <si>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</si>
  <si>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</si>
  <si>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</si>
  <si>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</si>
  <si>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</si>
  <si>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</si>
  <si>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</si>
  <si>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</si>
  <si>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</si>
  <si>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</si>
  <si>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</si>
  <si>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</si>
  <si>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</si>
  <si>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</si>
  <si>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</si>
  <si>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</si>
  <si>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</si>
  <si>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</si>
  <si>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</si>
  <si>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</si>
  <si>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</si>
  <si>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</si>
  <si>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</si>
  <si>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</si>
  <si>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</si>
  <si>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</si>
  <si>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</si>
  <si>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</si>
  <si>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</si>
  <si>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</si>
  <si>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</si>
  <si>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</si>
  <si>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</si>
  <si>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</si>
  <si>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</si>
  <si>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</si>
  <si>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</si>
  <si>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</si>
  <si>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</si>
  <si>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</si>
  <si>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</si>
  <si>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</si>
  <si>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</si>
  <si>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</si>
  <si>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</si>
  <si>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</si>
  <si>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</si>
  <si>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</si>
  <si>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</si>
  <si>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</si>
  <si>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</si>
  <si>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</si>
  <si>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</si>
  <si>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</si>
  <si>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</si>
  <si>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</si>
  <si>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</si>
  <si>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</si>
  <si>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</si>
  <si>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</si>
  <si>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</si>
  <si>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</si>
  <si>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</si>
  <si>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</si>
  <si>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</si>
  <si>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</si>
  <si>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</si>
  <si>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</si>
  <si>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</si>
  <si>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</si>
  <si>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</si>
  <si>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</si>
  <si>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</si>
  <si>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</si>
  <si>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</si>
  <si>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</si>
  <si>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</si>
  <si>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</si>
  <si>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</si>
  <si>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</si>
  <si>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</si>
  <si>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</si>
  <si>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</si>
  <si>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</si>
  <si>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</si>
  <si>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</si>
  <si>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</si>
  <si>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</si>
  <si>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</si>
  <si>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</si>
  <si>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</si>
  <si>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</si>
  <si>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</si>
  <si>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</si>
  <si>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</si>
  <si>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</si>
  <si>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</si>
  <si>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</si>
  <si>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</si>
  <si>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</si>
  <si>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</si>
  <si>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</si>
  <si>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</si>
  <si>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</si>
  <si>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</si>
  <si>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</si>
  <si>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</si>
  <si>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</si>
  <si>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</si>
  <si>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</si>
  <si>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</si>
  <si>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</si>
  <si>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</si>
  <si>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</si>
  <si>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</si>
  <si>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</si>
  <si>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</si>
  <si>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</si>
  <si>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</si>
  <si>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</si>
  <si>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</si>
  <si>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</si>
  <si>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</si>
  <si>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</si>
  <si>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</si>
  <si>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</si>
  <si>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</si>
  <si>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</si>
  <si>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</si>
  <si>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</si>
  <si>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</si>
  <si>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</si>
  <si>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</si>
  <si>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</si>
  <si>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</si>
  <si>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</si>
  <si>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</si>
  <si>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</si>
  <si>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</si>
  <si>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</si>
  <si>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</si>
  <si>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</si>
  <si>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</si>
  <si>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</si>
  <si>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</si>
  <si>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</si>
  <si>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</si>
  <si>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</si>
  <si>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</si>
  <si>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</si>
  <si>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</si>
  <si>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</si>
  <si>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</si>
  <si>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</si>
  <si>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</si>
  <si>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</si>
  <si>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</si>
  <si>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</si>
  <si>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</si>
  <si>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</si>
  <si>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</si>
  <si>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</si>
  <si>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</si>
  <si>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</si>
  <si>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</si>
  <si>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</si>
  <si>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</si>
  <si>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</si>
  <si>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</si>
  <si>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</si>
  <si>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</si>
  <si>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</si>
  <si>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</si>
  <si>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</si>
  <si>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</si>
  <si>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</si>
  <si>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</si>
  <si>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</si>
  <si>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</si>
  <si>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</si>
  <si>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</si>
  <si>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</si>
  <si>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</si>
  <si>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</si>
  <si>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</si>
  <si>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</si>
  <si>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</si>
  <si>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</si>
  <si>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</si>
  <si>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</si>
  <si>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</si>
  <si>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</si>
  <si>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</si>
  <si>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</si>
  <si>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</si>
  <si>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</si>
  <si>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</si>
  <si>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</si>
  <si>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</si>
  <si>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</si>
  <si>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</si>
  <si>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</si>
  <si>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</si>
  <si>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</si>
  <si>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</si>
  <si>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</si>
  <si>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</si>
  <si>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</si>
  <si>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</si>
  <si>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</si>
  <si>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</si>
  <si>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</si>
  <si>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</si>
  <si>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</si>
  <si>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</si>
  <si>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</si>
  <si>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</si>
  <si>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</si>
  <si>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</si>
  <si>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</si>
  <si>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</si>
  <si>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</si>
  <si>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</si>
  <si>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</si>
  <si>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</si>
  <si>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</si>
  <si>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</si>
  <si>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</si>
  <si>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</si>
  <si>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</si>
  <si>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</si>
  <si>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</si>
  <si>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</si>
  <si>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</si>
  <si>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</si>
  <si>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</si>
  <si>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</si>
  <si>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</si>
  <si>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</si>
  <si>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</si>
  <si>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</si>
  <si>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</si>
  <si>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</si>
  <si>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</si>
  <si>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</si>
  <si>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</si>
  <si>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</si>
  <si>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</si>
  <si>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</si>
  <si>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</si>
  <si>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</si>
  <si>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</si>
  <si>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</si>
  <si>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</si>
  <si>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</si>
  <si>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</si>
  <si>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</si>
  <si>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</si>
  <si>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</si>
  <si>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</si>
  <si>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</si>
  <si>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</si>
  <si>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</si>
  <si>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</si>
  <si>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</si>
  <si>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</si>
  <si>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</si>
  <si>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</si>
  <si>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</si>
  <si>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</si>
  <si>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</si>
  <si>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</si>
  <si>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</si>
  <si>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</si>
  <si>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</si>
  <si>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</si>
  <si>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</si>
  <si>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</si>
  <si>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</si>
  <si>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</si>
  <si>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</si>
  <si>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</si>
  <si>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</si>
  <si>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</si>
  <si>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</si>
  <si>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</si>
  <si>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</si>
  <si>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</si>
  <si>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</si>
  <si>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</si>
  <si>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</si>
  <si>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</si>
  <si>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</si>
  <si>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</si>
  <si>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</si>
  <si>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</si>
  <si>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</si>
  <si>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</si>
  <si>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</si>
  <si>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</si>
  <si>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</si>
  <si>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</si>
  <si>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</si>
  <si>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</si>
  <si>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</si>
  <si>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</si>
  <si>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</si>
  <si>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</si>
  <si>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</si>
  <si>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</si>
  <si>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</si>
  <si>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</si>
  <si>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</si>
  <si>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</si>
  <si>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</si>
  <si>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</si>
  <si>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</si>
  <si>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</si>
  <si>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</si>
  <si>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</si>
  <si>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</si>
  <si>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</si>
  <si>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</si>
  <si>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</si>
  <si>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</si>
  <si>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</si>
  <si>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</si>
  <si>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</si>
  <si>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</si>
  <si>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</si>
  <si>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</si>
  <si>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</si>
  <si>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</si>
  <si>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</si>
  <si>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</si>
  <si>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</si>
  <si>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</si>
  <si>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</si>
  <si>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</si>
  <si>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</si>
  <si>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</si>
  <si>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</si>
  <si>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</si>
  <si>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</si>
  <si>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</si>
  <si>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</si>
  <si>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</si>
  <si>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</si>
  <si>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</si>
  <si>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</si>
  <si>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</si>
  <si>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</si>
  <si>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</si>
  <si>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</si>
  <si>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</si>
  <si>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</si>
  <si>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</si>
  <si>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</si>
  <si>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</si>
  <si>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</si>
  <si>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</si>
  <si>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</si>
  <si>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</si>
  <si>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</si>
  <si>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</si>
  <si>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</si>
  <si>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</si>
  <si>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</si>
  <si>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</si>
  <si>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</si>
  <si>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</si>
  <si>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</si>
  <si>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</si>
  <si>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</si>
  <si>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</si>
  <si>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</si>
  <si>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</si>
  <si>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</si>
  <si>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</si>
  <si>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</si>
  <si>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</si>
  <si>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</si>
  <si>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</si>
  <si>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</si>
  <si>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</si>
  <si>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</si>
  <si>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</si>
  <si>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</si>
  <si>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</si>
  <si>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</si>
  <si>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</si>
  <si>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</si>
  <si>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</si>
  <si>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</si>
  <si>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</si>
  <si>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</si>
  <si>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</si>
  <si>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</si>
  <si>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</si>
  <si>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</si>
  <si>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</si>
  <si>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</si>
  <si>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</si>
  <si>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</si>
  <si>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</si>
  <si>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</si>
  <si>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</si>
  <si>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</si>
  <si>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</si>
  <si>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</si>
  <si>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</si>
  <si>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</si>
  <si>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</si>
  <si>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</si>
  <si>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</si>
  <si>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</si>
  <si>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</si>
  <si>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</si>
  <si>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</si>
  <si>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</si>
  <si>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</si>
  <si>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</si>
  <si>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</si>
  <si>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</si>
  <si>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</si>
  <si>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</si>
  <si>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</si>
  <si>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</si>
  <si>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</si>
  <si>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</si>
  <si>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</si>
  <si>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</si>
  <si>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</si>
  <si>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</si>
  <si>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</si>
  <si>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</si>
  <si>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</si>
  <si>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</si>
  <si>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</si>
  <si>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</si>
  <si>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</si>
  <si>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</si>
  <si>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</si>
  <si>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</si>
  <si>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</si>
  <si>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</si>
  <si>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</si>
  <si>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</si>
  <si>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</si>
  <si>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</si>
  <si>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</si>
  <si>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</si>
  <si>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</si>
  <si>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</si>
  <si>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</si>
  <si>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</si>
  <si>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</si>
  <si>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</si>
  <si>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</si>
  <si>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</si>
  <si>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</si>
  <si>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</si>
  <si>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</si>
  <si>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</si>
  <si>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</si>
  <si>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</si>
  <si>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</si>
  <si>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</si>
  <si>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</si>
  <si>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</si>
  <si>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</si>
  <si>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</si>
  <si>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</si>
  <si>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</si>
  <si>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</si>
  <si>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</si>
  <si>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</si>
  <si>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</si>
  <si>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</si>
  <si>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</si>
  <si>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</si>
  <si>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</si>
  <si>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</si>
  <si>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</si>
  <si>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</si>
  <si>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</si>
  <si>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</si>
  <si>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</si>
  <si>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</si>
  <si>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</si>
  <si>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</si>
  <si>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</si>
  <si>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</si>
  <si>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</si>
  <si>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</si>
  <si>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</si>
  <si>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</si>
  <si>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</si>
  <si>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</si>
  <si>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</si>
  <si>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</si>
  <si>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</si>
  <si>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</si>
  <si>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</si>
  <si>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</si>
  <si>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</si>
  <si>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</si>
  <si>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</si>
  <si>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</si>
  <si>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</si>
  <si>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</si>
  <si>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</si>
  <si>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</si>
  <si>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</si>
  <si>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</si>
  <si>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</si>
  <si>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</si>
  <si>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</si>
  <si>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</si>
  <si>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</si>
  <si>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</si>
  <si>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</si>
  <si>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</si>
  <si>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</si>
  <si>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</si>
  <si>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</si>
  <si>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</si>
  <si>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</si>
  <si>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</si>
  <si>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</si>
  <si>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</si>
  <si>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</si>
  <si>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</si>
  <si>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</si>
  <si>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</si>
  <si>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</si>
  <si>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</si>
  <si>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</si>
  <si>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</si>
  <si>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</si>
  <si>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</si>
  <si>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</si>
  <si>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</si>
  <si>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</si>
  <si>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</si>
  <si>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</si>
  <si>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</si>
  <si>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</si>
  <si>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</si>
  <si>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</si>
  <si>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</si>
  <si>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</si>
  <si>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</si>
  <si>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</si>
  <si>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</si>
  <si>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</si>
  <si>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</si>
  <si>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</si>
  <si>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</si>
  <si>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</si>
  <si>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</si>
  <si>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</si>
  <si>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</si>
  <si>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</si>
  <si>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</si>
  <si>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</si>
  <si>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</si>
  <si>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</si>
  <si>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</si>
  <si>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</si>
  <si>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</si>
  <si>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</si>
  <si>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</si>
  <si>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</si>
  <si>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</si>
  <si>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</si>
  <si>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</si>
  <si>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</si>
  <si>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</si>
  <si>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</si>
  <si>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</si>
  <si>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</si>
  <si>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</si>
  <si>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</si>
  <si>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</si>
  <si>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</si>
  <si>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</si>
  <si>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</si>
  <si>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</si>
  <si>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</si>
  <si>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</si>
  <si>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</si>
  <si>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</si>
  <si>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</si>
  <si>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</si>
  <si>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</si>
  <si>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</si>
  <si>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</si>
  <si>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</si>
  <si>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</si>
  <si>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</si>
  <si>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</si>
  <si>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</si>
  <si>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</si>
  <si>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</si>
  <si>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</si>
  <si>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</si>
  <si>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</si>
  <si>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</si>
  <si>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</si>
  <si>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</si>
  <si>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</si>
  <si>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</si>
  <si>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</si>
  <si>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</si>
  <si>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</si>
  <si>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</si>
  <si>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</si>
  <si>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</si>
  <si>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</si>
  <si>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</si>
  <si>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</si>
  <si>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</si>
  <si>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</si>
  <si>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</si>
  <si>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</si>
  <si>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</si>
  <si>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</si>
  <si>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</si>
  <si>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</si>
  <si>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</si>
  <si>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</si>
  <si>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</si>
  <si>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</si>
  <si>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</si>
  <si>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</si>
  <si>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</si>
  <si>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</si>
  <si>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</si>
  <si>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</si>
  <si>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</si>
  <si>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</si>
  <si>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</si>
  <si>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</si>
  <si>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</si>
  <si>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</si>
  <si>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</si>
  <si>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</si>
  <si>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</si>
  <si>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</si>
  <si>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</si>
  <si>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</si>
  <si>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</si>
  <si>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</si>
  <si>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</si>
  <si>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</si>
  <si>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</si>
  <si>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</si>
  <si>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</si>
  <si>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</si>
  <si>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</si>
  <si>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</si>
  <si>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</si>
  <si>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</si>
  <si>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</si>
  <si>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</si>
  <si>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</si>
  <si>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</si>
  <si>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</si>
  <si>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</si>
  <si>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</si>
  <si>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</si>
  <si>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</si>
  <si>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</si>
  <si>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</si>
  <si>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</si>
  <si>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</si>
  <si>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</si>
  <si>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</si>
  <si>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</si>
  <si>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</si>
  <si>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</si>
  <si>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</si>
  <si>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</si>
  <si>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</si>
  <si>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</si>
  <si>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</si>
  <si>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</si>
  <si>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</si>
  <si>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</si>
  <si>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</si>
  <si>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</si>
  <si>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</si>
  <si>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</si>
  <si>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</si>
  <si>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</si>
  <si>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</si>
  <si>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</si>
  <si>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</si>
  <si>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</si>
  <si>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</si>
  <si>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</si>
  <si>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</si>
  <si>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</si>
  <si>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</si>
  <si>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</si>
  <si>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</si>
  <si>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</si>
  <si>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</si>
  <si>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</si>
  <si>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</si>
  <si>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</si>
  <si>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</si>
  <si>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</si>
  <si>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</si>
  <si>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</si>
  <si>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</si>
  <si>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</si>
  <si>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</si>
  <si>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</si>
  <si>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</si>
  <si>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</si>
  <si>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</si>
  <si>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</si>
  <si>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</si>
  <si>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</si>
  <si>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</si>
  <si>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</si>
  <si>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</si>
  <si>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</si>
  <si>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</si>
  <si>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</si>
  <si>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</si>
  <si>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</si>
  <si>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</si>
  <si>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</si>
  <si>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</si>
  <si>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</si>
  <si>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</si>
  <si>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</si>
  <si>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</si>
  <si>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</si>
  <si>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</si>
  <si>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</si>
  <si>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</si>
  <si>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</si>
  <si>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</si>
  <si>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</si>
  <si>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</si>
  <si>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</si>
  <si>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</si>
  <si>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</si>
  <si>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</si>
  <si>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</si>
  <si>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</si>
  <si>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</si>
  <si>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</si>
  <si>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</si>
  <si>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</si>
  <si>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</si>
  <si>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</si>
  <si>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</si>
  <si>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</si>
  <si>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</si>
  <si>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</si>
  <si>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</si>
  <si>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</si>
  <si>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</si>
  <si>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</si>
  <si>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</si>
  <si>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</si>
  <si>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</si>
  <si>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</si>
  <si>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</si>
  <si>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</si>
  <si>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</si>
  <si>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</si>
  <si>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</si>
  <si>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</si>
  <si>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</si>
  <si>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</si>
  <si>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</si>
  <si>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</si>
  <si>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</si>
  <si>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</si>
  <si>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</si>
  <si>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</si>
  <si>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</si>
  <si>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</si>
  <si>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</si>
  <si>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</si>
  <si>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</si>
  <si>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</si>
  <si>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</si>
  <si>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</si>
  <si>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</si>
  <si>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</si>
  <si>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</si>
  <si>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</si>
  <si>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</si>
  <si>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</si>
  <si>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</si>
  <si>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</si>
  <si>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</si>
  <si>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</si>
  <si>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</si>
  <si>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</si>
  <si>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</si>
  <si>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</si>
  <si>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</si>
  <si>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</si>
  <si>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</si>
  <si>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</si>
  <si>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</si>
  <si>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</si>
  <si>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</si>
  <si>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</si>
  <si>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</si>
  <si>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</si>
  <si>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</si>
  <si>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</si>
  <si>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</si>
  <si>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</si>
  <si>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</si>
  <si>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</si>
  <si>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</si>
  <si>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</si>
  <si>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</si>
  <si>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</si>
  <si>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</si>
  <si>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</si>
  <si>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</si>
  <si>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</si>
  <si>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</si>
  <si>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</si>
  <si>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</si>
  <si>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</si>
  <si>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</si>
  <si>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</si>
  <si>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</si>
  <si>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</si>
  <si>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</si>
  <si>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</si>
  <si>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</si>
  <si>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</si>
  <si>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</si>
  <si>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</si>
  <si>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</si>
  <si>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</si>
  <si>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</si>
  <si>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</si>
  <si>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</si>
  <si>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</si>
  <si>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</si>
  <si>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</si>
  <si>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</si>
  <si>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</si>
  <si>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</si>
  <si>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</si>
  <si>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</si>
  <si>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</si>
  <si>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</si>
  <si>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</si>
  <si>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</si>
  <si>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</si>
  <si>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</si>
  <si>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</si>
  <si>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</si>
  <si>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</si>
  <si>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</si>
  <si>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</si>
  <si>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</si>
  <si>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</si>
  <si>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</si>
  <si>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</si>
  <si>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</si>
  <si>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</si>
  <si>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</si>
  <si>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</si>
  <si>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</si>
  <si>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</si>
  <si>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</si>
  <si>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</si>
  <si>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</si>
  <si>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</si>
  <si>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</si>
  <si>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</si>
  <si>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</si>
  <si>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</si>
  <si>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</si>
  <si>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</si>
  <si>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</si>
  <si>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</si>
  <si>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</si>
  <si>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</si>
  <si>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</si>
  <si>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</si>
  <si>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</si>
  <si>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</si>
  <si>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</si>
  <si>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</si>
  <si>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</si>
  <si>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</si>
  <si>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</si>
  <si>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</si>
  <si>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</si>
  <si>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</si>
  <si>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</si>
  <si>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</si>
  <si>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</si>
  <si>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</si>
  <si>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</si>
  <si>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</si>
  <si>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</si>
  <si>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</si>
  <si>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</si>
  <si>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</si>
  <si>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</si>
  <si>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</si>
  <si>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</si>
  <si>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</si>
  <si>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</si>
  <si>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</si>
  <si>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</si>
  <si>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</si>
  <si>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</si>
  <si>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</si>
  <si>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</si>
  <si>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</si>
  <si>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</si>
  <si>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</si>
  <si>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</si>
  <si>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</si>
  <si>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</si>
  <si>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</si>
  <si>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</si>
  <si>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</si>
  <si>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</si>
  <si>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</si>
  <si>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</si>
  <si>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</si>
  <si>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</si>
  <si>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</si>
  <si>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</si>
  <si>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</si>
  <si>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</si>
  <si>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</si>
  <si>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</si>
  <si>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</si>
  <si>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</si>
  <si>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</si>
  <si>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</si>
  <si>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</si>
  <si>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</si>
  <si>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</si>
  <si>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</si>
  <si>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</si>
  <si>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</si>
  <si>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</si>
  <si>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</si>
  <si>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</si>
  <si>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</si>
  <si>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</si>
  <si>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</si>
  <si>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</si>
  <si>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</si>
  <si>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</si>
  <si>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</si>
  <si>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</si>
  <si>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</si>
  <si>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</si>
  <si>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</si>
  <si>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</si>
  <si>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</si>
  <si>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</si>
  <si>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</si>
  <si>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</si>
  <si>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</si>
  <si>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</si>
  <si>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</si>
  <si>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</si>
  <si>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</si>
  <si>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</si>
  <si>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</si>
  <si>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</si>
  <si>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</si>
  <si>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</si>
  <si>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</si>
  <si>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</si>
  <si>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</si>
  <si>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</si>
  <si>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</si>
  <si>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</si>
  <si>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</si>
  <si>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</si>
  <si>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</si>
  <si>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</si>
  <si>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</si>
  <si>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</si>
  <si>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</si>
  <si>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</si>
  <si>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</si>
  <si>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</si>
  <si>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</si>
  <si>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</si>
  <si>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</si>
  <si>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</si>
  <si>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</si>
  <si>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</si>
  <si>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</si>
  <si>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</si>
  <si>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</si>
  <si>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</si>
  <si>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</si>
  <si>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</si>
  <si>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</si>
  <si>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</si>
  <si>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</si>
  <si>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</si>
  <si>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</si>
  <si>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</si>
  <si>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</si>
  <si>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</si>
  <si>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</si>
  <si>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</si>
  <si>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</si>
  <si>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</si>
  <si>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</si>
  <si>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</si>
  <si>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</si>
  <si>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</si>
  <si>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</si>
  <si>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</si>
  <si>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</si>
  <si>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</si>
  <si>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</si>
  <si>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</si>
  <si>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</si>
  <si>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</si>
  <si>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</si>
  <si>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</si>
  <si>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</si>
  <si>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</si>
  <si>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</si>
  <si>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</si>
  <si>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</si>
  <si>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</si>
  <si>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</si>
  <si>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</si>
  <si>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</si>
  <si>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</si>
  <si>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</si>
  <si>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</si>
  <si>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</si>
  <si>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</si>
  <si>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</si>
  <si>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</si>
  <si>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</si>
  <si>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</si>
  <si>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</si>
  <si>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</si>
  <si>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</si>
  <si>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</si>
  <si>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</si>
  <si>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</si>
  <si>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</si>
  <si>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</si>
  <si>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</si>
  <si>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</si>
  <si>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</si>
  <si>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</si>
  <si>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</si>
  <si>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</si>
  <si>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</si>
  <si>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</si>
  <si>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</si>
  <si>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</si>
  <si>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</si>
  <si>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</si>
  <si>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</si>
  <si>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</si>
  <si>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</si>
  <si>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</si>
  <si>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</si>
  <si>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</si>
  <si>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</si>
  <si>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</si>
  <si>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</si>
  <si>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</si>
  <si>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</si>
  <si>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</si>
  <si>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</si>
  <si>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</si>
  <si>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</si>
  <si>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</si>
  <si>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</si>
  <si>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</si>
  <si>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</si>
  <si>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</si>
  <si>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</si>
  <si>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</si>
  <si>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</si>
  <si>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</si>
  <si>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</si>
  <si>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</si>
  <si>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</si>
  <si>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</si>
  <si>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</si>
  <si>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</si>
  <si>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</si>
  <si>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</si>
  <si>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</si>
  <si>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</si>
  <si>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</si>
  <si>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</si>
  <si>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</si>
  <si>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</si>
  <si>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</si>
  <si>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</si>
  <si>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</si>
  <si>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</si>
  <si>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</si>
  <si>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</si>
  <si>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</si>
  <si>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</si>
  <si>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</si>
  <si>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</si>
  <si>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</si>
  <si>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</si>
  <si>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</si>
  <si>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</si>
  <si>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</si>
  <si>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</si>
  <si>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</si>
  <si>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</si>
  <si>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</si>
  <si>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</si>
  <si>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</si>
  <si>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</si>
  <si>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</si>
  <si>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</si>
  <si>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</si>
  <si>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</si>
  <si>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</si>
  <si>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</si>
  <si>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</si>
  <si>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</si>
  <si>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</si>
  <si>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</si>
  <si>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</si>
  <si>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</si>
  <si>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</si>
  <si>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</si>
  <si>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</si>
  <si>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</si>
  <si>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</si>
  <si>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</si>
  <si>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</si>
  <si>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</si>
  <si>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</si>
  <si>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</si>
  <si>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</si>
  <si>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</si>
  <si>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</si>
  <si>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</si>
  <si>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</si>
  <si>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</si>
  <si>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</si>
  <si>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</si>
  <si>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</si>
  <si>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</si>
  <si>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</si>
  <si>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</si>
  <si>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</si>
  <si>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</si>
  <si>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</si>
  <si>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</si>
  <si>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</si>
  <si>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</si>
  <si>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</si>
  <si>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</si>
  <si>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</si>
  <si>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</si>
  <si>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</si>
  <si>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</si>
  <si>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</si>
  <si>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</si>
  <si>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</si>
  <si>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</si>
  <si>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</si>
  <si>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</si>
  <si>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</si>
  <si>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</si>
  <si>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</si>
  <si>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</si>
  <si>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</si>
  <si>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</si>
  <si>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</si>
  <si>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</si>
  <si>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</si>
  <si>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</si>
  <si>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</si>
  <si>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</si>
  <si>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</si>
  <si>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</si>
  <si>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</si>
  <si>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</si>
  <si>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</si>
  <si>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</si>
  <si>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</si>
  <si>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</si>
  <si>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</si>
  <si>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</si>
  <si>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</si>
  <si>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</si>
  <si>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</si>
  <si>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</si>
  <si>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</si>
  <si>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</si>
  <si>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</si>
  <si>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</si>
  <si>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</si>
  <si>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</si>
  <si>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</si>
  <si>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</si>
  <si>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</si>
  <si>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</si>
  <si>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</si>
  <si>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</si>
  <si>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</si>
  <si>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</si>
  <si>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</si>
  <si>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</si>
  <si>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</si>
  <si>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</si>
  <si>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</si>
  <si>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</si>
  <si>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</si>
  <si>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</si>
  <si>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</si>
  <si>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</si>
  <si>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</si>
  <si>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</si>
  <si>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</si>
  <si>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</si>
  <si>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</si>
  <si>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</si>
  <si>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</si>
  <si>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</si>
  <si>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</si>
  <si>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</si>
  <si>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</si>
  <si>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</si>
  <si>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</si>
  <si>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</si>
  <si>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</si>
  <si>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</si>
  <si>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</si>
  <si>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</si>
  <si>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</si>
  <si>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</si>
  <si>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</si>
  <si>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</si>
  <si>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</si>
  <si>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</si>
  <si>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</si>
  <si>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</si>
  <si>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</si>
  <si>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</si>
  <si>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</si>
  <si>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</si>
  <si>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</si>
  <si>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</si>
  <si>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</si>
  <si>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</si>
  <si>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</si>
  <si>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</si>
  <si>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</si>
  <si>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</si>
  <si>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</si>
  <si>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</si>
  <si>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</si>
  <si>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</si>
  <si>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</si>
  <si>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</si>
  <si>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</si>
  <si>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</si>
  <si>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</si>
  <si>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</si>
  <si>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</si>
  <si>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</si>
  <si>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</si>
  <si>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</si>
  <si>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</si>
  <si>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</si>
  <si>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</si>
  <si>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</si>
  <si>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</si>
  <si>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</si>
  <si>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</si>
  <si>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</si>
  <si>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</si>
  <si>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</si>
  <si>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</si>
  <si>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</si>
  <si>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</si>
  <si>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</si>
  <si>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</si>
  <si>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</si>
  <si>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</si>
  <si>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</si>
  <si>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</si>
  <si>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</si>
  <si>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</si>
  <si>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</si>
  <si>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</si>
  <si>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</si>
  <si>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</si>
  <si>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</si>
  <si>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</si>
  <si>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</si>
  <si>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</si>
  <si>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</si>
  <si>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</si>
  <si>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</si>
  <si>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</si>
  <si>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</si>
  <si>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</si>
  <si>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</si>
  <si>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</si>
  <si>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</si>
  <si>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</si>
  <si>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</si>
  <si>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</si>
  <si>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</si>
  <si>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</si>
  <si>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</si>
  <si>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</si>
  <si>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</si>
  <si>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</si>
  <si>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</si>
  <si>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</si>
  <si>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</si>
  <si>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</si>
  <si>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</si>
  <si>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</si>
  <si>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</si>
  <si>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</si>
  <si>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</si>
  <si>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</si>
  <si>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</si>
  <si>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</si>
  <si>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</si>
  <si>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</si>
  <si>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</si>
  <si>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</si>
  <si>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</si>
  <si>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</si>
  <si>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</si>
  <si>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</si>
  <si>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</si>
  <si>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</si>
  <si>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</si>
  <si>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</si>
  <si>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</si>
  <si>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</si>
  <si>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</si>
  <si>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</si>
  <si>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</si>
  <si>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</si>
  <si>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</si>
  <si>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</si>
  <si>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</si>
  <si>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</si>
  <si>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</si>
  <si>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</si>
  <si>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</si>
  <si>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</si>
  <si>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</si>
  <si>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</si>
  <si>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</si>
  <si>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</si>
  <si>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</si>
  <si>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</si>
  <si>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</si>
  <si>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</si>
  <si>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</si>
  <si>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</si>
  <si>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</si>
  <si>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</si>
  <si>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</si>
  <si>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</si>
  <si>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</si>
  <si>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</si>
  <si>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</si>
  <si>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</si>
  <si>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</si>
  <si>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</si>
  <si>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</si>
  <si>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</si>
  <si>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</si>
  <si>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</si>
  <si>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</si>
  <si>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</si>
  <si>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</si>
  <si>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</si>
  <si>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</si>
  <si>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</si>
  <si>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</si>
  <si>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</si>
  <si>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</si>
  <si>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</si>
  <si>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</si>
  <si>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</si>
  <si>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</si>
  <si>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</si>
  <si>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</si>
  <si>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</si>
  <si>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</si>
  <si>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</si>
  <si>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</si>
  <si>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</si>
  <si>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</si>
  <si>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</si>
  <si>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</si>
  <si>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</si>
  <si>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</si>
  <si>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</si>
  <si>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</si>
  <si>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</si>
  <si>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</si>
  <si>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</si>
  <si>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</si>
  <si>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</si>
  <si>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</si>
  <si>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</si>
  <si>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</si>
  <si>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</si>
  <si>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</si>
  <si>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</si>
  <si>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</si>
  <si>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</si>
  <si>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</si>
  <si>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</si>
  <si>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</si>
  <si>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</si>
  <si>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</si>
  <si>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</si>
  <si>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</si>
  <si>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</si>
  <si>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</si>
  <si>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</si>
  <si>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</si>
  <si>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</si>
  <si>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</si>
  <si>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</si>
  <si>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</si>
  <si>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</si>
  <si>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</si>
  <si>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</si>
  <si>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</si>
  <si>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</si>
  <si>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</si>
  <si>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</si>
  <si>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</si>
  <si>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</si>
  <si>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</si>
  <si>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</si>
  <si>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</si>
  <si>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</si>
  <si>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</si>
  <si>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</si>
  <si>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</si>
  <si>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</si>
  <si>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</si>
  <si>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</si>
  <si>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</si>
  <si>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</si>
  <si>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</si>
  <si>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</si>
  <si>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</si>
  <si>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</si>
  <si>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</si>
  <si>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</si>
  <si>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</si>
  <si>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</si>
  <si>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</si>
  <si>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</si>
  <si>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</si>
  <si>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</si>
  <si>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</si>
  <si>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</si>
  <si>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</si>
  <si>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</si>
  <si>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</si>
  <si>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</si>
  <si>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</si>
  <si>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</si>
  <si>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</si>
  <si>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</si>
  <si>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</si>
  <si>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</si>
  <si>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</si>
  <si>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</si>
  <si>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</si>
  <si>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</si>
  <si>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</si>
  <si>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</si>
  <si>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</si>
  <si>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</si>
  <si>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</si>
  <si>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</si>
  <si>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</si>
  <si>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</si>
  <si>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</si>
  <si>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</si>
  <si>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</si>
  <si>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</si>
  <si>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</si>
  <si>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</si>
  <si>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</si>
  <si>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</si>
  <si>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</si>
  <si>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</si>
  <si>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</si>
  <si>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</si>
  <si>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</si>
  <si>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</si>
  <si>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</si>
  <si>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</si>
  <si>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</si>
  <si>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</si>
  <si>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</si>
  <si>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</si>
  <si>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</si>
  <si>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</si>
  <si>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</si>
  <si>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</si>
  <si>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</si>
  <si>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</si>
  <si>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</si>
  <si>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</si>
  <si>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</si>
  <si>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</si>
  <si>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</si>
  <si>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</si>
  <si>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</si>
  <si>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</si>
  <si>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</si>
  <si>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</si>
  <si>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</si>
  <si>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</si>
  <si>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</si>
  <si>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</si>
  <si>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</si>
  <si>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</si>
  <si>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</si>
  <si>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</si>
  <si>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</si>
  <si>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</si>
  <si>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</si>
  <si>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</si>
  <si>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</si>
  <si>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</si>
  <si>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</si>
  <si>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</si>
  <si>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</si>
  <si>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</si>
  <si>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</si>
  <si>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</si>
  <si>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</si>
  <si>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</si>
  <si>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</si>
  <si>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</si>
  <si>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</si>
  <si>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</si>
  <si>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</si>
  <si>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</si>
  <si>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</si>
  <si>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</si>
  <si>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</si>
  <si>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</si>
  <si>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</si>
  <si>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</si>
  <si>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</si>
  <si>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</si>
  <si>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</si>
  <si>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</si>
  <si>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</si>
  <si>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</si>
  <si>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</si>
  <si>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</si>
  <si>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</si>
  <si>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</si>
  <si>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</si>
  <si>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</si>
  <si>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</si>
  <si>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</si>
  <si>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</si>
  <si>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</si>
  <si>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</si>
  <si>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</si>
  <si>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</si>
  <si>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</si>
  <si>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</si>
  <si>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</si>
  <si>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</si>
  <si>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</si>
  <si>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</si>
  <si>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</si>
  <si>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</si>
  <si>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</si>
  <si>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</si>
  <si>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</si>
  <si>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</si>
  <si>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</si>
  <si>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</si>
  <si>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</si>
  <si>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</si>
  <si>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</si>
  <si>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</si>
  <si>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</si>
  <si>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</si>
  <si>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</si>
  <si>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</si>
  <si>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</si>
  <si>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</si>
  <si>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</si>
  <si>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</si>
  <si>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</si>
  <si>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</si>
  <si>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</si>
  <si>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</si>
  <si>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</si>
  <si>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</si>
  <si>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</si>
  <si>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</si>
  <si>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</si>
  <si>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</si>
  <si>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</si>
  <si>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</si>
  <si>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</si>
  <si>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</si>
  <si>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</si>
  <si>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</si>
  <si>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</si>
  <si>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</si>
  <si>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</si>
  <si>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</si>
  <si>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</si>
  <si>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</si>
  <si>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</si>
  <si>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</si>
  <si>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</si>
  <si>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</si>
  <si>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</si>
  <si>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</si>
  <si>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</si>
  <si>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</si>
  <si>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</si>
  <si>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</si>
  <si>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</si>
  <si>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</si>
  <si>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</si>
  <si>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</si>
  <si>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</si>
  <si>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</si>
  <si>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</si>
  <si>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</si>
  <si>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</si>
  <si>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</si>
  <si>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</si>
  <si>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</si>
  <si>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</si>
  <si>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</si>
  <si>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</si>
  <si>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</si>
  <si>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</si>
  <si>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</si>
  <si>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</si>
  <si>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</si>
  <si>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</si>
  <si>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</si>
  <si>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</si>
  <si>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</si>
  <si>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</si>
  <si>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</si>
  <si>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</si>
  <si>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</si>
  <si>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</si>
  <si>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</si>
  <si>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</si>
  <si>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</si>
  <si>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</si>
  <si>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</si>
  <si>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</si>
  <si>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</si>
  <si>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</si>
  <si>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</si>
  <si>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</si>
  <si>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</si>
  <si>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</si>
  <si>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</si>
  <si>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</si>
  <si>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</si>
  <si>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</si>
  <si>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</si>
  <si>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</si>
  <si>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</si>
  <si>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</si>
  <si>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</si>
  <si>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</si>
  <si>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</si>
  <si>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</si>
  <si>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</si>
  <si>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</si>
  <si>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</si>
  <si>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</si>
  <si>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</si>
  <si>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</si>
  <si>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</si>
  <si>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</si>
  <si>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</si>
  <si>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</si>
  <si>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</si>
  <si>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</si>
  <si>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</si>
  <si>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</si>
  <si>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</si>
  <si>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</si>
  <si>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</si>
  <si>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</si>
  <si>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</si>
  <si>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</si>
  <si>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</si>
  <si>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</si>
  <si>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</si>
  <si>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</si>
  <si>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</si>
  <si>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</si>
  <si>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</si>
  <si>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</si>
  <si>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</si>
  <si>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</si>
  <si>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</si>
  <si>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</si>
  <si>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</si>
  <si>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</si>
  <si>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</si>
  <si>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</si>
  <si>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</si>
  <si>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</si>
  <si>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</si>
  <si>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</si>
  <si>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</si>
  <si>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</si>
  <si>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</si>
  <si>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</si>
  <si>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</si>
  <si>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</si>
  <si>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</si>
  <si>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</si>
  <si>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</si>
  <si>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</si>
  <si>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</si>
  <si>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</si>
  <si>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</si>
  <si>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</si>
  <si>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</si>
  <si>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</si>
  <si>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</si>
  <si>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</si>
  <si>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</si>
  <si>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</si>
  <si>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</si>
  <si>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</si>
  <si>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</si>
  <si>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</si>
  <si>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</si>
  <si>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</si>
  <si>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</si>
  <si>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</si>
  <si>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</si>
  <si>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</si>
  <si>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</si>
  <si>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</si>
  <si>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</si>
  <si>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</si>
  <si>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</si>
  <si>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</si>
  <si>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</si>
  <si>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</si>
  <si>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</si>
  <si>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</si>
  <si>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</si>
  <si>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</si>
  <si>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</si>
  <si>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</si>
  <si>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</si>
  <si>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</si>
  <si>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</si>
  <si>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</si>
  <si>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</si>
  <si>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</si>
  <si>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</si>
  <si>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</si>
  <si>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</si>
  <si>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</si>
  <si>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</si>
  <si>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</si>
  <si>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</si>
  <si>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</si>
  <si>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</si>
  <si>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</si>
  <si>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</si>
  <si>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</si>
  <si>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</si>
  <si>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</si>
  <si>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</si>
  <si>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</si>
  <si>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</si>
  <si>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</si>
  <si>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</si>
  <si>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</si>
  <si>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</si>
  <si>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</si>
  <si>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</si>
  <si>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</si>
  <si>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</si>
  <si>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</si>
  <si>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</si>
  <si>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</si>
  <si>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</si>
  <si>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</si>
  <si>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</si>
  <si>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</si>
  <si>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</si>
  <si>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</si>
  <si>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</si>
  <si>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</si>
  <si>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</si>
  <si>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</si>
  <si>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</si>
  <si>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</si>
  <si>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</si>
  <si>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</si>
  <si>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</si>
  <si>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</si>
  <si>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</si>
  <si>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</si>
  <si>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</si>
  <si>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</si>
  <si>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</si>
  <si>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</si>
  <si>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</si>
  <si>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</si>
  <si>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</si>
  <si>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</si>
  <si>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</si>
  <si>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</si>
  <si>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</si>
  <si>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</si>
  <si>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</si>
  <si>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</si>
  <si>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</si>
  <si>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</si>
  <si>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</si>
  <si>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</si>
  <si>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</si>
  <si>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</si>
  <si>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</si>
  <si>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</si>
  <si>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</si>
  <si>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</si>
  <si>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</si>
  <si>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</si>
  <si>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</si>
  <si>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</si>
  <si>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</si>
  <si>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</si>
  <si>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</si>
  <si>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</si>
  <si>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</si>
  <si>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</si>
  <si>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</si>
  <si>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</si>
  <si>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</si>
  <si>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</si>
  <si>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</si>
  <si>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</si>
  <si>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</si>
  <si>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</si>
  <si>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</si>
  <si>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</si>
  <si>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</si>
  <si>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</si>
  <si>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</si>
  <si>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</si>
  <si>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</si>
  <si>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</si>
  <si>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</si>
  <si>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</si>
  <si>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</si>
  <si>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</si>
  <si>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</si>
  <si>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</si>
  <si>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</si>
  <si>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</si>
  <si>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</si>
  <si>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</si>
  <si>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</si>
  <si>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</si>
  <si>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</si>
  <si>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</si>
  <si>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</si>
  <si>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</si>
  <si>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</si>
  <si>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</si>
  <si>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</si>
  <si>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</si>
  <si>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</si>
  <si>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</si>
  <si>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</si>
  <si>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</si>
  <si>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</si>
  <si>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</si>
  <si>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</si>
  <si>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</si>
  <si>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</si>
  <si>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</si>
  <si>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</si>
  <si>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</si>
  <si>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</si>
  <si>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</si>
  <si>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</si>
  <si>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</si>
  <si>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</si>
  <si>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</si>
  <si>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</si>
  <si>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</si>
  <si>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</si>
  <si>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</si>
  <si>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</si>
  <si>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</si>
  <si>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</si>
  <si>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</si>
  <si>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</si>
  <si>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</si>
  <si>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</si>
  <si>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</si>
  <si>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</si>
  <si>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</si>
  <si>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</si>
  <si>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</si>
  <si>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</si>
  <si>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</si>
  <si>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</si>
  <si>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</si>
  <si>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</si>
  <si>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</si>
  <si>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</si>
  <si>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</si>
  <si>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</si>
  <si>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</si>
  <si>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</si>
  <si>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</si>
  <si>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</si>
  <si>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</si>
  <si>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</si>
  <si>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</si>
  <si>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</si>
  <si>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</si>
  <si>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</si>
  <si>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</si>
  <si>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</si>
  <si>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</si>
  <si>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</si>
  <si>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</si>
  <si>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</si>
  <si>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</si>
  <si>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</si>
  <si>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</si>
  <si>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</si>
  <si>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</si>
  <si>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</si>
  <si>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</si>
  <si>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</si>
  <si>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</si>
  <si>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</si>
  <si>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</si>
  <si>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</si>
  <si>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</si>
  <si>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</si>
  <si>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</si>
  <si>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</si>
  <si>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</si>
  <si>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</si>
  <si>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</si>
  <si>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</si>
  <si>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</si>
  <si>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</si>
  <si>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</si>
  <si>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</si>
  <si>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</si>
  <si>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</si>
  <si>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</si>
  <si>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</si>
  <si>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</si>
  <si>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</si>
  <si>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</si>
  <si>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</si>
  <si>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</si>
  <si>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</si>
  <si>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</si>
  <si>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</si>
  <si>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</si>
  <si>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</si>
  <si>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</si>
  <si>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</si>
  <si>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</si>
  <si>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</si>
  <si>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</si>
  <si>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</si>
  <si>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</si>
  <si>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</si>
  <si>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</si>
  <si>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</si>
  <si>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</si>
  <si>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</si>
  <si>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</si>
  <si>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</si>
  <si>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</si>
  <si>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</si>
  <si>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</si>
  <si>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</si>
  <si>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</si>
  <si>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</si>
  <si>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</si>
  <si>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</si>
  <si>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</si>
  <si>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</si>
  <si>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</si>
  <si>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</si>
  <si>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</si>
  <si>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</si>
  <si>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</si>
  <si>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</si>
  <si>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</si>
  <si>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</si>
  <si>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</si>
  <si>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</si>
  <si>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</si>
  <si>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</si>
  <si>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</si>
  <si>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</si>
  <si>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</si>
  <si>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</si>
  <si>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</si>
  <si>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</si>
  <si>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</si>
  <si>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</si>
  <si>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</si>
  <si>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</si>
  <si>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</si>
  <si>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</si>
  <si>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</si>
  <si>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</si>
  <si>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</si>
  <si>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</si>
  <si>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</si>
  <si>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</si>
  <si>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</si>
  <si>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</si>
  <si>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</si>
  <si>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</si>
  <si>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</si>
  <si>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</si>
  <si>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</si>
  <si>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</si>
  <si>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</si>
  <si>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</si>
  <si>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</si>
  <si>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</si>
  <si>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</si>
  <si>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</si>
  <si>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</si>
  <si>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</si>
  <si>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</si>
  <si>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</si>
  <si>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</si>
  <si>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</si>
  <si>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</si>
  <si>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</si>
  <si>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</si>
  <si>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</si>
  <si>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</si>
  <si>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</si>
  <si>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</si>
  <si>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</si>
  <si>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</si>
  <si>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</si>
  <si>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</si>
  <si>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</si>
  <si>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</si>
  <si>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</si>
  <si>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</si>
  <si>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</si>
  <si>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</si>
  <si>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</si>
  <si>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</si>
  <si>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</si>
  <si>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</si>
  <si>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</si>
  <si>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</si>
  <si>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</si>
  <si>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</si>
  <si>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</si>
  <si>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</si>
  <si>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</si>
  <si>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</si>
  <si>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</si>
  <si>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</si>
  <si>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</si>
  <si>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</si>
  <si>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</si>
  <si>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</si>
  <si>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</si>
  <si>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</si>
  <si>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</si>
  <si>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</si>
  <si>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</si>
  <si>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</si>
  <si>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</si>
  <si>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</si>
  <si>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</si>
  <si>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</si>
  <si>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</si>
  <si>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</si>
  <si>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</si>
  <si>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</si>
  <si>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</si>
  <si>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</si>
  <si>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</si>
  <si>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</si>
  <si>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</si>
  <si>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</si>
  <si>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</si>
  <si>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</si>
  <si>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</si>
  <si>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</si>
  <si>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</si>
  <si>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</si>
  <si>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</si>
  <si>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</si>
  <si>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</si>
  <si>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</si>
  <si>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</si>
  <si>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</si>
  <si>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</si>
  <si>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</si>
  <si>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</si>
  <si>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</si>
  <si>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</si>
  <si>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</si>
  <si>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</si>
  <si>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</si>
  <si>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</si>
  <si>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</si>
  <si>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</si>
  <si>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</si>
  <si>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</si>
  <si>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</si>
  <si>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</si>
  <si>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</si>
  <si>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</si>
  <si>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</si>
  <si>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</si>
  <si>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</si>
  <si>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</si>
  <si>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</si>
  <si>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</si>
  <si>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</si>
  <si>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</si>
  <si>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</si>
  <si>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</si>
  <si>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</si>
  <si>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</si>
  <si>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</si>
  <si>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</si>
  <si>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</si>
  <si>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</si>
  <si>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</si>
  <si>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</si>
  <si>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</si>
  <si>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</si>
  <si>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</si>
  <si>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</si>
  <si>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</si>
  <si>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</si>
  <si>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</si>
  <si>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</si>
  <si>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</si>
  <si>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</si>
  <si>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</si>
  <si>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</si>
  <si>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</si>
  <si>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</si>
  <si>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</si>
  <si>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</si>
  <si>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</si>
  <si>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</si>
  <si>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</si>
  <si>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</si>
  <si>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</si>
  <si>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</si>
  <si>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</si>
  <si>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</si>
  <si>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</si>
  <si>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</si>
  <si>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</si>
  <si>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</si>
  <si>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</si>
  <si>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</si>
  <si>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</si>
  <si>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</si>
  <si>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</si>
  <si>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</si>
  <si>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</si>
  <si>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</si>
  <si>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</si>
  <si>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</si>
  <si>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</si>
  <si>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</si>
  <si>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</si>
  <si>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</si>
  <si>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</si>
  <si>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</si>
  <si>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</si>
  <si>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</si>
  <si>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</si>
  <si>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</si>
  <si>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</si>
  <si>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</si>
  <si>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</si>
  <si>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</si>
  <si>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</si>
  <si>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</si>
  <si>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</si>
  <si>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</si>
  <si>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</si>
  <si>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</si>
  <si>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</si>
  <si>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</si>
  <si>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</si>
  <si>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</si>
  <si>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</si>
  <si>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</si>
  <si>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</si>
  <si>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</si>
  <si>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</si>
  <si>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</si>
  <si>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</si>
  <si>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</si>
  <si>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</si>
  <si>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</si>
  <si>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</si>
  <si>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</si>
  <si>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</si>
  <si>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</si>
  <si>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</si>
  <si>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</si>
  <si>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</si>
  <si>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</si>
  <si>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</si>
  <si>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</si>
  <si>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</si>
  <si>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</si>
  <si>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</si>
  <si>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</si>
  <si>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</si>
  <si>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</si>
  <si>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</si>
  <si>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</si>
  <si>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</si>
  <si>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</si>
  <si>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</si>
  <si>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</si>
  <si>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</si>
  <si>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</si>
  <si>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</si>
  <si>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</si>
  <si>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</si>
  <si>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</si>
  <si>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</si>
  <si>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</si>
  <si>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</si>
  <si>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</si>
  <si>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</si>
  <si>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</si>
  <si>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</si>
  <si>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</si>
  <si>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</si>
  <si>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</si>
  <si>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</si>
  <si>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</si>
  <si>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</si>
  <si>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</si>
  <si>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</si>
  <si>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</si>
  <si>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</si>
  <si>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</si>
  <si>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</si>
  <si>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</si>
  <si>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</si>
  <si>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</si>
  <si>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</si>
  <si>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</si>
  <si>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</si>
  <si>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</si>
  <si>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</si>
  <si>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</si>
  <si>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</si>
  <si>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</si>
  <si>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</si>
  <si>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</si>
  <si>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</si>
  <si>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</si>
  <si>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</si>
  <si>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</si>
  <si>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</si>
  <si>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</si>
  <si>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</si>
  <si>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</si>
  <si>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</si>
  <si>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</si>
  <si>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</si>
  <si>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</si>
  <si>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</si>
  <si>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</si>
  <si>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</si>
  <si>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</si>
  <si>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</si>
  <si>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</si>
  <si>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</si>
  <si>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</si>
  <si>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</si>
  <si>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</si>
  <si>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</si>
  <si>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</si>
  <si>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</si>
  <si>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</si>
  <si>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</si>
  <si>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</si>
  <si>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</si>
  <si>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</si>
  <si>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</si>
  <si>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</si>
  <si>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</si>
  <si>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</si>
  <si>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</si>
  <si>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</si>
  <si>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</si>
  <si>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</si>
  <si>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</si>
  <si>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</si>
  <si>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</si>
  <si>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</si>
  <si>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</si>
  <si>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</si>
  <si>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</si>
  <si>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</si>
  <si>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</si>
  <si>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</si>
  <si>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</si>
  <si>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</si>
  <si>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</si>
  <si>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</si>
  <si>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</si>
  <si>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</si>
  <si>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</si>
  <si>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</si>
  <si>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</si>
  <si>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</si>
  <si>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</si>
  <si>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</si>
  <si>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</si>
  <si>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</si>
  <si>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</si>
  <si>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</si>
  <si>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</si>
  <si>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</si>
  <si>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</si>
  <si>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</si>
  <si>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</si>
  <si>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</si>
  <si>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</si>
  <si>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</si>
  <si>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</si>
  <si>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</si>
  <si>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</si>
  <si>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</si>
  <si>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</si>
  <si>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</si>
  <si>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</si>
  <si>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</si>
  <si>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</si>
  <si>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</si>
  <si>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</si>
  <si>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</si>
  <si>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</si>
  <si>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</si>
  <si>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</si>
  <si>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</si>
  <si>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</si>
  <si>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</si>
  <si>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</si>
  <si>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</si>
  <si>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</si>
  <si>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</si>
  <si>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</si>
  <si>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</si>
  <si>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</si>
  <si>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</si>
  <si>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</si>
  <si>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</si>
  <si>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</si>
  <si>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</si>
  <si>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</si>
  <si>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</si>
  <si>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</si>
  <si>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</si>
  <si>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</si>
  <si>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</si>
  <si>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</si>
  <si>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</si>
  <si>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</si>
  <si>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</si>
  <si>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</si>
  <si>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</si>
  <si>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</si>
  <si>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</si>
  <si>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</si>
  <si>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</si>
  <si>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</si>
  <si>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</si>
  <si>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</si>
  <si>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</si>
  <si>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</si>
  <si>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</si>
  <si>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</si>
  <si>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</si>
  <si>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</si>
  <si>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</si>
  <si>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</si>
  <si>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</si>
  <si>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</si>
  <si>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</si>
  <si>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</si>
  <si>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</si>
  <si>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</si>
  <si>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</si>
  <si>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</si>
  <si>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</si>
  <si>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</si>
  <si>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</si>
  <si>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</si>
  <si>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</si>
  <si>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</si>
  <si>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</si>
  <si>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</si>
  <si>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</si>
  <si>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</si>
  <si>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</si>
  <si>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</si>
  <si>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</si>
  <si>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</si>
  <si>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</si>
  <si>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</si>
  <si>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</si>
  <si>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</si>
  <si>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</si>
  <si>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</si>
  <si>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</si>
  <si>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</si>
  <si>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</si>
  <si>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</si>
  <si>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</si>
  <si>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</si>
  <si>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</si>
  <si>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</si>
  <si>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</si>
  <si>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</si>
  <si>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</si>
  <si>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</si>
  <si>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</si>
  <si>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</si>
  <si>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</si>
  <si>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</si>
  <si>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</si>
  <si>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</si>
  <si>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</si>
  <si>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</si>
  <si>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</si>
  <si>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</si>
  <si>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</si>
  <si>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</si>
  <si>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</si>
  <si>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</si>
  <si>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</si>
  <si>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</si>
  <si>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</si>
  <si>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</si>
  <si>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</si>
  <si>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</si>
  <si>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</si>
  <si>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</si>
  <si>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</si>
  <si>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</si>
  <si>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</si>
  <si>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</si>
  <si>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</si>
  <si>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</si>
  <si>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</si>
  <si>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</si>
  <si>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</si>
  <si>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</si>
  <si>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</si>
  <si>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</si>
  <si>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</si>
  <si>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</si>
  <si>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</si>
  <si>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</si>
  <si>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</si>
  <si>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</si>
  <si>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</si>
  <si>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</si>
  <si>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</si>
  <si>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</si>
  <si>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</si>
  <si>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</si>
  <si>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</si>
  <si>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</si>
  <si>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</si>
  <si>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</si>
  <si>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</si>
  <si>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</si>
  <si>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</si>
  <si>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</si>
  <si>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</si>
  <si>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</si>
  <si>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</si>
  <si>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</si>
  <si>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</si>
  <si>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</si>
  <si>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</si>
  <si>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</si>
  <si>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</si>
  <si>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</si>
  <si>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</si>
  <si>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</si>
  <si>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</si>
  <si>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</si>
  <si>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</si>
  <si>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</si>
  <si>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</si>
  <si>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</si>
  <si>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</si>
  <si>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</si>
  <si>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</si>
  <si>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</si>
  <si>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</si>
  <si>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</si>
  <si>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</si>
  <si>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</si>
  <si>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</si>
  <si>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</si>
  <si>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</si>
  <si>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</si>
  <si>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</si>
  <si>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</si>
  <si>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</si>
  <si>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</si>
  <si>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</si>
  <si>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</si>
  <si>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</si>
  <si>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</si>
  <si>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</si>
  <si>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</si>
  <si>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</si>
  <si>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</si>
  <si>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</si>
  <si>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</si>
  <si>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</si>
  <si>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</si>
  <si>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</si>
  <si>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</si>
  <si>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</si>
  <si>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</si>
  <si>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</si>
  <si>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</si>
  <si>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</si>
  <si>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</si>
  <si>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</si>
  <si>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</si>
  <si>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</si>
  <si>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</si>
  <si>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</si>
  <si>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</si>
  <si>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</si>
  <si>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</si>
  <si>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</si>
  <si>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</si>
  <si>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</si>
  <si>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</si>
  <si>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</si>
  <si>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</si>
  <si>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</si>
  <si>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</si>
  <si>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</si>
  <si>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</si>
  <si>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</si>
  <si>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</si>
  <si>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</si>
  <si>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</si>
  <si>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</si>
  <si>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</si>
  <si>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</si>
  <si>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</si>
  <si>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</si>
  <si>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</si>
  <si>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</si>
  <si>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</si>
  <si>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</si>
  <si>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</si>
  <si>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</si>
  <si>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</si>
  <si>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</si>
  <si>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</si>
  <si>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</si>
  <si>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</si>
  <si>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</si>
  <si>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</si>
  <si>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</si>
  <si>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</si>
  <si>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</si>
  <si>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</si>
  <si>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</si>
  <si>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</si>
  <si>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</si>
  <si>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</si>
  <si>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</si>
  <si>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</si>
  <si>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</si>
  <si>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</si>
  <si>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</si>
  <si>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</si>
  <si>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</si>
  <si>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</si>
  <si>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</si>
  <si>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</si>
  <si>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</si>
  <si>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</si>
  <si>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</si>
  <si>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</si>
  <si>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</si>
  <si>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</si>
  <si>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</si>
  <si>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</si>
  <si>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</si>
  <si>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</si>
  <si>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</si>
  <si>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</si>
  <si>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</si>
  <si>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</si>
  <si>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</si>
  <si>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</si>
  <si>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</si>
  <si>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</si>
  <si>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</si>
  <si>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</si>
  <si>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</si>
  <si>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</si>
  <si>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</si>
  <si>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</si>
  <si>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</si>
  <si>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</si>
  <si>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</si>
  <si>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</si>
  <si>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</si>
  <si>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</si>
  <si>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</si>
  <si>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</si>
  <si>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</si>
  <si>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</si>
  <si>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</si>
  <si>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</si>
  <si>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</si>
  <si>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</si>
  <si>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</si>
  <si>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</si>
  <si>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</si>
  <si>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</si>
  <si>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</si>
  <si>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</si>
  <si>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</si>
  <si>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</si>
  <si>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</si>
  <si>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</si>
  <si>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</si>
  <si>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</si>
  <si>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</si>
  <si>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</si>
  <si>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</si>
  <si>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</si>
  <si>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</si>
  <si>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</si>
  <si>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</si>
  <si>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</si>
  <si>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</si>
  <si>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</si>
  <si>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</si>
  <si>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</si>
  <si>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</si>
  <si>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</si>
  <si>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</si>
  <si>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</si>
  <si>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</si>
  <si>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</si>
  <si>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</si>
  <si>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</si>
  <si>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</si>
  <si>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</si>
  <si>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</si>
  <si>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</si>
  <si>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</si>
  <si>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</si>
  <si>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</si>
  <si>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</si>
  <si>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</si>
  <si>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</si>
  <si>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</si>
  <si>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</si>
  <si>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</si>
  <si>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</si>
  <si>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</si>
  <si>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</si>
  <si>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</si>
  <si>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</si>
  <si>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</si>
  <si>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</si>
  <si>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</si>
  <si>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</si>
  <si>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</si>
  <si>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</si>
  <si>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</si>
  <si>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</si>
  <si>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</si>
  <si>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</si>
  <si>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</si>
  <si>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</si>
  <si>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</si>
  <si>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</si>
  <si>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</si>
  <si>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</si>
  <si>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</si>
  <si>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</si>
  <si>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</si>
  <si>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</si>
  <si>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</si>
  <si>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</si>
  <si>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</si>
  <si>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</si>
  <si>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</si>
  <si>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</si>
  <si>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</si>
  <si>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</si>
  <si>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</si>
  <si>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</si>
  <si>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</si>
  <si>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</si>
  <si>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</si>
  <si>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</si>
  <si>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</si>
  <si>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</si>
  <si>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</si>
  <si>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</si>
  <si>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</si>
  <si>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</si>
  <si>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</si>
  <si>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</si>
  <si>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</si>
  <si>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</si>
  <si>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</si>
  <si>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</si>
  <si>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</si>
  <si>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</si>
  <si>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</si>
  <si>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</si>
  <si>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</si>
  <si>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</si>
  <si>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</si>
  <si>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</si>
  <si>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</si>
  <si>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</si>
  <si>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</si>
  <si>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</si>
  <si>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</si>
  <si>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</si>
  <si>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</si>
  <si>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</si>
  <si>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</si>
  <si>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</si>
  <si>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</si>
  <si>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</si>
  <si>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</si>
  <si>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</si>
  <si>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</si>
  <si>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</si>
  <si>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</si>
  <si>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</si>
  <si>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</si>
  <si>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</si>
  <si>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</si>
  <si>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</si>
  <si>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</si>
  <si>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</si>
  <si>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</si>
  <si>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</si>
  <si>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</si>
  <si>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</si>
  <si>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</si>
  <si>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</si>
  <si>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</si>
  <si>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</si>
  <si>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</si>
  <si>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</si>
  <si>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</si>
  <si>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</si>
  <si>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</si>
  <si>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</si>
  <si>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</si>
  <si>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</si>
  <si>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</si>
  <si>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</si>
  <si>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</si>
  <si>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</si>
  <si>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</si>
  <si>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</si>
  <si>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</si>
  <si>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</si>
  <si>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</si>
  <si>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</si>
  <si>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</si>
  <si>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</si>
  <si>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</si>
  <si>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</si>
  <si>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</si>
  <si>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</si>
  <si>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</si>
  <si>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</si>
  <si>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</si>
  <si>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</si>
  <si>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</si>
  <si>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</si>
  <si>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</si>
  <si>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</si>
  <si>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</si>
  <si>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</si>
  <si>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</si>
  <si>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</si>
  <si>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</si>
  <si>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</si>
  <si>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</si>
  <si>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</si>
  <si>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</si>
  <si>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</si>
  <si>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</si>
  <si>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</si>
  <si>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</si>
  <si>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</si>
  <si>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</si>
  <si>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</si>
  <si>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</si>
  <si>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</si>
  <si>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</si>
  <si>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</si>
  <si>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</si>
  <si>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</si>
  <si>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</si>
  <si>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</si>
  <si>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</si>
  <si>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</si>
  <si>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</si>
  <si>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</si>
  <si>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</si>
  <si>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</si>
  <si>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</si>
  <si>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</si>
  <si>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</si>
  <si>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</si>
  <si>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</si>
  <si>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</si>
  <si>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</si>
  <si>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</si>
  <si>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</si>
  <si>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</si>
  <si>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</si>
  <si>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</si>
  <si>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</si>
  <si>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</si>
  <si>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</si>
  <si>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</si>
  <si>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</si>
  <si>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</si>
  <si>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</si>
  <si>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</si>
  <si>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</si>
  <si>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</si>
  <si>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</si>
  <si>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</si>
  <si>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</si>
  <si>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</si>
  <si>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</si>
  <si>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</si>
  <si>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</si>
  <si>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</si>
  <si>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</si>
  <si>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</si>
  <si>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</si>
  <si>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</si>
  <si>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</si>
  <si>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</si>
  <si>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</si>
  <si>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</si>
  <si>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</si>
  <si>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</si>
  <si>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</si>
  <si>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</si>
  <si>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</si>
  <si>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</si>
  <si>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</si>
  <si>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</si>
  <si>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</si>
  <si>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</si>
  <si>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</si>
  <si>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</si>
  <si>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</si>
  <si>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</si>
  <si>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</si>
  <si>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</si>
  <si>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</si>
  <si>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</si>
  <si>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</si>
  <si>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</si>
  <si>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</si>
  <si>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</si>
  <si>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</si>
  <si>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</si>
  <si>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</si>
  <si>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</si>
  <si>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</si>
  <si>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</si>
  <si>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</si>
  <si>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</si>
  <si>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</si>
  <si>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</si>
  <si>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</si>
  <si>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</si>
  <si>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</si>
  <si>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</si>
  <si>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</si>
  <si>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</si>
  <si>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</si>
  <si>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</si>
  <si>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</si>
  <si>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</si>
  <si>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</si>
  <si>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</si>
  <si>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</si>
  <si>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</si>
  <si>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</si>
  <si>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</si>
  <si>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</si>
  <si>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</si>
  <si>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</si>
  <si>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</si>
  <si>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</si>
  <si>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</si>
  <si>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</si>
  <si>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</si>
  <si>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</si>
  <si>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</si>
  <si>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</si>
  <si>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</si>
  <si>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</si>
  <si>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</si>
  <si>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</si>
  <si>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</si>
  <si>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</si>
  <si>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</si>
  <si>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</si>
  <si>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</si>
  <si>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</si>
  <si>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</si>
  <si>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</si>
  <si>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</si>
  <si>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</si>
  <si>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</si>
  <si>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</si>
  <si>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</si>
  <si>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</si>
  <si>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</si>
  <si>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</si>
  <si>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</si>
  <si>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</si>
  <si>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</si>
  <si>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</si>
  <si>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</si>
  <si>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</si>
  <si>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</si>
  <si>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</si>
  <si>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</si>
  <si>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</si>
  <si>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</si>
  <si>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</si>
  <si>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</si>
  <si>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</si>
  <si>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</si>
  <si>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</si>
  <si>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</si>
  <si>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</si>
  <si>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</si>
  <si>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</si>
  <si>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</si>
  <si>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</si>
  <si>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</si>
  <si>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</si>
  <si>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</si>
  <si>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</si>
  <si>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</si>
  <si>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</si>
  <si>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</si>
  <si>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</si>
  <si>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</si>
  <si>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</si>
  <si>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</si>
  <si>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</si>
  <si>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</si>
  <si>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</si>
  <si>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</si>
  <si>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</si>
  <si>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</si>
  <si>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</si>
  <si>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</si>
  <si>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</si>
  <si>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</si>
  <si>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</si>
  <si>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</si>
  <si>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</si>
  <si>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</si>
  <si>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</si>
  <si>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</si>
  <si>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</si>
  <si>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</si>
  <si>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</si>
  <si>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</si>
  <si>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</si>
  <si>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</si>
  <si>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</si>
  <si>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</si>
  <si>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</si>
  <si>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</si>
  <si>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</si>
  <si>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</si>
  <si>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</si>
  <si>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</si>
  <si>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</si>
  <si>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</si>
  <si>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</si>
  <si>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</si>
  <si>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</si>
  <si>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</si>
  <si>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</si>
  <si>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</si>
  <si>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</si>
  <si>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</si>
  <si>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</si>
  <si>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</si>
  <si>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</si>
  <si>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</si>
  <si>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</si>
  <si>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</si>
  <si>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</si>
  <si>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</si>
  <si>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</si>
  <si>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</si>
  <si>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</si>
  <si>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</si>
  <si>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</si>
  <si>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</si>
  <si>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</si>
  <si>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</si>
  <si>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</si>
  <si>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</si>
  <si>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</si>
  <si>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</si>
  <si>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</si>
  <si>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</si>
  <si>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</si>
  <si>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</si>
  <si>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</si>
  <si>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</si>
  <si>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</si>
  <si>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</si>
  <si>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</si>
  <si>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</si>
  <si>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</si>
  <si>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</si>
  <si>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</si>
  <si>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</si>
  <si>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</si>
  <si>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</si>
  <si>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</si>
  <si>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</si>
  <si>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</si>
  <si>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</si>
  <si>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</si>
  <si>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</si>
  <si>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</si>
  <si>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</si>
  <si>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</si>
  <si>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</si>
  <si>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</si>
  <si>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</si>
  <si>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</si>
  <si>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</si>
  <si>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</si>
  <si>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</si>
  <si>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</si>
  <si>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</si>
  <si>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</si>
  <si>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</si>
  <si>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</si>
  <si>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</si>
  <si>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</si>
  <si>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</si>
  <si>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</si>
  <si>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</si>
  <si>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</si>
  <si>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</si>
  <si>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</si>
  <si>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</si>
  <si>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</si>
  <si>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</si>
  <si>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</si>
  <si>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</si>
  <si>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</si>
  <si>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</si>
  <si>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</si>
  <si>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</si>
  <si>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</si>
  <si>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</si>
  <si>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</si>
  <si>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</si>
  <si>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</si>
  <si>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</si>
  <si>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</si>
  <si>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</si>
  <si>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</si>
  <si>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</si>
  <si>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</si>
  <si>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</si>
  <si>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</si>
  <si>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</si>
  <si>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</si>
  <si>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</si>
  <si>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</si>
  <si>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</si>
  <si>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</si>
  <si>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</si>
  <si>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</si>
  <si>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</si>
  <si>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</si>
  <si>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</si>
  <si>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</si>
  <si>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</si>
  <si>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</si>
  <si>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</si>
  <si>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</si>
  <si>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</si>
  <si>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</si>
  <si>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</si>
  <si>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</si>
  <si>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</si>
  <si>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</si>
  <si>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</si>
  <si>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</si>
  <si>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</si>
  <si>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</si>
  <si>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</si>
  <si>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</si>
  <si>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</si>
  <si>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</si>
  <si>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</si>
  <si>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</si>
  <si>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</si>
  <si>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</si>
  <si>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</si>
  <si>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</si>
  <si>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</si>
  <si>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</si>
  <si>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</si>
  <si>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</si>
  <si>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</si>
  <si>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</si>
  <si>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</si>
  <si>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</si>
  <si>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</si>
  <si>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</si>
  <si>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</si>
  <si>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</si>
  <si>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</si>
  <si>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</si>
  <si>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</si>
  <si>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</si>
  <si>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</si>
  <si>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</si>
  <si>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</si>
  <si>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</si>
  <si>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</si>
  <si>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</si>
  <si>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</si>
  <si>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</si>
  <si>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</si>
  <si>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</si>
  <si>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</si>
  <si>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</si>
  <si>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</si>
  <si>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</si>
  <si>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</si>
  <si>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</si>
  <si>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</si>
  <si>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</si>
  <si>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</si>
  <si>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</si>
  <si>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</si>
  <si>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</si>
  <si>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</si>
  <si>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</si>
  <si>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</si>
  <si>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</si>
  <si>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</si>
  <si>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</si>
  <si>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</si>
  <si>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</si>
  <si>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</si>
  <si>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</si>
  <si>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</si>
  <si>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</si>
  <si>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</si>
  <si>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</si>
  <si>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</si>
  <si>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</si>
  <si>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</si>
  <si>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</si>
  <si>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</si>
  <si>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</si>
  <si>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</si>
  <si>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</si>
  <si>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</si>
  <si>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</si>
  <si>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</si>
  <si>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</si>
  <si>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</si>
  <si>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</si>
  <si>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</si>
  <si>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</si>
  <si>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</si>
  <si>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</si>
  <si>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</si>
  <si>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</si>
  <si>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</si>
  <si>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</si>
  <si>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</si>
  <si>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</si>
  <si>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</si>
  <si>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</si>
  <si>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</si>
  <si>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</si>
  <si>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</si>
  <si>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</si>
  <si>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</si>
  <si>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</si>
  <si>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</si>
  <si>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</si>
  <si>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</si>
  <si>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</si>
  <si>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</si>
  <si>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</si>
  <si>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</si>
  <si>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</si>
  <si>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</si>
  <si>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</si>
  <si>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</si>
  <si>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</si>
  <si>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</si>
  <si>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</si>
  <si>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</si>
  <si>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</si>
  <si>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</si>
  <si>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</si>
  <si>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</si>
  <si>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</si>
  <si>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</si>
  <si>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</si>
  <si>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</si>
  <si>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</si>
  <si>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</si>
  <si>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</si>
  <si>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</si>
  <si>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</si>
  <si>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</si>
  <si>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</si>
  <si>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</si>
  <si>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</si>
  <si>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Đỗ Thị</t>
  </si>
  <si>
    <t>Ngát</t>
  </si>
  <si>
    <t>19C1_OTMHTT</t>
  </si>
  <si>
    <t>KHOA: LÝ LUẬN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</si>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</sst>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331" zoomScale="85" zoomScaleNormal="90" zoomScaleSheetLayoutView="85" workbookViewId="0">
      <selection activeCell="E339" sqref="E339"/>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5149</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90">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90">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t="s">
        <v>5145</v>
      </c>
      <c r="C331" s="258" t="s">
        <v>5146</v>
      </c>
      <c r="D331" s="270"/>
      <c r="E331" s="267" t="s">
        <v>2451</v>
      </c>
      <c r="F331" s="267" t="s">
        <v>2955</v>
      </c>
      <c r="G331" s="254">
        <v>1</v>
      </c>
      <c r="H331" s="271">
        <v>75</v>
      </c>
      <c r="I331" s="255"/>
      <c r="J331" s="255">
        <f>VLOOKUP(F331,'LHP GDCT'!$D$1:$G$182,4,0)</f>
        <v>65</v>
      </c>
      <c r="K331" s="251">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1.3</v>
      </c>
      <c r="L331" s="251">
        <f t="shared" si="15"/>
        <v>0</v>
      </c>
      <c r="M331" s="251">
        <f t="shared" si="14"/>
        <v>97.5</v>
      </c>
      <c r="N331" s="372">
        <f>67.5+33.8</f>
        <v>101.3</v>
      </c>
      <c r="O331" s="372">
        <v>52.5</v>
      </c>
      <c r="P331" s="378">
        <f>SUM(M331:M370)+N331+O331</f>
        <v>555</v>
      </c>
      <c r="Q331" s="372"/>
      <c r="R331" s="372">
        <f>56+7</f>
        <v>63</v>
      </c>
      <c r="S331" s="378">
        <f>IF('Mau B2'!I19&gt;54,54,'Mau B2'!I19)</f>
        <v>0</v>
      </c>
      <c r="T331" s="378">
        <f>IF(J331&lt;1,0,IF(OR(LEFT(E331,4)="Toán",LEFT(E331,3)="Vật",LEFT(E331,4)="Hóa",LEFT(E331,3)="Hóa",LEFT(E331,7)="Ngữ văn"),629,IF(OR(LEFT(E331,2)="GD",LEFT(E331,8)="Giáo dục",LEFT(E331,4)="Pháp",LEFT(E331,9)="chính trị"),450,430)))</f>
        <v>450</v>
      </c>
      <c r="U331" s="372">
        <v>450</v>
      </c>
      <c r="V331" s="378">
        <f>IF(J331&lt;1,0,IF(OR(LEFT(E331,4)="Toán",LEFT(E331,3)="Vật",LEFT(E331,3)="Hóa",LEFT(E331,4)="Hóa",LEFT(E331,7)="Ngữ văn"),40,54))</f>
        <v>54</v>
      </c>
      <c r="W331" s="372">
        <v>56</v>
      </c>
      <c r="X331" s="378">
        <f>IF(J331&lt;1,0,IF(OR(LEFT(E331,4)="Toán",LEFT(E331,3)="Vật",LEFT(E331,3)="Hóa",LEFT(E331,4)="Hóa",LEFT(E331,7)="Ngữ văn"),0,54))</f>
        <v>54</v>
      </c>
      <c r="Y331" s="372">
        <v>56</v>
      </c>
      <c r="Z331" s="378">
        <f>IF(J331&lt;1,0,IF(OR(LEFT(E331,4)="Toán",LEFT(E331,3)="Vật",LEFT(E331,3)="Hóa",LEFT(E331,4)="Hóa",LEFT(E331,7)="Ngữ văn"),0,54))</f>
        <v>54</v>
      </c>
      <c r="AA331" s="372">
        <v>56</v>
      </c>
      <c r="AB331" s="378">
        <f>ROUND((P331-U331),1)</f>
        <v>105</v>
      </c>
      <c r="AC331" s="378">
        <f>IF(OR(SUM(W331:W370)="",SUM(Q331:Q370)="",SUM(Y331:Y370)="",SUM(R331:R370)=""),0,IF(OR(SUM(V331:V370)+SUM(X331:X370)=108,SUM(W331:W370)+SUM(Y331:Y370)&gt;0),ROUND((SUM(Q331:Q370)-SUM(W331:W370)+SUM(R331:R370)-SUM(Y331:Y370)),1),0))</f>
        <v>-49</v>
      </c>
      <c r="AD331" s="378">
        <f>IF(OR(SUM(AA331:AA370)="",SUM(S331:S370)=""),0,IF(OR(SUM(Z331:Z370)=160,SUM(AA331:AA370)&gt;0),ROUND((SUM(S331:S370)-SUM(AA331:AA370)),1),0))</f>
        <v>-56</v>
      </c>
      <c r="AE331" s="372">
        <v>0</v>
      </c>
      <c r="AF331" s="390">
        <f>SUM(AB331:AD370)</f>
        <v>0</v>
      </c>
    </row>
    <row r="332" spans="1:32" s="252" customFormat="1" ht="27.75" customHeight="1" x14ac:dyDescent="0.5">
      <c r="A332" s="250"/>
      <c r="B332" s="268"/>
      <c r="C332" s="269"/>
      <c r="D332" s="270"/>
      <c r="E332" s="267" t="s">
        <v>2451</v>
      </c>
      <c r="F332" s="267" t="s">
        <v>3035</v>
      </c>
      <c r="G332" s="254">
        <v>1</v>
      </c>
      <c r="H332" s="271">
        <v>75</v>
      </c>
      <c r="I332" s="255"/>
      <c r="J332" s="255">
        <f>VLOOKUP(F332,'LHP GDCT'!$D$1:$G$182,4,0)</f>
        <v>57</v>
      </c>
      <c r="K332" s="251">
        <f t="shared" si="16"/>
        <v>1.2</v>
      </c>
      <c r="L332" s="251">
        <f t="shared" si="15"/>
        <v>0</v>
      </c>
      <c r="M332" s="251">
        <f t="shared" ref="M332:M395" si="17">ROUND(IF(AND(MID(F332,3,2)="C3",LEFT(E332,5)="Đồ án"),(J332*0.5)*1.3,IF(OR(LEFT(E332,2)="ĐA",LEFT(E332,2)="DA",LEFT(E332,5)="Đồ án",LEFT(E332,5)="Đồán "),J332*0.5,(IF(H332&gt;0,H332*K332,"0"))+IF(I332&gt;0,(I332*0.75)*L332,"0"))),1)</f>
        <v>90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t="s">
        <v>2451</v>
      </c>
      <c r="F333" s="267" t="s">
        <v>2602</v>
      </c>
      <c r="G333" s="254">
        <v>1</v>
      </c>
      <c r="H333" s="271">
        <v>30</v>
      </c>
      <c r="I333" s="255"/>
      <c r="J333" s="255">
        <f>VLOOKUP(F333,'LHP GDCT'!$D$1:$G$182,4,0)</f>
        <v>66</v>
      </c>
      <c r="K333" s="251">
        <f t="shared" si="16"/>
        <v>1.3</v>
      </c>
      <c r="L333" s="251">
        <f t="shared" si="15"/>
        <v>0</v>
      </c>
      <c r="M333" s="251">
        <f t="shared" si="17"/>
        <v>39</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t="s">
        <v>2451</v>
      </c>
      <c r="F334" s="267" t="s">
        <v>2528</v>
      </c>
      <c r="G334" s="254">
        <v>1</v>
      </c>
      <c r="H334" s="271">
        <v>30</v>
      </c>
      <c r="I334" s="273"/>
      <c r="J334" s="255">
        <f>VLOOKUP(F334,'LHP GDCT'!$D$1:$G$182,4,0)</f>
        <v>57</v>
      </c>
      <c r="K334" s="251">
        <f t="shared" si="16"/>
        <v>1.2</v>
      </c>
      <c r="L334" s="251">
        <f t="shared" si="15"/>
        <v>0</v>
      </c>
      <c r="M334" s="251">
        <f t="shared" si="17"/>
        <v>36</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t="s">
        <v>173</v>
      </c>
      <c r="F335" s="267" t="s">
        <v>1487</v>
      </c>
      <c r="G335" s="254">
        <v>1</v>
      </c>
      <c r="H335" s="271">
        <v>15</v>
      </c>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t="s">
        <v>173</v>
      </c>
      <c r="F336" s="267" t="s">
        <v>1487</v>
      </c>
      <c r="G336" s="254">
        <v>2</v>
      </c>
      <c r="H336" s="271">
        <v>15</v>
      </c>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t="s">
        <v>2451</v>
      </c>
      <c r="F337" s="267" t="s">
        <v>5147</v>
      </c>
      <c r="G337" s="254">
        <v>2</v>
      </c>
      <c r="H337" s="271">
        <v>4</v>
      </c>
      <c r="I337" s="255"/>
      <c r="J337" s="255">
        <v>110</v>
      </c>
      <c r="K337" s="251">
        <f t="shared" si="16"/>
        <v>1.3</v>
      </c>
      <c r="L337" s="251">
        <f t="shared" si="15"/>
        <v>0</v>
      </c>
      <c r="M337" s="251">
        <f t="shared" si="17"/>
        <v>5.2</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t="s">
        <v>2451</v>
      </c>
      <c r="F338" s="267" t="s">
        <v>2743</v>
      </c>
      <c r="G338" s="254">
        <v>2</v>
      </c>
      <c r="H338" s="271">
        <v>75</v>
      </c>
      <c r="I338" s="255"/>
      <c r="J338" s="255">
        <f>VLOOKUP(F338,'LHP GDCT'!$D$1:$G$182,4,0)</f>
        <v>110</v>
      </c>
      <c r="K338" s="251">
        <f t="shared" si="16"/>
        <v>1.3</v>
      </c>
      <c r="L338" s="251">
        <f t="shared" si="15"/>
        <v>0</v>
      </c>
      <c r="M338" s="251">
        <f t="shared" si="17"/>
        <v>97.5</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t="s">
        <v>173</v>
      </c>
      <c r="F339" s="267" t="s">
        <v>3157</v>
      </c>
      <c r="G339" s="254">
        <v>2</v>
      </c>
      <c r="H339" s="271">
        <v>15</v>
      </c>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t="s">
        <v>2451</v>
      </c>
      <c r="F340" s="267" t="s">
        <v>2500</v>
      </c>
      <c r="G340" s="254">
        <v>2</v>
      </c>
      <c r="H340" s="271">
        <v>30</v>
      </c>
      <c r="I340" s="255"/>
      <c r="J340" s="255">
        <f>VLOOKUP(F340,'LHP GDCT'!$D$1:$G$182,4,0)</f>
        <v>56</v>
      </c>
      <c r="K340" s="251">
        <f t="shared" si="16"/>
        <v>1.2</v>
      </c>
      <c r="L340" s="251">
        <f t="shared" si="15"/>
        <v>0</v>
      </c>
      <c r="M340" s="251">
        <f t="shared" si="17"/>
        <v>36</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364</v>
      </c>
      <c r="I2011" s="68">
        <f>SUM(I11:I2010)</f>
        <v>0</v>
      </c>
      <c r="J2011" s="294"/>
      <c r="K2011" s="46"/>
      <c r="L2011" s="46"/>
      <c r="M2011" s="251"/>
      <c r="N2011" s="68">
        <f t="shared" ref="N2011:AF2011" si="96">SUM(N11:N2010)</f>
        <v>1925.05</v>
      </c>
      <c r="O2011" s="68">
        <f>SUM(O11:O2010)</f>
        <v>282.90000000000003</v>
      </c>
      <c r="P2011" s="68">
        <f t="shared" si="96"/>
        <v>2609.1500000000005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-4590.8999999999996</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5183</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5169</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Đỗ Thị</v>
      </c>
      <c r="C19" s="283" t="str">
        <f>IF('Mau A1'!C331="","",'Mau A1'!C331)</f>
        <v>Ngát</v>
      </c>
      <c r="D19" s="61">
        <f>SUM('Mau A1'!M331:M370)</f>
        <v>401.2</v>
      </c>
      <c r="E19" s="48">
        <f>SUM('Mau A1'!N331:N370)</f>
        <v>101.3</v>
      </c>
      <c r="F19" s="48">
        <f>SUM('Mau A1'!O331:O370)</f>
        <v>52.5</v>
      </c>
      <c r="G19" s="48">
        <f>SUM('Mau A1'!P331:P370)</f>
        <v>555</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105</v>
      </c>
      <c r="P19" s="48">
        <f>SUM('Mau A1'!AC331:AC370)</f>
        <v>-49</v>
      </c>
      <c r="Q19" s="48">
        <f>SUM('Mau A1'!AD331:AD370)</f>
        <v>-56</v>
      </c>
      <c r="R19" s="88">
        <f>SUM('Mau A1'!AF331:AF370)</f>
        <v>0</v>
      </c>
      <c r="S19" s="48">
        <f>SUM('Mau A1'!AE331:AE370)</f>
        <v>0</v>
      </c>
      <c r="T19" s="282">
        <f>ROUND(IF(OR((O19+P19+Q19)-S19&lt;=0,R19-F19&lt;0,O19&lt;0),"0",IF(AND(0&lt;O19&lt;200,0&lt;(O19-S19)&lt;200,P19&gt;=0,Q19&gt;=0),O19-S19,IF(AND(R19&gt;0,R19&gt;200,F19&gt;=0,(R19-S19)&gt;200),"200",IF(OR(AND(P19&lt;0,Q19=0,R19-S19&lt;200),AND(P19=0,Q19&lt;0,F19&gt;0,R19-S19&lt;200),AND(P19&lt;0,Q19&lt;0,F19&gt;0,R19-S19&lt;=200)),R19-S19-F19,R19-S19-F19-P19-Q19)))),1)</f>
        <v>0</v>
      </c>
      <c r="U19" s="96">
        <f t="shared" si="1"/>
        <v>0</v>
      </c>
      <c r="V19" s="90">
        <f t="shared" si="2"/>
        <v>0</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401.2</v>
      </c>
      <c r="E61" s="49">
        <f t="shared" si="4"/>
        <v>1925.05</v>
      </c>
      <c r="F61" s="49">
        <f t="shared" si="4"/>
        <v>282.90000000000003</v>
      </c>
      <c r="G61" s="49">
        <f t="shared" si="4"/>
        <v>2609.1500000000005</v>
      </c>
      <c r="H61" s="49">
        <f t="shared" si="4"/>
        <v>28</v>
      </c>
      <c r="I61" s="49">
        <f t="shared" si="4"/>
        <v>962.9</v>
      </c>
      <c r="J61" s="49">
        <f t="shared" si="4"/>
        <v>0</v>
      </c>
      <c r="K61" s="49">
        <f t="shared" si="4"/>
        <v>7200</v>
      </c>
      <c r="L61" s="49">
        <f t="shared" si="4"/>
        <v>896</v>
      </c>
      <c r="M61" s="49">
        <f t="shared" si="4"/>
        <v>896</v>
      </c>
      <c r="N61" s="49">
        <f t="shared" si="4"/>
        <v>896</v>
      </c>
      <c r="O61" s="49">
        <f t="shared" si="4"/>
        <v>-4590.8999999999996</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5182</v>
      </c>
    </row>
    <row r="65" spans="1:21" x14ac:dyDescent="0.5">
      <c r="A65" s="434" t="s">
        <v>17</v>
      </c>
      <c r="B65" s="434"/>
      <c r="D65" s="38" t="s">
        <v>5179</v>
      </c>
      <c r="E65" s="10"/>
      <c r="F65" s="10"/>
      <c r="H65" s="43" t="s">
        <v>5141</v>
      </c>
      <c r="K65" s="43" t="s">
        <v>61</v>
      </c>
      <c r="N65" s="43" t="s">
        <v>738</v>
      </c>
      <c r="P65" s="10"/>
      <c r="Q65" s="43" t="s">
        <v>26</v>
      </c>
      <c r="U65" s="43" t="s">
        <v>5167</v>
      </c>
    </row>
    <row r="66" spans="1:21" x14ac:dyDescent="0.5">
      <c r="U66" s="43" t="s">
        <v>5168</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5181</v>
      </c>
      <c r="B71" s="434"/>
      <c r="D71" s="38" t="s">
        <v>5180</v>
      </c>
      <c r="E71" s="242"/>
      <c r="F71" s="242"/>
      <c r="G71" s="242"/>
      <c r="H71" s="234" t="s">
        <v>4399</v>
      </c>
      <c r="I71" s="242"/>
      <c r="J71" s="242"/>
      <c r="K71" s="234" t="s">
        <v>289</v>
      </c>
      <c r="L71" s="242"/>
      <c r="M71" s="242"/>
      <c r="N71" s="234" t="s">
        <v>5142</v>
      </c>
      <c r="O71" s="242"/>
      <c r="P71" s="242"/>
      <c r="Q71" s="234" t="s">
        <v>578</v>
      </c>
      <c r="S71" s="242"/>
      <c r="U71" s="43" t="s">
        <v>5161</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Đỗ Thị</v>
      </c>
      <c r="C19" s="107" t="str">
        <f>IF('Mau A2'!C19="","",'Mau A2'!C19)</f>
        <v>Ngát</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Đỗ Thị</v>
      </c>
      <c r="C19" s="119" t="str">
        <f>IF('Mau A2'!C19="","",'Mau A2'!C19)</f>
        <v>Ngát</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5171</v>
      </c>
      <c r="E10" s="124" t="s">
        <v>5172</v>
      </c>
      <c r="F10" s="124" t="s">
        <v>5174</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5170</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Đỗ Thị</v>
      </c>
      <c r="C19" s="222" t="str">
        <f>IF('Mau A2'!C19="","",'Mau A2'!C19)</f>
        <v>Ngát</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5177</v>
      </c>
      <c r="C62" s="454"/>
      <c r="D62" s="454"/>
      <c r="E62" s="454"/>
      <c r="F62" s="455" t="s">
        <v>5178</v>
      </c>
      <c r="G62" s="455"/>
      <c r="H62" s="455"/>
      <c r="I62" s="455"/>
      <c r="J62" s="455"/>
    </row>
    <row r="63" spans="1:10" ht="21.75" customHeight="1" x14ac:dyDescent="0.4">
      <c r="B63" s="286" t="s">
        <v>5175</v>
      </c>
      <c r="D63" s="128" t="s">
        <v>5159</v>
      </c>
      <c r="E63" s="128"/>
      <c r="F63" s="476" t="s">
        <v>1620</v>
      </c>
      <c r="G63" s="476"/>
      <c r="H63" s="476"/>
      <c r="I63" s="476"/>
      <c r="J63" s="476"/>
    </row>
    <row r="69" spans="2:10" x14ac:dyDescent="0.4">
      <c r="B69" s="18" t="s">
        <v>5176</v>
      </c>
      <c r="D69" s="18" t="s">
        <v>5161</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5156</v>
      </c>
      <c r="E10" s="501"/>
      <c r="F10" s="501"/>
      <c r="G10" s="502"/>
      <c r="H10" s="487" t="s">
        <v>1629</v>
      </c>
      <c r="I10" s="488"/>
      <c r="J10" s="488"/>
      <c r="K10" s="489"/>
      <c r="L10" s="487" t="s">
        <v>1630</v>
      </c>
      <c r="M10" s="488"/>
      <c r="N10" s="488"/>
      <c r="O10" s="489"/>
      <c r="P10" s="487" t="s">
        <v>1631</v>
      </c>
      <c r="Q10" s="488"/>
      <c r="R10" s="488"/>
      <c r="S10" s="489"/>
      <c r="T10" s="500" t="s">
        <v>5157</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5155</v>
      </c>
      <c r="E11" s="277" t="s">
        <v>5155</v>
      </c>
      <c r="F11" s="136" t="s">
        <v>5155</v>
      </c>
      <c r="G11" s="136"/>
      <c r="H11" s="277" t="s">
        <v>5155</v>
      </c>
      <c r="I11" s="137"/>
      <c r="J11" s="136"/>
      <c r="K11" s="136"/>
      <c r="L11" s="277" t="s">
        <v>5155</v>
      </c>
      <c r="M11" s="136"/>
      <c r="N11" s="136"/>
      <c r="O11" s="136"/>
      <c r="P11" s="277" t="s">
        <v>5155</v>
      </c>
      <c r="Q11" s="136"/>
      <c r="R11" s="136"/>
      <c r="S11" s="136"/>
      <c r="T11" s="277" t="s">
        <v>5155</v>
      </c>
      <c r="U11" s="136"/>
      <c r="V11" s="136"/>
      <c r="W11" s="137"/>
      <c r="X11" s="277" t="s">
        <v>5155</v>
      </c>
      <c r="Y11" s="136"/>
      <c r="Z11" s="136"/>
      <c r="AA11" s="136"/>
      <c r="AB11" s="279"/>
      <c r="AC11" s="136"/>
      <c r="AD11" s="136"/>
      <c r="AE11" s="136"/>
      <c r="AF11" s="277" t="s">
        <v>5155</v>
      </c>
      <c r="AG11" s="136"/>
      <c r="AH11" s="136"/>
      <c r="AI11" s="136"/>
      <c r="AJ11" s="277" t="s">
        <v>5155</v>
      </c>
      <c r="AK11" s="136"/>
      <c r="AL11" s="137"/>
      <c r="AM11" s="136"/>
      <c r="AN11" s="277" t="s">
        <v>5155</v>
      </c>
      <c r="AO11" s="136"/>
      <c r="AP11" s="136"/>
      <c r="AQ11" s="136"/>
      <c r="AR11" s="277" t="s">
        <v>5155</v>
      </c>
      <c r="AS11" s="136"/>
      <c r="AT11" s="136"/>
      <c r="AU11" s="136"/>
      <c r="AV11" s="277" t="s">
        <v>5155</v>
      </c>
      <c r="AW11" s="136"/>
      <c r="AX11" s="136"/>
      <c r="AY11" s="136"/>
      <c r="AZ11" s="138">
        <f>COUNTIF(D11:AY11,"X")*4</f>
        <v>52</v>
      </c>
    </row>
    <row r="12" spans="1:52" ht="23.25" customHeight="1" x14ac:dyDescent="0.4">
      <c r="A12" s="133">
        <v>2</v>
      </c>
      <c r="B12" s="134" t="str">
        <f>IF('Mau A2'!B12="","",'Mau A2'!B12)</f>
        <v/>
      </c>
      <c r="C12" s="135" t="str">
        <f>IF('Mau A2'!C12="","",'Mau A2'!C12)</f>
        <v/>
      </c>
      <c r="D12" s="277" t="s">
        <v>5155</v>
      </c>
      <c r="E12" s="277"/>
      <c r="F12" s="136" t="s">
        <v>5155</v>
      </c>
      <c r="G12" s="136"/>
      <c r="H12" s="277" t="s">
        <v>5155</v>
      </c>
      <c r="I12" s="137"/>
      <c r="J12" s="136" t="s">
        <v>5155</v>
      </c>
      <c r="K12" s="136"/>
      <c r="L12" s="277" t="s">
        <v>5155</v>
      </c>
      <c r="M12" s="136"/>
      <c r="N12" s="136"/>
      <c r="O12" s="136"/>
      <c r="P12" s="277" t="s">
        <v>5155</v>
      </c>
      <c r="Q12" s="136"/>
      <c r="R12" s="136"/>
      <c r="S12" s="136"/>
      <c r="T12" s="277" t="s">
        <v>5155</v>
      </c>
      <c r="U12" s="136"/>
      <c r="V12" s="136"/>
      <c r="W12" s="137"/>
      <c r="X12" s="277" t="s">
        <v>5155</v>
      </c>
      <c r="Y12" s="136"/>
      <c r="Z12" s="136"/>
      <c r="AA12" s="136"/>
      <c r="AB12" s="277" t="s">
        <v>5155</v>
      </c>
      <c r="AC12" s="136"/>
      <c r="AD12" s="136"/>
      <c r="AE12" s="136"/>
      <c r="AF12" s="279"/>
      <c r="AG12" s="136"/>
      <c r="AH12" s="136"/>
      <c r="AI12" s="136"/>
      <c r="AJ12" s="277" t="s">
        <v>5155</v>
      </c>
      <c r="AK12" s="136"/>
      <c r="AL12" s="137"/>
      <c r="AM12" s="136"/>
      <c r="AN12" s="277" t="s">
        <v>5155</v>
      </c>
      <c r="AO12" s="136"/>
      <c r="AP12" s="136"/>
      <c r="AQ12" s="136"/>
      <c r="AR12" s="277" t="s">
        <v>5155</v>
      </c>
      <c r="AS12" s="136"/>
      <c r="AT12" s="136"/>
      <c r="AU12" s="136"/>
      <c r="AV12" s="277" t="s">
        <v>5155</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5155</v>
      </c>
      <c r="E13" s="277" t="s">
        <v>5155</v>
      </c>
      <c r="F13" s="136" t="s">
        <v>5155</v>
      </c>
      <c r="G13" s="136"/>
      <c r="H13" s="277" t="s">
        <v>5155</v>
      </c>
      <c r="I13" s="137"/>
      <c r="J13" s="136"/>
      <c r="K13" s="136"/>
      <c r="L13" s="277" t="s">
        <v>5155</v>
      </c>
      <c r="M13" s="136"/>
      <c r="N13" s="136"/>
      <c r="O13" s="136"/>
      <c r="P13" s="277" t="s">
        <v>5155</v>
      </c>
      <c r="Q13" s="136"/>
      <c r="R13" s="136"/>
      <c r="S13" s="136"/>
      <c r="T13" s="277" t="s">
        <v>5155</v>
      </c>
      <c r="U13" s="136"/>
      <c r="V13" s="136"/>
      <c r="W13" s="137"/>
      <c r="X13" s="277" t="s">
        <v>5155</v>
      </c>
      <c r="Y13" s="136"/>
      <c r="Z13" s="136"/>
      <c r="AA13" s="136"/>
      <c r="AB13" s="277" t="s">
        <v>5155</v>
      </c>
      <c r="AC13" s="136"/>
      <c r="AD13" s="136"/>
      <c r="AE13" s="136"/>
      <c r="AF13" s="279"/>
      <c r="AG13" s="136"/>
      <c r="AH13" s="136"/>
      <c r="AI13" s="136"/>
      <c r="AJ13" s="277" t="s">
        <v>5155</v>
      </c>
      <c r="AK13" s="136"/>
      <c r="AL13" s="137"/>
      <c r="AM13" s="136"/>
      <c r="AN13" s="277" t="s">
        <v>5155</v>
      </c>
      <c r="AO13" s="136"/>
      <c r="AP13" s="136"/>
      <c r="AQ13" s="136"/>
      <c r="AR13" s="277" t="s">
        <v>5155</v>
      </c>
      <c r="AS13" s="136"/>
      <c r="AT13" s="136"/>
      <c r="AU13" s="136"/>
      <c r="AV13" s="277" t="s">
        <v>5155</v>
      </c>
      <c r="AW13" s="136"/>
      <c r="AX13" s="136"/>
      <c r="AY13" s="136"/>
      <c r="AZ13" s="138">
        <f t="shared" si="0"/>
        <v>52</v>
      </c>
    </row>
    <row r="14" spans="1:52" ht="23.25" customHeight="1" x14ac:dyDescent="0.4">
      <c r="A14" s="133">
        <v>4</v>
      </c>
      <c r="B14" s="134" t="str">
        <f>IF('Mau A2'!B14="","",'Mau A2'!B14)</f>
        <v/>
      </c>
      <c r="C14" s="135" t="str">
        <f>IF('Mau A2'!C14="","",'Mau A2'!C14)</f>
        <v/>
      </c>
      <c r="D14" s="277" t="s">
        <v>5155</v>
      </c>
      <c r="E14" s="277" t="s">
        <v>5155</v>
      </c>
      <c r="F14" s="136" t="s">
        <v>5155</v>
      </c>
      <c r="G14" s="136"/>
      <c r="H14" s="277" t="s">
        <v>5155</v>
      </c>
      <c r="I14" s="137"/>
      <c r="J14" s="136"/>
      <c r="K14" s="136"/>
      <c r="L14" s="277" t="s">
        <v>5155</v>
      </c>
      <c r="M14" s="136"/>
      <c r="N14" s="136"/>
      <c r="O14" s="136"/>
      <c r="P14" s="277" t="s">
        <v>5155</v>
      </c>
      <c r="Q14" s="136"/>
      <c r="R14" s="136"/>
      <c r="S14" s="136"/>
      <c r="T14" s="277" t="s">
        <v>5155</v>
      </c>
      <c r="U14" s="136"/>
      <c r="V14" s="136"/>
      <c r="W14" s="137"/>
      <c r="X14" s="277" t="s">
        <v>5155</v>
      </c>
      <c r="Y14" s="136"/>
      <c r="Z14" s="136"/>
      <c r="AA14" s="136"/>
      <c r="AB14" s="279"/>
      <c r="AC14" s="136"/>
      <c r="AD14" s="136"/>
      <c r="AE14" s="136"/>
      <c r="AF14" s="277" t="s">
        <v>5155</v>
      </c>
      <c r="AG14" s="136"/>
      <c r="AH14" s="136"/>
      <c r="AI14" s="136"/>
      <c r="AJ14" s="277" t="s">
        <v>5155</v>
      </c>
      <c r="AK14" s="136"/>
      <c r="AL14" s="137"/>
      <c r="AM14" s="136"/>
      <c r="AN14" s="277" t="s">
        <v>5155</v>
      </c>
      <c r="AO14" s="136"/>
      <c r="AP14" s="136"/>
      <c r="AQ14" s="136"/>
      <c r="AR14" s="277" t="s">
        <v>5155</v>
      </c>
      <c r="AS14" s="136"/>
      <c r="AT14" s="136"/>
      <c r="AU14" s="136"/>
      <c r="AV14" s="277" t="s">
        <v>5155</v>
      </c>
      <c r="AW14" s="136"/>
      <c r="AX14" s="136"/>
      <c r="AY14" s="136"/>
      <c r="AZ14" s="138">
        <f t="shared" si="0"/>
        <v>52</v>
      </c>
    </row>
    <row r="15" spans="1:52" ht="23.25" customHeight="1" x14ac:dyDescent="0.4">
      <c r="A15" s="133">
        <v>5</v>
      </c>
      <c r="B15" s="134" t="str">
        <f>IF('Mau A2'!B15="","",'Mau A2'!B15)</f>
        <v/>
      </c>
      <c r="C15" s="135" t="str">
        <f>IF('Mau A2'!C15="","",'Mau A2'!C15)</f>
        <v/>
      </c>
      <c r="D15" s="277" t="s">
        <v>5155</v>
      </c>
      <c r="E15" s="277" t="s">
        <v>5155</v>
      </c>
      <c r="F15" s="136" t="s">
        <v>5155</v>
      </c>
      <c r="G15" s="136"/>
      <c r="H15" s="277" t="s">
        <v>5155</v>
      </c>
      <c r="I15" s="137"/>
      <c r="J15" s="136"/>
      <c r="K15" s="136"/>
      <c r="L15" s="277" t="s">
        <v>5155</v>
      </c>
      <c r="M15" s="136"/>
      <c r="N15" s="136"/>
      <c r="O15" s="136"/>
      <c r="P15" s="277" t="s">
        <v>5155</v>
      </c>
      <c r="Q15" s="136"/>
      <c r="R15" s="136"/>
      <c r="S15" s="136"/>
      <c r="T15" s="277" t="s">
        <v>5155</v>
      </c>
      <c r="U15" s="136"/>
      <c r="V15" s="136"/>
      <c r="W15" s="137"/>
      <c r="X15" s="277" t="s">
        <v>5155</v>
      </c>
      <c r="Y15" s="136"/>
      <c r="Z15" s="136"/>
      <c r="AA15" s="136"/>
      <c r="AB15" s="277" t="s">
        <v>5155</v>
      </c>
      <c r="AC15" s="136"/>
      <c r="AD15" s="136"/>
      <c r="AE15" s="136"/>
      <c r="AF15" s="279"/>
      <c r="AG15" s="136"/>
      <c r="AH15" s="136"/>
      <c r="AI15" s="136"/>
      <c r="AJ15" s="277" t="s">
        <v>5155</v>
      </c>
      <c r="AK15" s="136"/>
      <c r="AL15" s="137"/>
      <c r="AM15" s="136"/>
      <c r="AN15" s="277" t="s">
        <v>5155</v>
      </c>
      <c r="AO15" s="136"/>
      <c r="AP15" s="136"/>
      <c r="AQ15" s="136"/>
      <c r="AR15" s="277" t="s">
        <v>5155</v>
      </c>
      <c r="AS15" s="136"/>
      <c r="AT15" s="136"/>
      <c r="AU15" s="136"/>
      <c r="AV15" s="277" t="s">
        <v>5155</v>
      </c>
      <c r="AW15" s="136"/>
      <c r="AX15" s="136"/>
      <c r="AY15" s="136"/>
      <c r="AZ15" s="138">
        <f t="shared" si="0"/>
        <v>52</v>
      </c>
    </row>
    <row r="16" spans="1:52" ht="23.25" customHeight="1" x14ac:dyDescent="0.4">
      <c r="A16" s="133">
        <v>6</v>
      </c>
      <c r="B16" s="134" t="str">
        <f>IF('Mau A2'!B16="","",'Mau A2'!B16)</f>
        <v/>
      </c>
      <c r="C16" s="135" t="str">
        <f>IF('Mau A2'!C16="","",'Mau A2'!C16)</f>
        <v/>
      </c>
      <c r="D16" s="277" t="s">
        <v>5155</v>
      </c>
      <c r="E16" s="277" t="s">
        <v>5155</v>
      </c>
      <c r="F16" s="136" t="s">
        <v>5155</v>
      </c>
      <c r="G16" s="136"/>
      <c r="H16" s="277" t="s">
        <v>5155</v>
      </c>
      <c r="I16" s="137"/>
      <c r="J16" s="136"/>
      <c r="K16" s="136"/>
      <c r="L16" s="277" t="s">
        <v>5155</v>
      </c>
      <c r="M16" s="136"/>
      <c r="N16" s="136"/>
      <c r="O16" s="136"/>
      <c r="P16" s="277" t="s">
        <v>5155</v>
      </c>
      <c r="Q16" s="136"/>
      <c r="R16" s="136"/>
      <c r="S16" s="136"/>
      <c r="T16" s="277" t="s">
        <v>5155</v>
      </c>
      <c r="U16" s="136"/>
      <c r="V16" s="136"/>
      <c r="W16" s="137"/>
      <c r="X16" s="277" t="s">
        <v>5155</v>
      </c>
      <c r="Y16" s="136"/>
      <c r="Z16" s="136"/>
      <c r="AA16" s="136"/>
      <c r="AB16" s="277" t="s">
        <v>5155</v>
      </c>
      <c r="AC16" s="136"/>
      <c r="AD16" s="136"/>
      <c r="AE16" s="136"/>
      <c r="AF16" s="279"/>
      <c r="AG16" s="136"/>
      <c r="AH16" s="136"/>
      <c r="AI16" s="136"/>
      <c r="AJ16" s="277" t="s">
        <v>5155</v>
      </c>
      <c r="AK16" s="136"/>
      <c r="AL16" s="137"/>
      <c r="AM16" s="136"/>
      <c r="AN16" s="277" t="s">
        <v>5155</v>
      </c>
      <c r="AO16" s="136"/>
      <c r="AP16" s="136"/>
      <c r="AQ16" s="136"/>
      <c r="AR16" s="277" t="s">
        <v>5155</v>
      </c>
      <c r="AS16" s="136"/>
      <c r="AT16" s="136"/>
      <c r="AU16" s="136"/>
      <c r="AV16" s="277" t="s">
        <v>5155</v>
      </c>
      <c r="AW16" s="136"/>
      <c r="AX16" s="136"/>
      <c r="AY16" s="136"/>
      <c r="AZ16" s="138">
        <f t="shared" si="0"/>
        <v>52</v>
      </c>
    </row>
    <row r="17" spans="1:52" ht="23.25" customHeight="1" x14ac:dyDescent="0.4">
      <c r="A17" s="133">
        <v>7</v>
      </c>
      <c r="B17" s="134" t="str">
        <f>IF('Mau A2'!B17="","",'Mau A2'!B17)</f>
        <v/>
      </c>
      <c r="C17" s="135" t="str">
        <f>IF('Mau A2'!C17="","",'Mau A2'!C17)</f>
        <v/>
      </c>
      <c r="D17" s="277" t="s">
        <v>5155</v>
      </c>
      <c r="E17" s="277"/>
      <c r="F17" s="136" t="s">
        <v>5155</v>
      </c>
      <c r="G17" s="136"/>
      <c r="H17" s="277" t="s">
        <v>5155</v>
      </c>
      <c r="I17" s="137"/>
      <c r="J17" s="136" t="s">
        <v>5155</v>
      </c>
      <c r="K17" s="136"/>
      <c r="L17" s="277" t="s">
        <v>5155</v>
      </c>
      <c r="M17" s="136"/>
      <c r="N17" s="136"/>
      <c r="O17" s="136"/>
      <c r="P17" s="277" t="s">
        <v>5155</v>
      </c>
      <c r="Q17" s="136"/>
      <c r="R17" s="136"/>
      <c r="S17" s="136"/>
      <c r="T17" s="277" t="s">
        <v>5155</v>
      </c>
      <c r="U17" s="136"/>
      <c r="V17" s="136"/>
      <c r="W17" s="137"/>
      <c r="X17" s="277" t="s">
        <v>5155</v>
      </c>
      <c r="Y17" s="136"/>
      <c r="Z17" s="136"/>
      <c r="AA17" s="136"/>
      <c r="AB17" s="277" t="s">
        <v>5155</v>
      </c>
      <c r="AC17" s="136"/>
      <c r="AD17" s="136"/>
      <c r="AE17" s="136"/>
      <c r="AF17" s="279"/>
      <c r="AG17" s="136"/>
      <c r="AH17" s="136"/>
      <c r="AI17" s="136"/>
      <c r="AJ17" s="277" t="s">
        <v>5155</v>
      </c>
      <c r="AK17" s="136"/>
      <c r="AL17" s="137"/>
      <c r="AM17" s="136"/>
      <c r="AN17" s="277" t="s">
        <v>5155</v>
      </c>
      <c r="AO17" s="136"/>
      <c r="AP17" s="136"/>
      <c r="AQ17" s="136"/>
      <c r="AR17" s="277" t="s">
        <v>5155</v>
      </c>
      <c r="AS17" s="136"/>
      <c r="AT17" s="136"/>
      <c r="AU17" s="136"/>
      <c r="AV17" s="277" t="s">
        <v>5155</v>
      </c>
      <c r="AW17" s="136"/>
      <c r="AX17" s="136"/>
      <c r="AY17" s="136"/>
      <c r="AZ17" s="138">
        <f t="shared" si="0"/>
        <v>52</v>
      </c>
    </row>
    <row r="18" spans="1:52" ht="23.25" customHeight="1" x14ac:dyDescent="0.4">
      <c r="A18" s="133">
        <v>8</v>
      </c>
      <c r="B18" s="134" t="str">
        <f>IF('Mau A2'!B18="","",'Mau A2'!B18)</f>
        <v/>
      </c>
      <c r="C18" s="135" t="str">
        <f>IF('Mau A2'!C18="","",'Mau A2'!C18)</f>
        <v/>
      </c>
      <c r="D18" s="277" t="s">
        <v>5155</v>
      </c>
      <c r="E18" s="277" t="s">
        <v>5155</v>
      </c>
      <c r="F18" s="136" t="s">
        <v>5155</v>
      </c>
      <c r="G18" s="136"/>
      <c r="H18" s="277" t="s">
        <v>5155</v>
      </c>
      <c r="I18" s="137"/>
      <c r="J18" s="136"/>
      <c r="K18" s="136"/>
      <c r="L18" s="277" t="s">
        <v>5155</v>
      </c>
      <c r="M18" s="136"/>
      <c r="N18" s="136"/>
      <c r="O18" s="136"/>
      <c r="P18" s="277" t="s">
        <v>5155</v>
      </c>
      <c r="Q18" s="136"/>
      <c r="R18" s="136"/>
      <c r="S18" s="136"/>
      <c r="T18" s="277" t="s">
        <v>5155</v>
      </c>
      <c r="U18" s="136"/>
      <c r="V18" s="136"/>
      <c r="W18" s="137"/>
      <c r="X18" s="277" t="s">
        <v>5155</v>
      </c>
      <c r="Y18" s="136"/>
      <c r="Z18" s="136"/>
      <c r="AA18" s="136"/>
      <c r="AB18" s="277" t="s">
        <v>5155</v>
      </c>
      <c r="AC18" s="136"/>
      <c r="AD18" s="136"/>
      <c r="AE18" s="136"/>
      <c r="AF18" s="279"/>
      <c r="AG18" s="136"/>
      <c r="AH18" s="136"/>
      <c r="AI18" s="136"/>
      <c r="AJ18" s="277" t="s">
        <v>5155</v>
      </c>
      <c r="AK18" s="136"/>
      <c r="AL18" s="137"/>
      <c r="AM18" s="136"/>
      <c r="AN18" s="277" t="s">
        <v>5155</v>
      </c>
      <c r="AO18" s="136"/>
      <c r="AP18" s="136"/>
      <c r="AQ18" s="136"/>
      <c r="AR18" s="277" t="s">
        <v>5155</v>
      </c>
      <c r="AS18" s="136"/>
      <c r="AT18" s="136"/>
      <c r="AU18" s="136"/>
      <c r="AV18" s="277" t="s">
        <v>5155</v>
      </c>
      <c r="AW18" s="136"/>
      <c r="AX18" s="136"/>
      <c r="AY18" s="136"/>
      <c r="AZ18" s="138">
        <f t="shared" si="0"/>
        <v>52</v>
      </c>
    </row>
    <row r="19" spans="1:52" ht="23.25" customHeight="1" x14ac:dyDescent="0.4">
      <c r="A19" s="133">
        <v>9</v>
      </c>
      <c r="B19" s="134" t="str">
        <f>IF('Mau A2'!B19="","",'Mau A2'!B19)</f>
        <v>Đỗ Thị</v>
      </c>
      <c r="C19" s="135" t="str">
        <f>IF('Mau A2'!C19="","",'Mau A2'!C19)</f>
        <v>Ngát</v>
      </c>
      <c r="D19" s="277" t="s">
        <v>5155</v>
      </c>
      <c r="E19" s="277" t="s">
        <v>5155</v>
      </c>
      <c r="F19" s="136" t="s">
        <v>5155</v>
      </c>
      <c r="G19" s="136"/>
      <c r="H19" s="277" t="s">
        <v>5155</v>
      </c>
      <c r="I19" s="137"/>
      <c r="J19" s="136"/>
      <c r="K19" s="136"/>
      <c r="L19" s="277" t="s">
        <v>5155</v>
      </c>
      <c r="M19" s="136"/>
      <c r="N19" s="136"/>
      <c r="O19" s="136"/>
      <c r="P19" s="277" t="s">
        <v>5155</v>
      </c>
      <c r="Q19" s="136"/>
      <c r="R19" s="136"/>
      <c r="S19" s="136"/>
      <c r="T19" s="277" t="s">
        <v>5155</v>
      </c>
      <c r="U19" s="136"/>
      <c r="V19" s="136"/>
      <c r="W19" s="137"/>
      <c r="X19" s="277" t="s">
        <v>5155</v>
      </c>
      <c r="Y19" s="136"/>
      <c r="Z19" s="136"/>
      <c r="AA19" s="136"/>
      <c r="AB19" s="279"/>
      <c r="AC19" s="136"/>
      <c r="AD19" s="136"/>
      <c r="AE19" s="136"/>
      <c r="AF19" s="277" t="s">
        <v>5155</v>
      </c>
      <c r="AG19" s="136"/>
      <c r="AH19" s="136"/>
      <c r="AI19" s="136"/>
      <c r="AJ19" s="277" t="s">
        <v>5155</v>
      </c>
      <c r="AK19" s="136"/>
      <c r="AL19" s="137"/>
      <c r="AM19" s="136"/>
      <c r="AN19" s="277" t="s">
        <v>5155</v>
      </c>
      <c r="AO19" s="136"/>
      <c r="AP19" s="136"/>
      <c r="AQ19" s="136"/>
      <c r="AR19" s="277" t="s">
        <v>5155</v>
      </c>
      <c r="AS19" s="136"/>
      <c r="AT19" s="136"/>
      <c r="AU19" s="136"/>
      <c r="AV19" s="277" t="s">
        <v>5155</v>
      </c>
      <c r="AW19" s="136"/>
      <c r="AX19" s="136"/>
      <c r="AY19" s="136"/>
      <c r="AZ19" s="138">
        <f>COUNTIF(D19:AY19,"X")*4</f>
        <v>52</v>
      </c>
    </row>
    <row r="20" spans="1:52" ht="23.25" customHeight="1" x14ac:dyDescent="0.4">
      <c r="A20" s="133">
        <v>10</v>
      </c>
      <c r="B20" s="134" t="str">
        <f>IF('Mau A2'!B20="","",'Mau A2'!B20)</f>
        <v/>
      </c>
      <c r="C20" s="135" t="str">
        <f>IF('Mau A2'!C20="","",'Mau A2'!C20)</f>
        <v/>
      </c>
      <c r="D20" s="277" t="s">
        <v>5155</v>
      </c>
      <c r="E20" s="277" t="s">
        <v>5155</v>
      </c>
      <c r="F20" s="136" t="s">
        <v>5155</v>
      </c>
      <c r="G20" s="136"/>
      <c r="H20" s="277" t="s">
        <v>5155</v>
      </c>
      <c r="I20" s="136"/>
      <c r="J20" s="136"/>
      <c r="K20" s="136"/>
      <c r="L20" s="277" t="s">
        <v>5155</v>
      </c>
      <c r="M20" s="136"/>
      <c r="N20" s="136"/>
      <c r="O20" s="136"/>
      <c r="P20" s="277" t="s">
        <v>5155</v>
      </c>
      <c r="Q20" s="136"/>
      <c r="R20" s="136"/>
      <c r="S20" s="136"/>
      <c r="T20" s="277" t="s">
        <v>5155</v>
      </c>
      <c r="U20" s="136"/>
      <c r="V20" s="136"/>
      <c r="W20" s="136"/>
      <c r="X20" s="277" t="s">
        <v>5155</v>
      </c>
      <c r="Y20" s="136"/>
      <c r="Z20" s="136"/>
      <c r="AA20" s="136"/>
      <c r="AB20" s="277" t="s">
        <v>5155</v>
      </c>
      <c r="AC20" s="136"/>
      <c r="AD20" s="136"/>
      <c r="AE20" s="136"/>
      <c r="AF20" s="279"/>
      <c r="AG20" s="136"/>
      <c r="AH20" s="136"/>
      <c r="AI20" s="136"/>
      <c r="AJ20" s="277" t="s">
        <v>5155</v>
      </c>
      <c r="AK20" s="136"/>
      <c r="AL20" s="136"/>
      <c r="AM20" s="136"/>
      <c r="AN20" s="277" t="s">
        <v>5155</v>
      </c>
      <c r="AO20" s="136"/>
      <c r="AP20" s="136"/>
      <c r="AQ20" s="136"/>
      <c r="AR20" s="277" t="s">
        <v>5155</v>
      </c>
      <c r="AS20" s="136"/>
      <c r="AT20" s="136"/>
      <c r="AU20" s="136"/>
      <c r="AV20" s="277" t="s">
        <v>5155</v>
      </c>
      <c r="AW20" s="136"/>
      <c r="AX20" s="136"/>
      <c r="AY20" s="136"/>
      <c r="AZ20" s="138">
        <f t="shared" si="0"/>
        <v>52</v>
      </c>
    </row>
    <row r="21" spans="1:52" ht="23.25" customHeight="1" x14ac:dyDescent="0.4">
      <c r="A21" s="133">
        <v>11</v>
      </c>
      <c r="B21" s="134" t="str">
        <f>IF('Mau A2'!B21="","",'Mau A2'!B21)</f>
        <v/>
      </c>
      <c r="C21" s="135" t="str">
        <f>IF('Mau A2'!C21="","",'Mau A2'!C21)</f>
        <v/>
      </c>
      <c r="D21" s="277" t="s">
        <v>5155</v>
      </c>
      <c r="E21" s="277" t="s">
        <v>5155</v>
      </c>
      <c r="F21" s="136" t="s">
        <v>5155</v>
      </c>
      <c r="G21" s="136"/>
      <c r="H21" s="277" t="s">
        <v>5155</v>
      </c>
      <c r="I21" s="136"/>
      <c r="J21" s="136"/>
      <c r="K21" s="136"/>
      <c r="L21" s="277" t="s">
        <v>5155</v>
      </c>
      <c r="M21" s="136"/>
      <c r="N21" s="136"/>
      <c r="O21" s="136"/>
      <c r="P21" s="277" t="s">
        <v>5155</v>
      </c>
      <c r="Q21" s="136"/>
      <c r="R21" s="136"/>
      <c r="S21" s="136"/>
      <c r="T21" s="277" t="s">
        <v>5155</v>
      </c>
      <c r="U21" s="136"/>
      <c r="V21" s="136"/>
      <c r="W21" s="136"/>
      <c r="X21" s="277" t="s">
        <v>5155</v>
      </c>
      <c r="Y21" s="136"/>
      <c r="Z21" s="136"/>
      <c r="AA21" s="136"/>
      <c r="AB21" s="279"/>
      <c r="AC21" s="136"/>
      <c r="AD21" s="136"/>
      <c r="AE21" s="136"/>
      <c r="AF21" s="277" t="s">
        <v>5155</v>
      </c>
      <c r="AG21" s="136"/>
      <c r="AH21" s="136"/>
      <c r="AI21" s="136"/>
      <c r="AJ21" s="277" t="s">
        <v>5155</v>
      </c>
      <c r="AK21" s="136"/>
      <c r="AL21" s="136"/>
      <c r="AM21" s="136"/>
      <c r="AN21" s="277" t="s">
        <v>5155</v>
      </c>
      <c r="AO21" s="136"/>
      <c r="AP21" s="136"/>
      <c r="AQ21" s="136"/>
      <c r="AR21" s="277" t="s">
        <v>5155</v>
      </c>
      <c r="AS21" s="136"/>
      <c r="AT21" s="136"/>
      <c r="AU21" s="136"/>
      <c r="AV21" s="277" t="s">
        <v>5155</v>
      </c>
      <c r="AW21" s="136"/>
      <c r="AX21" s="136"/>
      <c r="AY21" s="136"/>
      <c r="AZ21" s="138">
        <f t="shared" si="0"/>
        <v>52</v>
      </c>
    </row>
    <row r="22" spans="1:52" ht="23.25" customHeight="1" x14ac:dyDescent="0.4">
      <c r="A22" s="133">
        <v>12</v>
      </c>
      <c r="B22" s="134" t="str">
        <f>IF('Mau A2'!B22="","",'Mau A2'!B22)</f>
        <v/>
      </c>
      <c r="C22" s="135" t="str">
        <f>IF('Mau A2'!C22="","",'Mau A2'!C22)</f>
        <v/>
      </c>
      <c r="D22" s="277" t="s">
        <v>5155</v>
      </c>
      <c r="E22" s="277" t="s">
        <v>5155</v>
      </c>
      <c r="F22" s="136" t="s">
        <v>5155</v>
      </c>
      <c r="G22" s="136"/>
      <c r="H22" s="277" t="s">
        <v>5155</v>
      </c>
      <c r="I22" s="136"/>
      <c r="J22" s="136"/>
      <c r="K22" s="136"/>
      <c r="L22" s="277" t="s">
        <v>5155</v>
      </c>
      <c r="M22" s="136"/>
      <c r="N22" s="136"/>
      <c r="O22" s="136"/>
      <c r="P22" s="277" t="s">
        <v>5155</v>
      </c>
      <c r="Q22" s="136"/>
      <c r="R22" s="136"/>
      <c r="S22" s="136"/>
      <c r="T22" s="277" t="s">
        <v>5155</v>
      </c>
      <c r="U22" s="136"/>
      <c r="V22" s="136"/>
      <c r="W22" s="136"/>
      <c r="X22" s="277" t="s">
        <v>5155</v>
      </c>
      <c r="Y22" s="136"/>
      <c r="Z22" s="136"/>
      <c r="AA22" s="136"/>
      <c r="AB22" s="277" t="s">
        <v>5155</v>
      </c>
      <c r="AC22" s="136"/>
      <c r="AD22" s="136"/>
      <c r="AE22" s="136"/>
      <c r="AF22" s="279"/>
      <c r="AG22" s="136"/>
      <c r="AH22" s="136"/>
      <c r="AI22" s="136"/>
      <c r="AJ22" s="277" t="s">
        <v>5155</v>
      </c>
      <c r="AK22" s="136"/>
      <c r="AL22" s="136"/>
      <c r="AM22" s="136"/>
      <c r="AN22" s="277" t="s">
        <v>5155</v>
      </c>
      <c r="AO22" s="136"/>
      <c r="AP22" s="136"/>
      <c r="AQ22" s="136"/>
      <c r="AR22" s="277" t="s">
        <v>5155</v>
      </c>
      <c r="AS22" s="136"/>
      <c r="AT22" s="136"/>
      <c r="AU22" s="136"/>
      <c r="AV22" s="277" t="s">
        <v>5155</v>
      </c>
      <c r="AW22" s="136"/>
      <c r="AX22" s="136"/>
      <c r="AY22" s="136"/>
      <c r="AZ22" s="138">
        <f t="shared" si="0"/>
        <v>52</v>
      </c>
    </row>
    <row r="23" spans="1:52" ht="23.25" customHeight="1" x14ac:dyDescent="0.4">
      <c r="A23" s="133">
        <v>13</v>
      </c>
      <c r="B23" s="134" t="str">
        <f>IF('Mau A2'!B23="","",'Mau A2'!B23)</f>
        <v/>
      </c>
      <c r="C23" s="135" t="str">
        <f>IF('Mau A2'!C23="","",'Mau A2'!C23)</f>
        <v/>
      </c>
      <c r="D23" s="277" t="s">
        <v>5155</v>
      </c>
      <c r="E23" s="277" t="s">
        <v>5155</v>
      </c>
      <c r="F23" s="136" t="s">
        <v>5155</v>
      </c>
      <c r="G23" s="136"/>
      <c r="H23" s="277" t="s">
        <v>5155</v>
      </c>
      <c r="I23" s="136"/>
      <c r="J23" s="136"/>
      <c r="K23" s="136"/>
      <c r="L23" s="277" t="s">
        <v>5155</v>
      </c>
      <c r="M23" s="136"/>
      <c r="N23" s="136"/>
      <c r="O23" s="136"/>
      <c r="P23" s="277" t="s">
        <v>5155</v>
      </c>
      <c r="Q23" s="136"/>
      <c r="R23" s="136"/>
      <c r="S23" s="136"/>
      <c r="T23" s="277" t="s">
        <v>5155</v>
      </c>
      <c r="U23" s="136"/>
      <c r="V23" s="136"/>
      <c r="W23" s="136"/>
      <c r="X23" s="277" t="s">
        <v>5155</v>
      </c>
      <c r="Y23" s="136"/>
      <c r="Z23" s="136"/>
      <c r="AA23" s="136"/>
      <c r="AB23" s="277" t="s">
        <v>5155</v>
      </c>
      <c r="AC23" s="136"/>
      <c r="AD23" s="136"/>
      <c r="AE23" s="136"/>
      <c r="AF23" s="279"/>
      <c r="AG23" s="136"/>
      <c r="AH23" s="136"/>
      <c r="AI23" s="136"/>
      <c r="AJ23" s="277" t="s">
        <v>5155</v>
      </c>
      <c r="AK23" s="136"/>
      <c r="AL23" s="136"/>
      <c r="AM23" s="136"/>
      <c r="AN23" s="277" t="s">
        <v>5155</v>
      </c>
      <c r="AO23" s="136"/>
      <c r="AP23" s="136"/>
      <c r="AQ23" s="136"/>
      <c r="AR23" s="277" t="s">
        <v>5155</v>
      </c>
      <c r="AS23" s="136"/>
      <c r="AT23" s="136"/>
      <c r="AU23" s="136"/>
      <c r="AV23" s="277" t="s">
        <v>5155</v>
      </c>
      <c r="AW23" s="136"/>
      <c r="AX23" s="136"/>
      <c r="AY23" s="136"/>
      <c r="AZ23" s="138">
        <f t="shared" si="0"/>
        <v>52</v>
      </c>
    </row>
    <row r="24" spans="1:52" ht="23.25" customHeight="1" x14ac:dyDescent="0.4">
      <c r="A24" s="133">
        <v>14</v>
      </c>
      <c r="B24" s="134" t="str">
        <f>IF('Mau A2'!B24="","",'Mau A2'!B24)</f>
        <v/>
      </c>
      <c r="C24" s="135" t="str">
        <f>IF('Mau A2'!C24="","",'Mau A2'!C24)</f>
        <v/>
      </c>
      <c r="D24" s="277" t="s">
        <v>5155</v>
      </c>
      <c r="E24" s="277" t="s">
        <v>5155</v>
      </c>
      <c r="F24" s="136" t="s">
        <v>5155</v>
      </c>
      <c r="G24" s="136"/>
      <c r="H24" s="277" t="s">
        <v>5155</v>
      </c>
      <c r="I24" s="136"/>
      <c r="J24" s="136"/>
      <c r="K24" s="136"/>
      <c r="L24" s="277" t="s">
        <v>5155</v>
      </c>
      <c r="M24" s="136"/>
      <c r="N24" s="136"/>
      <c r="O24" s="136"/>
      <c r="P24" s="277" t="s">
        <v>5155</v>
      </c>
      <c r="Q24" s="136"/>
      <c r="R24" s="136"/>
      <c r="S24" s="136"/>
      <c r="T24" s="277" t="s">
        <v>5155</v>
      </c>
      <c r="U24" s="136"/>
      <c r="V24" s="136"/>
      <c r="W24" s="136"/>
      <c r="X24" s="277" t="s">
        <v>5155</v>
      </c>
      <c r="Y24" s="136"/>
      <c r="Z24" s="136"/>
      <c r="AA24" s="136"/>
      <c r="AB24" s="277" t="s">
        <v>5155</v>
      </c>
      <c r="AC24" s="136"/>
      <c r="AD24" s="136" t="s">
        <v>5158</v>
      </c>
      <c r="AE24" s="136"/>
      <c r="AF24" s="279"/>
      <c r="AG24" s="136"/>
      <c r="AH24" s="136"/>
      <c r="AI24" s="136"/>
      <c r="AJ24" s="277" t="s">
        <v>5155</v>
      </c>
      <c r="AK24" s="136"/>
      <c r="AL24" s="136"/>
      <c r="AM24" s="136"/>
      <c r="AN24" s="277" t="s">
        <v>5155</v>
      </c>
      <c r="AO24" s="136"/>
      <c r="AP24" s="136"/>
      <c r="AQ24" s="136"/>
      <c r="AR24" s="277" t="s">
        <v>5155</v>
      </c>
      <c r="AS24" s="136"/>
      <c r="AT24" s="136"/>
      <c r="AU24" s="136"/>
      <c r="AV24" s="277" t="s">
        <v>5155</v>
      </c>
      <c r="AW24" s="136"/>
      <c r="AX24" s="136"/>
      <c r="AY24" s="136"/>
      <c r="AZ24" s="138">
        <f t="shared" si="0"/>
        <v>52</v>
      </c>
    </row>
    <row r="25" spans="1:52" ht="23.25" customHeight="1" x14ac:dyDescent="0.4">
      <c r="A25" s="133">
        <v>15</v>
      </c>
      <c r="B25" s="134" t="str">
        <f>IF('Mau A2'!B25="","",'Mau A2'!B25)</f>
        <v/>
      </c>
      <c r="C25" s="135" t="str">
        <f>IF('Mau A2'!C25="","",'Mau A2'!C25)</f>
        <v/>
      </c>
      <c r="D25" s="277" t="s">
        <v>5155</v>
      </c>
      <c r="E25" s="277" t="s">
        <v>5155</v>
      </c>
      <c r="F25" s="136" t="s">
        <v>5155</v>
      </c>
      <c r="G25" s="136"/>
      <c r="H25" s="277" t="s">
        <v>5155</v>
      </c>
      <c r="I25" s="136"/>
      <c r="J25" s="136"/>
      <c r="K25" s="136"/>
      <c r="L25" s="277" t="s">
        <v>5155</v>
      </c>
      <c r="M25" s="136"/>
      <c r="N25" s="136"/>
      <c r="O25" s="136"/>
      <c r="P25" s="277" t="s">
        <v>5155</v>
      </c>
      <c r="Q25" s="136"/>
      <c r="R25" s="136"/>
      <c r="S25" s="136"/>
      <c r="T25" s="277" t="s">
        <v>5155</v>
      </c>
      <c r="U25" s="136"/>
      <c r="V25" s="136"/>
      <c r="W25" s="136"/>
      <c r="X25" s="277" t="s">
        <v>5155</v>
      </c>
      <c r="Y25" s="136"/>
      <c r="Z25" s="136"/>
      <c r="AA25" s="136"/>
      <c r="AB25" s="279"/>
      <c r="AC25" s="136"/>
      <c r="AD25" s="136"/>
      <c r="AE25" s="136"/>
      <c r="AF25" s="277" t="s">
        <v>5155</v>
      </c>
      <c r="AG25" s="136"/>
      <c r="AH25" s="136"/>
      <c r="AI25" s="136"/>
      <c r="AJ25" s="277" t="s">
        <v>5155</v>
      </c>
      <c r="AK25" s="136"/>
      <c r="AL25" s="136"/>
      <c r="AM25" s="136"/>
      <c r="AN25" s="277" t="s">
        <v>5155</v>
      </c>
      <c r="AO25" s="136"/>
      <c r="AP25" s="136"/>
      <c r="AQ25" s="136"/>
      <c r="AR25" s="277" t="s">
        <v>5155</v>
      </c>
      <c r="AS25" s="136"/>
      <c r="AT25" s="136"/>
      <c r="AU25" s="136"/>
      <c r="AV25" s="277" t="s">
        <v>5155</v>
      </c>
      <c r="AW25" s="136"/>
      <c r="AX25" s="136"/>
      <c r="AY25" s="136"/>
      <c r="AZ25" s="138">
        <f t="shared" si="0"/>
        <v>52</v>
      </c>
    </row>
    <row r="26" spans="1:52" ht="23.25" customHeight="1" x14ac:dyDescent="0.4">
      <c r="A26" s="133">
        <v>16</v>
      </c>
      <c r="B26" s="134" t="str">
        <f>IF('Mau A2'!B26="","",'Mau A2'!B26)</f>
        <v/>
      </c>
      <c r="C26" s="135" t="str">
        <f>IF('Mau A2'!C26="","",'Mau A2'!C26)</f>
        <v/>
      </c>
      <c r="D26" s="277" t="s">
        <v>5155</v>
      </c>
      <c r="E26" s="277" t="s">
        <v>5155</v>
      </c>
      <c r="F26" s="136" t="s">
        <v>5155</v>
      </c>
      <c r="G26" s="136"/>
      <c r="H26" s="277" t="s">
        <v>5155</v>
      </c>
      <c r="I26" s="136"/>
      <c r="J26" s="136"/>
      <c r="K26" s="136"/>
      <c r="L26" s="277" t="s">
        <v>5155</v>
      </c>
      <c r="M26" s="136"/>
      <c r="N26" s="136"/>
      <c r="O26" s="136"/>
      <c r="P26" s="277" t="s">
        <v>5155</v>
      </c>
      <c r="Q26" s="136"/>
      <c r="R26" s="136"/>
      <c r="S26" s="136"/>
      <c r="T26" s="277" t="s">
        <v>5155</v>
      </c>
      <c r="U26" s="136"/>
      <c r="V26" s="136"/>
      <c r="W26" s="136"/>
      <c r="X26" s="277" t="s">
        <v>5155</v>
      </c>
      <c r="Y26" s="136"/>
      <c r="Z26" s="136"/>
      <c r="AA26" s="136"/>
      <c r="AB26" s="277" t="s">
        <v>5155</v>
      </c>
      <c r="AC26" s="136"/>
      <c r="AD26" s="136"/>
      <c r="AE26" s="136"/>
      <c r="AF26" s="279"/>
      <c r="AG26" s="136"/>
      <c r="AH26" s="136"/>
      <c r="AI26" s="136"/>
      <c r="AJ26" s="277" t="s">
        <v>5155</v>
      </c>
      <c r="AK26" s="136"/>
      <c r="AL26" s="136"/>
      <c r="AM26" s="136"/>
      <c r="AN26" s="277" t="s">
        <v>5155</v>
      </c>
      <c r="AO26" s="136"/>
      <c r="AP26" s="136"/>
      <c r="AQ26" s="136"/>
      <c r="AR26" s="277" t="s">
        <v>5155</v>
      </c>
      <c r="AS26" s="136"/>
      <c r="AT26" s="136"/>
      <c r="AU26" s="136"/>
      <c r="AV26" s="277" t="s">
        <v>5155</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5166</v>
      </c>
      <c r="AO61" s="141"/>
      <c r="AP61" s="141"/>
      <c r="AQ61" s="141"/>
      <c r="AR61" s="140"/>
      <c r="AS61" s="140"/>
      <c r="AT61" s="140"/>
      <c r="AU61" s="140"/>
      <c r="AV61" s="140"/>
      <c r="AW61" s="140"/>
      <c r="AX61" s="140"/>
      <c r="AZ61" s="142"/>
    </row>
    <row r="62" spans="1:52" x14ac:dyDescent="0.4">
      <c r="C62" s="123" t="s">
        <v>5159</v>
      </c>
      <c r="H62" s="113"/>
      <c r="I62" s="113"/>
      <c r="J62" s="113"/>
      <c r="K62" s="113"/>
      <c r="L62" s="113"/>
      <c r="M62" s="113"/>
      <c r="N62" s="113"/>
      <c r="O62" s="113"/>
      <c r="AN62" s="123" t="s">
        <v>1620</v>
      </c>
      <c r="AO62" s="123"/>
      <c r="AP62" s="123"/>
      <c r="AQ62" s="123"/>
      <c r="AZ62" s="113"/>
    </row>
    <row r="63" spans="1:52" x14ac:dyDescent="0.4">
      <c r="C63" s="123" t="s">
        <v>5165</v>
      </c>
      <c r="H63" s="113"/>
      <c r="I63" s="113"/>
      <c r="J63" s="113"/>
      <c r="K63" s="113"/>
      <c r="L63" s="113"/>
      <c r="M63" s="113"/>
      <c r="N63" s="113"/>
      <c r="O63" s="113"/>
    </row>
    <row r="67" spans="3:40" x14ac:dyDescent="0.4">
      <c r="AN67" s="123" t="s">
        <v>730</v>
      </c>
    </row>
    <row r="68" spans="3:40" x14ac:dyDescent="0.4">
      <c r="C68" s="123" t="s">
        <v>5161</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Đỗ Thị</v>
      </c>
      <c r="C19" s="119" t="str">
        <f>IF('Mau A2'!C19="","",'Mau A2'!C19)</f>
        <v>Ngát</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5162</v>
      </c>
      <c r="F65" s="455"/>
    </row>
    <row r="66" spans="2:7" ht="20.25" customHeight="1" x14ac:dyDescent="0.4">
      <c r="B66" s="123" t="s">
        <v>5159</v>
      </c>
      <c r="D66" s="113"/>
      <c r="E66" s="476" t="s">
        <v>1620</v>
      </c>
      <c r="F66" s="476"/>
      <c r="G66" s="156"/>
    </row>
    <row r="67" spans="2:7" x14ac:dyDescent="0.4">
      <c r="B67" s="123" t="s">
        <v>5160</v>
      </c>
      <c r="G67" s="113"/>
    </row>
    <row r="68" spans="2:7" ht="24" customHeight="1" x14ac:dyDescent="0.4"/>
    <row r="72" spans="2:7" ht="23.25" customHeight="1" x14ac:dyDescent="0.4">
      <c r="B72" s="115" t="s">
        <v>5161</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Đỗ Thị</v>
      </c>
      <c r="C19" s="119" t="str">
        <f>IF('Mau A2'!C19="","",'Mau A2'!C19)</f>
        <v>Ngát</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5164</v>
      </c>
      <c r="F65" s="455"/>
    </row>
    <row r="66" spans="2:7" ht="114" customHeight="1" x14ac:dyDescent="0.4">
      <c r="B66" s="278" t="s">
        <v>5163</v>
      </c>
      <c r="D66" s="113"/>
      <c r="E66" s="506" t="s">
        <v>5152</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5150</v>
      </c>
      <c r="E35" s="274">
        <v>4</v>
      </c>
      <c r="F35" s="108">
        <v>16</v>
      </c>
      <c r="G35" s="170">
        <f t="shared" si="0"/>
        <v>16</v>
      </c>
      <c r="H35" s="510">
        <f>SUM(G35:G40)</f>
        <v>32</v>
      </c>
      <c r="I35" s="171"/>
      <c r="J35" s="172"/>
      <c r="K35" s="173"/>
    </row>
    <row r="36" spans="1:11" s="103" customFormat="1" ht="22.5" customHeight="1" x14ac:dyDescent="0.5">
      <c r="A36" s="508"/>
      <c r="B36" s="174"/>
      <c r="C36" s="183"/>
      <c r="D36" s="168" t="s">
        <v>5151</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Đỗ Thị</v>
      </c>
      <c r="C59" s="189" t="str">
        <f>IF('Mau A2'!C19="","",'Mau A2'!C19)</f>
        <v>Ngát</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5150</v>
      </c>
      <c r="E65" s="274">
        <v>4</v>
      </c>
      <c r="F65" s="227">
        <v>16</v>
      </c>
      <c r="G65" s="170">
        <f t="shared" si="0"/>
        <v>16</v>
      </c>
      <c r="H65" s="510">
        <f>SUM(G65:G70)</f>
        <v>32</v>
      </c>
      <c r="I65" s="171"/>
      <c r="J65" s="172"/>
      <c r="K65" s="173"/>
    </row>
    <row r="66" spans="1:11" s="103" customFormat="1" ht="22.5" customHeight="1" x14ac:dyDescent="0.5">
      <c r="A66" s="508"/>
      <c r="B66" s="174"/>
      <c r="C66" s="183"/>
      <c r="D66" s="168" t="s">
        <v>5151</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5150</v>
      </c>
      <c r="E71" s="274">
        <v>4</v>
      </c>
      <c r="F71" s="227">
        <v>16</v>
      </c>
      <c r="G71" s="170">
        <f t="shared" si="0"/>
        <v>16</v>
      </c>
      <c r="H71" s="510">
        <f>SUM(G71:G76)</f>
        <v>32</v>
      </c>
      <c r="I71" s="171"/>
      <c r="J71" s="172"/>
      <c r="K71" s="173"/>
    </row>
    <row r="72" spans="1:11" s="103" customFormat="1" ht="22.5" customHeight="1" x14ac:dyDescent="0.5">
      <c r="A72" s="508"/>
      <c r="B72" s="174"/>
      <c r="C72" s="183"/>
      <c r="D72" s="168" t="s">
        <v>5151</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5150</v>
      </c>
      <c r="E95" s="274">
        <v>4</v>
      </c>
      <c r="F95" s="227">
        <v>16</v>
      </c>
      <c r="G95" s="170">
        <f t="shared" si="1"/>
        <v>16</v>
      </c>
      <c r="H95" s="510">
        <f>SUM(G95:G100)</f>
        <v>32</v>
      </c>
      <c r="I95" s="171"/>
      <c r="J95" s="172"/>
      <c r="K95" s="173"/>
    </row>
    <row r="96" spans="1:11" s="103" customFormat="1" ht="22.5" customHeight="1" x14ac:dyDescent="0.5">
      <c r="A96" s="508"/>
      <c r="B96" s="174"/>
      <c r="C96" s="183"/>
      <c r="D96" s="168" t="s">
        <v>5151</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5154</v>
      </c>
      <c r="H313" s="455"/>
      <c r="I313" s="455"/>
      <c r="J313" s="156"/>
      <c r="K313" s="156"/>
    </row>
    <row r="314" spans="1:11" ht="117" customHeight="1" x14ac:dyDescent="0.4">
      <c r="B314" s="506" t="s">
        <v>5153</v>
      </c>
      <c r="C314" s="476"/>
      <c r="D314" s="476"/>
      <c r="E314" s="113"/>
      <c r="F314" s="113"/>
      <c r="G314" s="506" t="s">
        <v>5152</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5173</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Đỗ Thị</v>
      </c>
      <c r="C19" s="211" t="str">
        <f>IF('Mau A2'!C19="","",'Mau A2'!C19)</f>
        <v>Ngát</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5167</v>
      </c>
    </row>
    <row r="68" spans="1:9" x14ac:dyDescent="0.4">
      <c r="I68" s="196" t="s">
        <v>5168</v>
      </c>
    </row>
    <row r="74" spans="1:9" x14ac:dyDescent="0.4">
      <c r="I74" s="196" t="s">
        <v>5161</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2020-12-05T18:56:22Z</dcterms:modified>
</cp:coreProperties>
</file>