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4\"/>
    </mc:Choice>
  </mc:AlternateContent>
  <bookViews>
    <workbookView xWindow="-15" yWindow="105" windowWidth="9720" windowHeight="11640" activeTab="2"/>
  </bookViews>
  <sheets>
    <sheet name="THANG 10" sheetId="29" r:id="rId1"/>
    <sheet name="THANG 11" sheetId="30" r:id="rId2"/>
    <sheet name="THANG12" sheetId="31" r:id="rId3"/>
    <sheet name="QUÝ III.2020" sheetId="32" r:id="rId4"/>
  </sheets>
  <calcPr calcId="152511"/>
</workbook>
</file>

<file path=xl/calcChain.xml><?xml version="1.0" encoding="utf-8"?>
<calcChain xmlns="http://schemas.openxmlformats.org/spreadsheetml/2006/main">
  <c r="F19" i="32" l="1"/>
  <c r="F18" i="32"/>
  <c r="F17" i="32"/>
  <c r="D23" i="31"/>
  <c r="C22" i="31"/>
  <c r="K21" i="31"/>
  <c r="D23" i="30"/>
  <c r="D22" i="30"/>
  <c r="K21" i="30"/>
  <c r="F20" i="30"/>
  <c r="F19" i="30"/>
  <c r="F18" i="30"/>
  <c r="F17" i="30"/>
  <c r="H17" i="30" s="1"/>
  <c r="F16" i="30"/>
  <c r="F15" i="30"/>
  <c r="F14" i="30"/>
  <c r="F13" i="30"/>
  <c r="F12" i="30"/>
  <c r="F11" i="30"/>
  <c r="F10" i="30"/>
  <c r="F9" i="30"/>
  <c r="F8" i="30"/>
  <c r="F7" i="30"/>
  <c r="F6" i="30"/>
  <c r="F5" i="30"/>
  <c r="H19" i="30"/>
  <c r="H15" i="30"/>
  <c r="H12" i="30"/>
  <c r="H10" i="30"/>
  <c r="H8" i="30"/>
  <c r="H6" i="30"/>
  <c r="F20" i="31"/>
  <c r="F19" i="31"/>
  <c r="F18" i="31"/>
  <c r="F17" i="31"/>
  <c r="F16" i="31"/>
  <c r="F15" i="31"/>
  <c r="F14" i="31"/>
  <c r="F13" i="31"/>
  <c r="F12" i="31"/>
  <c r="F11" i="31"/>
  <c r="F10" i="31"/>
  <c r="F9" i="31"/>
  <c r="F8" i="31"/>
  <c r="F7" i="31"/>
  <c r="F6" i="31"/>
  <c r="F5" i="31"/>
  <c r="K19" i="29"/>
  <c r="K20" i="29"/>
  <c r="J19" i="29"/>
  <c r="J20" i="29"/>
  <c r="H19" i="29"/>
  <c r="H20" i="29"/>
  <c r="F19" i="29"/>
  <c r="F18" i="29"/>
  <c r="J13" i="30" l="1"/>
  <c r="K13" i="30" s="1"/>
  <c r="H5" i="30"/>
  <c r="J5" i="30" s="1"/>
  <c r="K5" i="30" s="1"/>
  <c r="H7" i="30"/>
  <c r="J7" i="30" s="1"/>
  <c r="K7" i="30" s="1"/>
  <c r="H9" i="30"/>
  <c r="J9" i="30" s="1"/>
  <c r="K9" i="30" s="1"/>
  <c r="H11" i="30"/>
  <c r="J11" i="30" s="1"/>
  <c r="K11" i="30" s="1"/>
  <c r="H13" i="30"/>
  <c r="H16" i="30"/>
  <c r="J16" i="30" s="1"/>
  <c r="K16" i="30" s="1"/>
  <c r="H18" i="30"/>
  <c r="J18" i="30" s="1"/>
  <c r="K18" i="30" s="1"/>
  <c r="H20" i="30"/>
  <c r="J20" i="30" s="1"/>
  <c r="K20" i="30" s="1"/>
  <c r="J6" i="30"/>
  <c r="K6" i="30" s="1"/>
  <c r="J8" i="30"/>
  <c r="K8" i="30" s="1"/>
  <c r="J10" i="30"/>
  <c r="K10" i="30" s="1"/>
  <c r="J12" i="30"/>
  <c r="K12" i="30" s="1"/>
  <c r="J15" i="30"/>
  <c r="K15" i="30" s="1"/>
  <c r="J17" i="30"/>
  <c r="K17" i="30" s="1"/>
  <c r="J19" i="30"/>
  <c r="K19" i="30" s="1"/>
  <c r="H14" i="30"/>
  <c r="J14" i="30" s="1"/>
  <c r="K14" i="30" s="1"/>
  <c r="J7" i="31"/>
  <c r="K7" i="31" s="1"/>
  <c r="J5" i="31"/>
  <c r="K5" i="31" s="1"/>
  <c r="J6" i="31"/>
  <c r="K6" i="31" s="1"/>
  <c r="J8" i="31"/>
  <c r="K8" i="31" s="1"/>
  <c r="J9" i="31"/>
  <c r="K9" i="31" s="1"/>
  <c r="J10" i="31"/>
  <c r="K10" i="31" s="1"/>
  <c r="J11" i="31"/>
  <c r="K11" i="31" s="1"/>
  <c r="J12" i="31"/>
  <c r="K12" i="31" s="1"/>
  <c r="J13" i="31"/>
  <c r="K13" i="31" s="1"/>
  <c r="J14" i="31"/>
  <c r="K14" i="31" s="1"/>
  <c r="J15" i="31"/>
  <c r="K15" i="31" s="1"/>
  <c r="J16" i="31"/>
  <c r="K16" i="31" s="1"/>
  <c r="J17" i="31"/>
  <c r="K17" i="31" s="1"/>
  <c r="J18" i="31"/>
  <c r="K18" i="31" s="1"/>
  <c r="J19" i="31"/>
  <c r="K19" i="31" s="1"/>
  <c r="J20" i="31"/>
  <c r="K20" i="31" s="1"/>
  <c r="H18" i="29"/>
  <c r="J18" i="29" s="1"/>
  <c r="K18" i="29" s="1"/>
  <c r="F4" i="32"/>
  <c r="F5" i="32"/>
  <c r="F6" i="32"/>
  <c r="F7" i="32"/>
  <c r="F8" i="32"/>
  <c r="F9" i="32"/>
  <c r="F10" i="32"/>
  <c r="F11" i="32"/>
  <c r="F12" i="32"/>
  <c r="F13" i="32"/>
  <c r="F14" i="32"/>
  <c r="F15" i="32"/>
  <c r="F16" i="32"/>
  <c r="F20" i="29" l="1"/>
  <c r="F16" i="29" l="1"/>
  <c r="H16" i="29" s="1"/>
  <c r="F17" i="29"/>
  <c r="H17" i="29" s="1"/>
  <c r="F9" i="29"/>
  <c r="F10" i="29"/>
  <c r="F11" i="29"/>
  <c r="F12" i="29"/>
  <c r="F13" i="29"/>
  <c r="F14" i="29"/>
  <c r="F15" i="29"/>
  <c r="H15" i="29" s="1"/>
  <c r="F5" i="29"/>
  <c r="F6" i="29"/>
  <c r="F7" i="29"/>
  <c r="J17" i="29" l="1"/>
  <c r="K17" i="29" s="1"/>
  <c r="J16" i="29"/>
  <c r="K16" i="29" s="1"/>
  <c r="F20" i="32"/>
  <c r="J15" i="29"/>
  <c r="K15" i="29" s="1"/>
  <c r="H12" i="29"/>
  <c r="H11" i="29"/>
  <c r="H10" i="29"/>
  <c r="H9" i="29"/>
  <c r="F8" i="29"/>
  <c r="H8" i="29" s="1"/>
  <c r="H7" i="29"/>
  <c r="H6" i="29"/>
  <c r="H5" i="29"/>
  <c r="J6" i="29" l="1"/>
  <c r="J9" i="29"/>
  <c r="K9" i="29" s="1"/>
  <c r="J8" i="29"/>
  <c r="K8" i="29" s="1"/>
  <c r="J7" i="29"/>
  <c r="K7" i="29" s="1"/>
  <c r="C22" i="32"/>
  <c r="J10" i="29"/>
  <c r="K10" i="29" s="1"/>
  <c r="J11" i="29"/>
  <c r="K11" i="29" s="1"/>
  <c r="J12" i="29"/>
  <c r="K12" i="29" s="1"/>
  <c r="H13" i="29"/>
  <c r="J13" i="29" s="1"/>
  <c r="K13" i="29" s="1"/>
  <c r="H14" i="29"/>
  <c r="J14" i="29" s="1"/>
  <c r="K14" i="29" s="1"/>
  <c r="J5" i="29"/>
  <c r="K5" i="29" s="1"/>
  <c r="K6" i="29"/>
  <c r="K21" i="29" l="1"/>
  <c r="C23" i="29" s="1"/>
  <c r="C23" i="32"/>
  <c r="C24" i="29" l="1"/>
</calcChain>
</file>

<file path=xl/sharedStrings.xml><?xml version="1.0" encoding="utf-8"?>
<sst xmlns="http://schemas.openxmlformats.org/spreadsheetml/2006/main" count="159" uniqueCount="57">
  <si>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</si>
  <si>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</si>
  <si>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</si>
  <si>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</si>
  <si>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</si>
  <si>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</si>
  <si>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</si>
  <si>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</si>
  <si>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Trịnh Hoàng Hiệp</t>
  </si>
  <si>
    <t>Đinh Văn Đệ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</si>
  <si>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</si>
  <si>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</si>
  <si>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</si>
  <si>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</si>
  <si>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</si>
  <si>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</si>
  <si>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Lê Thị Mai Hường</t>
  </si>
  <si>
    <t>PC
CV</t>
  </si>
  <si>
    <t>PC
VK</t>
  </si>
  <si>
    <t>Phụ cấp 
TNNG</t>
  </si>
  <si>
    <t>Tổng
lương</t>
  </si>
  <si>
    <t>Đảng 
phí 1%</t>
  </si>
  <si>
    <t xml:space="preserve">HS
lương </t>
  </si>
  <si>
    <t>đồng</t>
  </si>
  <si>
    <t>Lương 
cơ bản</t>
  </si>
  <si>
    <t>BÍ THƯ</t>
  </si>
  <si>
    <t>NGƯỜI LẬP BÁO CÁO</t>
  </si>
  <si>
    <t xml:space="preserve">T/M CHI BỘ </t>
  </si>
  <si>
    <t>ĐẢNG BỘ TRƯỜNG CAO ĐẲNG 
LÝ TỰ TRỌNG THÀNH PHỐ HỒ CHÍ MINH
CHI BỘ 1
*</t>
  </si>
  <si>
    <t xml:space="preserve">                 Đỗ Thị Thơm</t>
  </si>
  <si>
    <t xml:space="preserve">- Chi bộ nộp lên đảng bộ 70% tiền thu đảng phí </t>
  </si>
  <si>
    <t>Chi bộ trích lại 30% tiền thu đảng phí:</t>
  </si>
  <si>
    <t>Giang Phi Hùng</t>
  </si>
  <si>
    <t>Lữ Xuân Trang</t>
  </si>
  <si>
    <t xml:space="preserve">Chi bộ trích lại 30% </t>
  </si>
  <si>
    <t xml:space="preserve">- Chi bộ nộp lên đảng bộ 70% </t>
  </si>
  <si>
    <t>- Chi bộ trích lại 30%</t>
  </si>
  <si>
    <t>- Chi bộ nộp đảng bộ trường 70%:</t>
  </si>
  <si>
    <t>Nguyễn Ngọc Quỳnh</t>
  </si>
  <si>
    <t>Lê Thị Hồng Vân</t>
  </si>
  <si>
    <t>Cao Thị Hồng Thắm</t>
  </si>
  <si>
    <t>Đặng Thị Nhật Minh</t>
  </si>
  <si>
    <t>TP.Hồ Chí Minh, ngày   tháng   9 năm 2020</t>
  </si>
  <si>
    <t>Đảng phí
tháng 10</t>
  </si>
  <si>
    <t>Đảng phí
tháng 11</t>
  </si>
  <si>
    <t>Đảng phí
tháng 12</t>
  </si>
  <si>
    <t>Đảng phí Quý IV</t>
  </si>
  <si>
    <t>TP.Hồ Chí Minh, ngày     tháng  12  năm 2020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</si>
  <si>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 quý IV năm 2020</t>
    </r>
  </si>
  <si>
    <t>TP.Hồ Chí Minh, ngày    tháng  12 năm 2020</t>
  </si>
  <si>
    <t>Nguyễn Thành Nam</t>
  </si>
  <si>
    <t>Phan Thị Thùy Trang</t>
  </si>
  <si>
    <t xml:space="preserve">Tổng cộng </t>
  </si>
  <si>
    <t>Tổng cộng</t>
  </si>
  <si>
    <r>
      <rPr>
        <b/>
        <sz val="16"/>
        <rFont val="Times New Roman"/>
        <family val="1"/>
      </rPr>
      <t>BẢNG TỔNG HỢP</t>
    </r>
    <r>
      <rPr>
        <sz val="15"/>
        <rFont val="Times New Roman"/>
        <family val="1"/>
      </rPr>
      <t xml:space="preserve">
đóng đảng phí theo lương tháng 12 năm 2020</t>
    </r>
  </si>
  <si>
    <r>
      <rPr>
        <b/>
        <sz val="16"/>
        <rFont val="Times New Roman"/>
        <family val="1"/>
      </rPr>
      <t>BẢNG TỔNG HỢP</t>
    </r>
    <r>
      <rPr>
        <sz val="15"/>
        <rFont val="Times New Roman"/>
        <family val="1"/>
      </rPr>
      <t xml:space="preserve">
đóng đảng phí theo lương tháng 11 năm 2020</t>
    </r>
  </si>
  <si>
    <r>
      <rPr>
        <b/>
        <sz val="16"/>
        <rFont val="Times New Roman"/>
        <family val="1"/>
      </rPr>
      <t>BẢNG TỔNG HỢP</t>
    </r>
    <r>
      <rPr>
        <sz val="15"/>
        <rFont val="Times New Roman"/>
        <family val="1"/>
      </rPr>
      <t xml:space="preserve">
đóng đảng phí theo lương tháng 10 năm 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</si>
</sst>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21" x14ac:knownFonts="1">
    <font>
      <sz val="11"/>
      <color theme="1"/>
      <name val="Calibri"/>
      <family val="2"/>
      <scheme val="minor"/>
    </font>
    <font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5"/>
      <color theme="1"/>
      <name val="Times New Roman"/>
      <family val="1"/>
    </font>
    <font>
      <sz val="12"/>
      <color rgb="FFFF0000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11" fillId="0" borderId="0" applyFont="0" applyFill="0" applyBorder="0" applyAlignment="0" applyProtection="0"/>
    <xf numFmtId="0" fontId="3" fillId="0" borderId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75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4" fillId="0" borderId="0" xfId="0" applyFont="1"/>
    <xf numFmtId="164" fontId="4" fillId="0" borderId="0" xfId="0" applyNumberFormat="1" applyFont="1"/>
    <xf numFmtId="43" fontId="4" fillId="0" borderId="0" xfId="0" applyNumberFormat="1" applyFont="1"/>
    <xf numFmtId="0" fontId="13" fillId="0" borderId="0" xfId="0" applyFont="1"/>
    <xf numFmtId="0" fontId="0" fillId="0" borderId="0" xfId="0" applyAlignment="1">
      <alignment vertical="center"/>
    </xf>
    <xf numFmtId="0" fontId="4" fillId="0" borderId="0" xfId="0" quotePrefix="1" applyFont="1" applyAlignment="1">
      <alignment vertical="center"/>
    </xf>
    <xf numFmtId="0" fontId="4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9" fontId="4" fillId="2" borderId="1" xfId="4" applyFont="1" applyFill="1" applyBorder="1" applyAlignment="1">
      <alignment horizontal="right" vertical="center"/>
    </xf>
    <xf numFmtId="9" fontId="4" fillId="2" borderId="1" xfId="0" applyNumberFormat="1" applyFont="1" applyFill="1" applyBorder="1" applyAlignment="1">
      <alignment horizontal="right" vertical="center"/>
    </xf>
    <xf numFmtId="165" fontId="4" fillId="2" borderId="1" xfId="1" applyNumberFormat="1" applyFont="1" applyFill="1" applyBorder="1" applyAlignment="1">
      <alignment horizontal="right" vertical="center"/>
    </xf>
    <xf numFmtId="164" fontId="4" fillId="2" borderId="1" xfId="1" applyNumberFormat="1" applyFont="1" applyFill="1" applyBorder="1" applyAlignment="1">
      <alignment horizontal="right" vertical="center"/>
    </xf>
    <xf numFmtId="9" fontId="4" fillId="2" borderId="1" xfId="3" applyFont="1" applyFill="1" applyBorder="1" applyAlignment="1">
      <alignment horizontal="right" vertical="center"/>
    </xf>
    <xf numFmtId="164" fontId="5" fillId="2" borderId="1" xfId="0" applyNumberFormat="1" applyFont="1" applyFill="1" applyBorder="1" applyAlignment="1">
      <alignment vertical="center"/>
    </xf>
    <xf numFmtId="0" fontId="9" fillId="2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9" fillId="0" borderId="0" xfId="0" quotePrefix="1" applyFont="1" applyAlignment="1">
      <alignment vertical="center"/>
    </xf>
    <xf numFmtId="0" fontId="15" fillId="0" borderId="0" xfId="0" applyFont="1"/>
    <xf numFmtId="0" fontId="9" fillId="0" borderId="0" xfId="0" applyFont="1"/>
    <xf numFmtId="43" fontId="9" fillId="0" borderId="0" xfId="0" applyNumberFormat="1" applyFont="1"/>
    <xf numFmtId="0" fontId="9" fillId="0" borderId="0" xfId="0" applyFont="1" applyAlignment="1">
      <alignment horizontal="center"/>
    </xf>
    <xf numFmtId="0" fontId="16" fillId="0" borderId="0" xfId="0" applyFont="1"/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164" fontId="8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4" fontId="4" fillId="2" borderId="1" xfId="0" applyNumberFormat="1" applyFont="1" applyFill="1" applyBorder="1" applyAlignment="1">
      <alignment horizontal="right" vertical="center"/>
    </xf>
    <xf numFmtId="0" fontId="18" fillId="2" borderId="5" xfId="0" applyFont="1" applyFill="1" applyBorder="1" applyAlignment="1">
      <alignment horizontal="left" vertical="center"/>
    </xf>
    <xf numFmtId="0" fontId="4" fillId="2" borderId="0" xfId="1" applyNumberFormat="1" applyFont="1" applyFill="1" applyBorder="1" applyAlignment="1">
      <alignment horizontal="center" vertical="center"/>
    </xf>
    <xf numFmtId="164" fontId="5" fillId="2" borderId="0" xfId="1" applyNumberFormat="1" applyFont="1" applyFill="1" applyBorder="1" applyAlignment="1">
      <alignment horizontal="right" vertical="center"/>
    </xf>
    <xf numFmtId="164" fontId="5" fillId="0" borderId="0" xfId="0" applyNumberFormat="1" applyFont="1" applyAlignment="1">
      <alignment vertical="center"/>
    </xf>
    <xf numFmtId="164" fontId="5" fillId="2" borderId="1" xfId="1" applyNumberFormat="1" applyFont="1" applyFill="1" applyBorder="1" applyAlignment="1">
      <alignment horizontal="right" vertical="center"/>
    </xf>
    <xf numFmtId="3" fontId="8" fillId="2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5" fillId="2" borderId="4" xfId="1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3" fontId="5" fillId="0" borderId="0" xfId="0" applyNumberFormat="1" applyFont="1" applyAlignment="1">
      <alignment horizontal="center" vertical="center"/>
    </xf>
    <xf numFmtId="0" fontId="5" fillId="2" borderId="6" xfId="1" applyNumberFormat="1" applyFont="1" applyFill="1" applyBorder="1" applyAlignment="1">
      <alignment horizontal="center" vertical="center"/>
    </xf>
    <xf numFmtId="0" fontId="4" fillId="2" borderId="6" xfId="1" applyNumberFormat="1" applyFont="1" applyFill="1" applyBorder="1" applyAlignment="1">
      <alignment horizontal="center" vertical="center"/>
    </xf>
    <xf numFmtId="4" fontId="5" fillId="2" borderId="6" xfId="0" applyNumberFormat="1" applyFont="1" applyFill="1" applyBorder="1" applyAlignment="1">
      <alignment horizontal="center" vertical="center"/>
    </xf>
    <xf numFmtId="3" fontId="5" fillId="0" borderId="0" xfId="0" applyNumberFormat="1" applyFont="1" applyAlignment="1">
      <alignment horizontal="right" vertical="center"/>
    </xf>
    <xf numFmtId="0" fontId="9" fillId="0" borderId="0" xfId="0" quotePrefix="1" applyFont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164" fontId="8" fillId="0" borderId="2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19" fillId="0" borderId="3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</cellXfs>
  <cellStyles count="5">
    <cellStyle name="Comma" xfId="1" builtinId="3"/>
    <cellStyle name="Normal" xfId="0" builtinId="0"/>
    <cellStyle name="Normal 2" xfId="2"/>
    <cellStyle name="Percent" xfId="3" builtinId="5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582706</xdr:rowOff>
    </xdr:from>
    <xdr:to>
      <xdr:col>5</xdr:col>
      <xdr:colOff>609600</xdr:colOff>
      <xdr:row>0</xdr:row>
      <xdr:rowOff>582707</xdr:rowOff>
    </xdr:to>
    <xdr:cxnSp macro="">
      <xdr:nvCxnSpPr>
        <xdr:cNvPr id="2" name="Straight Connector 1"/>
        <xdr:cNvCxnSpPr/>
      </xdr:nvCxnSpPr>
      <xdr:spPr>
        <a:xfrm flipV="1">
          <a:off x="3955678" y="582706"/>
          <a:ext cx="16069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5" zoomScale="120" zoomScaleNormal="120" workbookViewId="0">
      <selection activeCell="C12" sqref="C12"/>
    </sheetView>
  </sheetViews>
  <sheetFormatPr defaultRowHeight="15" x14ac:dyDescent="0.25"/>
  <cols>
    <col min="2" max="2" width="27.5703125" customWidth="1"/>
    <col min="3" max="3" width="8.28515625" customWidth="1"/>
    <col min="4" max="4" width="6.85546875" customWidth="1"/>
    <col min="5" max="5" width="6" customWidth="1"/>
    <col min="9" max="9" width="16.140625" customWidth="1"/>
    <col min="10" max="11" width="13.7109375" customWidth="1"/>
  </cols>
  <sheetData>
    <row r="1" spans="1:11" ht="63.75" customHeight="1" x14ac:dyDescent="0.25">
      <c r="A1" s="62" t="s">
        <v>28</v>
      </c>
      <c r="B1" s="63"/>
      <c r="C1" s="63"/>
      <c r="D1" s="63"/>
      <c r="E1" s="63"/>
      <c r="F1" s="63"/>
      <c r="G1" s="62" t="s">
        <v>6</v>
      </c>
      <c r="H1" s="63"/>
      <c r="I1" s="63"/>
      <c r="J1" s="63"/>
      <c r="K1" s="63"/>
    </row>
    <row r="2" spans="1:11" ht="45.75" customHeight="1" x14ac:dyDescent="0.25">
      <c r="A2" s="64" t="s">
        <v>56</v>
      </c>
      <c r="B2" s="65"/>
      <c r="C2" s="65"/>
      <c r="D2" s="65"/>
      <c r="E2" s="65"/>
      <c r="F2" s="65"/>
      <c r="G2" s="65"/>
      <c r="H2" s="65"/>
      <c r="I2" s="65"/>
      <c r="J2" s="65"/>
      <c r="K2" s="65"/>
    </row>
    <row r="3" spans="1:11" ht="31.5" x14ac:dyDescent="0.25">
      <c r="A3" s="66" t="s">
        <v>0</v>
      </c>
      <c r="B3" s="66" t="s">
        <v>1</v>
      </c>
      <c r="C3" s="67" t="s">
        <v>22</v>
      </c>
      <c r="D3" s="67" t="s">
        <v>17</v>
      </c>
      <c r="E3" s="68" t="s">
        <v>18</v>
      </c>
      <c r="F3" s="69"/>
      <c r="G3" s="68" t="s">
        <v>19</v>
      </c>
      <c r="H3" s="70"/>
      <c r="I3" s="67" t="s">
        <v>24</v>
      </c>
      <c r="J3" s="67" t="s">
        <v>20</v>
      </c>
      <c r="K3" s="71" t="s">
        <v>21</v>
      </c>
    </row>
    <row r="4" spans="1:11" ht="15.75" x14ac:dyDescent="0.25">
      <c r="A4" s="1"/>
      <c r="B4" s="1">
        <v>2</v>
      </c>
      <c r="C4" s="1">
        <v>3</v>
      </c>
      <c r="D4" s="1">
        <v>4</v>
      </c>
      <c r="E4" s="1">
        <v>5</v>
      </c>
      <c r="F4" s="1" t="s">
        <v>2</v>
      </c>
      <c r="G4" s="1">
        <v>7</v>
      </c>
      <c r="H4" s="1" t="s">
        <v>3</v>
      </c>
      <c r="I4" s="1">
        <v>9</v>
      </c>
      <c r="J4" s="1" t="s">
        <v>4</v>
      </c>
      <c r="K4" s="2" t="s">
        <v>5</v>
      </c>
    </row>
    <row r="5" spans="1:11" ht="15.75" x14ac:dyDescent="0.25">
      <c r="A5" s="9">
        <v>1</v>
      </c>
      <c r="B5" s="72" t="s">
        <v>8</v>
      </c>
      <c r="C5" s="10">
        <v>3.66</v>
      </c>
      <c r="D5" s="10">
        <v>0.25</v>
      </c>
      <c r="E5" s="11"/>
      <c r="F5" s="10">
        <f t="shared" ref="F5:F7" si="0">C5*E5</f>
        <v>0</v>
      </c>
      <c r="G5" s="12">
        <v>0.13</v>
      </c>
      <c r="H5" s="13">
        <f t="shared" ref="H5:H16" si="1">(C5+D5+F5)*G5</f>
        <v>0.50830000000000009</v>
      </c>
      <c r="I5" s="14">
        <v>1490000</v>
      </c>
      <c r="J5" s="14">
        <f t="shared" ref="J5:J17" si="2">(C5+D5+F5+H5)*I5</f>
        <v>6583267.0000000009</v>
      </c>
      <c r="K5" s="14">
        <f t="shared" ref="K5:K17" si="3">J5*1%</f>
        <v>65832.670000000013</v>
      </c>
    </row>
    <row r="6" spans="1:11" ht="15.75" x14ac:dyDescent="0.25">
      <c r="A6" s="9">
        <v>2</v>
      </c>
      <c r="B6" s="72" t="s">
        <v>9</v>
      </c>
      <c r="C6" s="10">
        <v>4.9800000000000004</v>
      </c>
      <c r="D6" s="10">
        <v>0.7</v>
      </c>
      <c r="E6" s="11"/>
      <c r="F6" s="10">
        <f t="shared" si="0"/>
        <v>0</v>
      </c>
      <c r="G6" s="12">
        <v>0.19</v>
      </c>
      <c r="H6" s="13">
        <f t="shared" si="1"/>
        <v>1.0792000000000002</v>
      </c>
      <c r="I6" s="14">
        <v>1490000</v>
      </c>
      <c r="J6" s="14">
        <f t="shared" si="2"/>
        <v>10071208.000000002</v>
      </c>
      <c r="K6" s="14">
        <f t="shared" si="3"/>
        <v>100712.08000000002</v>
      </c>
    </row>
    <row r="7" spans="1:11" ht="15.75" x14ac:dyDescent="0.25">
      <c r="A7" s="9">
        <v>3</v>
      </c>
      <c r="B7" s="72" t="s">
        <v>10</v>
      </c>
      <c r="C7" s="10">
        <v>3.66</v>
      </c>
      <c r="D7" s="10"/>
      <c r="E7" s="11"/>
      <c r="F7" s="10">
        <f t="shared" si="0"/>
        <v>0</v>
      </c>
      <c r="G7" s="12">
        <v>0.14000000000000001</v>
      </c>
      <c r="H7" s="13">
        <f t="shared" si="1"/>
        <v>0.51240000000000008</v>
      </c>
      <c r="I7" s="14">
        <v>1490000</v>
      </c>
      <c r="J7" s="14">
        <f t="shared" si="2"/>
        <v>6216876.0000000009</v>
      </c>
      <c r="K7" s="14">
        <f t="shared" si="3"/>
        <v>62168.760000000009</v>
      </c>
    </row>
    <row r="8" spans="1:11" ht="15.75" x14ac:dyDescent="0.25">
      <c r="A8" s="9">
        <v>4</v>
      </c>
      <c r="B8" s="72" t="s">
        <v>11</v>
      </c>
      <c r="C8" s="10">
        <v>4.9800000000000004</v>
      </c>
      <c r="D8" s="10"/>
      <c r="E8" s="11">
        <v>7.0000000000000007E-2</v>
      </c>
      <c r="F8" s="10">
        <f>C8*E8</f>
        <v>0.34860000000000008</v>
      </c>
      <c r="G8" s="12">
        <v>0.24</v>
      </c>
      <c r="H8" s="13">
        <f t="shared" si="1"/>
        <v>1.2788640000000002</v>
      </c>
      <c r="I8" s="14">
        <v>1490000</v>
      </c>
      <c r="J8" s="14">
        <f t="shared" si="2"/>
        <v>9845121.3600000013</v>
      </c>
      <c r="K8" s="14">
        <f t="shared" si="3"/>
        <v>98451.213600000017</v>
      </c>
    </row>
    <row r="9" spans="1:11" ht="15.75" x14ac:dyDescent="0.25">
      <c r="A9" s="9">
        <v>5</v>
      </c>
      <c r="B9" s="72" t="s">
        <v>12</v>
      </c>
      <c r="C9" s="10">
        <v>4.9800000000000004</v>
      </c>
      <c r="D9" s="10">
        <v>0.25</v>
      </c>
      <c r="E9" s="11"/>
      <c r="F9" s="10">
        <f t="shared" ref="F9:F16" si="4">C9*E9</f>
        <v>0</v>
      </c>
      <c r="G9" s="12">
        <v>0.21</v>
      </c>
      <c r="H9" s="13">
        <f t="shared" si="1"/>
        <v>1.0983000000000001</v>
      </c>
      <c r="I9" s="14">
        <v>1490000</v>
      </c>
      <c r="J9" s="14">
        <f t="shared" si="2"/>
        <v>9429167</v>
      </c>
      <c r="K9" s="14">
        <f t="shared" si="3"/>
        <v>94291.67</v>
      </c>
    </row>
    <row r="10" spans="1:11" ht="15.75" x14ac:dyDescent="0.25">
      <c r="A10" s="9">
        <v>6</v>
      </c>
      <c r="B10" s="72" t="s">
        <v>13</v>
      </c>
      <c r="C10" s="10">
        <v>4.6500000000000004</v>
      </c>
      <c r="D10" s="10">
        <v>0.35</v>
      </c>
      <c r="E10" s="11"/>
      <c r="F10" s="10">
        <f t="shared" si="4"/>
        <v>0</v>
      </c>
      <c r="G10" s="12">
        <v>0.18</v>
      </c>
      <c r="H10" s="13">
        <f t="shared" si="1"/>
        <v>0.89999999999999991</v>
      </c>
      <c r="I10" s="14">
        <v>1490000</v>
      </c>
      <c r="J10" s="14">
        <f t="shared" si="2"/>
        <v>8791000</v>
      </c>
      <c r="K10" s="14">
        <f t="shared" si="3"/>
        <v>87910</v>
      </c>
    </row>
    <row r="11" spans="1:11" ht="15.75" x14ac:dyDescent="0.25">
      <c r="A11" s="9">
        <v>7</v>
      </c>
      <c r="B11" s="72" t="s">
        <v>14</v>
      </c>
      <c r="C11" s="10">
        <v>3.33</v>
      </c>
      <c r="D11" s="10"/>
      <c r="E11" s="11"/>
      <c r="F11" s="10">
        <f t="shared" si="4"/>
        <v>0</v>
      </c>
      <c r="G11" s="12">
        <v>0.1</v>
      </c>
      <c r="H11" s="13">
        <f t="shared" si="1"/>
        <v>0.33300000000000002</v>
      </c>
      <c r="I11" s="14">
        <v>1490000</v>
      </c>
      <c r="J11" s="14">
        <f t="shared" si="2"/>
        <v>5457870</v>
      </c>
      <c r="K11" s="14">
        <f t="shared" si="3"/>
        <v>54578.700000000004</v>
      </c>
    </row>
    <row r="12" spans="1:11" ht="15.75" x14ac:dyDescent="0.25">
      <c r="A12" s="9">
        <v>8</v>
      </c>
      <c r="B12" s="72" t="s">
        <v>15</v>
      </c>
      <c r="C12" s="10">
        <v>4.9800000000000004</v>
      </c>
      <c r="D12" s="10"/>
      <c r="E12" s="11"/>
      <c r="F12" s="10">
        <f t="shared" si="4"/>
        <v>0</v>
      </c>
      <c r="G12" s="12">
        <v>0.21</v>
      </c>
      <c r="H12" s="13">
        <f t="shared" si="1"/>
        <v>1.0458000000000001</v>
      </c>
      <c r="I12" s="14">
        <v>1490000</v>
      </c>
      <c r="J12" s="14">
        <f t="shared" si="2"/>
        <v>8978442</v>
      </c>
      <c r="K12" s="14">
        <f t="shared" si="3"/>
        <v>89784.42</v>
      </c>
    </row>
    <row r="13" spans="1:11" ht="15.75" x14ac:dyDescent="0.25">
      <c r="A13" s="9">
        <v>9</v>
      </c>
      <c r="B13" s="72" t="s">
        <v>16</v>
      </c>
      <c r="C13" s="10">
        <v>3.33</v>
      </c>
      <c r="D13" s="10"/>
      <c r="E13" s="15"/>
      <c r="F13" s="10">
        <f t="shared" si="4"/>
        <v>0</v>
      </c>
      <c r="G13" s="12">
        <v>0.1</v>
      </c>
      <c r="H13" s="13">
        <f t="shared" si="1"/>
        <v>0.33300000000000002</v>
      </c>
      <c r="I13" s="14">
        <v>1490000</v>
      </c>
      <c r="J13" s="14">
        <f t="shared" si="2"/>
        <v>5457870</v>
      </c>
      <c r="K13" s="14">
        <f t="shared" si="3"/>
        <v>54578.700000000004</v>
      </c>
    </row>
    <row r="14" spans="1:11" ht="15.75" x14ac:dyDescent="0.25">
      <c r="A14" s="9">
        <v>10</v>
      </c>
      <c r="B14" s="72" t="s">
        <v>32</v>
      </c>
      <c r="C14" s="10">
        <v>3.33</v>
      </c>
      <c r="D14" s="10"/>
      <c r="E14" s="15"/>
      <c r="F14" s="10">
        <f t="shared" si="4"/>
        <v>0</v>
      </c>
      <c r="G14" s="12">
        <v>0.11</v>
      </c>
      <c r="H14" s="13">
        <f t="shared" si="1"/>
        <v>0.36630000000000001</v>
      </c>
      <c r="I14" s="14">
        <v>1490000</v>
      </c>
      <c r="J14" s="14">
        <f t="shared" si="2"/>
        <v>5507487</v>
      </c>
      <c r="K14" s="14">
        <f t="shared" si="3"/>
        <v>55074.87</v>
      </c>
    </row>
    <row r="15" spans="1:11" ht="15.75" x14ac:dyDescent="0.25">
      <c r="A15" s="9">
        <v>11</v>
      </c>
      <c r="B15" s="72" t="s">
        <v>33</v>
      </c>
      <c r="C15" s="33">
        <v>3</v>
      </c>
      <c r="D15" s="10">
        <v>0.25</v>
      </c>
      <c r="E15" s="15"/>
      <c r="F15" s="10">
        <f t="shared" si="4"/>
        <v>0</v>
      </c>
      <c r="G15" s="12">
        <v>0.09</v>
      </c>
      <c r="H15" s="13">
        <f t="shared" si="1"/>
        <v>0.29249999999999998</v>
      </c>
      <c r="I15" s="14">
        <v>1490000</v>
      </c>
      <c r="J15" s="14">
        <f t="shared" si="2"/>
        <v>5278325</v>
      </c>
      <c r="K15" s="14">
        <f t="shared" si="3"/>
        <v>52783.25</v>
      </c>
    </row>
    <row r="16" spans="1:11" ht="15.75" x14ac:dyDescent="0.25">
      <c r="A16" s="9">
        <v>12</v>
      </c>
      <c r="B16" s="72" t="s">
        <v>38</v>
      </c>
      <c r="C16" s="33">
        <v>3.33</v>
      </c>
      <c r="D16" s="10">
        <v>0.35</v>
      </c>
      <c r="E16" s="15"/>
      <c r="F16" s="10">
        <f t="shared" si="4"/>
        <v>0</v>
      </c>
      <c r="G16" s="12">
        <v>0.1</v>
      </c>
      <c r="H16" s="13">
        <f t="shared" si="1"/>
        <v>0.36800000000000005</v>
      </c>
      <c r="I16" s="14">
        <v>1490000</v>
      </c>
      <c r="J16" s="14">
        <f t="shared" si="2"/>
        <v>6031520</v>
      </c>
      <c r="K16" s="14">
        <f t="shared" si="3"/>
        <v>60315.200000000004</v>
      </c>
    </row>
    <row r="17" spans="1:11" ht="15.75" x14ac:dyDescent="0.25">
      <c r="A17" s="9">
        <v>13</v>
      </c>
      <c r="B17" s="72" t="s">
        <v>39</v>
      </c>
      <c r="C17" s="33">
        <v>3.66</v>
      </c>
      <c r="D17" s="10">
        <v>0.35</v>
      </c>
      <c r="E17" s="15"/>
      <c r="F17" s="10">
        <f>C17*E17</f>
        <v>0</v>
      </c>
      <c r="G17" s="12">
        <v>0.12</v>
      </c>
      <c r="H17" s="13">
        <f>(C17+D17+F17)*G17</f>
        <v>0.48119999999999996</v>
      </c>
      <c r="I17" s="14">
        <v>1490000</v>
      </c>
      <c r="J17" s="14">
        <f t="shared" si="2"/>
        <v>6691888</v>
      </c>
      <c r="K17" s="14">
        <f t="shared" si="3"/>
        <v>66918.880000000005</v>
      </c>
    </row>
    <row r="18" spans="1:11" ht="15.75" x14ac:dyDescent="0.25">
      <c r="A18" s="9">
        <v>14</v>
      </c>
      <c r="B18" s="73" t="s">
        <v>40</v>
      </c>
      <c r="C18" s="33">
        <v>3.33</v>
      </c>
      <c r="D18" s="10"/>
      <c r="E18" s="15"/>
      <c r="F18" s="10">
        <f>C18*E18</f>
        <v>0</v>
      </c>
      <c r="G18" s="12">
        <v>0.1</v>
      </c>
      <c r="H18" s="13">
        <f>(C18+D18+F18)*G18</f>
        <v>0.33300000000000002</v>
      </c>
      <c r="I18" s="14">
        <v>1490000</v>
      </c>
      <c r="J18" s="14">
        <f t="shared" ref="J18:J20" si="5">(C18+D18+F18+H18)*I18</f>
        <v>5457870</v>
      </c>
      <c r="K18" s="14">
        <f t="shared" ref="K18:K20" si="6">J18*1%</f>
        <v>54578.700000000004</v>
      </c>
    </row>
    <row r="19" spans="1:11" ht="15.75" x14ac:dyDescent="0.25">
      <c r="A19" s="9">
        <v>15</v>
      </c>
      <c r="B19" s="73" t="s">
        <v>50</v>
      </c>
      <c r="C19" s="33">
        <v>3.99</v>
      </c>
      <c r="D19" s="10">
        <v>0.45</v>
      </c>
      <c r="E19" s="15"/>
      <c r="F19" s="10">
        <f>C19*E19</f>
        <v>0</v>
      </c>
      <c r="G19" s="12">
        <v>0.15</v>
      </c>
      <c r="H19" s="13">
        <f t="shared" ref="H19:H20" si="7">(C19+D19+F19)*G19</f>
        <v>0.66600000000000004</v>
      </c>
      <c r="I19" s="14">
        <v>1490000</v>
      </c>
      <c r="J19" s="14">
        <f t="shared" si="5"/>
        <v>7607940.0000000009</v>
      </c>
      <c r="K19" s="14">
        <f t="shared" si="6"/>
        <v>76079.400000000009</v>
      </c>
    </row>
    <row r="20" spans="1:11" ht="15.75" x14ac:dyDescent="0.25">
      <c r="A20" s="9">
        <v>16</v>
      </c>
      <c r="B20" s="73" t="s">
        <v>51</v>
      </c>
      <c r="C20" s="33">
        <v>3.66</v>
      </c>
      <c r="D20" s="10">
        <v>0.25</v>
      </c>
      <c r="E20" s="15"/>
      <c r="F20" s="10">
        <f>C20*E20</f>
        <v>0</v>
      </c>
      <c r="G20" s="12">
        <v>0.11</v>
      </c>
      <c r="H20" s="13">
        <f t="shared" si="7"/>
        <v>0.43010000000000004</v>
      </c>
      <c r="I20" s="14">
        <v>1490000</v>
      </c>
      <c r="J20" s="14">
        <f t="shared" si="5"/>
        <v>6466749.0000000009</v>
      </c>
      <c r="K20" s="14">
        <f t="shared" si="6"/>
        <v>64667.490000000013</v>
      </c>
    </row>
    <row r="21" spans="1:11" ht="15.75" x14ac:dyDescent="0.25">
      <c r="A21" s="43" t="s">
        <v>7</v>
      </c>
      <c r="B21" s="44"/>
      <c r="C21" s="44"/>
      <c r="D21" s="44"/>
      <c r="E21" s="44"/>
      <c r="F21" s="44"/>
      <c r="G21" s="44"/>
      <c r="H21" s="44"/>
      <c r="I21" s="44"/>
      <c r="J21" s="45"/>
      <c r="K21" s="16">
        <f>SUM(K5:K20)</f>
        <v>1138726.0035999999</v>
      </c>
    </row>
    <row r="22" spans="1:11" ht="15.75" x14ac:dyDescent="0.25">
      <c r="A22" s="3"/>
      <c r="B22" s="3"/>
      <c r="C22" s="30"/>
      <c r="D22" s="3"/>
      <c r="E22" s="3"/>
      <c r="F22" s="3"/>
      <c r="G22" s="3"/>
      <c r="H22" s="3"/>
      <c r="I22" s="3"/>
      <c r="J22" s="3"/>
      <c r="K22" s="3"/>
    </row>
    <row r="23" spans="1:11" ht="15.75" x14ac:dyDescent="0.25">
      <c r="A23" s="8" t="s">
        <v>31</v>
      </c>
      <c r="B23" s="8"/>
      <c r="C23" s="46">
        <f>K21*30%</f>
        <v>341617.80107999995</v>
      </c>
      <c r="D23" s="46"/>
      <c r="E23" s="8"/>
      <c r="F23" s="8"/>
      <c r="G23" s="8"/>
      <c r="H23" s="6"/>
      <c r="I23" s="6"/>
      <c r="J23" s="6"/>
      <c r="K23" s="3"/>
    </row>
    <row r="24" spans="1:11" ht="15.75" x14ac:dyDescent="0.25">
      <c r="A24" s="8" t="s">
        <v>35</v>
      </c>
      <c r="B24" s="8"/>
      <c r="C24" s="46">
        <f>K21*70%</f>
        <v>797108.20251999993</v>
      </c>
      <c r="D24" s="46"/>
      <c r="E24" s="8"/>
      <c r="F24" s="8"/>
      <c r="G24" s="8"/>
      <c r="H24" s="6"/>
      <c r="I24" s="6"/>
      <c r="J24" s="6"/>
      <c r="K24" s="5"/>
    </row>
    <row r="25" spans="1:11" ht="15.75" x14ac:dyDescent="0.25">
      <c r="A25" s="3"/>
      <c r="B25" s="3"/>
      <c r="C25" s="30"/>
      <c r="D25" s="3"/>
      <c r="E25" s="3"/>
      <c r="F25" s="3"/>
      <c r="G25" s="3"/>
      <c r="H25" s="3"/>
      <c r="I25" s="3"/>
      <c r="J25" s="3"/>
      <c r="K25" s="5"/>
    </row>
    <row r="26" spans="1:11" ht="15.75" x14ac:dyDescent="0.25">
      <c r="A26" s="6"/>
      <c r="B26" s="6"/>
      <c r="D26" s="6"/>
      <c r="E26" s="6"/>
      <c r="F26" s="6"/>
      <c r="G26" s="47" t="s">
        <v>47</v>
      </c>
      <c r="H26" s="47"/>
      <c r="I26" s="47"/>
      <c r="J26" s="47"/>
      <c r="K26" s="47"/>
    </row>
    <row r="27" spans="1:11" ht="15.75" x14ac:dyDescent="0.25">
      <c r="A27" s="48" t="s">
        <v>26</v>
      </c>
      <c r="B27" s="48"/>
      <c r="C27" s="48"/>
      <c r="D27" s="48"/>
      <c r="E27" s="48"/>
      <c r="F27" s="48"/>
      <c r="G27" s="48" t="s">
        <v>27</v>
      </c>
      <c r="H27" s="48"/>
      <c r="I27" s="48"/>
      <c r="J27" s="48"/>
      <c r="K27" s="48"/>
    </row>
    <row r="28" spans="1:11" ht="16.5" x14ac:dyDescent="0.25">
      <c r="D28" s="6"/>
      <c r="E28" s="6"/>
      <c r="F28" s="6"/>
      <c r="G28" s="40" t="s">
        <v>25</v>
      </c>
      <c r="H28" s="40"/>
      <c r="I28" s="40"/>
      <c r="J28" s="40"/>
      <c r="K28" s="40"/>
    </row>
    <row r="29" spans="1:11" ht="15.75" x14ac:dyDescent="0.25">
      <c r="D29" s="6"/>
      <c r="E29" s="6"/>
      <c r="F29" s="6"/>
    </row>
    <row r="30" spans="1:11" ht="15.75" x14ac:dyDescent="0.25">
      <c r="B30" s="41" t="s">
        <v>29</v>
      </c>
      <c r="C30" s="42"/>
      <c r="D30" s="42"/>
      <c r="E30" s="6"/>
      <c r="F30" s="6"/>
    </row>
    <row r="31" spans="1:11" ht="15.75" x14ac:dyDescent="0.25">
      <c r="B31" s="42"/>
      <c r="C31" s="42"/>
      <c r="D31" s="42"/>
      <c r="E31" s="6"/>
      <c r="F31" s="6"/>
      <c r="H31" s="41" t="s">
        <v>41</v>
      </c>
      <c r="I31" s="42"/>
      <c r="J31" s="42"/>
    </row>
    <row r="32" spans="1:11" ht="15.75" x14ac:dyDescent="0.25">
      <c r="B32" s="42"/>
      <c r="C32" s="42"/>
      <c r="D32" s="42"/>
      <c r="E32" s="6"/>
      <c r="F32" s="6"/>
      <c r="H32" s="42"/>
      <c r="I32" s="42"/>
      <c r="J32" s="42"/>
    </row>
    <row r="33" spans="1:11" ht="15.75" x14ac:dyDescent="0.25">
      <c r="A33" s="7"/>
      <c r="C33" s="7"/>
      <c r="D33" s="6"/>
      <c r="E33" s="6"/>
      <c r="F33" s="6"/>
      <c r="G33" s="7"/>
      <c r="H33" s="7"/>
      <c r="I33" s="7"/>
      <c r="J33" s="7"/>
      <c r="K33" s="7"/>
    </row>
    <row r="34" spans="1:11" ht="15.75" x14ac:dyDescent="0.25">
      <c r="A34" s="3"/>
      <c r="B34" s="3"/>
      <c r="C34" s="3"/>
      <c r="D34" s="3"/>
      <c r="E34" s="3"/>
      <c r="F34" s="3"/>
      <c r="G34" s="3"/>
      <c r="H34" s="3"/>
      <c r="I34" s="4"/>
      <c r="J34" s="3"/>
      <c r="K34" s="3"/>
    </row>
  </sheetData>
  <mergeCells count="14">
    <mergeCell ref="G28:K28"/>
    <mergeCell ref="B30:D32"/>
    <mergeCell ref="H31:J32"/>
    <mergeCell ref="A1:F1"/>
    <mergeCell ref="G1:K1"/>
    <mergeCell ref="A2:K2"/>
    <mergeCell ref="E3:F3"/>
    <mergeCell ref="G3:H3"/>
    <mergeCell ref="A21:J21"/>
    <mergeCell ref="C23:D23"/>
    <mergeCell ref="C24:D24"/>
    <mergeCell ref="G26:K26"/>
    <mergeCell ref="A27:F27"/>
    <mergeCell ref="G27:K27"/>
  </mergeCells>
  <pageMargins left="0.70866141732283472" right="0.70866141732283472" top="0.74803149606299213" bottom="0.74803149606299213" header="0.31496062992125984" footer="0.31496062992125984"/>
  <pageSetup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3" zoomScaleNormal="100" workbookViewId="0">
      <selection activeCell="K5" sqref="A1:K23"/>
    </sheetView>
  </sheetViews>
  <sheetFormatPr defaultRowHeight="15" x14ac:dyDescent="0.25"/>
  <cols>
    <col min="2" max="2" width="25" customWidth="1"/>
    <col min="3" max="3" width="9.42578125" customWidth="1"/>
    <col min="4" max="4" width="7.140625" customWidth="1"/>
    <col min="5" max="5" width="7" customWidth="1"/>
    <col min="6" max="8" width="9" customWidth="1"/>
    <col min="9" max="9" width="16.140625" customWidth="1"/>
    <col min="10" max="11" width="13.7109375" customWidth="1"/>
  </cols>
  <sheetData>
    <row r="1" spans="1:11" ht="63.75" customHeight="1" x14ac:dyDescent="0.25">
      <c r="A1" s="62" t="s">
        <v>28</v>
      </c>
      <c r="B1" s="63"/>
      <c r="C1" s="63"/>
      <c r="D1" s="63"/>
      <c r="E1" s="63"/>
      <c r="F1" s="63"/>
      <c r="G1" s="62" t="s">
        <v>6</v>
      </c>
      <c r="H1" s="63"/>
      <c r="I1" s="63"/>
      <c r="J1" s="63"/>
      <c r="K1" s="63"/>
    </row>
    <row r="2" spans="1:11" ht="45.75" customHeight="1" x14ac:dyDescent="0.25">
      <c r="A2" s="64" t="s">
        <v>55</v>
      </c>
      <c r="B2" s="65"/>
      <c r="C2" s="65"/>
      <c r="D2" s="65"/>
      <c r="E2" s="65"/>
      <c r="F2" s="65"/>
      <c r="G2" s="65"/>
      <c r="H2" s="65"/>
      <c r="I2" s="65"/>
      <c r="J2" s="65"/>
      <c r="K2" s="65"/>
    </row>
    <row r="3" spans="1:11" ht="31.5" x14ac:dyDescent="0.25">
      <c r="A3" s="66" t="s">
        <v>0</v>
      </c>
      <c r="B3" s="66" t="s">
        <v>1</v>
      </c>
      <c r="C3" s="67" t="s">
        <v>22</v>
      </c>
      <c r="D3" s="67" t="s">
        <v>17</v>
      </c>
      <c r="E3" s="68" t="s">
        <v>18</v>
      </c>
      <c r="F3" s="69"/>
      <c r="G3" s="68" t="s">
        <v>19</v>
      </c>
      <c r="H3" s="70"/>
      <c r="I3" s="67" t="s">
        <v>24</v>
      </c>
      <c r="J3" s="67" t="s">
        <v>20</v>
      </c>
      <c r="K3" s="71" t="s">
        <v>21</v>
      </c>
    </row>
    <row r="4" spans="1:11" ht="15.75" x14ac:dyDescent="0.25">
      <c r="A4" s="1"/>
      <c r="B4" s="1">
        <v>2</v>
      </c>
      <c r="C4" s="1">
        <v>3</v>
      </c>
      <c r="D4" s="1">
        <v>4</v>
      </c>
      <c r="E4" s="1">
        <v>5</v>
      </c>
      <c r="F4" s="1" t="s">
        <v>2</v>
      </c>
      <c r="G4" s="1">
        <v>7</v>
      </c>
      <c r="H4" s="1" t="s">
        <v>3</v>
      </c>
      <c r="I4" s="1">
        <v>9</v>
      </c>
      <c r="J4" s="1" t="s">
        <v>4</v>
      </c>
      <c r="K4" s="2" t="s">
        <v>5</v>
      </c>
    </row>
    <row r="5" spans="1:11" ht="15.75" x14ac:dyDescent="0.25">
      <c r="A5" s="9">
        <v>1</v>
      </c>
      <c r="B5" s="72" t="s">
        <v>8</v>
      </c>
      <c r="C5" s="10">
        <v>3.66</v>
      </c>
      <c r="D5" s="10">
        <v>0.35</v>
      </c>
      <c r="E5" s="11"/>
      <c r="F5" s="10">
        <f t="shared" ref="F5:F7" si="0">C5*E5</f>
        <v>0</v>
      </c>
      <c r="G5" s="12">
        <v>0.13</v>
      </c>
      <c r="H5" s="13">
        <f t="shared" ref="H5:H16" si="1">(C5+D5+F5)*G5</f>
        <v>0.52129999999999999</v>
      </c>
      <c r="I5" s="14">
        <v>1490000</v>
      </c>
      <c r="J5" s="14">
        <f t="shared" ref="J5:J20" si="2">(C5+D5+F5+H5)*I5</f>
        <v>6751637</v>
      </c>
      <c r="K5" s="14">
        <f t="shared" ref="K5:K20" si="3">J5*1%</f>
        <v>67516.37</v>
      </c>
    </row>
    <row r="6" spans="1:11" ht="15.75" x14ac:dyDescent="0.25">
      <c r="A6" s="9">
        <v>2</v>
      </c>
      <c r="B6" s="72" t="s">
        <v>9</v>
      </c>
      <c r="C6" s="10">
        <v>4.9800000000000004</v>
      </c>
      <c r="D6" s="10">
        <v>0.7</v>
      </c>
      <c r="E6" s="11"/>
      <c r="F6" s="10">
        <f t="shared" si="0"/>
        <v>0</v>
      </c>
      <c r="G6" s="12">
        <v>0.19</v>
      </c>
      <c r="H6" s="13">
        <f t="shared" si="1"/>
        <v>1.0792000000000002</v>
      </c>
      <c r="I6" s="14">
        <v>1490000</v>
      </c>
      <c r="J6" s="14">
        <f t="shared" si="2"/>
        <v>10071208.000000002</v>
      </c>
      <c r="K6" s="14">
        <f t="shared" si="3"/>
        <v>100712.08000000002</v>
      </c>
    </row>
    <row r="7" spans="1:11" ht="15.75" x14ac:dyDescent="0.25">
      <c r="A7" s="9">
        <v>3</v>
      </c>
      <c r="B7" s="72" t="s">
        <v>10</v>
      </c>
      <c r="C7" s="10">
        <v>3.99</v>
      </c>
      <c r="D7" s="10"/>
      <c r="E7" s="11"/>
      <c r="F7" s="10">
        <f t="shared" si="0"/>
        <v>0</v>
      </c>
      <c r="G7" s="12">
        <v>0.14000000000000001</v>
      </c>
      <c r="H7" s="13">
        <f t="shared" si="1"/>
        <v>0.5586000000000001</v>
      </c>
      <c r="I7" s="14">
        <v>1490000</v>
      </c>
      <c r="J7" s="14">
        <f t="shared" si="2"/>
        <v>6777414.0000000009</v>
      </c>
      <c r="K7" s="14">
        <f t="shared" si="3"/>
        <v>67774.140000000014</v>
      </c>
    </row>
    <row r="8" spans="1:11" ht="15.75" x14ac:dyDescent="0.25">
      <c r="A8" s="9">
        <v>4</v>
      </c>
      <c r="B8" s="72" t="s">
        <v>11</v>
      </c>
      <c r="C8" s="10">
        <v>4.9800000000000004</v>
      </c>
      <c r="D8" s="10"/>
      <c r="E8" s="11">
        <v>0.08</v>
      </c>
      <c r="F8" s="10">
        <f>C8*E8</f>
        <v>0.39840000000000003</v>
      </c>
      <c r="G8" s="12">
        <v>0.24</v>
      </c>
      <c r="H8" s="13">
        <f t="shared" si="1"/>
        <v>1.290816</v>
      </c>
      <c r="I8" s="14">
        <v>1490000</v>
      </c>
      <c r="J8" s="14">
        <f t="shared" si="2"/>
        <v>9937131.8399999999</v>
      </c>
      <c r="K8" s="14">
        <f t="shared" si="3"/>
        <v>99371.318400000004</v>
      </c>
    </row>
    <row r="9" spans="1:11" ht="15.75" x14ac:dyDescent="0.25">
      <c r="A9" s="9">
        <v>5</v>
      </c>
      <c r="B9" s="72" t="s">
        <v>12</v>
      </c>
      <c r="C9" s="10">
        <v>4.9800000000000004</v>
      </c>
      <c r="D9" s="10">
        <v>0.25</v>
      </c>
      <c r="E9" s="11"/>
      <c r="F9" s="10">
        <f t="shared" ref="F9:F16" si="4">C9*E9</f>
        <v>0</v>
      </c>
      <c r="G9" s="12">
        <v>0.21</v>
      </c>
      <c r="H9" s="13">
        <f t="shared" si="1"/>
        <v>1.0983000000000001</v>
      </c>
      <c r="I9" s="14">
        <v>1490000</v>
      </c>
      <c r="J9" s="14">
        <f t="shared" si="2"/>
        <v>9429167</v>
      </c>
      <c r="K9" s="14">
        <f t="shared" si="3"/>
        <v>94291.67</v>
      </c>
    </row>
    <row r="10" spans="1:11" ht="15.75" x14ac:dyDescent="0.25">
      <c r="A10" s="9">
        <v>6</v>
      </c>
      <c r="B10" s="72" t="s">
        <v>13</v>
      </c>
      <c r="C10" s="10">
        <v>4.6500000000000004</v>
      </c>
      <c r="D10" s="10">
        <v>0.35</v>
      </c>
      <c r="E10" s="11"/>
      <c r="F10" s="10">
        <f t="shared" si="4"/>
        <v>0</v>
      </c>
      <c r="G10" s="12">
        <v>0.18</v>
      </c>
      <c r="H10" s="13">
        <f t="shared" si="1"/>
        <v>0.89999999999999991</v>
      </c>
      <c r="I10" s="14">
        <v>1490000</v>
      </c>
      <c r="J10" s="14">
        <f t="shared" si="2"/>
        <v>8791000</v>
      </c>
      <c r="K10" s="14">
        <f t="shared" si="3"/>
        <v>87910</v>
      </c>
    </row>
    <row r="11" spans="1:11" ht="15.75" x14ac:dyDescent="0.25">
      <c r="A11" s="9">
        <v>7</v>
      </c>
      <c r="B11" s="72" t="s">
        <v>14</v>
      </c>
      <c r="C11" s="10">
        <v>3.33</v>
      </c>
      <c r="D11" s="10"/>
      <c r="E11" s="11"/>
      <c r="F11" s="10">
        <f t="shared" si="4"/>
        <v>0</v>
      </c>
      <c r="G11" s="12">
        <v>0.1</v>
      </c>
      <c r="H11" s="13">
        <f t="shared" si="1"/>
        <v>0.33300000000000002</v>
      </c>
      <c r="I11" s="14">
        <v>1490000</v>
      </c>
      <c r="J11" s="14">
        <f t="shared" si="2"/>
        <v>5457870</v>
      </c>
      <c r="K11" s="14">
        <f t="shared" si="3"/>
        <v>54578.700000000004</v>
      </c>
    </row>
    <row r="12" spans="1:11" ht="15.75" x14ac:dyDescent="0.25">
      <c r="A12" s="9">
        <v>8</v>
      </c>
      <c r="B12" s="72" t="s">
        <v>15</v>
      </c>
      <c r="C12" s="10">
        <v>4.9800000000000004</v>
      </c>
      <c r="D12" s="10"/>
      <c r="E12" s="11">
        <v>0.05</v>
      </c>
      <c r="F12" s="10">
        <f t="shared" si="4"/>
        <v>0.24900000000000003</v>
      </c>
      <c r="G12" s="12">
        <v>0.21</v>
      </c>
      <c r="H12" s="13">
        <f t="shared" si="1"/>
        <v>1.09809</v>
      </c>
      <c r="I12" s="14">
        <v>1490000</v>
      </c>
      <c r="J12" s="14">
        <f t="shared" si="2"/>
        <v>9427364.0999999996</v>
      </c>
      <c r="K12" s="14">
        <f t="shared" si="3"/>
        <v>94273.641000000003</v>
      </c>
    </row>
    <row r="13" spans="1:11" ht="15.75" x14ac:dyDescent="0.25">
      <c r="A13" s="9">
        <v>9</v>
      </c>
      <c r="B13" s="72" t="s">
        <v>16</v>
      </c>
      <c r="C13" s="10">
        <v>3.66</v>
      </c>
      <c r="D13" s="10"/>
      <c r="E13" s="15"/>
      <c r="F13" s="10">
        <f t="shared" si="4"/>
        <v>0</v>
      </c>
      <c r="G13" s="12">
        <v>0.1</v>
      </c>
      <c r="H13" s="13">
        <f t="shared" si="1"/>
        <v>0.36600000000000005</v>
      </c>
      <c r="I13" s="14">
        <v>1490000</v>
      </c>
      <c r="J13" s="14">
        <f t="shared" si="2"/>
        <v>5998740</v>
      </c>
      <c r="K13" s="14">
        <f t="shared" si="3"/>
        <v>59987.4</v>
      </c>
    </row>
    <row r="14" spans="1:11" ht="15.75" x14ac:dyDescent="0.25">
      <c r="A14" s="9">
        <v>10</v>
      </c>
      <c r="B14" s="72" t="s">
        <v>32</v>
      </c>
      <c r="C14" s="10">
        <v>3.66</v>
      </c>
      <c r="D14" s="10"/>
      <c r="E14" s="15"/>
      <c r="F14" s="10">
        <f t="shared" si="4"/>
        <v>0</v>
      </c>
      <c r="G14" s="12">
        <v>0.11</v>
      </c>
      <c r="H14" s="13">
        <f t="shared" si="1"/>
        <v>0.40260000000000001</v>
      </c>
      <c r="I14" s="14">
        <v>1490000</v>
      </c>
      <c r="J14" s="14">
        <f t="shared" si="2"/>
        <v>6053274</v>
      </c>
      <c r="K14" s="14">
        <f t="shared" si="3"/>
        <v>60532.74</v>
      </c>
    </row>
    <row r="15" spans="1:11" ht="15.75" x14ac:dyDescent="0.25">
      <c r="A15" s="9">
        <v>11</v>
      </c>
      <c r="B15" s="72" t="s">
        <v>33</v>
      </c>
      <c r="C15" s="33">
        <v>3</v>
      </c>
      <c r="D15" s="10">
        <v>0.25</v>
      </c>
      <c r="E15" s="15"/>
      <c r="F15" s="10">
        <f t="shared" si="4"/>
        <v>0</v>
      </c>
      <c r="G15" s="12">
        <v>0.09</v>
      </c>
      <c r="H15" s="13">
        <f t="shared" si="1"/>
        <v>0.29249999999999998</v>
      </c>
      <c r="I15" s="14">
        <v>1490000</v>
      </c>
      <c r="J15" s="14">
        <f t="shared" si="2"/>
        <v>5278325</v>
      </c>
      <c r="K15" s="14">
        <f t="shared" si="3"/>
        <v>52783.25</v>
      </c>
    </row>
    <row r="16" spans="1:11" ht="15.75" x14ac:dyDescent="0.25">
      <c r="A16" s="9">
        <v>12</v>
      </c>
      <c r="B16" s="72" t="s">
        <v>38</v>
      </c>
      <c r="C16" s="33">
        <v>3.66</v>
      </c>
      <c r="D16" s="10">
        <v>0.35</v>
      </c>
      <c r="E16" s="15"/>
      <c r="F16" s="10">
        <f t="shared" si="4"/>
        <v>0</v>
      </c>
      <c r="G16" s="12">
        <v>0.1</v>
      </c>
      <c r="H16" s="13">
        <f t="shared" si="1"/>
        <v>0.40100000000000002</v>
      </c>
      <c r="I16" s="14">
        <v>1490000</v>
      </c>
      <c r="J16" s="14">
        <f t="shared" si="2"/>
        <v>6572389.9999999991</v>
      </c>
      <c r="K16" s="14">
        <f t="shared" si="3"/>
        <v>65723.899999999994</v>
      </c>
    </row>
    <row r="17" spans="1:11" ht="15.75" x14ac:dyDescent="0.25">
      <c r="A17" s="9">
        <v>13</v>
      </c>
      <c r="B17" s="72" t="s">
        <v>39</v>
      </c>
      <c r="C17" s="33">
        <v>3.66</v>
      </c>
      <c r="D17" s="10">
        <v>0.35</v>
      </c>
      <c r="E17" s="15"/>
      <c r="F17" s="10">
        <f>C17*E17</f>
        <v>0</v>
      </c>
      <c r="G17" s="12">
        <v>0.12</v>
      </c>
      <c r="H17" s="13">
        <f>(C17+D17+F17)*G17</f>
        <v>0.48119999999999996</v>
      </c>
      <c r="I17" s="14">
        <v>1490000</v>
      </c>
      <c r="J17" s="14">
        <f t="shared" si="2"/>
        <v>6691888</v>
      </c>
      <c r="K17" s="14">
        <f t="shared" si="3"/>
        <v>66918.880000000005</v>
      </c>
    </row>
    <row r="18" spans="1:11" ht="15.75" x14ac:dyDescent="0.25">
      <c r="A18" s="9">
        <v>14</v>
      </c>
      <c r="B18" s="73" t="s">
        <v>40</v>
      </c>
      <c r="C18" s="33">
        <v>3.33</v>
      </c>
      <c r="D18" s="10"/>
      <c r="E18" s="15"/>
      <c r="F18" s="10">
        <f>C18*E18</f>
        <v>0</v>
      </c>
      <c r="G18" s="12">
        <v>0.1</v>
      </c>
      <c r="H18" s="13">
        <f>(C18+D18+F18)*G18</f>
        <v>0.33300000000000002</v>
      </c>
      <c r="I18" s="14">
        <v>1490000</v>
      </c>
      <c r="J18" s="14">
        <f t="shared" si="2"/>
        <v>5457870</v>
      </c>
      <c r="K18" s="14">
        <f t="shared" si="3"/>
        <v>54578.700000000004</v>
      </c>
    </row>
    <row r="19" spans="1:11" ht="15.75" x14ac:dyDescent="0.25">
      <c r="A19" s="9">
        <v>15</v>
      </c>
      <c r="B19" s="73" t="s">
        <v>50</v>
      </c>
      <c r="C19" s="33">
        <v>3.99</v>
      </c>
      <c r="D19" s="10">
        <v>0.45</v>
      </c>
      <c r="E19" s="15"/>
      <c r="F19" s="10">
        <f>C19*E19</f>
        <v>0</v>
      </c>
      <c r="G19" s="12">
        <v>0.15</v>
      </c>
      <c r="H19" s="13">
        <f t="shared" ref="H19:H20" si="5">(C19+D19+F19)*G19</f>
        <v>0.66600000000000004</v>
      </c>
      <c r="I19" s="14">
        <v>1490000</v>
      </c>
      <c r="J19" s="14">
        <f t="shared" si="2"/>
        <v>7607940.0000000009</v>
      </c>
      <c r="K19" s="14">
        <f t="shared" si="3"/>
        <v>76079.400000000009</v>
      </c>
    </row>
    <row r="20" spans="1:11" ht="15.75" x14ac:dyDescent="0.25">
      <c r="A20" s="9">
        <v>16</v>
      </c>
      <c r="B20" s="73" t="s">
        <v>51</v>
      </c>
      <c r="C20" s="33">
        <v>3.66</v>
      </c>
      <c r="D20" s="10"/>
      <c r="E20" s="15"/>
      <c r="F20" s="10">
        <f>C20*E20</f>
        <v>0</v>
      </c>
      <c r="G20" s="12">
        <v>0.11</v>
      </c>
      <c r="H20" s="13">
        <f t="shared" si="5"/>
        <v>0.40260000000000001</v>
      </c>
      <c r="I20" s="14">
        <v>1490000</v>
      </c>
      <c r="J20" s="14">
        <f t="shared" si="2"/>
        <v>6053274</v>
      </c>
      <c r="K20" s="14">
        <f t="shared" si="3"/>
        <v>60532.74</v>
      </c>
    </row>
    <row r="21" spans="1:11" ht="15.75" x14ac:dyDescent="0.25">
      <c r="A21" s="50" t="s">
        <v>52</v>
      </c>
      <c r="B21" s="51"/>
      <c r="C21" s="51"/>
      <c r="D21" s="51"/>
      <c r="E21" s="51"/>
      <c r="F21" s="51"/>
      <c r="G21" s="51"/>
      <c r="H21" s="51"/>
      <c r="I21" s="51"/>
      <c r="J21" s="51"/>
      <c r="K21" s="36">
        <f xml:space="preserve"> SUM(K5:K20)</f>
        <v>1163564.9294</v>
      </c>
    </row>
    <row r="22" spans="1:11" ht="15.75" x14ac:dyDescent="0.25">
      <c r="A22" s="8" t="s">
        <v>31</v>
      </c>
      <c r="B22" s="8"/>
      <c r="C22" s="37"/>
      <c r="D22" s="49">
        <f>K21*30%</f>
        <v>349069.47882000002</v>
      </c>
      <c r="E22" s="46"/>
      <c r="F22" s="46"/>
      <c r="G22" s="37"/>
      <c r="H22" s="3"/>
      <c r="I22" s="3"/>
      <c r="J22" s="3"/>
      <c r="K22" s="3"/>
    </row>
    <row r="23" spans="1:11" ht="15.75" x14ac:dyDescent="0.25">
      <c r="A23" s="8" t="s">
        <v>30</v>
      </c>
      <c r="B23" s="8"/>
      <c r="C23" s="37"/>
      <c r="D23" s="49">
        <f>K21*70%</f>
        <v>814495.45057999995</v>
      </c>
      <c r="E23" s="46"/>
      <c r="F23" s="46"/>
      <c r="G23" s="37"/>
      <c r="H23" s="3"/>
      <c r="I23" s="3"/>
      <c r="J23" s="3"/>
      <c r="K23" s="5"/>
    </row>
    <row r="24" spans="1:11" ht="15.75" x14ac:dyDescent="0.25">
      <c r="A24" s="3"/>
      <c r="B24" s="3"/>
      <c r="C24" s="30"/>
      <c r="D24" s="3"/>
      <c r="E24" s="3"/>
      <c r="F24" s="3"/>
      <c r="G24" s="3"/>
      <c r="H24" s="3"/>
      <c r="I24" s="3"/>
      <c r="J24" s="3"/>
      <c r="K24" s="5"/>
    </row>
    <row r="25" spans="1:11" ht="15.75" x14ac:dyDescent="0.25">
      <c r="A25" s="6"/>
      <c r="B25" s="6"/>
      <c r="D25" s="6"/>
      <c r="E25" s="6"/>
      <c r="F25" s="6"/>
      <c r="G25" s="47" t="s">
        <v>42</v>
      </c>
      <c r="H25" s="47"/>
      <c r="I25" s="47"/>
      <c r="J25" s="47"/>
      <c r="K25" s="47"/>
    </row>
    <row r="26" spans="1:11" ht="15.75" x14ac:dyDescent="0.25">
      <c r="A26" s="48" t="s">
        <v>26</v>
      </c>
      <c r="B26" s="48"/>
      <c r="C26" s="48"/>
      <c r="D26" s="48"/>
      <c r="E26" s="48"/>
      <c r="F26" s="48"/>
      <c r="G26" s="48" t="s">
        <v>27</v>
      </c>
      <c r="H26" s="48"/>
      <c r="I26" s="48"/>
      <c r="J26" s="48"/>
      <c r="K26" s="48"/>
    </row>
    <row r="27" spans="1:11" ht="16.5" x14ac:dyDescent="0.25">
      <c r="D27" s="6"/>
      <c r="E27" s="6"/>
      <c r="F27" s="6"/>
      <c r="G27" s="40" t="s">
        <v>25</v>
      </c>
      <c r="H27" s="40"/>
      <c r="I27" s="40"/>
      <c r="J27" s="40"/>
      <c r="K27" s="40"/>
    </row>
    <row r="28" spans="1:11" ht="15.75" x14ac:dyDescent="0.25">
      <c r="D28" s="6"/>
      <c r="E28" s="6"/>
      <c r="F28" s="6"/>
    </row>
    <row r="29" spans="1:11" ht="15.75" x14ac:dyDescent="0.25">
      <c r="B29" s="41" t="s">
        <v>29</v>
      </c>
      <c r="C29" s="42"/>
      <c r="D29" s="42"/>
      <c r="E29" s="6"/>
      <c r="F29" s="6"/>
    </row>
    <row r="30" spans="1:11" ht="15.75" x14ac:dyDescent="0.25">
      <c r="B30" s="42"/>
      <c r="C30" s="42"/>
      <c r="D30" s="42"/>
      <c r="E30" s="6"/>
      <c r="F30" s="6"/>
      <c r="H30" s="41" t="s">
        <v>41</v>
      </c>
      <c r="I30" s="42"/>
      <c r="J30" s="42"/>
    </row>
    <row r="31" spans="1:11" ht="15.75" x14ac:dyDescent="0.25">
      <c r="B31" s="42"/>
      <c r="C31" s="42"/>
      <c r="D31" s="42"/>
      <c r="E31" s="6"/>
      <c r="F31" s="6"/>
      <c r="H31" s="42"/>
      <c r="I31" s="42"/>
      <c r="J31" s="42"/>
    </row>
    <row r="32" spans="1:11" ht="15.75" x14ac:dyDescent="0.25">
      <c r="A32" s="7"/>
      <c r="C32" s="7"/>
      <c r="D32" s="6"/>
      <c r="E32" s="6"/>
      <c r="F32" s="6"/>
      <c r="G32" s="7"/>
      <c r="H32" s="7"/>
      <c r="I32" s="7"/>
      <c r="J32" s="7"/>
      <c r="K32" s="7"/>
    </row>
    <row r="33" spans="1:11" ht="15.75" x14ac:dyDescent="0.25">
      <c r="A33" s="3"/>
      <c r="B33" s="3"/>
      <c r="C33" s="3"/>
      <c r="D33" s="3"/>
      <c r="E33" s="3"/>
      <c r="F33" s="3"/>
      <c r="G33" s="3"/>
      <c r="H33" s="3"/>
      <c r="I33" s="4"/>
      <c r="J33" s="3"/>
      <c r="K33" s="3"/>
    </row>
  </sheetData>
  <mergeCells count="14">
    <mergeCell ref="A21:J21"/>
    <mergeCell ref="A1:F1"/>
    <mergeCell ref="G1:K1"/>
    <mergeCell ref="A2:K2"/>
    <mergeCell ref="E3:F3"/>
    <mergeCell ref="G3:H3"/>
    <mergeCell ref="D22:F22"/>
    <mergeCell ref="D23:F23"/>
    <mergeCell ref="G27:K27"/>
    <mergeCell ref="B29:D31"/>
    <mergeCell ref="H30:J31"/>
    <mergeCell ref="G25:K25"/>
    <mergeCell ref="A26:F26"/>
    <mergeCell ref="G26:K26"/>
  </mergeCells>
  <pageMargins left="0.7" right="0.7" top="0.75" bottom="0.75" header="0.3" footer="0.3"/>
  <pageSetup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A3" zoomScaleNormal="100" workbookViewId="0">
      <selection activeCell="H20" sqref="H20"/>
    </sheetView>
  </sheetViews>
  <sheetFormatPr defaultRowHeight="15" x14ac:dyDescent="0.25"/>
  <cols>
    <col min="2" max="2" width="26.7109375" customWidth="1"/>
    <col min="3" max="3" width="8.7109375" customWidth="1"/>
    <col min="4" max="4" width="7.7109375" customWidth="1"/>
    <col min="5" max="5" width="6.7109375" customWidth="1"/>
    <col min="9" max="9" width="16.140625" customWidth="1"/>
    <col min="10" max="11" width="13.7109375" customWidth="1"/>
  </cols>
  <sheetData>
    <row r="1" spans="1:11" ht="63.75" customHeight="1" x14ac:dyDescent="0.25">
      <c r="A1" s="62" t="s">
        <v>28</v>
      </c>
      <c r="B1" s="63"/>
      <c r="C1" s="63"/>
      <c r="D1" s="63"/>
      <c r="E1" s="63"/>
      <c r="F1" s="63"/>
      <c r="G1" s="62" t="s">
        <v>6</v>
      </c>
      <c r="H1" s="63"/>
      <c r="I1" s="63"/>
      <c r="J1" s="63"/>
      <c r="K1" s="63"/>
    </row>
    <row r="2" spans="1:11" ht="45.75" customHeight="1" x14ac:dyDescent="0.25">
      <c r="A2" s="64" t="s">
        <v>54</v>
      </c>
      <c r="B2" s="65"/>
      <c r="C2" s="65"/>
      <c r="D2" s="65"/>
      <c r="E2" s="65"/>
      <c r="F2" s="65"/>
      <c r="G2" s="65"/>
      <c r="H2" s="65"/>
      <c r="I2" s="65"/>
      <c r="J2" s="65"/>
      <c r="K2" s="65"/>
    </row>
    <row r="3" spans="1:11" ht="31.5" x14ac:dyDescent="0.25">
      <c r="A3" s="66" t="s">
        <v>0</v>
      </c>
      <c r="B3" s="66" t="s">
        <v>1</v>
      </c>
      <c r="C3" s="67" t="s">
        <v>22</v>
      </c>
      <c r="D3" s="67" t="s">
        <v>17</v>
      </c>
      <c r="E3" s="68" t="s">
        <v>18</v>
      </c>
      <c r="F3" s="69"/>
      <c r="G3" s="68" t="s">
        <v>19</v>
      </c>
      <c r="H3" s="70"/>
      <c r="I3" s="67" t="s">
        <v>24</v>
      </c>
      <c r="J3" s="67" t="s">
        <v>20</v>
      </c>
      <c r="K3" s="71" t="s">
        <v>21</v>
      </c>
    </row>
    <row r="4" spans="1:11" ht="15.75" x14ac:dyDescent="0.25">
      <c r="A4" s="1"/>
      <c r="B4" s="1">
        <v>2</v>
      </c>
      <c r="C4" s="1">
        <v>3</v>
      </c>
      <c r="D4" s="1">
        <v>4</v>
      </c>
      <c r="E4" s="1">
        <v>5</v>
      </c>
      <c r="F4" s="1" t="s">
        <v>2</v>
      </c>
      <c r="G4" s="1">
        <v>7</v>
      </c>
      <c r="H4" s="1" t="s">
        <v>3</v>
      </c>
      <c r="I4" s="1">
        <v>9</v>
      </c>
      <c r="J4" s="1" t="s">
        <v>4</v>
      </c>
      <c r="K4" s="2" t="s">
        <v>5</v>
      </c>
    </row>
    <row r="5" spans="1:11" ht="15.75" x14ac:dyDescent="0.25">
      <c r="A5" s="9">
        <v>1</v>
      </c>
      <c r="B5" s="72" t="s">
        <v>8</v>
      </c>
      <c r="C5" s="10">
        <v>3.66</v>
      </c>
      <c r="D5" s="10">
        <v>0.35</v>
      </c>
      <c r="E5" s="11"/>
      <c r="F5" s="10">
        <f t="shared" ref="F5:F7" si="0">C5*E5</f>
        <v>0</v>
      </c>
      <c r="G5" s="12"/>
      <c r="H5" s="13"/>
      <c r="I5" s="14">
        <v>1490000</v>
      </c>
      <c r="J5" s="14">
        <f t="shared" ref="J5:J20" si="1">(C5+D5+F5+H5)*I5</f>
        <v>5974900</v>
      </c>
      <c r="K5" s="14">
        <f t="shared" ref="K5:K20" si="2">J5*1%</f>
        <v>59749</v>
      </c>
    </row>
    <row r="6" spans="1:11" ht="15.75" x14ac:dyDescent="0.25">
      <c r="A6" s="9">
        <v>2</v>
      </c>
      <c r="B6" s="72" t="s">
        <v>9</v>
      </c>
      <c r="C6" s="10">
        <v>4.9800000000000004</v>
      </c>
      <c r="D6" s="10">
        <v>0.7</v>
      </c>
      <c r="E6" s="11"/>
      <c r="F6" s="10">
        <f t="shared" si="0"/>
        <v>0</v>
      </c>
      <c r="G6" s="12"/>
      <c r="H6" s="13"/>
      <c r="I6" s="14">
        <v>1490000</v>
      </c>
      <c r="J6" s="14">
        <f t="shared" si="1"/>
        <v>8463200</v>
      </c>
      <c r="K6" s="14">
        <f t="shared" si="2"/>
        <v>84632</v>
      </c>
    </row>
    <row r="7" spans="1:11" ht="15.75" x14ac:dyDescent="0.25">
      <c r="A7" s="9">
        <v>3</v>
      </c>
      <c r="B7" s="72" t="s">
        <v>10</v>
      </c>
      <c r="C7" s="10">
        <v>3.99</v>
      </c>
      <c r="D7" s="10"/>
      <c r="E7" s="11"/>
      <c r="F7" s="10">
        <f t="shared" si="0"/>
        <v>0</v>
      </c>
      <c r="G7" s="12"/>
      <c r="H7" s="13"/>
      <c r="I7" s="14">
        <v>1490000</v>
      </c>
      <c r="J7" s="14">
        <f t="shared" si="1"/>
        <v>5945100</v>
      </c>
      <c r="K7" s="14">
        <f t="shared" si="2"/>
        <v>59451</v>
      </c>
    </row>
    <row r="8" spans="1:11" ht="15.75" x14ac:dyDescent="0.25">
      <c r="A8" s="9">
        <v>4</v>
      </c>
      <c r="B8" s="72" t="s">
        <v>11</v>
      </c>
      <c r="C8" s="10">
        <v>4.9800000000000004</v>
      </c>
      <c r="D8" s="10"/>
      <c r="E8" s="11">
        <v>0.08</v>
      </c>
      <c r="F8" s="10">
        <f>C8*E8</f>
        <v>0.39840000000000003</v>
      </c>
      <c r="G8" s="12"/>
      <c r="H8" s="13"/>
      <c r="I8" s="14">
        <v>1490000</v>
      </c>
      <c r="J8" s="14">
        <f t="shared" si="1"/>
        <v>8013816</v>
      </c>
      <c r="K8" s="14">
        <f t="shared" si="2"/>
        <v>80138.16</v>
      </c>
    </row>
    <row r="9" spans="1:11" ht="15.75" x14ac:dyDescent="0.25">
      <c r="A9" s="9">
        <v>5</v>
      </c>
      <c r="B9" s="72" t="s">
        <v>12</v>
      </c>
      <c r="C9" s="10">
        <v>4.9800000000000004</v>
      </c>
      <c r="D9" s="10">
        <v>0.25</v>
      </c>
      <c r="E9" s="11"/>
      <c r="F9" s="10">
        <f t="shared" ref="F9:F16" si="3">C9*E9</f>
        <v>0</v>
      </c>
      <c r="G9" s="12"/>
      <c r="H9" s="13"/>
      <c r="I9" s="14">
        <v>1490000</v>
      </c>
      <c r="J9" s="14">
        <f t="shared" si="1"/>
        <v>7792700.0000000009</v>
      </c>
      <c r="K9" s="14">
        <f t="shared" si="2"/>
        <v>77927.000000000015</v>
      </c>
    </row>
    <row r="10" spans="1:11" ht="15.75" x14ac:dyDescent="0.25">
      <c r="A10" s="9">
        <v>6</v>
      </c>
      <c r="B10" s="72" t="s">
        <v>13</v>
      </c>
      <c r="C10" s="10">
        <v>4.6500000000000004</v>
      </c>
      <c r="D10" s="10">
        <v>0.35</v>
      </c>
      <c r="E10" s="11"/>
      <c r="F10" s="10">
        <f t="shared" si="3"/>
        <v>0</v>
      </c>
      <c r="G10" s="12"/>
      <c r="H10" s="13"/>
      <c r="I10" s="14">
        <v>1490000</v>
      </c>
      <c r="J10" s="14">
        <f t="shared" si="1"/>
        <v>7450000</v>
      </c>
      <c r="K10" s="14">
        <f t="shared" si="2"/>
        <v>74500</v>
      </c>
    </row>
    <row r="11" spans="1:11" ht="15.75" x14ac:dyDescent="0.25">
      <c r="A11" s="9">
        <v>7</v>
      </c>
      <c r="B11" s="72" t="s">
        <v>14</v>
      </c>
      <c r="C11" s="10">
        <v>3.33</v>
      </c>
      <c r="D11" s="10"/>
      <c r="E11" s="11"/>
      <c r="F11" s="10">
        <f t="shared" si="3"/>
        <v>0</v>
      </c>
      <c r="G11" s="12"/>
      <c r="H11" s="13"/>
      <c r="I11" s="14">
        <v>1490000</v>
      </c>
      <c r="J11" s="14">
        <f t="shared" si="1"/>
        <v>4961700</v>
      </c>
      <c r="K11" s="14">
        <f t="shared" si="2"/>
        <v>49617</v>
      </c>
    </row>
    <row r="12" spans="1:11" ht="15.75" x14ac:dyDescent="0.25">
      <c r="A12" s="9">
        <v>8</v>
      </c>
      <c r="B12" s="72" t="s">
        <v>15</v>
      </c>
      <c r="C12" s="10">
        <v>4.9800000000000004</v>
      </c>
      <c r="D12" s="10"/>
      <c r="E12" s="11">
        <v>0.05</v>
      </c>
      <c r="F12" s="10">
        <f t="shared" si="3"/>
        <v>0.24900000000000003</v>
      </c>
      <c r="G12" s="12"/>
      <c r="H12" s="13"/>
      <c r="I12" s="14">
        <v>1490000</v>
      </c>
      <c r="J12" s="14">
        <f t="shared" si="1"/>
        <v>7791210</v>
      </c>
      <c r="K12" s="14">
        <f t="shared" si="2"/>
        <v>77912.100000000006</v>
      </c>
    </row>
    <row r="13" spans="1:11" ht="15.75" x14ac:dyDescent="0.25">
      <c r="A13" s="9">
        <v>9</v>
      </c>
      <c r="B13" s="72" t="s">
        <v>16</v>
      </c>
      <c r="C13" s="10">
        <v>3.66</v>
      </c>
      <c r="D13" s="10"/>
      <c r="E13" s="15"/>
      <c r="F13" s="10">
        <f t="shared" si="3"/>
        <v>0</v>
      </c>
      <c r="G13" s="12"/>
      <c r="H13" s="13"/>
      <c r="I13" s="14">
        <v>1490000</v>
      </c>
      <c r="J13" s="14">
        <f t="shared" si="1"/>
        <v>5453400</v>
      </c>
      <c r="K13" s="14">
        <f t="shared" si="2"/>
        <v>54534</v>
      </c>
    </row>
    <row r="14" spans="1:11" ht="15.75" x14ac:dyDescent="0.25">
      <c r="A14" s="9">
        <v>10</v>
      </c>
      <c r="B14" s="72" t="s">
        <v>32</v>
      </c>
      <c r="C14" s="10">
        <v>3.66</v>
      </c>
      <c r="D14" s="10"/>
      <c r="E14" s="15"/>
      <c r="F14" s="10">
        <f t="shared" si="3"/>
        <v>0</v>
      </c>
      <c r="G14" s="12"/>
      <c r="H14" s="13"/>
      <c r="I14" s="14">
        <v>1490000</v>
      </c>
      <c r="J14" s="14">
        <f t="shared" si="1"/>
        <v>5453400</v>
      </c>
      <c r="K14" s="14">
        <f t="shared" si="2"/>
        <v>54534</v>
      </c>
    </row>
    <row r="15" spans="1:11" ht="15.75" x14ac:dyDescent="0.25">
      <c r="A15" s="9">
        <v>11</v>
      </c>
      <c r="B15" s="72" t="s">
        <v>33</v>
      </c>
      <c r="C15" s="33">
        <v>3</v>
      </c>
      <c r="D15" s="10">
        <v>0.25</v>
      </c>
      <c r="E15" s="15"/>
      <c r="F15" s="10">
        <f t="shared" si="3"/>
        <v>0</v>
      </c>
      <c r="G15" s="12"/>
      <c r="H15" s="13"/>
      <c r="I15" s="14">
        <v>1490000</v>
      </c>
      <c r="J15" s="14">
        <f t="shared" si="1"/>
        <v>4842500</v>
      </c>
      <c r="K15" s="14">
        <f t="shared" si="2"/>
        <v>48425</v>
      </c>
    </row>
    <row r="16" spans="1:11" ht="15.75" x14ac:dyDescent="0.25">
      <c r="A16" s="9">
        <v>12</v>
      </c>
      <c r="B16" s="72" t="s">
        <v>38</v>
      </c>
      <c r="C16" s="33">
        <v>3.66</v>
      </c>
      <c r="D16" s="10">
        <v>0.35</v>
      </c>
      <c r="E16" s="15"/>
      <c r="F16" s="10">
        <f t="shared" si="3"/>
        <v>0</v>
      </c>
      <c r="G16" s="12"/>
      <c r="H16" s="13"/>
      <c r="I16" s="14">
        <v>1490000</v>
      </c>
      <c r="J16" s="14">
        <f t="shared" si="1"/>
        <v>5974900</v>
      </c>
      <c r="K16" s="14">
        <f t="shared" si="2"/>
        <v>59749</v>
      </c>
    </row>
    <row r="17" spans="1:11" ht="15.75" x14ac:dyDescent="0.25">
      <c r="A17" s="9">
        <v>13</v>
      </c>
      <c r="B17" s="72" t="s">
        <v>39</v>
      </c>
      <c r="C17" s="33">
        <v>3.66</v>
      </c>
      <c r="D17" s="10">
        <v>0.35</v>
      </c>
      <c r="E17" s="15"/>
      <c r="F17" s="10">
        <f>C17*E17</f>
        <v>0</v>
      </c>
      <c r="G17" s="12"/>
      <c r="H17" s="13"/>
      <c r="I17" s="14">
        <v>1490000</v>
      </c>
      <c r="J17" s="14">
        <f t="shared" si="1"/>
        <v>5974900</v>
      </c>
      <c r="K17" s="14">
        <f t="shared" si="2"/>
        <v>59749</v>
      </c>
    </row>
    <row r="18" spans="1:11" ht="15.75" x14ac:dyDescent="0.25">
      <c r="A18" s="9">
        <v>14</v>
      </c>
      <c r="B18" s="73" t="s">
        <v>40</v>
      </c>
      <c r="C18" s="33">
        <v>3.33</v>
      </c>
      <c r="D18" s="10"/>
      <c r="E18" s="15"/>
      <c r="F18" s="10">
        <f>C18*E18</f>
        <v>0</v>
      </c>
      <c r="G18" s="12"/>
      <c r="H18" s="13"/>
      <c r="I18" s="14">
        <v>1490000</v>
      </c>
      <c r="J18" s="14">
        <f t="shared" si="1"/>
        <v>4961700</v>
      </c>
      <c r="K18" s="14">
        <f t="shared" si="2"/>
        <v>49617</v>
      </c>
    </row>
    <row r="19" spans="1:11" ht="15.75" x14ac:dyDescent="0.25">
      <c r="A19" s="9">
        <v>15</v>
      </c>
      <c r="B19" s="73" t="s">
        <v>50</v>
      </c>
      <c r="C19" s="33">
        <v>3.99</v>
      </c>
      <c r="D19" s="10">
        <v>0.45</v>
      </c>
      <c r="E19" s="15"/>
      <c r="F19" s="10">
        <f>C19*E19</f>
        <v>0</v>
      </c>
      <c r="G19" s="12"/>
      <c r="H19" s="13"/>
      <c r="I19" s="14">
        <v>1490000</v>
      </c>
      <c r="J19" s="14">
        <f t="shared" si="1"/>
        <v>6615600.0000000009</v>
      </c>
      <c r="K19" s="14">
        <f t="shared" si="2"/>
        <v>66156.000000000015</v>
      </c>
    </row>
    <row r="20" spans="1:11" ht="15.75" x14ac:dyDescent="0.25">
      <c r="A20" s="9">
        <v>16</v>
      </c>
      <c r="B20" s="73" t="s">
        <v>51</v>
      </c>
      <c r="C20" s="33">
        <v>3.66</v>
      </c>
      <c r="D20" s="10"/>
      <c r="E20" s="15"/>
      <c r="F20" s="10">
        <f>C20*E20</f>
        <v>0</v>
      </c>
      <c r="G20" s="12"/>
      <c r="H20" s="13"/>
      <c r="I20" s="14">
        <v>1490000</v>
      </c>
      <c r="J20" s="14">
        <f t="shared" si="1"/>
        <v>5453400</v>
      </c>
      <c r="K20" s="14">
        <f t="shared" si="2"/>
        <v>54534</v>
      </c>
    </row>
    <row r="21" spans="1:11" ht="15.75" x14ac:dyDescent="0.25">
      <c r="A21" s="35"/>
      <c r="B21" s="74"/>
      <c r="C21" s="52" t="s">
        <v>53</v>
      </c>
      <c r="D21" s="52"/>
      <c r="E21" s="52"/>
      <c r="F21" s="52"/>
      <c r="G21" s="52"/>
      <c r="H21" s="52"/>
      <c r="I21" s="52"/>
      <c r="J21" s="52"/>
      <c r="K21" s="38">
        <f>SUM(K5:K20)</f>
        <v>1011224.26</v>
      </c>
    </row>
    <row r="22" spans="1:11" ht="15.75" x14ac:dyDescent="0.25">
      <c r="A22" s="8" t="s">
        <v>34</v>
      </c>
      <c r="B22" s="8"/>
      <c r="C22" s="53">
        <f>K21*30%</f>
        <v>303367.27799999999</v>
      </c>
      <c r="D22" s="53"/>
      <c r="E22" s="53"/>
      <c r="F22" s="53"/>
      <c r="G22" s="8"/>
      <c r="H22" s="3"/>
      <c r="I22" s="3"/>
      <c r="J22" s="3"/>
      <c r="K22" s="3"/>
    </row>
    <row r="23" spans="1:11" ht="15.75" x14ac:dyDescent="0.25">
      <c r="A23" s="8" t="s">
        <v>35</v>
      </c>
      <c r="B23" s="8"/>
      <c r="C23" s="37"/>
      <c r="D23" s="49">
        <f>K21*70%</f>
        <v>707856.98199999996</v>
      </c>
      <c r="E23" s="46"/>
      <c r="F23" s="46"/>
      <c r="G23" s="8"/>
      <c r="H23" s="3"/>
      <c r="I23" s="3"/>
      <c r="J23" s="3"/>
      <c r="K23" s="5"/>
    </row>
    <row r="24" spans="1:11" ht="15.75" x14ac:dyDescent="0.25">
      <c r="A24" s="3"/>
      <c r="B24" s="3"/>
      <c r="C24" s="30"/>
      <c r="D24" s="3"/>
      <c r="E24" s="3"/>
      <c r="F24" s="3"/>
      <c r="G24" s="3"/>
      <c r="H24" s="3"/>
      <c r="I24" s="3"/>
      <c r="J24" s="3"/>
      <c r="K24" s="5"/>
    </row>
    <row r="25" spans="1:11" ht="15.75" x14ac:dyDescent="0.25">
      <c r="A25" s="6"/>
      <c r="B25" s="6"/>
      <c r="D25" s="6"/>
      <c r="E25" s="6"/>
      <c r="F25" s="6"/>
      <c r="G25" s="47" t="s">
        <v>49</v>
      </c>
      <c r="H25" s="47"/>
      <c r="I25" s="47"/>
      <c r="J25" s="47"/>
      <c r="K25" s="47"/>
    </row>
    <row r="26" spans="1:11" ht="15.75" x14ac:dyDescent="0.25">
      <c r="A26" s="48" t="s">
        <v>26</v>
      </c>
      <c r="B26" s="48"/>
      <c r="C26" s="48"/>
      <c r="D26" s="48"/>
      <c r="E26" s="48"/>
      <c r="F26" s="48"/>
      <c r="G26" s="48" t="s">
        <v>27</v>
      </c>
      <c r="H26" s="48"/>
      <c r="I26" s="48"/>
      <c r="J26" s="48"/>
      <c r="K26" s="48"/>
    </row>
    <row r="27" spans="1:11" ht="16.5" x14ac:dyDescent="0.25">
      <c r="D27" s="6"/>
      <c r="E27" s="6"/>
      <c r="F27" s="6"/>
      <c r="G27" s="40" t="s">
        <v>25</v>
      </c>
      <c r="H27" s="40"/>
      <c r="I27" s="40"/>
      <c r="J27" s="40"/>
      <c r="K27" s="40"/>
    </row>
    <row r="28" spans="1:11" ht="15.75" x14ac:dyDescent="0.25">
      <c r="D28" s="6"/>
      <c r="E28" s="6"/>
      <c r="F28" s="6"/>
    </row>
    <row r="29" spans="1:11" ht="15.75" x14ac:dyDescent="0.25">
      <c r="B29" s="41" t="s">
        <v>29</v>
      </c>
      <c r="C29" s="42"/>
      <c r="D29" s="42"/>
      <c r="E29" s="6"/>
      <c r="F29" s="6"/>
    </row>
    <row r="30" spans="1:11" ht="15.75" x14ac:dyDescent="0.25">
      <c r="B30" s="42"/>
      <c r="C30" s="42"/>
      <c r="D30" s="42"/>
      <c r="E30" s="6"/>
      <c r="F30" s="6"/>
      <c r="H30" s="41" t="s">
        <v>41</v>
      </c>
      <c r="I30" s="42"/>
      <c r="J30" s="42"/>
    </row>
    <row r="31" spans="1:11" ht="15.75" x14ac:dyDescent="0.25">
      <c r="B31" s="42"/>
      <c r="C31" s="42"/>
      <c r="D31" s="42"/>
      <c r="E31" s="6"/>
      <c r="F31" s="6"/>
      <c r="H31" s="42"/>
      <c r="I31" s="42"/>
      <c r="J31" s="42"/>
    </row>
    <row r="32" spans="1:11" ht="15.75" x14ac:dyDescent="0.25">
      <c r="A32" s="7"/>
      <c r="C32" s="7"/>
      <c r="D32" s="6"/>
      <c r="E32" s="6"/>
      <c r="F32" s="6"/>
      <c r="G32" s="7"/>
      <c r="H32" s="7"/>
      <c r="I32" s="7"/>
      <c r="J32" s="7"/>
      <c r="K32" s="7"/>
    </row>
    <row r="33" spans="1:11" ht="15.75" x14ac:dyDescent="0.25">
      <c r="A33" s="3"/>
      <c r="B33" s="3"/>
      <c r="C33" s="3"/>
      <c r="D33" s="3"/>
      <c r="E33" s="3"/>
      <c r="F33" s="3"/>
      <c r="G33" s="3"/>
      <c r="H33" s="3"/>
      <c r="I33" s="4"/>
      <c r="J33" s="3"/>
      <c r="K33" s="3"/>
    </row>
  </sheetData>
  <mergeCells count="14">
    <mergeCell ref="D23:F23"/>
    <mergeCell ref="G27:K27"/>
    <mergeCell ref="B29:D31"/>
    <mergeCell ref="H30:J31"/>
    <mergeCell ref="A1:F1"/>
    <mergeCell ref="G1:K1"/>
    <mergeCell ref="A2:K2"/>
    <mergeCell ref="E3:F3"/>
    <mergeCell ref="G3:H3"/>
    <mergeCell ref="G25:K25"/>
    <mergeCell ref="A26:F26"/>
    <mergeCell ref="G26:K26"/>
    <mergeCell ref="C21:J21"/>
    <mergeCell ref="C22:F22"/>
  </mergeCells>
  <pageMargins left="0.7" right="0.7" top="0.75" bottom="0.75" header="0.3" footer="0.3"/>
  <pageSetup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12" zoomScaleNormal="100" workbookViewId="0">
      <selection activeCell="I11" sqref="I11"/>
    </sheetView>
  </sheetViews>
  <sheetFormatPr defaultRowHeight="15" x14ac:dyDescent="0.25"/>
  <cols>
    <col min="1" max="1" width="9.140625" customWidth="1"/>
    <col min="2" max="2" width="25.140625" customWidth="1"/>
    <col min="3" max="3" width="13" customWidth="1"/>
    <col min="4" max="4" width="13.5703125" customWidth="1"/>
    <col min="5" max="5" width="13.42578125" customWidth="1"/>
    <col min="6" max="6" width="19.7109375" customWidth="1"/>
  </cols>
  <sheetData>
    <row r="1" spans="1:6" ht="57.75" customHeight="1" x14ac:dyDescent="0.25">
      <c r="A1" s="55" t="s">
        <v>28</v>
      </c>
      <c r="B1" s="55"/>
      <c r="C1" s="55"/>
      <c r="D1" s="56" t="s">
        <v>6</v>
      </c>
      <c r="E1" s="56"/>
      <c r="F1" s="56"/>
    </row>
    <row r="2" spans="1:6" ht="48.75" customHeight="1" x14ac:dyDescent="0.25">
      <c r="A2" s="57" t="s">
        <v>48</v>
      </c>
      <c r="B2" s="58"/>
      <c r="C2" s="58"/>
      <c r="D2" s="58"/>
      <c r="E2" s="58"/>
      <c r="F2" s="58"/>
    </row>
    <row r="3" spans="1:6" ht="33" x14ac:dyDescent="0.25">
      <c r="A3" s="25" t="s">
        <v>0</v>
      </c>
      <c r="B3" s="25" t="s">
        <v>1</v>
      </c>
      <c r="C3" s="26" t="s">
        <v>43</v>
      </c>
      <c r="D3" s="26" t="s">
        <v>44</v>
      </c>
      <c r="E3" s="31" t="s">
        <v>45</v>
      </c>
      <c r="F3" s="27" t="s">
        <v>46</v>
      </c>
    </row>
    <row r="4" spans="1:6" ht="16.5" x14ac:dyDescent="0.25">
      <c r="A4" s="17">
        <v>1</v>
      </c>
      <c r="B4" s="18" t="s">
        <v>8</v>
      </c>
      <c r="C4" s="14">
        <v>65832.670000000013</v>
      </c>
      <c r="D4" s="14">
        <v>67516.37</v>
      </c>
      <c r="E4" s="14">
        <v>59749</v>
      </c>
      <c r="F4" s="39">
        <f>SUM(C4:E4)</f>
        <v>193098.04</v>
      </c>
    </row>
    <row r="5" spans="1:6" ht="16.5" x14ac:dyDescent="0.25">
      <c r="A5" s="17">
        <v>2</v>
      </c>
      <c r="B5" s="18" t="s">
        <v>9</v>
      </c>
      <c r="C5" s="14">
        <v>100712.08000000002</v>
      </c>
      <c r="D5" s="14">
        <v>100712.08000000002</v>
      </c>
      <c r="E5" s="14">
        <v>84632</v>
      </c>
      <c r="F5" s="39">
        <f t="shared" ref="F5:F19" si="0">SUM(C5:E5)</f>
        <v>286056.16000000003</v>
      </c>
    </row>
    <row r="6" spans="1:6" ht="16.5" x14ac:dyDescent="0.25">
      <c r="A6" s="17">
        <v>3</v>
      </c>
      <c r="B6" s="18" t="s">
        <v>10</v>
      </c>
      <c r="C6" s="14">
        <v>62168.760000000009</v>
      </c>
      <c r="D6" s="14">
        <v>67774.140000000014</v>
      </c>
      <c r="E6" s="14">
        <v>59451</v>
      </c>
      <c r="F6" s="39">
        <f t="shared" si="0"/>
        <v>189393.90000000002</v>
      </c>
    </row>
    <row r="7" spans="1:6" ht="16.5" x14ac:dyDescent="0.25">
      <c r="A7" s="17">
        <v>4</v>
      </c>
      <c r="B7" s="18" t="s">
        <v>11</v>
      </c>
      <c r="C7" s="14">
        <v>98451.213600000017</v>
      </c>
      <c r="D7" s="14">
        <v>99371.318400000004</v>
      </c>
      <c r="E7" s="14">
        <v>80138.16</v>
      </c>
      <c r="F7" s="39">
        <f t="shared" si="0"/>
        <v>277960.69200000004</v>
      </c>
    </row>
    <row r="8" spans="1:6" ht="16.5" x14ac:dyDescent="0.25">
      <c r="A8" s="17">
        <v>5</v>
      </c>
      <c r="B8" s="18" t="s">
        <v>12</v>
      </c>
      <c r="C8" s="14">
        <v>94291.67</v>
      </c>
      <c r="D8" s="14">
        <v>94291.67</v>
      </c>
      <c r="E8" s="14">
        <v>77927.000000000015</v>
      </c>
      <c r="F8" s="39">
        <f t="shared" si="0"/>
        <v>266510.34000000003</v>
      </c>
    </row>
    <row r="9" spans="1:6" ht="16.5" x14ac:dyDescent="0.25">
      <c r="A9" s="17">
        <v>6</v>
      </c>
      <c r="B9" s="18" t="s">
        <v>13</v>
      </c>
      <c r="C9" s="14">
        <v>87910</v>
      </c>
      <c r="D9" s="14">
        <v>87910</v>
      </c>
      <c r="E9" s="14">
        <v>74500</v>
      </c>
      <c r="F9" s="39">
        <f t="shared" si="0"/>
        <v>250320</v>
      </c>
    </row>
    <row r="10" spans="1:6" ht="16.5" x14ac:dyDescent="0.25">
      <c r="A10" s="17">
        <v>7</v>
      </c>
      <c r="B10" s="18" t="s">
        <v>14</v>
      </c>
      <c r="C10" s="14">
        <v>54578.700000000004</v>
      </c>
      <c r="D10" s="14">
        <v>54578.700000000004</v>
      </c>
      <c r="E10" s="14">
        <v>49617</v>
      </c>
      <c r="F10" s="39">
        <f t="shared" si="0"/>
        <v>158774.40000000002</v>
      </c>
    </row>
    <row r="11" spans="1:6" ht="16.5" x14ac:dyDescent="0.25">
      <c r="A11" s="17">
        <v>8</v>
      </c>
      <c r="B11" s="18" t="s">
        <v>15</v>
      </c>
      <c r="C11" s="14">
        <v>89784.42</v>
      </c>
      <c r="D11" s="14">
        <v>94273.641000000003</v>
      </c>
      <c r="E11" s="14">
        <v>77912.100000000006</v>
      </c>
      <c r="F11" s="39">
        <f t="shared" si="0"/>
        <v>261970.16099999999</v>
      </c>
    </row>
    <row r="12" spans="1:6" ht="16.5" x14ac:dyDescent="0.25">
      <c r="A12" s="17">
        <v>9</v>
      </c>
      <c r="B12" s="18" t="s">
        <v>16</v>
      </c>
      <c r="C12" s="14">
        <v>54578.700000000004</v>
      </c>
      <c r="D12" s="14">
        <v>59987.4</v>
      </c>
      <c r="E12" s="14">
        <v>54534</v>
      </c>
      <c r="F12" s="39">
        <f t="shared" si="0"/>
        <v>169100.1</v>
      </c>
    </row>
    <row r="13" spans="1:6" ht="16.5" x14ac:dyDescent="0.25">
      <c r="A13" s="17">
        <v>10</v>
      </c>
      <c r="B13" s="18" t="s">
        <v>32</v>
      </c>
      <c r="C13" s="14">
        <v>55074.87</v>
      </c>
      <c r="D13" s="14">
        <v>60532.74</v>
      </c>
      <c r="E13" s="14">
        <v>54534</v>
      </c>
      <c r="F13" s="39">
        <f t="shared" si="0"/>
        <v>170141.61</v>
      </c>
    </row>
    <row r="14" spans="1:6" ht="16.5" x14ac:dyDescent="0.25">
      <c r="A14" s="17">
        <v>11</v>
      </c>
      <c r="B14" s="18" t="s">
        <v>33</v>
      </c>
      <c r="C14" s="14">
        <v>52783.25</v>
      </c>
      <c r="D14" s="14">
        <v>52783.25</v>
      </c>
      <c r="E14" s="14">
        <v>48425</v>
      </c>
      <c r="F14" s="39">
        <f t="shared" si="0"/>
        <v>153991.5</v>
      </c>
    </row>
    <row r="15" spans="1:6" ht="16.5" x14ac:dyDescent="0.25">
      <c r="A15" s="17">
        <v>12</v>
      </c>
      <c r="B15" s="18" t="s">
        <v>38</v>
      </c>
      <c r="C15" s="14">
        <v>60315.200000000004</v>
      </c>
      <c r="D15" s="14">
        <v>65723.899999999994</v>
      </c>
      <c r="E15" s="14">
        <v>59749</v>
      </c>
      <c r="F15" s="39">
        <f t="shared" si="0"/>
        <v>185788.1</v>
      </c>
    </row>
    <row r="16" spans="1:6" ht="16.5" x14ac:dyDescent="0.25">
      <c r="A16" s="17">
        <v>13</v>
      </c>
      <c r="B16" s="18" t="s">
        <v>39</v>
      </c>
      <c r="C16" s="14">
        <v>66918.880000000005</v>
      </c>
      <c r="D16" s="14">
        <v>66918.880000000005</v>
      </c>
      <c r="E16" s="14">
        <v>59749</v>
      </c>
      <c r="F16" s="39">
        <f t="shared" si="0"/>
        <v>193586.76</v>
      </c>
    </row>
    <row r="17" spans="1:6" ht="16.5" x14ac:dyDescent="0.25">
      <c r="A17" s="17">
        <v>14</v>
      </c>
      <c r="B17" s="18" t="s">
        <v>40</v>
      </c>
      <c r="C17" s="14">
        <v>54578.700000000004</v>
      </c>
      <c r="D17" s="14">
        <v>54578.700000000004</v>
      </c>
      <c r="E17" s="14">
        <v>49617</v>
      </c>
      <c r="F17" s="39">
        <f t="shared" si="0"/>
        <v>158774.40000000002</v>
      </c>
    </row>
    <row r="18" spans="1:6" ht="16.5" x14ac:dyDescent="0.25">
      <c r="A18" s="17">
        <v>15</v>
      </c>
      <c r="B18" s="34" t="s">
        <v>50</v>
      </c>
      <c r="C18" s="14">
        <v>76079.400000000009</v>
      </c>
      <c r="D18" s="14">
        <v>76079.400000000009</v>
      </c>
      <c r="E18" s="14">
        <v>66156.000000000015</v>
      </c>
      <c r="F18" s="39">
        <f t="shared" si="0"/>
        <v>218314.80000000005</v>
      </c>
    </row>
    <row r="19" spans="1:6" ht="16.5" x14ac:dyDescent="0.25">
      <c r="A19" s="17">
        <v>16</v>
      </c>
      <c r="B19" s="34" t="s">
        <v>51</v>
      </c>
      <c r="C19" s="14">
        <v>64667.490000000013</v>
      </c>
      <c r="D19" s="14">
        <v>60532.74</v>
      </c>
      <c r="E19" s="14">
        <v>54534</v>
      </c>
      <c r="F19" s="39">
        <f t="shared" si="0"/>
        <v>179734.23</v>
      </c>
    </row>
    <row r="20" spans="1:6" ht="16.5" x14ac:dyDescent="0.25">
      <c r="A20" s="59" t="s">
        <v>7</v>
      </c>
      <c r="B20" s="60"/>
      <c r="C20" s="60"/>
      <c r="D20" s="60"/>
      <c r="E20" s="60"/>
      <c r="F20" s="29">
        <f>SUM(F4:F19)</f>
        <v>3313515.1930000004</v>
      </c>
    </row>
    <row r="21" spans="1:6" ht="16.5" x14ac:dyDescent="0.25">
      <c r="A21" s="21"/>
      <c r="B21" s="21"/>
      <c r="C21" s="23"/>
      <c r="D21" s="21"/>
      <c r="E21" s="21"/>
      <c r="F21" s="21"/>
    </row>
    <row r="22" spans="1:6" ht="16.5" x14ac:dyDescent="0.25">
      <c r="A22" s="54" t="s">
        <v>36</v>
      </c>
      <c r="B22" s="54"/>
      <c r="C22" s="28">
        <f>F20*30%</f>
        <v>994054.55790000013</v>
      </c>
      <c r="D22" s="32" t="s">
        <v>23</v>
      </c>
      <c r="E22" s="19"/>
      <c r="F22" s="20"/>
    </row>
    <row r="23" spans="1:6" ht="16.5" x14ac:dyDescent="0.25">
      <c r="A23" s="54" t="s">
        <v>37</v>
      </c>
      <c r="B23" s="54"/>
      <c r="C23" s="28">
        <f>F20*70%</f>
        <v>2319460.6351000001</v>
      </c>
      <c r="D23" s="32" t="s">
        <v>23</v>
      </c>
      <c r="E23" s="19"/>
      <c r="F23" s="20"/>
    </row>
    <row r="24" spans="1:6" ht="16.5" x14ac:dyDescent="0.25">
      <c r="A24" s="21"/>
      <c r="B24" s="21"/>
      <c r="C24" s="23"/>
      <c r="D24" s="21"/>
      <c r="E24" s="21"/>
      <c r="F24" s="22"/>
    </row>
    <row r="25" spans="1:6" ht="17.25" x14ac:dyDescent="0.3">
      <c r="A25" s="20"/>
      <c r="B25" s="20"/>
      <c r="C25" s="24"/>
      <c r="D25" s="61" t="s">
        <v>47</v>
      </c>
      <c r="E25" s="61"/>
      <c r="F25" s="61"/>
    </row>
    <row r="26" spans="1:6" ht="16.5" x14ac:dyDescent="0.25">
      <c r="A26" s="40" t="s">
        <v>26</v>
      </c>
      <c r="B26" s="40"/>
      <c r="C26" s="40"/>
      <c r="D26" s="40" t="s">
        <v>27</v>
      </c>
      <c r="E26" s="40"/>
      <c r="F26" s="40"/>
    </row>
    <row r="27" spans="1:6" ht="17.25" x14ac:dyDescent="0.3">
      <c r="A27" s="24"/>
      <c r="B27" s="24"/>
      <c r="C27" s="24"/>
      <c r="D27" s="40" t="s">
        <v>25</v>
      </c>
      <c r="E27" s="40"/>
      <c r="F27" s="40"/>
    </row>
    <row r="28" spans="1:6" ht="17.25" x14ac:dyDescent="0.3">
      <c r="A28" s="24"/>
      <c r="B28" s="24"/>
      <c r="C28" s="24"/>
      <c r="D28" s="24"/>
      <c r="E28" s="24"/>
      <c r="F28" s="24"/>
    </row>
    <row r="29" spans="1:6" ht="15.75" customHeight="1" x14ac:dyDescent="0.25">
      <c r="A29" s="41" t="s">
        <v>14</v>
      </c>
      <c r="B29" s="41"/>
      <c r="C29" s="41"/>
      <c r="D29" s="41" t="s">
        <v>41</v>
      </c>
      <c r="E29" s="41"/>
      <c r="F29" s="41"/>
    </row>
    <row r="30" spans="1:6" ht="15.75" customHeight="1" x14ac:dyDescent="0.25">
      <c r="A30" s="41"/>
      <c r="B30" s="41"/>
      <c r="C30" s="41"/>
      <c r="D30" s="41"/>
      <c r="E30" s="41"/>
      <c r="F30" s="41"/>
    </row>
    <row r="31" spans="1:6" ht="15.75" customHeight="1" x14ac:dyDescent="0.25">
      <c r="A31" s="41"/>
      <c r="B31" s="41"/>
      <c r="C31" s="41"/>
      <c r="D31" s="41"/>
      <c r="E31" s="41"/>
      <c r="F31" s="41"/>
    </row>
    <row r="32" spans="1:6" ht="15.75" customHeight="1" x14ac:dyDescent="0.25">
      <c r="A32" s="41"/>
      <c r="B32" s="41"/>
      <c r="C32" s="41"/>
      <c r="D32" s="41"/>
      <c r="E32" s="41"/>
      <c r="F32" s="41"/>
    </row>
    <row r="33" spans="1:6" ht="15.75" x14ac:dyDescent="0.25">
      <c r="A33" s="3"/>
      <c r="B33" s="3"/>
      <c r="C33" s="3"/>
      <c r="D33" s="6"/>
      <c r="E33" s="6"/>
      <c r="F33" s="6"/>
    </row>
  </sheetData>
  <mergeCells count="12">
    <mergeCell ref="D25:F25"/>
    <mergeCell ref="A26:C26"/>
    <mergeCell ref="D26:F26"/>
    <mergeCell ref="D27:F27"/>
    <mergeCell ref="A29:C32"/>
    <mergeCell ref="D29:F32"/>
    <mergeCell ref="A23:B23"/>
    <mergeCell ref="A1:C1"/>
    <mergeCell ref="D1:F1"/>
    <mergeCell ref="A2:F2"/>
    <mergeCell ref="A20:E20"/>
    <mergeCell ref="A22:B22"/>
  </mergeCells>
  <pageMargins left="0.7" right="0.7" top="0.75" bottom="0.75" header="0.3" footer="0.3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10</vt:lpstr>
      <vt:lpstr>THANG 11</vt:lpstr>
      <vt:lpstr>THANG12</vt:lpstr>
      <vt:lpstr>QUÝ III.2020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Administrator</cp:lastModifiedBy>
  <cp:lastPrinted>2020-12-17T07:36:23Z</cp:lastPrinted>
  <dcterms:created xsi:type="dcterms:W3CDTF">2017-08-14T00:21:34Z</dcterms:created>
  <dcterms:modified xsi:type="dcterms:W3CDTF">2020-12-17T08:42:36Z</dcterms:modified>
</cp:coreProperties>
</file>