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4895" windowHeight="7815" activeTab="1"/>
  </bookViews>
  <sheets>
    <sheet name="DCKTCD" sheetId="1" r:id="rId1"/>
    <sheet name="DCKTCD (3)" sheetId="4" r:id="rId2"/>
    <sheet name="TSQT" sheetId="2" r:id="rId3"/>
    <sheet name="DCKTCD (2)" sheetId="3" r:id="rId4"/>
  </sheets>
  <definedNames>
    <definedName name="_xlnm.Print_Titles" localSheetId="0">DCKTCD!$18:$20</definedName>
    <definedName name="_xlnm.Print_Titles" localSheetId="3">'DCKTCD (2)'!$7:$9</definedName>
    <definedName name="_xlnm.Print_Titles" localSheetId="1">'DCKTCD (3)'!$18:$20</definedName>
  </definedNames>
  <calcPr calcId="144525"/>
</workbook>
</file>

<file path=xl/calcChain.xml><?xml version="1.0" encoding="utf-8"?>
<calcChain xmlns="http://schemas.openxmlformats.org/spreadsheetml/2006/main">
  <c r="J23" i="4" l="1"/>
  <c r="H23" i="4"/>
  <c r="K22" i="4"/>
  <c r="I22" i="4"/>
  <c r="K21" i="4"/>
  <c r="I21" i="4"/>
  <c r="A21" i="4"/>
  <c r="A22" i="4" s="1"/>
  <c r="A51" i="1"/>
  <c r="A52" i="1" s="1"/>
  <c r="A53" i="1" s="1"/>
  <c r="A39" i="1"/>
  <c r="I23" i="4" l="1"/>
  <c r="K23" i="4"/>
  <c r="K52" i="1"/>
  <c r="I52" i="1"/>
  <c r="K51" i="1"/>
  <c r="I51" i="1"/>
  <c r="K37" i="1" l="1"/>
  <c r="I37" i="1"/>
  <c r="G17" i="3"/>
  <c r="K30" i="1" l="1"/>
  <c r="I30" i="1"/>
  <c r="I28" i="1"/>
  <c r="K28" i="1" s="1"/>
  <c r="S21" i="2" l="1"/>
  <c r="I63" i="1" l="1"/>
  <c r="K63" i="1"/>
  <c r="K56" i="1" l="1"/>
  <c r="I56" i="1"/>
  <c r="K55" i="1"/>
  <c r="I55" i="1"/>
  <c r="S22" i="2" l="1"/>
  <c r="K45" i="1" l="1"/>
  <c r="I45" i="1"/>
  <c r="K57" i="1" l="1"/>
  <c r="I57" i="1"/>
  <c r="K54" i="1"/>
  <c r="I54" i="1"/>
  <c r="K49" i="1" l="1"/>
  <c r="I49" i="1"/>
  <c r="K62" i="1"/>
  <c r="I62" i="1"/>
  <c r="K61" i="1"/>
  <c r="I61" i="1"/>
  <c r="K60" i="1"/>
  <c r="I60" i="1"/>
  <c r="K59" i="1"/>
  <c r="I59" i="1"/>
  <c r="K58" i="1"/>
  <c r="I58" i="1"/>
  <c r="K47" i="1" l="1"/>
  <c r="I47" i="1"/>
  <c r="A22" i="1" l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K53" i="1"/>
  <c r="I53" i="1"/>
  <c r="K50" i="1"/>
  <c r="I50" i="1"/>
  <c r="A37" i="1" l="1"/>
  <c r="A38" i="1" s="1"/>
  <c r="A40" i="1" s="1"/>
  <c r="A41" i="1" s="1"/>
  <c r="A42" i="1" s="1"/>
  <c r="A43" i="1" s="1"/>
  <c r="A44" i="1" s="1"/>
  <c r="A45" i="1" s="1"/>
  <c r="A46" i="1" s="1"/>
  <c r="A47" i="1" s="1"/>
  <c r="A49" i="1" s="1"/>
  <c r="A50" i="1" s="1"/>
  <c r="A54" i="1" s="1"/>
  <c r="G23" i="2"/>
  <c r="E23" i="2"/>
  <c r="D23" i="2"/>
  <c r="R22" i="2"/>
  <c r="Q22" i="2"/>
  <c r="H22" i="2"/>
  <c r="R21" i="2"/>
  <c r="Q21" i="2"/>
  <c r="H21" i="2"/>
  <c r="A55" i="1" l="1"/>
  <c r="A56" i="1" s="1"/>
  <c r="A57" i="1" s="1"/>
  <c r="A58" i="1" s="1"/>
  <c r="A59" i="1" s="1"/>
  <c r="A60" i="1" s="1"/>
  <c r="A61" i="1" s="1"/>
  <c r="A62" i="1" s="1"/>
  <c r="A63" i="1" s="1"/>
  <c r="H23" i="2"/>
  <c r="U21" i="2"/>
  <c r="F21" i="2" s="1"/>
  <c r="U22" i="2"/>
  <c r="V22" i="2" s="1"/>
  <c r="I34" i="1"/>
  <c r="K34" i="1" s="1"/>
  <c r="I22" i="2" l="1"/>
  <c r="V21" i="2"/>
  <c r="F23" i="2"/>
  <c r="I21" i="2"/>
  <c r="I23" i="2" l="1"/>
  <c r="J64" i="1"/>
  <c r="H64" i="1"/>
  <c r="I42" i="1"/>
  <c r="K42" i="1" s="1"/>
  <c r="I21" i="1"/>
  <c r="K21" i="1" s="1"/>
  <c r="I27" i="1"/>
  <c r="K27" i="1" s="1"/>
  <c r="K40" i="1" l="1"/>
  <c r="I40" i="1"/>
  <c r="K32" i="1"/>
  <c r="I32" i="1"/>
  <c r="K31" i="1"/>
  <c r="I31" i="1"/>
  <c r="K22" i="1"/>
  <c r="I22" i="1"/>
  <c r="K44" i="1"/>
  <c r="I44" i="1"/>
  <c r="K39" i="1"/>
  <c r="I39" i="1"/>
  <c r="K33" i="1"/>
  <c r="I33" i="1"/>
  <c r="K26" i="1"/>
  <c r="I26" i="1"/>
  <c r="K23" i="1"/>
  <c r="I23" i="1"/>
  <c r="K25" i="1"/>
  <c r="I25" i="1"/>
  <c r="K24" i="1"/>
  <c r="I24" i="1"/>
  <c r="K29" i="1"/>
  <c r="I29" i="1"/>
  <c r="K41" i="1"/>
  <c r="I41" i="1"/>
  <c r="K36" i="1"/>
  <c r="I36" i="1"/>
  <c r="K38" i="1"/>
  <c r="I38" i="1"/>
  <c r="K43" i="1"/>
  <c r="I43" i="1"/>
  <c r="K35" i="1"/>
  <c r="I35" i="1"/>
  <c r="K46" i="1"/>
  <c r="I46" i="1"/>
  <c r="I64" i="1" l="1"/>
  <c r="K64" i="1"/>
</calcChain>
</file>

<file path=xl/comments1.xml><?xml version="1.0" encoding="utf-8"?>
<comments xmlns="http://schemas.openxmlformats.org/spreadsheetml/2006/main">
  <authors>
    <author>user</author>
    <author>HuongQTDV</author>
  </authors>
  <commentList>
    <comment ref="D6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  <comment ref="L63" authorId="1">
      <text>
        <r>
          <rPr>
            <b/>
            <sz val="9"/>
            <color indexed="81"/>
            <rFont val="Tahoma"/>
            <family val="2"/>
          </rPr>
          <t>HuongQTDV:</t>
        </r>
        <r>
          <rPr>
            <sz val="9"/>
            <color indexed="81"/>
            <rFont val="Tahoma"/>
            <family val="2"/>
          </rPr>
          <t xml:space="preserve">
TT. Y tế chuyển
KK 2019</t>
        </r>
      </text>
    </comment>
  </commentList>
</comments>
</file>

<file path=xl/sharedStrings.xml><?xml version="1.0" encoding="utf-8"?>
<sst xmlns="http://schemas.openxmlformats.org/spreadsheetml/2006/main" count="442" uniqueCount="172">
  <si>
    <t>CỘNG HÒA XÃ HỘI CHỦ NGHĨA VIỆT NAM</t>
  </si>
  <si>
    <t>Độc lập - Tự do - Hạnh phúc</t>
  </si>
  <si>
    <t>STT</t>
  </si>
  <si>
    <t>Đơn giá</t>
  </si>
  <si>
    <t>Theo kiểm kê</t>
  </si>
  <si>
    <t>Ghi chú</t>
  </si>
  <si>
    <t>Số lượng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</si>
  <si>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</si>
  <si>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</si>
  <si>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</si>
  <si>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</si>
  <si>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</si>
  <si>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</si>
  <si>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</si>
  <si>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</si>
  <si>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</si>
  <si>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</si>
  <si>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</si>
  <si>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</si>
  <si>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</si>
  <si>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Tủ sắt 10 ngăn 10 khoá</t>
  </si>
  <si>
    <t>Ghế tựa gỗ</t>
  </si>
  <si>
    <t>Bàn làm việc có kiếng</t>
  </si>
  <si>
    <t>Quạt trần đảo 2 chiều</t>
  </si>
  <si>
    <t>HC2013010</t>
  </si>
  <si>
    <t>Theo sổ kế toán</t>
  </si>
  <si>
    <t>Nguyên giá</t>
  </si>
  <si>
    <t>Giá trị còn lại</t>
  </si>
  <si>
    <t>Tủ sắt ngăn kéo</t>
  </si>
  <si>
    <t>0010379</t>
  </si>
  <si>
    <t>QLHS</t>
  </si>
  <si>
    <t>Quạt đứng</t>
  </si>
  <si>
    <t>Giá gỗ treo tường (sổ đầu bài)</t>
  </si>
  <si>
    <t>Bàn vi tính đơn</t>
  </si>
  <si>
    <t>HC5001956</t>
  </si>
  <si>
    <t>HC5001957</t>
  </si>
  <si>
    <t>Bàn làm việc + kính</t>
  </si>
  <si>
    <t>HC2012022</t>
  </si>
  <si>
    <t>Bàn làm việc máy tính + kính</t>
  </si>
  <si>
    <t>HC2012023</t>
  </si>
  <si>
    <t>Quạt trần đảo</t>
  </si>
  <si>
    <t>HC5001888</t>
  </si>
  <si>
    <t>HC5002021</t>
  </si>
  <si>
    <t>Bàn gỗ làm việc có kiếng</t>
  </si>
  <si>
    <t>HC5002022</t>
  </si>
  <si>
    <t>Bảng mica trắng</t>
  </si>
  <si>
    <t>HC5002023</t>
  </si>
  <si>
    <t>Bảng nhôm kính Inox (1,2x3,5)</t>
  </si>
  <si>
    <t>HC2013006</t>
  </si>
  <si>
    <t xml:space="preserve">Bàn gỗ làm việc </t>
  </si>
  <si>
    <t>Bàn làm việc vi tính có kiếng</t>
  </si>
  <si>
    <t>HC5001969</t>
  </si>
  <si>
    <t>Tổng:</t>
  </si>
  <si>
    <t>PHÓ TRƯỞNG PHÒNG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</si>
  <si>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</si>
  <si>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</si>
  <si>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</si>
  <si>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</si>
  <si>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</si>
  <si>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</si>
  <si>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Bảng (TB cửa kính lùa)</t>
  </si>
  <si>
    <t>Ông (bà): Đinh Văn Đệ</t>
  </si>
  <si>
    <t xml:space="preserve">Ông (bà): Lê Quang Liêm </t>
  </si>
  <si>
    <t xml:space="preserve">Ông (bà): Lâm Viết Dũng </t>
  </si>
  <si>
    <t xml:space="preserve">Ông (bà): Nguyễn Kính       </t>
  </si>
  <si>
    <t>Tên DC KTCD</t>
  </si>
  <si>
    <t xml:space="preserve">Mã số </t>
  </si>
  <si>
    <t>Năm sử dụng</t>
  </si>
  <si>
    <t>Đơn vị sử dụng</t>
  </si>
  <si>
    <t>Đơn vị tính</t>
  </si>
  <si>
    <t>Theo sổ sách</t>
  </si>
  <si>
    <t>Thành tiền</t>
  </si>
  <si>
    <t>UBND THÀNH PHỐ HỒ CHÍ MINH</t>
  </si>
  <si>
    <t>UBND THÀNH PHỐ Hồ CHÍ MINH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</si>
  <si>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</si>
  <si>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</si>
  <si>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</si>
  <si>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</si>
  <si>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</si>
  <si>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</si>
  <si>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</si>
  <si>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</si>
  <si>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</si>
  <si>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</si>
  <si>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</si>
  <si>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</si>
  <si>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</si>
  <si>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</si>
  <si>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</si>
  <si>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tiếp phụ huynh HS + kính 1,5x0,75x0,8</t>
  </si>
  <si>
    <t>5001827-2</t>
  </si>
  <si>
    <t>THÀNH PHỐ HỒ CHÍ MINH</t>
  </si>
  <si>
    <t xml:space="preserve">TRƯỜNG CAO ĐẲNG LÝ TỰ TRỌNG </t>
  </si>
  <si>
    <t xml:space="preserve">TRƯỜNG CAO ĐẲNG LÝ TỰ TRỌNG  </t>
  </si>
  <si>
    <t>Ngày tháng</t>
  </si>
  <si>
    <t>Số CT</t>
  </si>
  <si>
    <t>Quạt điện VN</t>
  </si>
  <si>
    <t>QU05.5</t>
  </si>
  <si>
    <t>Quạt trần đảo Funa</t>
  </si>
  <si>
    <t>QU02.5</t>
  </si>
  <si>
    <t>16/02/2017</t>
  </si>
  <si>
    <t>07X/CC/HP</t>
  </si>
  <si>
    <t>13/03/2017</t>
  </si>
  <si>
    <t>10X/CC/HP</t>
  </si>
  <si>
    <t>THPT</t>
  </si>
  <si>
    <t>TU05.2</t>
  </si>
  <si>
    <t>26/09/2017</t>
  </si>
  <si>
    <t>30/10/2017</t>
  </si>
  <si>
    <t>Tủ đựng đồ sơn tĩnh điện</t>
  </si>
  <si>
    <t>TU05.3</t>
  </si>
  <si>
    <t>23/11/2017</t>
  </si>
  <si>
    <t>38X/CC/NS</t>
  </si>
  <si>
    <t>30BX/CC/NS</t>
  </si>
  <si>
    <t>30AX/CC/NS</t>
  </si>
  <si>
    <t>05/12/2017</t>
  </si>
  <si>
    <t>40X/CC/NS</t>
  </si>
  <si>
    <t>19/12/2017</t>
  </si>
  <si>
    <t>43X/CC/NS</t>
  </si>
  <si>
    <t>Giường sắt 2 tầng</t>
  </si>
  <si>
    <t>GI01</t>
  </si>
  <si>
    <t>45X/CC/NS</t>
  </si>
  <si>
    <t>KÝ TÚC XÁ</t>
  </si>
  <si>
    <t>Quạt trần đảo Mỹ Phong</t>
  </si>
  <si>
    <t>QU02.1</t>
  </si>
  <si>
    <t>27/10/2017</t>
  </si>
  <si>
    <t>34X/CC/NS</t>
  </si>
  <si>
    <t>Quạt treo tường Mỹ Phong</t>
  </si>
  <si>
    <t>QU05.1</t>
  </si>
  <si>
    <t>Tủ sắt 2 cánh</t>
  </si>
  <si>
    <t>BIÊN BẢN KIỂM KÊ TÀI SẢN QUẢN TRỊ</t>
  </si>
  <si>
    <t>Hội đồng kiểm kê gồm:</t>
  </si>
  <si>
    <t>Đại diện: Chủ tịch Hội đồng kiểm kê</t>
  </si>
  <si>
    <t xml:space="preserve">Chức vụ: Hiệu Trưởng </t>
  </si>
  <si>
    <t>Đại diện: Phó Chủ tịch Hội đồng kiểm kê</t>
  </si>
  <si>
    <t xml:space="preserve">Chức vụ: Phó  Hiệu Trưởng </t>
  </si>
  <si>
    <t>Đại diện: Ủy Viên Hội đồng kiểm kê</t>
  </si>
  <si>
    <t>Chức vụ: TP. Quản trị - Dịch vụ</t>
  </si>
  <si>
    <t>Chức vụ: TP. Kế hoạch - Tài Chính</t>
  </si>
  <si>
    <t>Chức vụ: Phó TP. TC - HC - TH</t>
  </si>
  <si>
    <t>Đã kiểm kê TSQT, kết quả như sau:</t>
  </si>
  <si>
    <t>HIỆUTRƯỞNG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</si>
  <si>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</si>
  <si>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</si>
  <si>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</si>
  <si>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</si>
  <si>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BIÊN BẢN KIỂM KÊ DỤNG CỤ KỸ THUẬT CHUYÊN DÙNG</t>
  </si>
  <si>
    <t xml:space="preserve">                CÁC ỦY VIÊN</t>
  </si>
  <si>
    <t>PHÒNG CÔNG TÁC CHÍNH TRỊ - HỌC SINH SINH VIÊN</t>
  </si>
  <si>
    <t>02/01/2018</t>
  </si>
  <si>
    <t>49X/CC/HP</t>
  </si>
  <si>
    <t>Quạt trần Mỹ Phong</t>
  </si>
  <si>
    <t>TU12</t>
  </si>
  <si>
    <t>Tủ thuốc cá nhân (25x40)</t>
  </si>
  <si>
    <t>Thời điểm kiểm kê: 00 giờ 00 ngày 01 tháng 01 năm 2019</t>
  </si>
  <si>
    <t>Chức vụ: TP. TC - HC - TH</t>
  </si>
  <si>
    <t xml:space="preserve">Ông (bà): Nguyễn Thị Hoa </t>
  </si>
  <si>
    <t>Bà: Nguyễn Thị Hoa………………………………</t>
  </si>
  <si>
    <t>Ngày 02 tháng 01 năm 2019</t>
  </si>
  <si>
    <t>Lê Xuân Thiện</t>
  </si>
  <si>
    <t>TSCĐ</t>
  </si>
  <si>
    <t>Kệ sắt, mặt gỗ ghép công nghiệp 0,6mx1mx3,6m</t>
  </si>
  <si>
    <t>KE01</t>
  </si>
  <si>
    <t>20/06/2019</t>
  </si>
  <si>
    <t>23X/CCDC</t>
  </si>
  <si>
    <t>Quạt hút gió</t>
  </si>
  <si>
    <t>QU01</t>
  </si>
  <si>
    <t>QU02</t>
  </si>
  <si>
    <t>14/06/2019</t>
  </si>
  <si>
    <t>20X/CC</t>
  </si>
  <si>
    <t>Thời điểm kiểm kê: 00 giờ 00 ngày 01 tháng 01 năm 2020</t>
  </si>
  <si>
    <t>TRƯỞNG PHÒNG</t>
  </si>
  <si>
    <t>Ngày 10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</si>
</sst>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.0%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indexed="1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72">
    <xf numFmtId="0" fontId="0" fillId="0" borderId="0" xfId="0"/>
    <xf numFmtId="0" fontId="2" fillId="0" borderId="0" xfId="0" applyFont="1"/>
    <xf numFmtId="0" fontId="4" fillId="0" borderId="3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ont="1"/>
    <xf numFmtId="0" fontId="1" fillId="0" borderId="7" xfId="0" applyFont="1" applyBorder="1" applyAlignment="1"/>
    <xf numFmtId="0" fontId="15" fillId="0" borderId="0" xfId="0" applyFont="1"/>
    <xf numFmtId="0" fontId="3" fillId="0" borderId="0" xfId="0" applyFont="1" applyAlignment="1">
      <alignment horizont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0" fillId="3" borderId="0" xfId="0" applyFont="1" applyFill="1"/>
    <xf numFmtId="0" fontId="10" fillId="3" borderId="3" xfId="0" applyFont="1" applyFill="1" applyBorder="1" applyAlignment="1">
      <alignment horizontal="center" vertical="center"/>
    </xf>
    <xf numFmtId="0" fontId="0" fillId="3" borderId="0" xfId="0" applyFont="1" applyFill="1"/>
    <xf numFmtId="0" fontId="11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left" vertical="center"/>
    </xf>
    <xf numFmtId="165" fontId="21" fillId="0" borderId="3" xfId="1" quotePrefix="1" applyNumberFormat="1" applyFont="1" applyFill="1" applyBorder="1" applyAlignment="1">
      <alignment horizontal="center" vertical="center"/>
    </xf>
    <xf numFmtId="0" fontId="21" fillId="0" borderId="3" xfId="0" quotePrefix="1" applyNumberFormat="1" applyFont="1" applyFill="1" applyBorder="1" applyAlignment="1">
      <alignment horizontal="center" vertical="center"/>
    </xf>
    <xf numFmtId="165" fontId="21" fillId="0" borderId="3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2" fillId="0" borderId="3" xfId="0" applyFont="1" applyFill="1" applyBorder="1" applyAlignment="1">
      <alignment vertical="center"/>
    </xf>
    <xf numFmtId="0" fontId="21" fillId="0" borderId="3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3" fontId="21" fillId="0" borderId="3" xfId="0" applyNumberFormat="1" applyFont="1" applyFill="1" applyBorder="1" applyAlignment="1">
      <alignment vertical="center"/>
    </xf>
    <xf numFmtId="3" fontId="1" fillId="0" borderId="3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vertical="center"/>
    </xf>
    <xf numFmtId="3" fontId="21" fillId="3" borderId="3" xfId="0" applyNumberFormat="1" applyFont="1" applyFill="1" applyBorder="1" applyAlignment="1">
      <alignment vertical="center"/>
    </xf>
    <xf numFmtId="0" fontId="21" fillId="0" borderId="3" xfId="0" quotePrefix="1" applyFont="1" applyFill="1" applyBorder="1" applyAlignment="1">
      <alignment horizontal="center" vertical="center"/>
    </xf>
    <xf numFmtId="0" fontId="21" fillId="3" borderId="3" xfId="0" applyNumberFormat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left" vertical="center"/>
    </xf>
    <xf numFmtId="0" fontId="3" fillId="0" borderId="3" xfId="0" quotePrefix="1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8" fillId="2" borderId="3" xfId="0" applyFont="1" applyFill="1" applyBorder="1" applyAlignment="1">
      <alignment horizontal="center" vertical="center" wrapText="1"/>
    </xf>
    <xf numFmtId="165" fontId="18" fillId="2" borderId="2" xfId="1" applyNumberFormat="1" applyFont="1" applyFill="1" applyBorder="1" applyAlignment="1">
      <alignment horizontal="center" vertical="center" wrapText="1"/>
    </xf>
    <xf numFmtId="165" fontId="18" fillId="2" borderId="3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vertical="center" wrapText="1"/>
    </xf>
    <xf numFmtId="3" fontId="21" fillId="2" borderId="3" xfId="0" applyNumberFormat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center" vertical="center" wrapText="1"/>
    </xf>
    <xf numFmtId="3" fontId="23" fillId="0" borderId="3" xfId="0" applyNumberFormat="1" applyFont="1" applyFill="1" applyBorder="1" applyAlignment="1">
      <alignment vertical="center" wrapText="1"/>
    </xf>
    <xf numFmtId="3" fontId="23" fillId="0" borderId="3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1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/>
    </xf>
    <xf numFmtId="165" fontId="21" fillId="2" borderId="3" xfId="1" applyNumberFormat="1" applyFont="1" applyFill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3" xfId="0" applyFont="1" applyFill="1" applyBorder="1" applyAlignment="1">
      <alignment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4" fillId="0" borderId="0" xfId="0" applyFont="1"/>
    <xf numFmtId="0" fontId="8" fillId="0" borderId="3" xfId="0" applyFont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1" fillId="5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vertical="center"/>
    </xf>
    <xf numFmtId="0" fontId="21" fillId="5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vertical="center"/>
    </xf>
    <xf numFmtId="0" fontId="22" fillId="3" borderId="3" xfId="0" applyFont="1" applyFill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21" fillId="3" borderId="3" xfId="0" applyNumberFormat="1" applyFont="1" applyFill="1" applyBorder="1" applyAlignment="1">
      <alignment horizontal="left" vertical="center"/>
    </xf>
    <xf numFmtId="165" fontId="21" fillId="3" borderId="3" xfId="1" quotePrefix="1" applyNumberFormat="1" applyFont="1" applyFill="1" applyBorder="1" applyAlignment="1">
      <alignment horizontal="center" vertical="center"/>
    </xf>
    <xf numFmtId="0" fontId="21" fillId="3" borderId="3" xfId="0" quotePrefix="1" applyNumberFormat="1" applyFont="1" applyFill="1" applyBorder="1" applyAlignment="1">
      <alignment horizontal="center" vertical="center"/>
    </xf>
    <xf numFmtId="165" fontId="21" fillId="3" borderId="3" xfId="0" quotePrefix="1" applyNumberFormat="1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left" vertical="center" wrapText="1"/>
    </xf>
    <xf numFmtId="165" fontId="21" fillId="5" borderId="3" xfId="1" applyNumberFormat="1" applyFont="1" applyFill="1" applyBorder="1" applyAlignment="1">
      <alignment horizontal="right" vertical="center"/>
    </xf>
    <xf numFmtId="165" fontId="21" fillId="5" borderId="3" xfId="0" applyNumberFormat="1" applyFont="1" applyFill="1" applyBorder="1" applyAlignment="1">
      <alignment vertical="center" wrapText="1"/>
    </xf>
    <xf numFmtId="3" fontId="21" fillId="5" borderId="3" xfId="0" applyNumberFormat="1" applyFont="1" applyFill="1" applyBorder="1" applyAlignment="1">
      <alignment vertical="center" wrapText="1"/>
    </xf>
    <xf numFmtId="166" fontId="21" fillId="5" borderId="3" xfId="2" applyNumberFormat="1" applyFont="1" applyFill="1" applyBorder="1" applyAlignment="1">
      <alignment horizontal="center" vertical="center" wrapText="1"/>
    </xf>
    <xf numFmtId="165" fontId="21" fillId="5" borderId="3" xfId="1" applyNumberFormat="1" applyFont="1" applyFill="1" applyBorder="1" applyAlignment="1">
      <alignment vertical="center" wrapText="1"/>
    </xf>
    <xf numFmtId="165" fontId="21" fillId="5" borderId="3" xfId="1" applyNumberFormat="1" applyFont="1" applyFill="1" applyBorder="1" applyAlignment="1">
      <alignment horizontal="right" vertical="center" wrapText="1"/>
    </xf>
    <xf numFmtId="0" fontId="21" fillId="5" borderId="0" xfId="0" applyFont="1" applyFill="1" applyAlignment="1">
      <alignment vertical="center"/>
    </xf>
    <xf numFmtId="0" fontId="21" fillId="5" borderId="3" xfId="0" applyFont="1" applyFill="1" applyBorder="1" applyAlignment="1">
      <alignment vertical="center" wrapText="1"/>
    </xf>
    <xf numFmtId="3" fontId="21" fillId="5" borderId="3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3" borderId="3" xfId="0" applyFont="1" applyFill="1" applyBorder="1" applyAlignment="1">
      <alignment vertical="center" wrapText="1"/>
    </xf>
    <xf numFmtId="0" fontId="10" fillId="3" borderId="3" xfId="0" quotePrefix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9" fillId="3" borderId="0" xfId="0" applyFont="1" applyFill="1" applyAlignment="1">
      <alignment horizontal="center" vertical="center"/>
    </xf>
    <xf numFmtId="0" fontId="31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5" fontId="18" fillId="2" borderId="1" xfId="1" applyNumberFormat="1" applyFont="1" applyFill="1" applyBorder="1" applyAlignment="1">
      <alignment horizontal="center" vertical="center" wrapText="1"/>
    </xf>
    <xf numFmtId="165" fontId="18" fillId="2" borderId="2" xfId="1" applyNumberFormat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165" fontId="18" fillId="2" borderId="3" xfId="1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1" fillId="5" borderId="3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vertical="center"/>
    </xf>
    <xf numFmtId="0" fontId="1" fillId="5" borderId="3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3" fontId="1" fillId="5" borderId="3" xfId="0" applyNumberFormat="1" applyFont="1" applyFill="1" applyBorder="1" applyAlignment="1">
      <alignment vertical="center"/>
    </xf>
    <xf numFmtId="0" fontId="0" fillId="5" borderId="0" xfId="0" applyFill="1"/>
    <xf numFmtId="0" fontId="10" fillId="5" borderId="3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12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2</xdr:row>
      <xdr:rowOff>19050</xdr:rowOff>
    </xdr:from>
    <xdr:to>
      <xdr:col>10</xdr:col>
      <xdr:colOff>828675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9750" y="438150"/>
          <a:ext cx="1733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904875</xdr:colOff>
      <xdr:row>3</xdr:row>
      <xdr:rowOff>28575</xdr:rowOff>
    </xdr:from>
    <xdr:to>
      <xdr:col>2</xdr:col>
      <xdr:colOff>504825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90625" y="65722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2</xdr:row>
      <xdr:rowOff>19050</xdr:rowOff>
    </xdr:from>
    <xdr:to>
      <xdr:col>10</xdr:col>
      <xdr:colOff>828675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9750" y="438150"/>
          <a:ext cx="1733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904875</xdr:colOff>
      <xdr:row>3</xdr:row>
      <xdr:rowOff>28575</xdr:rowOff>
    </xdr:from>
    <xdr:to>
      <xdr:col>2</xdr:col>
      <xdr:colOff>504825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90625" y="65722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2</xdr:row>
      <xdr:rowOff>9525</xdr:rowOff>
    </xdr:from>
    <xdr:to>
      <xdr:col>8</xdr:col>
      <xdr:colOff>561975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362575" y="428625"/>
          <a:ext cx="1905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514350</xdr:colOff>
      <xdr:row>3</xdr:row>
      <xdr:rowOff>19050</xdr:rowOff>
    </xdr:from>
    <xdr:to>
      <xdr:col>2</xdr:col>
      <xdr:colOff>381000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885825" y="647700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2</xdr:col>
      <xdr:colOff>504825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90625" y="65722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2"/>
  <sheetViews>
    <sheetView topLeftCell="A31" zoomScaleNormal="100" workbookViewId="0">
      <selection activeCell="A38" sqref="A38:XFD38"/>
    </sheetView>
  </sheetViews>
  <sheetFormatPr defaultRowHeight="15" x14ac:dyDescent="0.25"/>
  <cols>
    <col min="1" max="1" width="4.28515625" customWidth="1"/>
    <col min="2" max="2" width="28.85546875" customWidth="1"/>
    <col min="3" max="3" width="11.28515625" customWidth="1"/>
    <col min="4" max="4" width="7.42578125" customWidth="1"/>
    <col min="5" max="5" width="10.7109375" hidden="1" customWidth="1"/>
    <col min="6" max="6" width="7.28515625" customWidth="1"/>
    <col min="7" max="7" width="12" customWidth="1"/>
    <col min="8" max="8" width="7" customWidth="1"/>
    <col min="9" max="9" width="13.28515625" customWidth="1"/>
    <col min="10" max="10" width="6.42578125" customWidth="1"/>
    <col min="11" max="11" width="14" customWidth="1"/>
    <col min="12" max="12" width="11.28515625" customWidth="1"/>
    <col min="13" max="13" width="5.5703125" customWidth="1"/>
    <col min="14" max="16" width="15.5703125" customWidth="1"/>
  </cols>
  <sheetData>
    <row r="1" spans="1:14" ht="16.5" x14ac:dyDescent="0.25">
      <c r="A1" s="146" t="s">
        <v>72</v>
      </c>
      <c r="B1" s="146"/>
      <c r="C1" s="146"/>
      <c r="D1" s="146"/>
      <c r="E1" s="146"/>
      <c r="F1" s="146"/>
      <c r="G1" s="1"/>
      <c r="H1" s="147" t="s">
        <v>0</v>
      </c>
      <c r="I1" s="147"/>
      <c r="J1" s="147"/>
      <c r="K1" s="147"/>
      <c r="L1" s="147"/>
    </row>
    <row r="2" spans="1:14" ht="16.5" x14ac:dyDescent="0.25">
      <c r="A2" s="147" t="s">
        <v>93</v>
      </c>
      <c r="B2" s="147"/>
      <c r="C2" s="147"/>
      <c r="D2" s="147"/>
      <c r="E2" s="147"/>
      <c r="F2" s="147"/>
      <c r="G2" s="1"/>
      <c r="H2" s="147" t="s">
        <v>1</v>
      </c>
      <c r="I2" s="147"/>
      <c r="J2" s="147"/>
      <c r="K2" s="147"/>
      <c r="L2" s="147"/>
    </row>
    <row r="3" spans="1:14" ht="16.5" x14ac:dyDescent="0.25">
      <c r="A3" s="147" t="s">
        <v>91</v>
      </c>
      <c r="B3" s="147"/>
      <c r="C3" s="147"/>
      <c r="D3" s="147"/>
      <c r="E3" s="147"/>
      <c r="F3" s="147"/>
      <c r="G3" s="1"/>
      <c r="H3" s="7"/>
      <c r="I3" s="7"/>
      <c r="J3" s="7"/>
      <c r="K3" s="7"/>
      <c r="L3" s="7"/>
    </row>
    <row r="4" spans="1:14" ht="25.5" customHeight="1" x14ac:dyDescent="0.25">
      <c r="A4" s="149"/>
      <c r="B4" s="149"/>
      <c r="C4" s="149"/>
      <c r="D4" s="1"/>
      <c r="E4" s="1"/>
      <c r="F4" s="1"/>
      <c r="G4" s="1"/>
      <c r="H4" s="1"/>
      <c r="I4" s="1"/>
      <c r="J4" s="1"/>
      <c r="K4" s="1"/>
      <c r="L4" s="1"/>
    </row>
    <row r="5" spans="1:14" s="126" customFormat="1" ht="23.25" customHeight="1" x14ac:dyDescent="0.25">
      <c r="A5" s="148" t="s">
        <v>145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</row>
    <row r="6" spans="1:14" s="126" customFormat="1" ht="23.25" customHeight="1" x14ac:dyDescent="0.25">
      <c r="A6" s="148" t="s">
        <v>147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</row>
    <row r="7" spans="1:14" s="84" customFormat="1" ht="12" customHeight="1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</row>
    <row r="8" spans="1:14" ht="16.5" x14ac:dyDescent="0.25">
      <c r="A8" s="150" t="s">
        <v>169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</row>
    <row r="9" spans="1:14" s="73" customFormat="1" ht="16.5" x14ac:dyDescent="0.25">
      <c r="A9" s="151" t="s">
        <v>130</v>
      </c>
      <c r="B9" s="151"/>
      <c r="C9" s="92"/>
      <c r="D9" s="92"/>
      <c r="E9" s="92"/>
      <c r="F9" s="92"/>
      <c r="G9" s="92"/>
      <c r="H9" s="92"/>
      <c r="I9" s="92"/>
      <c r="J9" s="92"/>
      <c r="K9" s="92"/>
      <c r="L9" s="92"/>
      <c r="N9" s="92"/>
    </row>
    <row r="10" spans="1:14" s="73" customFormat="1" ht="15.75" x14ac:dyDescent="0.25">
      <c r="A10" s="136" t="s">
        <v>54</v>
      </c>
      <c r="B10" s="136"/>
      <c r="C10" s="93"/>
      <c r="D10" s="52" t="s">
        <v>132</v>
      </c>
      <c r="E10" s="56"/>
      <c r="F10" s="52"/>
      <c r="G10" s="52"/>
      <c r="H10" s="94"/>
      <c r="I10" s="89" t="s">
        <v>131</v>
      </c>
      <c r="J10" s="74"/>
      <c r="K10" s="74"/>
      <c r="L10" s="74"/>
    </row>
    <row r="11" spans="1:14" s="73" customFormat="1" ht="15.75" x14ac:dyDescent="0.25">
      <c r="A11" s="136" t="s">
        <v>61</v>
      </c>
      <c r="B11" s="136"/>
      <c r="C11" s="93"/>
      <c r="D11" s="52" t="s">
        <v>134</v>
      </c>
      <c r="E11" s="56"/>
      <c r="F11" s="52"/>
      <c r="G11" s="52"/>
      <c r="H11" s="94"/>
      <c r="I11" s="89" t="s">
        <v>133</v>
      </c>
      <c r="J11" s="74"/>
      <c r="K11" s="74"/>
      <c r="L11" s="74"/>
    </row>
    <row r="12" spans="1:14" s="73" customFormat="1" ht="15.75" x14ac:dyDescent="0.25">
      <c r="A12" s="136" t="s">
        <v>63</v>
      </c>
      <c r="B12" s="136"/>
      <c r="C12" s="93"/>
      <c r="D12" s="52" t="s">
        <v>154</v>
      </c>
      <c r="E12" s="56"/>
      <c r="F12" s="52"/>
      <c r="G12" s="52"/>
      <c r="H12" s="94"/>
      <c r="I12" s="89" t="s">
        <v>135</v>
      </c>
      <c r="J12" s="74"/>
      <c r="K12" s="74"/>
      <c r="L12" s="74"/>
    </row>
    <row r="13" spans="1:14" s="73" customFormat="1" ht="15.75" x14ac:dyDescent="0.25">
      <c r="A13" s="136" t="s">
        <v>62</v>
      </c>
      <c r="B13" s="136"/>
      <c r="C13" s="93"/>
      <c r="D13" s="52" t="s">
        <v>136</v>
      </c>
      <c r="E13" s="56"/>
      <c r="F13" s="52"/>
      <c r="G13" s="52"/>
      <c r="H13" s="94"/>
      <c r="I13" s="89" t="s">
        <v>135</v>
      </c>
      <c r="J13" s="74"/>
      <c r="K13" s="74"/>
      <c r="L13" s="74"/>
    </row>
    <row r="14" spans="1:14" s="73" customFormat="1" ht="15.75" x14ac:dyDescent="0.25">
      <c r="A14" s="136" t="s">
        <v>64</v>
      </c>
      <c r="B14" s="136"/>
      <c r="C14" s="93"/>
      <c r="D14" s="52" t="s">
        <v>137</v>
      </c>
      <c r="E14" s="52"/>
      <c r="F14" s="52"/>
      <c r="G14" s="52"/>
      <c r="H14" s="94"/>
      <c r="I14" s="89" t="s">
        <v>135</v>
      </c>
      <c r="J14" s="74"/>
      <c r="K14" s="74"/>
      <c r="L14" s="74"/>
    </row>
    <row r="15" spans="1:14" s="73" customFormat="1" ht="15.75" x14ac:dyDescent="0.25">
      <c r="A15" s="136" t="s">
        <v>155</v>
      </c>
      <c r="B15" s="136"/>
      <c r="C15" s="93"/>
      <c r="D15" s="52" t="s">
        <v>138</v>
      </c>
      <c r="E15" s="56"/>
      <c r="F15" s="52"/>
      <c r="G15" s="52"/>
      <c r="H15" s="94"/>
      <c r="I15" s="89" t="s">
        <v>135</v>
      </c>
      <c r="J15" s="74"/>
      <c r="K15" s="74"/>
      <c r="L15" s="74"/>
    </row>
    <row r="16" spans="1:14" ht="16.5" customHeight="1" x14ac:dyDescent="0.25">
      <c r="A16" s="135" t="s">
        <v>55</v>
      </c>
      <c r="B16" s="135"/>
      <c r="C16" s="135"/>
      <c r="D16" s="135"/>
      <c r="E16" s="45"/>
      <c r="F16" s="45"/>
      <c r="G16" s="45"/>
      <c r="H16" s="45"/>
      <c r="I16" s="45"/>
      <c r="J16" s="45"/>
      <c r="K16" s="45"/>
      <c r="L16" s="45"/>
    </row>
    <row r="17" spans="1:16" ht="8.25" customHeight="1" x14ac:dyDescent="0.25">
      <c r="A17" s="76"/>
      <c r="B17" s="76"/>
      <c r="C17" s="76"/>
      <c r="D17" s="76"/>
      <c r="E17" s="77"/>
      <c r="F17" s="77"/>
      <c r="G17" s="77"/>
      <c r="H17" s="77"/>
      <c r="I17" s="77"/>
      <c r="J17" s="77"/>
      <c r="K17" s="77"/>
      <c r="L17" s="77"/>
    </row>
    <row r="18" spans="1:16" x14ac:dyDescent="0.25">
      <c r="A18" s="140" t="s">
        <v>2</v>
      </c>
      <c r="B18" s="140" t="s">
        <v>65</v>
      </c>
      <c r="C18" s="140" t="s">
        <v>66</v>
      </c>
      <c r="D18" s="142" t="s">
        <v>67</v>
      </c>
      <c r="E18" s="142" t="s">
        <v>68</v>
      </c>
      <c r="F18" s="144" t="s">
        <v>69</v>
      </c>
      <c r="G18" s="140" t="s">
        <v>3</v>
      </c>
      <c r="H18" s="131" t="s">
        <v>70</v>
      </c>
      <c r="I18" s="132"/>
      <c r="J18" s="131" t="s">
        <v>4</v>
      </c>
      <c r="K18" s="132"/>
      <c r="L18" s="133" t="s">
        <v>5</v>
      </c>
      <c r="N18" s="127" t="s">
        <v>94</v>
      </c>
      <c r="O18" s="127" t="s">
        <v>95</v>
      </c>
      <c r="P18" s="127"/>
    </row>
    <row r="19" spans="1:16" ht="33.75" customHeight="1" x14ac:dyDescent="0.25">
      <c r="A19" s="141"/>
      <c r="B19" s="141"/>
      <c r="C19" s="141"/>
      <c r="D19" s="143"/>
      <c r="E19" s="143"/>
      <c r="F19" s="145"/>
      <c r="G19" s="141"/>
      <c r="H19" s="8" t="s">
        <v>6</v>
      </c>
      <c r="I19" s="2" t="s">
        <v>71</v>
      </c>
      <c r="J19" s="8" t="s">
        <v>6</v>
      </c>
      <c r="K19" s="2" t="s">
        <v>71</v>
      </c>
      <c r="L19" s="134"/>
      <c r="N19" s="128"/>
      <c r="O19" s="128"/>
      <c r="P19" s="128"/>
    </row>
    <row r="20" spans="1:16" s="81" customFormat="1" ht="14.25" customHeight="1" x14ac:dyDescent="0.2">
      <c r="A20" s="2" t="s">
        <v>7</v>
      </c>
      <c r="B20" s="2" t="s">
        <v>8</v>
      </c>
      <c r="C20" s="2" t="s">
        <v>9</v>
      </c>
      <c r="D20" s="2" t="s">
        <v>10</v>
      </c>
      <c r="E20" s="78"/>
      <c r="F20" s="2" t="s">
        <v>11</v>
      </c>
      <c r="G20" s="79" t="s">
        <v>12</v>
      </c>
      <c r="H20" s="79" t="s">
        <v>13</v>
      </c>
      <c r="I20" s="79" t="s">
        <v>14</v>
      </c>
      <c r="J20" s="79" t="s">
        <v>15</v>
      </c>
      <c r="K20" s="79" t="s">
        <v>16</v>
      </c>
      <c r="L20" s="80">
        <v>6</v>
      </c>
      <c r="N20" s="82"/>
      <c r="O20" s="82"/>
      <c r="P20" s="82"/>
    </row>
    <row r="21" spans="1:16" s="4" customFormat="1" ht="24" customHeight="1" x14ac:dyDescent="0.25">
      <c r="A21" s="19">
        <v>1</v>
      </c>
      <c r="B21" s="20" t="s">
        <v>49</v>
      </c>
      <c r="C21" s="19">
        <v>5001829</v>
      </c>
      <c r="D21" s="19">
        <v>2009</v>
      </c>
      <c r="E21" s="27" t="s">
        <v>30</v>
      </c>
      <c r="F21" s="19" t="s">
        <v>17</v>
      </c>
      <c r="G21" s="21">
        <v>2150000</v>
      </c>
      <c r="H21" s="22">
        <v>2</v>
      </c>
      <c r="I21" s="21">
        <f>H21*G21</f>
        <v>4300000</v>
      </c>
      <c r="J21" s="22">
        <v>2</v>
      </c>
      <c r="K21" s="23">
        <f>I21</f>
        <v>4300000</v>
      </c>
      <c r="L21" s="24"/>
      <c r="N21" s="10"/>
      <c r="O21" s="10"/>
      <c r="P21" s="10"/>
    </row>
    <row r="22" spans="1:16" s="4" customFormat="1" ht="24" customHeight="1" x14ac:dyDescent="0.25">
      <c r="A22" s="19">
        <f>A21+1</f>
        <v>2</v>
      </c>
      <c r="B22" s="25" t="s">
        <v>43</v>
      </c>
      <c r="C22" s="16" t="s">
        <v>44</v>
      </c>
      <c r="D22" s="26">
        <v>2010</v>
      </c>
      <c r="E22" s="27" t="s">
        <v>30</v>
      </c>
      <c r="F22" s="27" t="s">
        <v>17</v>
      </c>
      <c r="G22" s="28">
        <v>3500000</v>
      </c>
      <c r="H22" s="27">
        <v>4</v>
      </c>
      <c r="I22" s="29">
        <f>G22*H22</f>
        <v>14000000</v>
      </c>
      <c r="J22" s="27">
        <v>4</v>
      </c>
      <c r="K22" s="29">
        <f>J22*G22</f>
        <v>14000000</v>
      </c>
      <c r="L22" s="26"/>
      <c r="M22"/>
      <c r="N22" s="10"/>
      <c r="O22" s="10"/>
      <c r="P22" s="10"/>
    </row>
    <row r="23" spans="1:16" s="4" customFormat="1" ht="24" customHeight="1" x14ac:dyDescent="0.25">
      <c r="A23" s="19">
        <f t="shared" ref="A23:A47" si="0">A22+1</f>
        <v>3</v>
      </c>
      <c r="B23" s="17" t="s">
        <v>36</v>
      </c>
      <c r="C23" s="16" t="s">
        <v>37</v>
      </c>
      <c r="D23" s="26">
        <v>2012</v>
      </c>
      <c r="E23" s="27" t="s">
        <v>30</v>
      </c>
      <c r="F23" s="26" t="s">
        <v>17</v>
      </c>
      <c r="G23" s="28">
        <v>4200000</v>
      </c>
      <c r="H23" s="26">
        <v>1</v>
      </c>
      <c r="I23" s="29">
        <f>G23*H23</f>
        <v>4200000</v>
      </c>
      <c r="J23" s="26">
        <v>1</v>
      </c>
      <c r="K23" s="29">
        <f>J23*G23</f>
        <v>4200000</v>
      </c>
      <c r="L23" s="26"/>
      <c r="M23"/>
      <c r="N23" s="10"/>
      <c r="O23" s="10"/>
      <c r="P23" s="10"/>
    </row>
    <row r="24" spans="1:16" ht="24" customHeight="1" x14ac:dyDescent="0.25">
      <c r="A24" s="19">
        <f t="shared" si="0"/>
        <v>4</v>
      </c>
      <c r="B24" s="30" t="s">
        <v>22</v>
      </c>
      <c r="C24" s="16" t="s">
        <v>34</v>
      </c>
      <c r="D24" s="31">
        <v>2009</v>
      </c>
      <c r="E24" s="27" t="s">
        <v>30</v>
      </c>
      <c r="F24" s="31" t="s">
        <v>17</v>
      </c>
      <c r="G24" s="29">
        <v>2750000</v>
      </c>
      <c r="H24" s="31">
        <v>3</v>
      </c>
      <c r="I24" s="29">
        <f>G24*H24</f>
        <v>8250000</v>
      </c>
      <c r="J24" s="31">
        <v>3</v>
      </c>
      <c r="K24" s="29">
        <f>J24*G24</f>
        <v>8250000</v>
      </c>
      <c r="L24" s="31"/>
      <c r="N24" s="10"/>
      <c r="O24" s="10"/>
      <c r="P24" s="10"/>
    </row>
    <row r="25" spans="1:16" ht="24" customHeight="1" x14ac:dyDescent="0.25">
      <c r="A25" s="19">
        <f t="shared" si="0"/>
        <v>5</v>
      </c>
      <c r="B25" s="30" t="s">
        <v>22</v>
      </c>
      <c r="C25" s="16" t="s">
        <v>35</v>
      </c>
      <c r="D25" s="31">
        <v>2009</v>
      </c>
      <c r="E25" s="27" t="s">
        <v>30</v>
      </c>
      <c r="F25" s="31" t="s">
        <v>17</v>
      </c>
      <c r="G25" s="29">
        <v>3200000</v>
      </c>
      <c r="H25" s="31">
        <v>1</v>
      </c>
      <c r="I25" s="29">
        <f>G25*H25</f>
        <v>3200000</v>
      </c>
      <c r="J25" s="31">
        <v>1</v>
      </c>
      <c r="K25" s="29">
        <f>J25*G25</f>
        <v>3200000</v>
      </c>
      <c r="L25" s="31"/>
      <c r="N25" s="10"/>
      <c r="O25" s="10"/>
      <c r="P25" s="10"/>
    </row>
    <row r="26" spans="1:16" ht="24" customHeight="1" x14ac:dyDescent="0.25">
      <c r="A26" s="19">
        <f t="shared" si="0"/>
        <v>6</v>
      </c>
      <c r="B26" s="17" t="s">
        <v>38</v>
      </c>
      <c r="C26" s="16" t="s">
        <v>39</v>
      </c>
      <c r="D26" s="26">
        <v>2012</v>
      </c>
      <c r="E26" s="27" t="s">
        <v>30</v>
      </c>
      <c r="F26" s="26" t="s">
        <v>17</v>
      </c>
      <c r="G26" s="28">
        <v>4500000</v>
      </c>
      <c r="H26" s="26">
        <v>1</v>
      </c>
      <c r="I26" s="29">
        <f>G26*H26</f>
        <v>4500000</v>
      </c>
      <c r="J26" s="26">
        <v>1</v>
      </c>
      <c r="K26" s="29">
        <f>J26*G26</f>
        <v>4500000</v>
      </c>
      <c r="L26" s="26"/>
      <c r="N26" s="10"/>
      <c r="O26" s="10"/>
      <c r="P26" s="10"/>
    </row>
    <row r="27" spans="1:16" ht="24" customHeight="1" x14ac:dyDescent="0.25">
      <c r="A27" s="19">
        <f t="shared" si="0"/>
        <v>7</v>
      </c>
      <c r="B27" s="20" t="s">
        <v>50</v>
      </c>
      <c r="C27" s="15" t="s">
        <v>51</v>
      </c>
      <c r="D27" s="19"/>
      <c r="E27" s="27" t="s">
        <v>30</v>
      </c>
      <c r="F27" s="19" t="s">
        <v>17</v>
      </c>
      <c r="G27" s="21">
        <v>3500000</v>
      </c>
      <c r="H27" s="22">
        <v>1</v>
      </c>
      <c r="I27" s="21">
        <f>H27*G27</f>
        <v>3500000</v>
      </c>
      <c r="J27" s="22">
        <v>1</v>
      </c>
      <c r="K27" s="23">
        <f>I27</f>
        <v>3500000</v>
      </c>
      <c r="L27" s="24"/>
      <c r="M27" s="4"/>
      <c r="N27" s="10"/>
      <c r="O27" s="10"/>
      <c r="P27" s="10"/>
    </row>
    <row r="28" spans="1:16" ht="32.25" customHeight="1" x14ac:dyDescent="0.25">
      <c r="A28" s="19">
        <f t="shared" si="0"/>
        <v>8</v>
      </c>
      <c r="B28" s="65" t="s">
        <v>89</v>
      </c>
      <c r="C28" s="66">
        <v>12014</v>
      </c>
      <c r="D28" s="58">
        <v>2012</v>
      </c>
      <c r="E28" s="27"/>
      <c r="F28" s="19" t="s">
        <v>17</v>
      </c>
      <c r="G28" s="67">
        <v>7000000</v>
      </c>
      <c r="H28" s="22">
        <v>1</v>
      </c>
      <c r="I28" s="21">
        <f>H28*G28</f>
        <v>7000000</v>
      </c>
      <c r="J28" s="22">
        <v>1</v>
      </c>
      <c r="K28" s="23">
        <f>I28</f>
        <v>7000000</v>
      </c>
      <c r="L28" s="24"/>
      <c r="M28" s="4"/>
      <c r="N28" s="10"/>
      <c r="O28" s="10"/>
      <c r="P28" s="10" t="s">
        <v>159</v>
      </c>
    </row>
    <row r="29" spans="1:16" ht="27.75" customHeight="1" x14ac:dyDescent="0.25">
      <c r="A29" s="19">
        <f t="shared" si="0"/>
        <v>9</v>
      </c>
      <c r="B29" s="30" t="s">
        <v>33</v>
      </c>
      <c r="C29" s="26">
        <v>5001764</v>
      </c>
      <c r="D29" s="31">
        <v>2009</v>
      </c>
      <c r="E29" s="27" t="s">
        <v>30</v>
      </c>
      <c r="F29" s="31" t="s">
        <v>17</v>
      </c>
      <c r="G29" s="29">
        <v>1650000</v>
      </c>
      <c r="H29" s="31">
        <v>1</v>
      </c>
      <c r="I29" s="29">
        <f>G29*H29</f>
        <v>1650000</v>
      </c>
      <c r="J29" s="31">
        <v>1</v>
      </c>
      <c r="K29" s="29">
        <f>J29*G29</f>
        <v>1650000</v>
      </c>
      <c r="L29" s="31"/>
      <c r="N29" s="10"/>
      <c r="O29" s="10"/>
      <c r="P29" s="10"/>
    </row>
    <row r="30" spans="1:16" ht="27.75" customHeight="1" x14ac:dyDescent="0.25">
      <c r="A30" s="19">
        <f t="shared" si="0"/>
        <v>10</v>
      </c>
      <c r="B30" s="59" t="s">
        <v>60</v>
      </c>
      <c r="C30" s="26" t="s">
        <v>90</v>
      </c>
      <c r="D30" s="58">
        <v>2009</v>
      </c>
      <c r="E30" s="27"/>
      <c r="F30" s="31" t="s">
        <v>17</v>
      </c>
      <c r="G30" s="60">
        <v>5800000</v>
      </c>
      <c r="H30" s="31">
        <v>1</v>
      </c>
      <c r="I30" s="29">
        <f>G30*H30</f>
        <v>5800000</v>
      </c>
      <c r="J30" s="31">
        <v>1</v>
      </c>
      <c r="K30" s="29">
        <f>J30*G30</f>
        <v>5800000</v>
      </c>
      <c r="L30" s="31"/>
      <c r="N30" s="10"/>
      <c r="O30" s="10"/>
      <c r="P30" s="10" t="s">
        <v>159</v>
      </c>
    </row>
    <row r="31" spans="1:16" s="3" customFormat="1" ht="27.75" customHeight="1" x14ac:dyDescent="0.25">
      <c r="A31" s="19">
        <f t="shared" si="0"/>
        <v>11</v>
      </c>
      <c r="B31" s="96" t="s">
        <v>45</v>
      </c>
      <c r="C31" s="97" t="s">
        <v>46</v>
      </c>
      <c r="D31" s="32">
        <v>2010</v>
      </c>
      <c r="E31" s="98" t="s">
        <v>30</v>
      </c>
      <c r="F31" s="98" t="s">
        <v>17</v>
      </c>
      <c r="G31" s="34">
        <v>850000</v>
      </c>
      <c r="H31" s="32">
        <v>2</v>
      </c>
      <c r="I31" s="34">
        <f>G31*H31</f>
        <v>1700000</v>
      </c>
      <c r="J31" s="32">
        <v>2</v>
      </c>
      <c r="K31" s="33">
        <f>J31*G31</f>
        <v>1700000</v>
      </c>
      <c r="L31" s="32"/>
      <c r="N31" s="13"/>
      <c r="O31" s="13"/>
      <c r="P31" s="13"/>
    </row>
    <row r="32" spans="1:16" s="3" customFormat="1" ht="27.75" customHeight="1" x14ac:dyDescent="0.25">
      <c r="A32" s="36">
        <f t="shared" si="0"/>
        <v>12</v>
      </c>
      <c r="B32" s="95" t="s">
        <v>47</v>
      </c>
      <c r="C32" s="97" t="s">
        <v>48</v>
      </c>
      <c r="D32" s="32">
        <v>2013</v>
      </c>
      <c r="E32" s="98" t="s">
        <v>30</v>
      </c>
      <c r="F32" s="32" t="s">
        <v>17</v>
      </c>
      <c r="G32" s="34">
        <v>4750000</v>
      </c>
      <c r="H32" s="32">
        <v>1</v>
      </c>
      <c r="I32" s="33">
        <f>G32*H32</f>
        <v>4750000</v>
      </c>
      <c r="J32" s="32">
        <v>1</v>
      </c>
      <c r="K32" s="33">
        <f>J32*G32</f>
        <v>4750000</v>
      </c>
      <c r="L32" s="32"/>
      <c r="N32" s="13"/>
      <c r="O32" s="13"/>
      <c r="P32" s="13"/>
    </row>
    <row r="33" spans="1:16" s="3" customFormat="1" ht="27.75" customHeight="1" x14ac:dyDescent="0.25">
      <c r="A33" s="36">
        <f t="shared" si="0"/>
        <v>13</v>
      </c>
      <c r="B33" s="99" t="s">
        <v>21</v>
      </c>
      <c r="C33" s="32">
        <v>5001786</v>
      </c>
      <c r="D33" s="100">
        <v>2009</v>
      </c>
      <c r="E33" s="98" t="s">
        <v>30</v>
      </c>
      <c r="F33" s="100" t="s">
        <v>17</v>
      </c>
      <c r="G33" s="33">
        <v>950000</v>
      </c>
      <c r="H33" s="100">
        <v>12</v>
      </c>
      <c r="I33" s="33">
        <f>G33*H33</f>
        <v>11400000</v>
      </c>
      <c r="J33" s="100">
        <v>12</v>
      </c>
      <c r="K33" s="33">
        <f>J33*G33</f>
        <v>11400000</v>
      </c>
      <c r="L33" s="100"/>
      <c r="N33" s="13"/>
      <c r="O33" s="13"/>
      <c r="P33" s="13"/>
    </row>
    <row r="34" spans="1:16" s="3" customFormat="1" ht="27.75" customHeight="1" x14ac:dyDescent="0.25">
      <c r="A34" s="36">
        <f t="shared" si="0"/>
        <v>14</v>
      </c>
      <c r="B34" s="101" t="s">
        <v>18</v>
      </c>
      <c r="C34" s="36">
        <v>5000638</v>
      </c>
      <c r="D34" s="36">
        <v>1999</v>
      </c>
      <c r="E34" s="98" t="s">
        <v>30</v>
      </c>
      <c r="F34" s="36" t="s">
        <v>17</v>
      </c>
      <c r="G34" s="102">
        <v>181500</v>
      </c>
      <c r="H34" s="103">
        <v>5</v>
      </c>
      <c r="I34" s="102">
        <f>H34*G34</f>
        <v>907500</v>
      </c>
      <c r="J34" s="103">
        <v>5</v>
      </c>
      <c r="K34" s="104">
        <f>I34</f>
        <v>907500</v>
      </c>
      <c r="L34" s="100"/>
      <c r="M34" s="14"/>
      <c r="N34" s="13"/>
      <c r="O34" s="13"/>
      <c r="P34" s="13"/>
    </row>
    <row r="35" spans="1:16" s="3" customFormat="1" ht="27.75" customHeight="1" x14ac:dyDescent="0.25">
      <c r="A35" s="36">
        <f t="shared" si="0"/>
        <v>15</v>
      </c>
      <c r="B35" s="99" t="s">
        <v>18</v>
      </c>
      <c r="C35" s="32">
        <v>5000637</v>
      </c>
      <c r="D35" s="100"/>
      <c r="E35" s="98" t="s">
        <v>30</v>
      </c>
      <c r="F35" s="100" t="s">
        <v>17</v>
      </c>
      <c r="G35" s="33">
        <v>348700</v>
      </c>
      <c r="H35" s="100">
        <v>8</v>
      </c>
      <c r="I35" s="33">
        <f t="shared" ref="I35:I41" si="1">G35*H35</f>
        <v>2789600</v>
      </c>
      <c r="J35" s="100">
        <v>8</v>
      </c>
      <c r="K35" s="33">
        <f t="shared" ref="K35:K41" si="2">J35*G35</f>
        <v>2789600</v>
      </c>
      <c r="L35" s="100"/>
      <c r="N35" s="13"/>
      <c r="O35" s="13"/>
      <c r="P35" s="13"/>
    </row>
    <row r="36" spans="1:16" s="170" customFormat="1" ht="27.75" customHeight="1" x14ac:dyDescent="0.25">
      <c r="A36" s="165">
        <f t="shared" si="0"/>
        <v>16</v>
      </c>
      <c r="B36" s="166" t="s">
        <v>32</v>
      </c>
      <c r="C36" s="85">
        <v>5000956</v>
      </c>
      <c r="D36" s="167">
        <v>2002</v>
      </c>
      <c r="E36" s="168" t="s">
        <v>30</v>
      </c>
      <c r="F36" s="167" t="s">
        <v>17</v>
      </c>
      <c r="G36" s="169">
        <v>385000</v>
      </c>
      <c r="H36" s="167">
        <v>1</v>
      </c>
      <c r="I36" s="169">
        <f t="shared" si="1"/>
        <v>385000</v>
      </c>
      <c r="J36" s="167">
        <v>1</v>
      </c>
      <c r="K36" s="169">
        <f t="shared" si="2"/>
        <v>385000</v>
      </c>
      <c r="L36" s="167"/>
      <c r="N36" s="171"/>
      <c r="O36" s="171"/>
      <c r="P36" s="171"/>
    </row>
    <row r="37" spans="1:16" s="3" customFormat="1" ht="43.5" customHeight="1" x14ac:dyDescent="0.25">
      <c r="A37" s="36">
        <f t="shared" si="0"/>
        <v>17</v>
      </c>
      <c r="B37" s="118" t="s">
        <v>160</v>
      </c>
      <c r="C37" s="32" t="s">
        <v>161</v>
      </c>
      <c r="D37" s="100">
        <v>2019</v>
      </c>
      <c r="E37" s="98"/>
      <c r="F37" s="100" t="s">
        <v>17</v>
      </c>
      <c r="G37" s="33">
        <v>4015000</v>
      </c>
      <c r="H37" s="100">
        <v>1</v>
      </c>
      <c r="I37" s="33">
        <f t="shared" si="1"/>
        <v>4015000</v>
      </c>
      <c r="J37" s="100">
        <v>1</v>
      </c>
      <c r="K37" s="33">
        <f t="shared" si="2"/>
        <v>4015000</v>
      </c>
      <c r="L37" s="100"/>
      <c r="N37" s="119" t="s">
        <v>162</v>
      </c>
      <c r="O37" s="119" t="s">
        <v>163</v>
      </c>
      <c r="P37" s="13"/>
    </row>
    <row r="38" spans="1:16" s="170" customFormat="1" ht="24.75" customHeight="1" x14ac:dyDescent="0.25">
      <c r="A38" s="165">
        <f t="shared" si="0"/>
        <v>18</v>
      </c>
      <c r="B38" s="166" t="s">
        <v>31</v>
      </c>
      <c r="C38" s="85">
        <v>5000742</v>
      </c>
      <c r="D38" s="167">
        <v>2000</v>
      </c>
      <c r="E38" s="168" t="s">
        <v>30</v>
      </c>
      <c r="F38" s="167" t="s">
        <v>17</v>
      </c>
      <c r="G38" s="169">
        <v>375000</v>
      </c>
      <c r="H38" s="167">
        <v>1</v>
      </c>
      <c r="I38" s="169">
        <f t="shared" si="1"/>
        <v>375000</v>
      </c>
      <c r="J38" s="167">
        <v>1</v>
      </c>
      <c r="K38" s="169">
        <f t="shared" si="2"/>
        <v>375000</v>
      </c>
      <c r="L38" s="167"/>
      <c r="N38" s="171"/>
      <c r="O38" s="171"/>
      <c r="P38" s="171"/>
    </row>
    <row r="39" spans="1:16" s="3" customFormat="1" ht="24.75" customHeight="1" x14ac:dyDescent="0.25">
      <c r="A39" s="36">
        <f t="shared" si="0"/>
        <v>19</v>
      </c>
      <c r="B39" s="99" t="s">
        <v>40</v>
      </c>
      <c r="C39" s="97" t="s">
        <v>41</v>
      </c>
      <c r="D39" s="100">
        <v>2008</v>
      </c>
      <c r="E39" s="98" t="s">
        <v>30</v>
      </c>
      <c r="F39" s="100" t="s">
        <v>17</v>
      </c>
      <c r="G39" s="33">
        <v>255000</v>
      </c>
      <c r="H39" s="100">
        <v>3</v>
      </c>
      <c r="I39" s="33">
        <f t="shared" si="1"/>
        <v>765000</v>
      </c>
      <c r="J39" s="100">
        <v>3</v>
      </c>
      <c r="K39" s="33">
        <f t="shared" si="2"/>
        <v>765000</v>
      </c>
      <c r="L39" s="100"/>
      <c r="N39" s="13"/>
      <c r="O39" s="13"/>
      <c r="P39" s="13"/>
    </row>
    <row r="40" spans="1:16" s="3" customFormat="1" ht="24.75" customHeight="1" x14ac:dyDescent="0.25">
      <c r="A40" s="36">
        <f t="shared" si="0"/>
        <v>20</v>
      </c>
      <c r="B40" s="95" t="s">
        <v>23</v>
      </c>
      <c r="C40" s="97" t="s">
        <v>24</v>
      </c>
      <c r="D40" s="32">
        <v>2013</v>
      </c>
      <c r="E40" s="98" t="s">
        <v>30</v>
      </c>
      <c r="F40" s="32" t="s">
        <v>17</v>
      </c>
      <c r="G40" s="34">
        <v>350000</v>
      </c>
      <c r="H40" s="32">
        <v>1</v>
      </c>
      <c r="I40" s="33">
        <f t="shared" si="1"/>
        <v>350000</v>
      </c>
      <c r="J40" s="32">
        <v>1</v>
      </c>
      <c r="K40" s="33">
        <f t="shared" si="2"/>
        <v>350000</v>
      </c>
      <c r="L40" s="105"/>
      <c r="N40" s="13"/>
      <c r="O40" s="13"/>
      <c r="P40" s="13"/>
    </row>
    <row r="41" spans="1:16" ht="24.75" customHeight="1" x14ac:dyDescent="0.25">
      <c r="A41" s="19">
        <f t="shared" si="0"/>
        <v>21</v>
      </c>
      <c r="B41" s="30" t="s">
        <v>20</v>
      </c>
      <c r="C41" s="26">
        <v>5001039</v>
      </c>
      <c r="D41" s="31">
        <v>2003</v>
      </c>
      <c r="E41" s="27" t="s">
        <v>30</v>
      </c>
      <c r="F41" s="31" t="s">
        <v>17</v>
      </c>
      <c r="G41" s="29">
        <v>1400000</v>
      </c>
      <c r="H41" s="31">
        <v>1</v>
      </c>
      <c r="I41" s="29">
        <f t="shared" si="1"/>
        <v>1400000</v>
      </c>
      <c r="J41" s="31">
        <v>1</v>
      </c>
      <c r="K41" s="29">
        <f t="shared" si="2"/>
        <v>1400000</v>
      </c>
      <c r="L41" s="31"/>
      <c r="N41" s="10"/>
      <c r="O41" s="10"/>
      <c r="P41" s="10"/>
    </row>
    <row r="42" spans="1:16" ht="24.75" customHeight="1" x14ac:dyDescent="0.25">
      <c r="A42" s="19">
        <f t="shared" si="0"/>
        <v>22</v>
      </c>
      <c r="B42" s="20" t="s">
        <v>19</v>
      </c>
      <c r="C42" s="19">
        <v>5000982</v>
      </c>
      <c r="D42" s="19">
        <v>2002</v>
      </c>
      <c r="E42" s="27" t="s">
        <v>30</v>
      </c>
      <c r="F42" s="19" t="s">
        <v>17</v>
      </c>
      <c r="G42" s="21">
        <v>950000</v>
      </c>
      <c r="H42" s="22">
        <v>1</v>
      </c>
      <c r="I42" s="21">
        <f>H42*G42</f>
        <v>950000</v>
      </c>
      <c r="J42" s="22">
        <v>1</v>
      </c>
      <c r="K42" s="23">
        <f>I42</f>
        <v>950000</v>
      </c>
      <c r="L42" s="24"/>
      <c r="M42" s="4"/>
      <c r="N42" s="10"/>
      <c r="O42" s="10"/>
      <c r="P42" s="10"/>
    </row>
    <row r="43" spans="1:16" ht="24.75" customHeight="1" x14ac:dyDescent="0.25">
      <c r="A43" s="19">
        <f t="shared" si="0"/>
        <v>23</v>
      </c>
      <c r="B43" s="30" t="s">
        <v>19</v>
      </c>
      <c r="C43" s="26">
        <v>5000644</v>
      </c>
      <c r="D43" s="31">
        <v>1999</v>
      </c>
      <c r="E43" s="27" t="s">
        <v>30</v>
      </c>
      <c r="F43" s="31" t="s">
        <v>17</v>
      </c>
      <c r="G43" s="29">
        <v>900000</v>
      </c>
      <c r="H43" s="31">
        <v>1</v>
      </c>
      <c r="I43" s="29">
        <f>G43*H43</f>
        <v>900000</v>
      </c>
      <c r="J43" s="31">
        <v>1</v>
      </c>
      <c r="K43" s="29">
        <f>J43*G43</f>
        <v>900000</v>
      </c>
      <c r="L43" s="31"/>
      <c r="N43" s="10"/>
      <c r="O43" s="10"/>
      <c r="P43" s="10"/>
    </row>
    <row r="44" spans="1:16" ht="24.75" customHeight="1" x14ac:dyDescent="0.25">
      <c r="A44" s="19">
        <f t="shared" si="0"/>
        <v>24</v>
      </c>
      <c r="B44" s="25" t="s">
        <v>19</v>
      </c>
      <c r="C44" s="16" t="s">
        <v>42</v>
      </c>
      <c r="D44" s="26">
        <v>2010</v>
      </c>
      <c r="E44" s="27" t="s">
        <v>30</v>
      </c>
      <c r="F44" s="27" t="s">
        <v>17</v>
      </c>
      <c r="G44" s="28">
        <v>3100000</v>
      </c>
      <c r="H44" s="27">
        <v>3</v>
      </c>
      <c r="I44" s="29">
        <f>G44*H44</f>
        <v>9300000</v>
      </c>
      <c r="J44" s="27">
        <v>3</v>
      </c>
      <c r="K44" s="29">
        <f>J44*G44</f>
        <v>9300000</v>
      </c>
      <c r="L44" s="26"/>
      <c r="N44" s="10"/>
      <c r="O44" s="10"/>
      <c r="P44" s="10"/>
    </row>
    <row r="45" spans="1:16" ht="24.75" customHeight="1" x14ac:dyDescent="0.25">
      <c r="A45" s="19">
        <f t="shared" si="0"/>
        <v>25</v>
      </c>
      <c r="B45" s="25" t="s">
        <v>128</v>
      </c>
      <c r="C45" s="16">
        <v>5001688</v>
      </c>
      <c r="D45" s="26">
        <v>2008</v>
      </c>
      <c r="E45" s="27" t="s">
        <v>30</v>
      </c>
      <c r="F45" s="27" t="s">
        <v>17</v>
      </c>
      <c r="G45" s="28">
        <v>2150000</v>
      </c>
      <c r="H45" s="27">
        <v>1</v>
      </c>
      <c r="I45" s="29">
        <f>G45*H45</f>
        <v>2150000</v>
      </c>
      <c r="J45" s="27">
        <v>1</v>
      </c>
      <c r="K45" s="29">
        <f>J45*G45</f>
        <v>2150000</v>
      </c>
      <c r="L45" s="26"/>
      <c r="N45" s="10"/>
      <c r="O45" s="10"/>
      <c r="P45" s="10"/>
    </row>
    <row r="46" spans="1:16" s="3" customFormat="1" ht="24.75" customHeight="1" x14ac:dyDescent="0.25">
      <c r="A46" s="19">
        <f t="shared" si="0"/>
        <v>26</v>
      </c>
      <c r="B46" s="30" t="s">
        <v>28</v>
      </c>
      <c r="C46" s="35" t="s">
        <v>29</v>
      </c>
      <c r="D46" s="31">
        <v>1997</v>
      </c>
      <c r="E46" s="27" t="s">
        <v>30</v>
      </c>
      <c r="F46" s="31" t="s">
        <v>17</v>
      </c>
      <c r="G46" s="29">
        <v>850000</v>
      </c>
      <c r="H46" s="31">
        <v>5</v>
      </c>
      <c r="I46" s="29">
        <f>G46*H46</f>
        <v>4250000</v>
      </c>
      <c r="J46" s="31">
        <v>5</v>
      </c>
      <c r="K46" s="29">
        <f>J46*G46</f>
        <v>4250000</v>
      </c>
      <c r="L46" s="31"/>
      <c r="M46"/>
      <c r="N46" s="10"/>
      <c r="O46" s="10"/>
      <c r="P46" s="10"/>
    </row>
    <row r="47" spans="1:16" s="3" customFormat="1" ht="24.75" customHeight="1" x14ac:dyDescent="0.25">
      <c r="A47" s="19">
        <f t="shared" si="0"/>
        <v>27</v>
      </c>
      <c r="B47" s="30" t="s">
        <v>28</v>
      </c>
      <c r="C47" s="35">
        <v>5000733</v>
      </c>
      <c r="D47" s="31">
        <v>2000</v>
      </c>
      <c r="E47" s="27" t="s">
        <v>30</v>
      </c>
      <c r="F47" s="31" t="s">
        <v>17</v>
      </c>
      <c r="G47" s="29">
        <v>900000</v>
      </c>
      <c r="H47" s="31">
        <v>1</v>
      </c>
      <c r="I47" s="29">
        <f>G47*H47</f>
        <v>900000</v>
      </c>
      <c r="J47" s="31">
        <v>1</v>
      </c>
      <c r="K47" s="29">
        <f>J47*G47</f>
        <v>900000</v>
      </c>
      <c r="L47" s="31"/>
      <c r="M47"/>
      <c r="N47" s="10"/>
      <c r="O47" s="10"/>
      <c r="P47" s="10"/>
    </row>
    <row r="48" spans="1:16" s="12" customFormat="1" ht="24" customHeight="1" x14ac:dyDescent="0.25">
      <c r="A48" s="36"/>
      <c r="B48" s="37" t="s">
        <v>121</v>
      </c>
      <c r="C48" s="32"/>
      <c r="D48" s="32"/>
      <c r="E48" s="27" t="s">
        <v>30</v>
      </c>
      <c r="F48" s="32"/>
      <c r="G48" s="34"/>
      <c r="H48" s="32"/>
      <c r="I48" s="33"/>
      <c r="J48" s="32"/>
      <c r="K48" s="33"/>
      <c r="L48" s="38"/>
      <c r="N48" s="10"/>
      <c r="O48" s="10"/>
      <c r="P48" s="10"/>
    </row>
    <row r="49" spans="1:16" ht="27.75" customHeight="1" x14ac:dyDescent="0.25">
      <c r="A49" s="19">
        <f>A47+1</f>
        <v>28</v>
      </c>
      <c r="B49" s="30" t="s">
        <v>118</v>
      </c>
      <c r="C49" s="26" t="s">
        <v>119</v>
      </c>
      <c r="D49" s="31">
        <v>2017</v>
      </c>
      <c r="E49" s="27" t="s">
        <v>30</v>
      </c>
      <c r="F49" s="31" t="s">
        <v>17</v>
      </c>
      <c r="G49" s="29">
        <v>2854500</v>
      </c>
      <c r="H49" s="31">
        <v>100</v>
      </c>
      <c r="I49" s="29">
        <f t="shared" ref="I49" si="3">G49*H49</f>
        <v>285450000</v>
      </c>
      <c r="J49" s="31">
        <v>100</v>
      </c>
      <c r="K49" s="29">
        <f t="shared" ref="K49" si="4">J49*G49</f>
        <v>285450000</v>
      </c>
      <c r="L49" s="31"/>
      <c r="N49" s="11" t="s">
        <v>116</v>
      </c>
      <c r="O49" s="10" t="s">
        <v>120</v>
      </c>
      <c r="P49" s="10"/>
    </row>
    <row r="50" spans="1:16" ht="27.75" customHeight="1" x14ac:dyDescent="0.25">
      <c r="A50" s="19">
        <f>A49+1</f>
        <v>29</v>
      </c>
      <c r="B50" s="30" t="s">
        <v>96</v>
      </c>
      <c r="C50" s="26" t="s">
        <v>97</v>
      </c>
      <c r="D50" s="31">
        <v>2017</v>
      </c>
      <c r="E50" s="27" t="s">
        <v>30</v>
      </c>
      <c r="F50" s="31" t="s">
        <v>17</v>
      </c>
      <c r="G50" s="29">
        <v>450000</v>
      </c>
      <c r="H50" s="31">
        <v>6</v>
      </c>
      <c r="I50" s="29">
        <f t="shared" ref="I50:I57" si="5">G50*H50</f>
        <v>2700000</v>
      </c>
      <c r="J50" s="31">
        <v>6</v>
      </c>
      <c r="K50" s="29">
        <f t="shared" ref="K50:K57" si="6">J50*G50</f>
        <v>2700000</v>
      </c>
      <c r="L50" s="31"/>
      <c r="N50" s="11" t="s">
        <v>100</v>
      </c>
      <c r="O50" s="10" t="s">
        <v>101</v>
      </c>
      <c r="P50" s="10"/>
    </row>
    <row r="51" spans="1:16" ht="24.75" customHeight="1" x14ac:dyDescent="0.25">
      <c r="A51" s="19">
        <f t="shared" ref="A51:A53" si="7">A50+1</f>
        <v>30</v>
      </c>
      <c r="B51" s="30" t="s">
        <v>164</v>
      </c>
      <c r="C51" s="26" t="s">
        <v>166</v>
      </c>
      <c r="D51" s="31">
        <v>2019</v>
      </c>
      <c r="E51" s="27"/>
      <c r="F51" s="31" t="s">
        <v>17</v>
      </c>
      <c r="G51" s="29">
        <v>355000</v>
      </c>
      <c r="H51" s="31">
        <v>1</v>
      </c>
      <c r="I51" s="29">
        <f>G51*H51</f>
        <v>355000</v>
      </c>
      <c r="J51" s="31">
        <v>1</v>
      </c>
      <c r="K51" s="29">
        <f>J51*G51</f>
        <v>355000</v>
      </c>
      <c r="L51" s="31"/>
      <c r="N51" s="11" t="s">
        <v>167</v>
      </c>
      <c r="O51" s="11" t="s">
        <v>168</v>
      </c>
      <c r="P51" s="10"/>
    </row>
    <row r="52" spans="1:16" ht="24.75" customHeight="1" x14ac:dyDescent="0.25">
      <c r="A52" s="19">
        <f t="shared" si="7"/>
        <v>31</v>
      </c>
      <c r="B52" s="30" t="s">
        <v>40</v>
      </c>
      <c r="C52" s="26" t="s">
        <v>165</v>
      </c>
      <c r="D52" s="31">
        <v>2019</v>
      </c>
      <c r="E52" s="27"/>
      <c r="F52" s="31" t="s">
        <v>17</v>
      </c>
      <c r="G52" s="29">
        <v>485000</v>
      </c>
      <c r="H52" s="31">
        <v>20</v>
      </c>
      <c r="I52" s="29">
        <f>G52*H52</f>
        <v>9700000</v>
      </c>
      <c r="J52" s="31">
        <v>20</v>
      </c>
      <c r="K52" s="29">
        <f>J52*G52</f>
        <v>9700000</v>
      </c>
      <c r="L52" s="31"/>
      <c r="N52" s="11" t="s">
        <v>167</v>
      </c>
      <c r="O52" s="11" t="s">
        <v>168</v>
      </c>
      <c r="P52" s="10"/>
    </row>
    <row r="53" spans="1:16" ht="27.75" customHeight="1" x14ac:dyDescent="0.25">
      <c r="A53" s="19">
        <f t="shared" si="7"/>
        <v>32</v>
      </c>
      <c r="B53" s="30" t="s">
        <v>98</v>
      </c>
      <c r="C53" s="26" t="s">
        <v>99</v>
      </c>
      <c r="D53" s="31">
        <v>2017</v>
      </c>
      <c r="E53" s="27" t="s">
        <v>30</v>
      </c>
      <c r="F53" s="31" t="s">
        <v>17</v>
      </c>
      <c r="G53" s="29">
        <v>480000</v>
      </c>
      <c r="H53" s="31">
        <v>22</v>
      </c>
      <c r="I53" s="29">
        <f t="shared" si="5"/>
        <v>10560000</v>
      </c>
      <c r="J53" s="31">
        <v>22</v>
      </c>
      <c r="K53" s="29">
        <f t="shared" si="6"/>
        <v>10560000</v>
      </c>
      <c r="L53" s="31"/>
      <c r="N53" s="11" t="s">
        <v>102</v>
      </c>
      <c r="O53" s="10" t="s">
        <v>103</v>
      </c>
      <c r="P53" s="10"/>
    </row>
    <row r="54" spans="1:16" ht="27.75" customHeight="1" x14ac:dyDescent="0.25">
      <c r="A54" s="19">
        <f t="shared" ref="A54:A63" si="8">A53+1</f>
        <v>33</v>
      </c>
      <c r="B54" s="30" t="s">
        <v>122</v>
      </c>
      <c r="C54" s="26" t="s">
        <v>123</v>
      </c>
      <c r="D54" s="31">
        <v>2017</v>
      </c>
      <c r="E54" s="27" t="s">
        <v>30</v>
      </c>
      <c r="F54" s="31" t="s">
        <v>17</v>
      </c>
      <c r="G54" s="29">
        <v>590000</v>
      </c>
      <c r="H54" s="31">
        <v>5</v>
      </c>
      <c r="I54" s="29">
        <f t="shared" si="5"/>
        <v>2950000</v>
      </c>
      <c r="J54" s="31">
        <v>5</v>
      </c>
      <c r="K54" s="29">
        <f t="shared" si="6"/>
        <v>2950000</v>
      </c>
      <c r="L54" s="31"/>
      <c r="N54" s="11" t="s">
        <v>124</v>
      </c>
      <c r="O54" s="10" t="s">
        <v>125</v>
      </c>
      <c r="P54" s="10"/>
    </row>
    <row r="55" spans="1:16" ht="27.75" customHeight="1" x14ac:dyDescent="0.25">
      <c r="A55" s="19">
        <f t="shared" si="8"/>
        <v>34</v>
      </c>
      <c r="B55" s="30" t="s">
        <v>122</v>
      </c>
      <c r="C55" s="26" t="s">
        <v>123</v>
      </c>
      <c r="D55" s="31">
        <v>2018</v>
      </c>
      <c r="E55" s="27" t="s">
        <v>30</v>
      </c>
      <c r="F55" s="31" t="s">
        <v>17</v>
      </c>
      <c r="G55" s="29">
        <v>590000</v>
      </c>
      <c r="H55" s="31">
        <v>18</v>
      </c>
      <c r="I55" s="29">
        <f t="shared" si="5"/>
        <v>10620000</v>
      </c>
      <c r="J55" s="31">
        <v>18</v>
      </c>
      <c r="K55" s="29">
        <f t="shared" si="6"/>
        <v>10620000</v>
      </c>
      <c r="L55" s="31"/>
      <c r="N55" s="11" t="s">
        <v>148</v>
      </c>
      <c r="O55" s="10" t="s">
        <v>149</v>
      </c>
      <c r="P55" s="10"/>
    </row>
    <row r="56" spans="1:16" ht="27.75" customHeight="1" x14ac:dyDescent="0.25">
      <c r="A56" s="19">
        <f t="shared" si="8"/>
        <v>35</v>
      </c>
      <c r="B56" s="30" t="s">
        <v>150</v>
      </c>
      <c r="C56" s="26" t="s">
        <v>123</v>
      </c>
      <c r="D56" s="31">
        <v>2018</v>
      </c>
      <c r="E56" s="27" t="s">
        <v>30</v>
      </c>
      <c r="F56" s="31" t="s">
        <v>17</v>
      </c>
      <c r="G56" s="29">
        <v>980000</v>
      </c>
      <c r="H56" s="31">
        <v>1</v>
      </c>
      <c r="I56" s="29">
        <f t="shared" si="5"/>
        <v>980000</v>
      </c>
      <c r="J56" s="31">
        <v>1</v>
      </c>
      <c r="K56" s="29">
        <f t="shared" si="6"/>
        <v>980000</v>
      </c>
      <c r="L56" s="31"/>
      <c r="N56" s="11" t="s">
        <v>148</v>
      </c>
      <c r="O56" s="10" t="s">
        <v>149</v>
      </c>
      <c r="P56" s="10"/>
    </row>
    <row r="57" spans="1:16" ht="27.75" customHeight="1" x14ac:dyDescent="0.25">
      <c r="A57" s="19">
        <f t="shared" si="8"/>
        <v>36</v>
      </c>
      <c r="B57" s="30" t="s">
        <v>126</v>
      </c>
      <c r="C57" s="26" t="s">
        <v>127</v>
      </c>
      <c r="D57" s="31">
        <v>2017</v>
      </c>
      <c r="E57" s="27" t="s">
        <v>30</v>
      </c>
      <c r="F57" s="31" t="s">
        <v>17</v>
      </c>
      <c r="G57" s="29">
        <v>490000</v>
      </c>
      <c r="H57" s="31">
        <v>4</v>
      </c>
      <c r="I57" s="29">
        <f t="shared" si="5"/>
        <v>1960000</v>
      </c>
      <c r="J57" s="31">
        <v>4</v>
      </c>
      <c r="K57" s="29">
        <f t="shared" si="6"/>
        <v>1960000</v>
      </c>
      <c r="L57" s="31"/>
      <c r="N57" s="11" t="s">
        <v>124</v>
      </c>
      <c r="O57" s="10" t="s">
        <v>125</v>
      </c>
      <c r="P57" s="10"/>
    </row>
    <row r="58" spans="1:16" ht="27.75" customHeight="1" x14ac:dyDescent="0.25">
      <c r="A58" s="19">
        <f t="shared" si="8"/>
        <v>37</v>
      </c>
      <c r="B58" s="30" t="s">
        <v>108</v>
      </c>
      <c r="C58" s="26" t="s">
        <v>105</v>
      </c>
      <c r="D58" s="31">
        <v>2017</v>
      </c>
      <c r="E58" s="27" t="s">
        <v>30</v>
      </c>
      <c r="F58" s="31" t="s">
        <v>17</v>
      </c>
      <c r="G58" s="29">
        <v>588500</v>
      </c>
      <c r="H58" s="31">
        <v>100</v>
      </c>
      <c r="I58" s="29">
        <f t="shared" ref="I58" si="9">G58*H58</f>
        <v>58850000</v>
      </c>
      <c r="J58" s="31">
        <v>100</v>
      </c>
      <c r="K58" s="29">
        <f t="shared" ref="K58" si="10">J58*G58</f>
        <v>58850000</v>
      </c>
      <c r="L58" s="31"/>
      <c r="N58" s="11" t="s">
        <v>106</v>
      </c>
      <c r="O58" s="10" t="s">
        <v>113</v>
      </c>
      <c r="P58" s="10"/>
    </row>
    <row r="59" spans="1:16" ht="27.75" customHeight="1" x14ac:dyDescent="0.25">
      <c r="A59" s="19">
        <f t="shared" si="8"/>
        <v>38</v>
      </c>
      <c r="B59" s="30" t="s">
        <v>108</v>
      </c>
      <c r="C59" s="26" t="s">
        <v>105</v>
      </c>
      <c r="D59" s="31">
        <v>2017</v>
      </c>
      <c r="E59" s="27" t="s">
        <v>30</v>
      </c>
      <c r="F59" s="31" t="s">
        <v>17</v>
      </c>
      <c r="G59" s="29">
        <v>588500</v>
      </c>
      <c r="H59" s="31">
        <v>100</v>
      </c>
      <c r="I59" s="29">
        <f t="shared" ref="I59" si="11">G59*H59</f>
        <v>58850000</v>
      </c>
      <c r="J59" s="31">
        <v>100</v>
      </c>
      <c r="K59" s="29">
        <f t="shared" ref="K59" si="12">J59*G59</f>
        <v>58850000</v>
      </c>
      <c r="L59" s="31"/>
      <c r="N59" s="11" t="s">
        <v>107</v>
      </c>
      <c r="O59" s="10" t="s">
        <v>112</v>
      </c>
      <c r="P59" s="10"/>
    </row>
    <row r="60" spans="1:16" ht="27.75" customHeight="1" x14ac:dyDescent="0.25">
      <c r="A60" s="19">
        <f t="shared" si="8"/>
        <v>39</v>
      </c>
      <c r="B60" s="30" t="s">
        <v>108</v>
      </c>
      <c r="C60" s="26" t="s">
        <v>109</v>
      </c>
      <c r="D60" s="31">
        <v>2017</v>
      </c>
      <c r="E60" s="27" t="s">
        <v>30</v>
      </c>
      <c r="F60" s="31" t="s">
        <v>17</v>
      </c>
      <c r="G60" s="29">
        <v>753500</v>
      </c>
      <c r="H60" s="31">
        <v>120</v>
      </c>
      <c r="I60" s="29">
        <f t="shared" ref="I60" si="13">G60*H60</f>
        <v>90420000</v>
      </c>
      <c r="J60" s="31">
        <v>120</v>
      </c>
      <c r="K60" s="29">
        <f t="shared" ref="K60" si="14">J60*G60</f>
        <v>90420000</v>
      </c>
      <c r="L60" s="31"/>
      <c r="N60" s="11" t="s">
        <v>110</v>
      </c>
      <c r="O60" s="10" t="s">
        <v>111</v>
      </c>
      <c r="P60" s="10"/>
    </row>
    <row r="61" spans="1:16" ht="27.75" customHeight="1" x14ac:dyDescent="0.25">
      <c r="A61" s="19">
        <f t="shared" si="8"/>
        <v>40</v>
      </c>
      <c r="B61" s="30" t="s">
        <v>108</v>
      </c>
      <c r="C61" s="26" t="s">
        <v>109</v>
      </c>
      <c r="D61" s="31">
        <v>2017</v>
      </c>
      <c r="E61" s="27" t="s">
        <v>30</v>
      </c>
      <c r="F61" s="31" t="s">
        <v>17</v>
      </c>
      <c r="G61" s="29">
        <v>753500</v>
      </c>
      <c r="H61" s="31">
        <v>120</v>
      </c>
      <c r="I61" s="29">
        <f t="shared" ref="I61" si="15">G61*H61</f>
        <v>90420000</v>
      </c>
      <c r="J61" s="31">
        <v>120</v>
      </c>
      <c r="K61" s="29">
        <f t="shared" ref="K61" si="16">J61*G61</f>
        <v>90420000</v>
      </c>
      <c r="L61" s="31"/>
      <c r="N61" s="11" t="s">
        <v>114</v>
      </c>
      <c r="O61" s="10" t="s">
        <v>115</v>
      </c>
      <c r="P61" s="10"/>
    </row>
    <row r="62" spans="1:16" ht="27.75" customHeight="1" x14ac:dyDescent="0.25">
      <c r="A62" s="19">
        <f t="shared" si="8"/>
        <v>41</v>
      </c>
      <c r="B62" s="30" t="s">
        <v>108</v>
      </c>
      <c r="C62" s="26" t="s">
        <v>109</v>
      </c>
      <c r="D62" s="31">
        <v>2017</v>
      </c>
      <c r="E62" s="27" t="s">
        <v>30</v>
      </c>
      <c r="F62" s="31" t="s">
        <v>17</v>
      </c>
      <c r="G62" s="29">
        <v>753500</v>
      </c>
      <c r="H62" s="31">
        <v>120</v>
      </c>
      <c r="I62" s="29">
        <f t="shared" ref="I62" si="17">G62*H62</f>
        <v>90420000</v>
      </c>
      <c r="J62" s="31">
        <v>120</v>
      </c>
      <c r="K62" s="29">
        <f t="shared" ref="K62" si="18">J62*G62</f>
        <v>90420000</v>
      </c>
      <c r="L62" s="31"/>
      <c r="N62" s="11" t="s">
        <v>116</v>
      </c>
      <c r="O62" s="10" t="s">
        <v>117</v>
      </c>
      <c r="P62" s="10"/>
    </row>
    <row r="63" spans="1:16" s="73" customFormat="1" ht="27.75" customHeight="1" x14ac:dyDescent="0.25">
      <c r="A63" s="19">
        <f t="shared" si="8"/>
        <v>42</v>
      </c>
      <c r="B63" s="95" t="s">
        <v>152</v>
      </c>
      <c r="C63" s="32" t="s">
        <v>151</v>
      </c>
      <c r="D63" s="32">
        <v>2014</v>
      </c>
      <c r="E63" s="32" t="s">
        <v>104</v>
      </c>
      <c r="F63" s="32" t="s">
        <v>17</v>
      </c>
      <c r="G63" s="34">
        <v>450000</v>
      </c>
      <c r="H63" s="32">
        <v>1</v>
      </c>
      <c r="I63" s="33">
        <f>G63*H63</f>
        <v>450000</v>
      </c>
      <c r="J63" s="32">
        <v>1</v>
      </c>
      <c r="K63" s="33">
        <f>J63*G63</f>
        <v>450000</v>
      </c>
      <c r="L63" s="32"/>
      <c r="N63" s="11"/>
      <c r="O63" s="10"/>
      <c r="P63" s="10"/>
    </row>
    <row r="64" spans="1:16" s="6" customFormat="1" ht="27.75" customHeight="1" x14ac:dyDescent="0.25">
      <c r="A64" s="39"/>
      <c r="B64" s="137" t="s">
        <v>52</v>
      </c>
      <c r="C64" s="138"/>
      <c r="D64" s="138"/>
      <c r="E64" s="138"/>
      <c r="F64" s="139"/>
      <c r="G64" s="40"/>
      <c r="H64" s="41">
        <f>SUM(H21:H63)</f>
        <v>802</v>
      </c>
      <c r="I64" s="42">
        <f>SUM(I21:I63)</f>
        <v>818372100</v>
      </c>
      <c r="J64" s="41">
        <f>SUM(J21:J63)</f>
        <v>802</v>
      </c>
      <c r="K64" s="42">
        <f>SUM(K21:K63)</f>
        <v>818372100</v>
      </c>
      <c r="L64" s="43"/>
      <c r="N64" s="10"/>
      <c r="O64" s="10"/>
      <c r="P64" s="10"/>
    </row>
    <row r="65" spans="1:14" ht="15.75" x14ac:dyDescent="0.25">
      <c r="H65" s="5"/>
      <c r="I65" s="5"/>
      <c r="J65" s="5"/>
      <c r="K65" s="5"/>
      <c r="L65" s="5"/>
    </row>
    <row r="66" spans="1:14" s="73" customFormat="1" ht="16.5" x14ac:dyDescent="0.25">
      <c r="A66" s="129" t="s">
        <v>56</v>
      </c>
      <c r="B66" s="129"/>
      <c r="C66" s="129"/>
      <c r="D66" s="75"/>
      <c r="E66" s="75"/>
      <c r="F66" s="75"/>
      <c r="G66" s="75"/>
      <c r="H66" s="75"/>
      <c r="J66" s="129" t="s">
        <v>171</v>
      </c>
      <c r="K66" s="129"/>
      <c r="L66" s="129"/>
    </row>
    <row r="67" spans="1:14" s="73" customFormat="1" ht="16.5" x14ac:dyDescent="0.25">
      <c r="A67" s="129" t="s">
        <v>57</v>
      </c>
      <c r="B67" s="129"/>
      <c r="C67" s="129"/>
      <c r="D67" s="130" t="s">
        <v>146</v>
      </c>
      <c r="E67" s="130"/>
      <c r="F67" s="130"/>
      <c r="G67" s="130"/>
      <c r="H67" s="130"/>
      <c r="I67" s="130"/>
      <c r="J67" s="129" t="s">
        <v>170</v>
      </c>
      <c r="K67" s="129"/>
      <c r="L67" s="129"/>
    </row>
    <row r="68" spans="1:14" s="73" customFormat="1" ht="27" customHeight="1" x14ac:dyDescent="0.25">
      <c r="A68" s="75"/>
      <c r="B68" s="75"/>
      <c r="C68" s="75"/>
      <c r="D68" s="130" t="s">
        <v>141</v>
      </c>
      <c r="E68" s="130"/>
      <c r="F68" s="130"/>
      <c r="G68" s="130"/>
      <c r="H68" s="130"/>
      <c r="I68" s="130"/>
      <c r="J68" s="75"/>
      <c r="K68" s="75"/>
      <c r="L68" s="75"/>
      <c r="N68" s="75"/>
    </row>
    <row r="69" spans="1:14" s="73" customFormat="1" ht="27" customHeight="1" x14ac:dyDescent="0.25">
      <c r="A69" s="75"/>
      <c r="B69" s="75"/>
      <c r="C69" s="75"/>
      <c r="D69" s="130" t="s">
        <v>142</v>
      </c>
      <c r="E69" s="130"/>
      <c r="F69" s="130"/>
      <c r="G69" s="130"/>
      <c r="H69" s="130"/>
      <c r="I69" s="130"/>
      <c r="J69" s="75"/>
      <c r="K69" s="75"/>
      <c r="L69" s="75"/>
      <c r="N69" s="75"/>
    </row>
    <row r="70" spans="1:14" s="73" customFormat="1" ht="27" customHeight="1" x14ac:dyDescent="0.25">
      <c r="A70" s="75"/>
      <c r="B70" s="75"/>
      <c r="C70" s="75"/>
      <c r="D70" s="130" t="s">
        <v>143</v>
      </c>
      <c r="E70" s="130"/>
      <c r="F70" s="130"/>
      <c r="G70" s="130"/>
      <c r="H70" s="130"/>
      <c r="I70" s="130"/>
      <c r="J70" s="75"/>
      <c r="K70" s="75"/>
      <c r="L70" s="75"/>
      <c r="N70" s="75"/>
    </row>
    <row r="71" spans="1:14" s="73" customFormat="1" ht="27" customHeight="1" x14ac:dyDescent="0.25">
      <c r="A71" s="75"/>
      <c r="B71" s="75"/>
      <c r="C71" s="75"/>
      <c r="D71" s="130" t="s">
        <v>144</v>
      </c>
      <c r="E71" s="130"/>
      <c r="F71" s="130"/>
      <c r="G71" s="130"/>
      <c r="H71" s="130"/>
      <c r="I71" s="130"/>
      <c r="J71" s="75"/>
      <c r="K71" s="75"/>
      <c r="L71" s="75"/>
      <c r="N71" s="75"/>
    </row>
    <row r="72" spans="1:14" s="73" customFormat="1" ht="27" customHeight="1" x14ac:dyDescent="0.25">
      <c r="A72" s="129" t="s">
        <v>59</v>
      </c>
      <c r="B72" s="129"/>
      <c r="C72" s="129"/>
      <c r="D72" s="130" t="s">
        <v>156</v>
      </c>
      <c r="E72" s="130"/>
      <c r="F72" s="130"/>
      <c r="G72" s="130"/>
      <c r="H72" s="130"/>
      <c r="I72" s="130"/>
      <c r="J72" s="129" t="s">
        <v>158</v>
      </c>
      <c r="K72" s="129"/>
      <c r="L72" s="129"/>
    </row>
  </sheetData>
  <sortState ref="A22:O46">
    <sortCondition ref="B22:B46"/>
  </sortState>
  <mergeCells count="43">
    <mergeCell ref="A12:B12"/>
    <mergeCell ref="A13:B13"/>
    <mergeCell ref="A11:B11"/>
    <mergeCell ref="A1:F1"/>
    <mergeCell ref="H1:L1"/>
    <mergeCell ref="A2:F2"/>
    <mergeCell ref="H2:L2"/>
    <mergeCell ref="A5:L5"/>
    <mergeCell ref="A4:C4"/>
    <mergeCell ref="A3:F3"/>
    <mergeCell ref="A8:L8"/>
    <mergeCell ref="A9:B9"/>
    <mergeCell ref="A10:B10"/>
    <mergeCell ref="A6:L6"/>
    <mergeCell ref="A16:D16"/>
    <mergeCell ref="A66:C66"/>
    <mergeCell ref="A72:C72"/>
    <mergeCell ref="A14:B14"/>
    <mergeCell ref="A15:B15"/>
    <mergeCell ref="D72:I72"/>
    <mergeCell ref="D67:I67"/>
    <mergeCell ref="D68:I68"/>
    <mergeCell ref="B64:F64"/>
    <mergeCell ref="A18:A19"/>
    <mergeCell ref="B18:B19"/>
    <mergeCell ref="C18:C19"/>
    <mergeCell ref="D18:D19"/>
    <mergeCell ref="E18:E19"/>
    <mergeCell ref="F18:F19"/>
    <mergeCell ref="G18:G19"/>
    <mergeCell ref="P18:P19"/>
    <mergeCell ref="J72:L72"/>
    <mergeCell ref="A67:C67"/>
    <mergeCell ref="J66:L66"/>
    <mergeCell ref="J67:L67"/>
    <mergeCell ref="D69:I69"/>
    <mergeCell ref="D70:I70"/>
    <mergeCell ref="D71:I71"/>
    <mergeCell ref="N18:N19"/>
    <mergeCell ref="O18:O19"/>
    <mergeCell ref="H18:I18"/>
    <mergeCell ref="J18:K18"/>
    <mergeCell ref="L18:L19"/>
  </mergeCells>
  <conditionalFormatting sqref="A64:B64 G64:L64 B22:K22 B46:D46 A18:K20 C21:K21 F46:L46 F23:K23 B23:E38 E57:E62 F24:L44 E39:E50 B39:D44 E53:E54 A21:A48 A50:A53">
    <cfRule type="cellIs" dxfId="119" priority="132" operator="equal">
      <formula>"Thanh lý"</formula>
    </cfRule>
  </conditionalFormatting>
  <conditionalFormatting sqref="A64:B64 G64:L64 B22:K22 B46:D46 A18:K20 C21:K21 F46:L46 F23:K23 B23:E38 E57:E62 F24:L44 E39:E50 B39:D44 E53:E54 A21:A48 A50:A53">
    <cfRule type="cellIs" dxfId="118" priority="131" operator="equal">
      <formula>"Thanh lý 2013"</formula>
    </cfRule>
  </conditionalFormatting>
  <conditionalFormatting sqref="B44">
    <cfRule type="cellIs" dxfId="117" priority="120" operator="equal">
      <formula>"Thanh lý"</formula>
    </cfRule>
  </conditionalFormatting>
  <conditionalFormatting sqref="B44">
    <cfRule type="cellIs" dxfId="116" priority="119" operator="equal">
      <formula>"Thanh lý 2013"</formula>
    </cfRule>
  </conditionalFormatting>
  <conditionalFormatting sqref="C44">
    <cfRule type="cellIs" dxfId="115" priority="118" operator="equal">
      <formula>"Thanh lý"</formula>
    </cfRule>
  </conditionalFormatting>
  <conditionalFormatting sqref="C44">
    <cfRule type="cellIs" dxfId="114" priority="117" operator="equal">
      <formula>"Thanh lý 2013"</formula>
    </cfRule>
  </conditionalFormatting>
  <conditionalFormatting sqref="D44">
    <cfRule type="cellIs" dxfId="113" priority="116" operator="equal">
      <formula>"Thanh lý"</formula>
    </cfRule>
  </conditionalFormatting>
  <conditionalFormatting sqref="D44">
    <cfRule type="cellIs" dxfId="112" priority="115" operator="equal">
      <formula>"Thanh lý 2013"</formula>
    </cfRule>
  </conditionalFormatting>
  <conditionalFormatting sqref="G44">
    <cfRule type="cellIs" dxfId="111" priority="114" operator="equal">
      <formula>"Thanh lý"</formula>
    </cfRule>
  </conditionalFormatting>
  <conditionalFormatting sqref="G44">
    <cfRule type="cellIs" dxfId="110" priority="113" operator="equal">
      <formula>"Thanh lý 2013"</formula>
    </cfRule>
  </conditionalFormatting>
  <conditionalFormatting sqref="B21">
    <cfRule type="cellIs" dxfId="109" priority="112" operator="equal">
      <formula>"Thanh lý"</formula>
    </cfRule>
  </conditionalFormatting>
  <conditionalFormatting sqref="B21">
    <cfRule type="cellIs" dxfId="108" priority="111" operator="equal">
      <formula>"Thanh lý 2013"</formula>
    </cfRule>
  </conditionalFormatting>
  <conditionalFormatting sqref="B50:D50 F50:L50">
    <cfRule type="cellIs" dxfId="107" priority="108" operator="equal">
      <formula>"Thanh lý"</formula>
    </cfRule>
  </conditionalFormatting>
  <conditionalFormatting sqref="B50:D50 F50:L50">
    <cfRule type="cellIs" dxfId="106" priority="107" operator="equal">
      <formula>"Thanh lý 2013"</formula>
    </cfRule>
  </conditionalFormatting>
  <conditionalFormatting sqref="C53:D53 F53:L53">
    <cfRule type="cellIs" dxfId="105" priority="106" operator="equal">
      <formula>"Thanh lý"</formula>
    </cfRule>
  </conditionalFormatting>
  <conditionalFormatting sqref="C53:D53 F53:L53">
    <cfRule type="cellIs" dxfId="104" priority="105" operator="equal">
      <formula>"Thanh lý 2013"</formula>
    </cfRule>
  </conditionalFormatting>
  <conditionalFormatting sqref="B53">
    <cfRule type="cellIs" dxfId="103" priority="104" operator="equal">
      <formula>"Thanh lý"</formula>
    </cfRule>
  </conditionalFormatting>
  <conditionalFormatting sqref="B53">
    <cfRule type="cellIs" dxfId="102" priority="103" operator="equal">
      <formula>"Thanh lý 2013"</formula>
    </cfRule>
  </conditionalFormatting>
  <conditionalFormatting sqref="B48:D48 F48:L48">
    <cfRule type="cellIs" dxfId="101" priority="102" operator="equal">
      <formula>"Thanh lý"</formula>
    </cfRule>
  </conditionalFormatting>
  <conditionalFormatting sqref="B48:D48 F48:L48">
    <cfRule type="cellIs" dxfId="100" priority="101" operator="equal">
      <formula>"Thanh lý 2013"</formula>
    </cfRule>
  </conditionalFormatting>
  <conditionalFormatting sqref="C58:D58 F58:L58">
    <cfRule type="cellIs" dxfId="99" priority="98" operator="equal">
      <formula>"Thanh lý"</formula>
    </cfRule>
  </conditionalFormatting>
  <conditionalFormatting sqref="C58:D58 F58:L58">
    <cfRule type="cellIs" dxfId="98" priority="97" operator="equal">
      <formula>"Thanh lý 2013"</formula>
    </cfRule>
  </conditionalFormatting>
  <conditionalFormatting sqref="B58">
    <cfRule type="cellIs" dxfId="97" priority="96" operator="equal">
      <formula>"Thanh lý"</formula>
    </cfRule>
  </conditionalFormatting>
  <conditionalFormatting sqref="B58">
    <cfRule type="cellIs" dxfId="96" priority="95" operator="equal">
      <formula>"Thanh lý 2013"</formula>
    </cfRule>
  </conditionalFormatting>
  <conditionalFormatting sqref="C59:D59 F59:L59">
    <cfRule type="cellIs" dxfId="95" priority="92" operator="equal">
      <formula>"Thanh lý"</formula>
    </cfRule>
  </conditionalFormatting>
  <conditionalFormatting sqref="C59:D59 F59:L59">
    <cfRule type="cellIs" dxfId="94" priority="91" operator="equal">
      <formula>"Thanh lý 2013"</formula>
    </cfRule>
  </conditionalFormatting>
  <conditionalFormatting sqref="B59">
    <cfRule type="cellIs" dxfId="93" priority="88" operator="equal">
      <formula>"Thanh lý"</formula>
    </cfRule>
  </conditionalFormatting>
  <conditionalFormatting sqref="B59">
    <cfRule type="cellIs" dxfId="92" priority="87" operator="equal">
      <formula>"Thanh lý 2013"</formula>
    </cfRule>
  </conditionalFormatting>
  <conditionalFormatting sqref="B60">
    <cfRule type="cellIs" dxfId="91" priority="82" operator="equal">
      <formula>"Thanh lý"</formula>
    </cfRule>
  </conditionalFormatting>
  <conditionalFormatting sqref="B60">
    <cfRule type="cellIs" dxfId="90" priority="81" operator="equal">
      <formula>"Thanh lý 2013"</formula>
    </cfRule>
  </conditionalFormatting>
  <conditionalFormatting sqref="C60:D60 F60:L60">
    <cfRule type="cellIs" dxfId="89" priority="84" operator="equal">
      <formula>"Thanh lý"</formula>
    </cfRule>
  </conditionalFormatting>
  <conditionalFormatting sqref="C60:D60 F60:L60">
    <cfRule type="cellIs" dxfId="88" priority="83" operator="equal">
      <formula>"Thanh lý 2013"</formula>
    </cfRule>
  </conditionalFormatting>
  <conditionalFormatting sqref="B61">
    <cfRule type="cellIs" dxfId="87" priority="76" operator="equal">
      <formula>"Thanh lý"</formula>
    </cfRule>
  </conditionalFormatting>
  <conditionalFormatting sqref="B61">
    <cfRule type="cellIs" dxfId="86" priority="75" operator="equal">
      <formula>"Thanh lý 2013"</formula>
    </cfRule>
  </conditionalFormatting>
  <conditionalFormatting sqref="B62">
    <cfRule type="cellIs" dxfId="85" priority="70" operator="equal">
      <formula>"Thanh lý"</formula>
    </cfRule>
  </conditionalFormatting>
  <conditionalFormatting sqref="B62">
    <cfRule type="cellIs" dxfId="84" priority="69" operator="equal">
      <formula>"Thanh lý 2013"</formula>
    </cfRule>
  </conditionalFormatting>
  <conditionalFormatting sqref="C61:D61 F61:L61">
    <cfRule type="cellIs" dxfId="83" priority="78" operator="equal">
      <formula>"Thanh lý"</formula>
    </cfRule>
  </conditionalFormatting>
  <conditionalFormatting sqref="C61:D61 F61:L61">
    <cfRule type="cellIs" dxfId="82" priority="77" operator="equal">
      <formula>"Thanh lý 2013"</formula>
    </cfRule>
  </conditionalFormatting>
  <conditionalFormatting sqref="B49">
    <cfRule type="cellIs" dxfId="81" priority="64" operator="equal">
      <formula>"Thanh lý"</formula>
    </cfRule>
  </conditionalFormatting>
  <conditionalFormatting sqref="B49">
    <cfRule type="cellIs" dxfId="80" priority="63" operator="equal">
      <formula>"Thanh lý 2013"</formula>
    </cfRule>
  </conditionalFormatting>
  <conditionalFormatting sqref="C62:D62 F62:L62">
    <cfRule type="cellIs" dxfId="79" priority="72" operator="equal">
      <formula>"Thanh lý"</formula>
    </cfRule>
  </conditionalFormatting>
  <conditionalFormatting sqref="C62:D62 F62:L62">
    <cfRule type="cellIs" dxfId="78" priority="71" operator="equal">
      <formula>"Thanh lý 2013"</formula>
    </cfRule>
  </conditionalFormatting>
  <conditionalFormatting sqref="A49">
    <cfRule type="cellIs" dxfId="77" priority="68" operator="equal">
      <formula>"Thanh lý"</formula>
    </cfRule>
  </conditionalFormatting>
  <conditionalFormatting sqref="A49">
    <cfRule type="cellIs" dxfId="76" priority="67" operator="equal">
      <formula>"Thanh lý 2013"</formula>
    </cfRule>
  </conditionalFormatting>
  <conditionalFormatting sqref="C49:D49 F49:L49">
    <cfRule type="cellIs" dxfId="75" priority="66" operator="equal">
      <formula>"Thanh lý"</formula>
    </cfRule>
  </conditionalFormatting>
  <conditionalFormatting sqref="C49:D49 F49:L49">
    <cfRule type="cellIs" dxfId="74" priority="65" operator="equal">
      <formula>"Thanh lý 2013"</formula>
    </cfRule>
  </conditionalFormatting>
  <conditionalFormatting sqref="B47:D47 F47:L47">
    <cfRule type="cellIs" dxfId="73" priority="62" operator="equal">
      <formula>"Thanh lý"</formula>
    </cfRule>
  </conditionalFormatting>
  <conditionalFormatting sqref="B47:D47 F47:L47">
    <cfRule type="cellIs" dxfId="72" priority="61" operator="equal">
      <formula>"Thanh lý 2013"</formula>
    </cfRule>
  </conditionalFormatting>
  <conditionalFormatting sqref="A54">
    <cfRule type="cellIs" dxfId="71" priority="60" operator="equal">
      <formula>"Thanh lý"</formula>
    </cfRule>
  </conditionalFormatting>
  <conditionalFormatting sqref="A54">
    <cfRule type="cellIs" dxfId="70" priority="59" operator="equal">
      <formula>"Thanh lý 2013"</formula>
    </cfRule>
  </conditionalFormatting>
  <conditionalFormatting sqref="C54:D54 F54:L54">
    <cfRule type="cellIs" dxfId="69" priority="58" operator="equal">
      <formula>"Thanh lý"</formula>
    </cfRule>
  </conditionalFormatting>
  <conditionalFormatting sqref="C54:D54 F54:L54">
    <cfRule type="cellIs" dxfId="68" priority="57" operator="equal">
      <formula>"Thanh lý 2013"</formula>
    </cfRule>
  </conditionalFormatting>
  <conditionalFormatting sqref="B54">
    <cfRule type="cellIs" dxfId="67" priority="56" operator="equal">
      <formula>"Thanh lý"</formula>
    </cfRule>
  </conditionalFormatting>
  <conditionalFormatting sqref="B54">
    <cfRule type="cellIs" dxfId="66" priority="55" operator="equal">
      <formula>"Thanh lý 2013"</formula>
    </cfRule>
  </conditionalFormatting>
  <conditionalFormatting sqref="C57:D57 F57:L57">
    <cfRule type="cellIs" dxfId="65" priority="52" operator="equal">
      <formula>"Thanh lý"</formula>
    </cfRule>
  </conditionalFormatting>
  <conditionalFormatting sqref="C57:D57 F57:L57">
    <cfRule type="cellIs" dxfId="64" priority="51" operator="equal">
      <formula>"Thanh lý 2013"</formula>
    </cfRule>
  </conditionalFormatting>
  <conditionalFormatting sqref="B57">
    <cfRule type="cellIs" dxfId="63" priority="50" operator="equal">
      <formula>"Thanh lý"</formula>
    </cfRule>
  </conditionalFormatting>
  <conditionalFormatting sqref="B57">
    <cfRule type="cellIs" dxfId="62" priority="49" operator="equal">
      <formula>"Thanh lý 2013"</formula>
    </cfRule>
  </conditionalFormatting>
  <conditionalFormatting sqref="B45:D45 F45:L45">
    <cfRule type="cellIs" dxfId="61" priority="42" operator="equal">
      <formula>"Thanh lý"</formula>
    </cfRule>
  </conditionalFormatting>
  <conditionalFormatting sqref="B45:D45 F45:L45">
    <cfRule type="cellIs" dxfId="60" priority="41" operator="equal">
      <formula>"Thanh lý 2013"</formula>
    </cfRule>
  </conditionalFormatting>
  <conditionalFormatting sqref="B45">
    <cfRule type="cellIs" dxfId="59" priority="40" operator="equal">
      <formula>"Thanh lý"</formula>
    </cfRule>
  </conditionalFormatting>
  <conditionalFormatting sqref="B45">
    <cfRule type="cellIs" dxfId="58" priority="39" operator="equal">
      <formula>"Thanh lý 2013"</formula>
    </cfRule>
  </conditionalFormatting>
  <conditionalFormatting sqref="C45">
    <cfRule type="cellIs" dxfId="57" priority="38" operator="equal">
      <formula>"Thanh lý"</formula>
    </cfRule>
  </conditionalFormatting>
  <conditionalFormatting sqref="C45">
    <cfRule type="cellIs" dxfId="56" priority="37" operator="equal">
      <formula>"Thanh lý 2013"</formula>
    </cfRule>
  </conditionalFormatting>
  <conditionalFormatting sqref="D45">
    <cfRule type="cellIs" dxfId="55" priority="36" operator="equal">
      <formula>"Thanh lý"</formula>
    </cfRule>
  </conditionalFormatting>
  <conditionalFormatting sqref="D45">
    <cfRule type="cellIs" dxfId="54" priority="35" operator="equal">
      <formula>"Thanh lý 2013"</formula>
    </cfRule>
  </conditionalFormatting>
  <conditionalFormatting sqref="G45">
    <cfRule type="cellIs" dxfId="53" priority="34" operator="equal">
      <formula>"Thanh lý"</formula>
    </cfRule>
  </conditionalFormatting>
  <conditionalFormatting sqref="G45">
    <cfRule type="cellIs" dxfId="52" priority="33" operator="equal">
      <formula>"Thanh lý 2013"</formula>
    </cfRule>
  </conditionalFormatting>
  <conditionalFormatting sqref="E55">
    <cfRule type="cellIs" dxfId="51" priority="32" operator="equal">
      <formula>"Thanh lý"</formula>
    </cfRule>
  </conditionalFormatting>
  <conditionalFormatting sqref="E55">
    <cfRule type="cellIs" dxfId="50" priority="31" operator="equal">
      <formula>"Thanh lý 2013"</formula>
    </cfRule>
  </conditionalFormatting>
  <conditionalFormatting sqref="A55:A63">
    <cfRule type="cellIs" dxfId="49" priority="30" operator="equal">
      <formula>"Thanh lý"</formula>
    </cfRule>
  </conditionalFormatting>
  <conditionalFormatting sqref="A55:A63">
    <cfRule type="cellIs" dxfId="48" priority="29" operator="equal">
      <formula>"Thanh lý 2013"</formula>
    </cfRule>
  </conditionalFormatting>
  <conditionalFormatting sqref="C55:D55 F55:L55">
    <cfRule type="cellIs" dxfId="47" priority="28" operator="equal">
      <formula>"Thanh lý"</formula>
    </cfRule>
  </conditionalFormatting>
  <conditionalFormatting sqref="C55:D55 F55:L55">
    <cfRule type="cellIs" dxfId="46" priority="27" operator="equal">
      <formula>"Thanh lý 2013"</formula>
    </cfRule>
  </conditionalFormatting>
  <conditionalFormatting sqref="B55">
    <cfRule type="cellIs" dxfId="45" priority="26" operator="equal">
      <formula>"Thanh lý"</formula>
    </cfRule>
  </conditionalFormatting>
  <conditionalFormatting sqref="B55">
    <cfRule type="cellIs" dxfId="44" priority="25" operator="equal">
      <formula>"Thanh lý 2013"</formula>
    </cfRule>
  </conditionalFormatting>
  <conditionalFormatting sqref="E56">
    <cfRule type="cellIs" dxfId="43" priority="24" operator="equal">
      <formula>"Thanh lý"</formula>
    </cfRule>
  </conditionalFormatting>
  <conditionalFormatting sqref="E56">
    <cfRule type="cellIs" dxfId="42" priority="23" operator="equal">
      <formula>"Thanh lý 2013"</formula>
    </cfRule>
  </conditionalFormatting>
  <conditionalFormatting sqref="C56:D56 F56:L56">
    <cfRule type="cellIs" dxfId="41" priority="20" operator="equal">
      <formula>"Thanh lý"</formula>
    </cfRule>
  </conditionalFormatting>
  <conditionalFormatting sqref="C56:D56 F56:L56">
    <cfRule type="cellIs" dxfId="40" priority="19" operator="equal">
      <formula>"Thanh lý 2013"</formula>
    </cfRule>
  </conditionalFormatting>
  <conditionalFormatting sqref="B56">
    <cfRule type="cellIs" dxfId="39" priority="18" operator="equal">
      <formula>"Thanh lý"</formula>
    </cfRule>
  </conditionalFormatting>
  <conditionalFormatting sqref="B56">
    <cfRule type="cellIs" dxfId="38" priority="17" operator="equal">
      <formula>"Thanh lý 2013"</formula>
    </cfRule>
  </conditionalFormatting>
  <conditionalFormatting sqref="B63:L63">
    <cfRule type="cellIs" dxfId="37" priority="14" operator="equal">
      <formula>"Thanh lý"</formula>
    </cfRule>
  </conditionalFormatting>
  <conditionalFormatting sqref="B63:L63">
    <cfRule type="cellIs" dxfId="36" priority="13" operator="equal">
      <formula>"Thanh lý 2013"</formula>
    </cfRule>
  </conditionalFormatting>
  <conditionalFormatting sqref="B51:L51">
    <cfRule type="cellIs" dxfId="35" priority="4" operator="equal">
      <formula>"Thanh lý"</formula>
    </cfRule>
  </conditionalFormatting>
  <conditionalFormatting sqref="B51:L51">
    <cfRule type="cellIs" dxfId="34" priority="3" operator="equal">
      <formula>"Thanh lý 2013"</formula>
    </cfRule>
  </conditionalFormatting>
  <conditionalFormatting sqref="B52:L52">
    <cfRule type="cellIs" dxfId="33" priority="2" operator="equal">
      <formula>"Thanh lý"</formula>
    </cfRule>
  </conditionalFormatting>
  <conditionalFormatting sqref="B52:L52">
    <cfRule type="cellIs" dxfId="32" priority="1" operator="equal">
      <formula>"Thanh lý 2013"</formula>
    </cfRule>
  </conditionalFormatting>
  <pageMargins left="1.5" right="0.45" top="0.5" bottom="0.5" header="0.3" footer="0.3"/>
  <pageSetup paperSize="9" orientation="landscape" r:id="rId1"/>
  <headerFooter>
    <oddFooter>&amp;CTrang &amp;P+0 &amp;RTrang: ................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topLeftCell="A10" zoomScaleNormal="100" workbookViewId="0">
      <selection activeCell="G21" sqref="G21:G22"/>
    </sheetView>
  </sheetViews>
  <sheetFormatPr defaultRowHeight="15" x14ac:dyDescent="0.25"/>
  <cols>
    <col min="1" max="1" width="4.28515625" customWidth="1"/>
    <col min="2" max="2" width="28.85546875" customWidth="1"/>
    <col min="3" max="3" width="11.28515625" customWidth="1"/>
    <col min="4" max="4" width="7.42578125" customWidth="1"/>
    <col min="5" max="5" width="10.7109375" hidden="1" customWidth="1"/>
    <col min="6" max="6" width="7.28515625" customWidth="1"/>
    <col min="7" max="7" width="12" customWidth="1"/>
    <col min="8" max="8" width="7" customWidth="1"/>
    <col min="9" max="9" width="13.28515625" customWidth="1"/>
    <col min="10" max="10" width="6.42578125" customWidth="1"/>
    <col min="11" max="11" width="14" customWidth="1"/>
    <col min="12" max="12" width="11.28515625" customWidth="1"/>
    <col min="13" max="13" width="5.5703125" customWidth="1"/>
    <col min="14" max="16" width="15.5703125" customWidth="1"/>
  </cols>
  <sheetData>
    <row r="1" spans="1:14" ht="16.5" x14ac:dyDescent="0.25">
      <c r="A1" s="146" t="s">
        <v>72</v>
      </c>
      <c r="B1" s="146"/>
      <c r="C1" s="146"/>
      <c r="D1" s="146"/>
      <c r="E1" s="146"/>
      <c r="F1" s="146"/>
      <c r="G1" s="1"/>
      <c r="H1" s="147" t="s">
        <v>0</v>
      </c>
      <c r="I1" s="147"/>
      <c r="J1" s="147"/>
      <c r="K1" s="147"/>
      <c r="L1" s="147"/>
    </row>
    <row r="2" spans="1:14" ht="16.5" x14ac:dyDescent="0.25">
      <c r="A2" s="147" t="s">
        <v>93</v>
      </c>
      <c r="B2" s="147"/>
      <c r="C2" s="147"/>
      <c r="D2" s="147"/>
      <c r="E2" s="147"/>
      <c r="F2" s="147"/>
      <c r="G2" s="1"/>
      <c r="H2" s="147" t="s">
        <v>1</v>
      </c>
      <c r="I2" s="147"/>
      <c r="J2" s="147"/>
      <c r="K2" s="147"/>
      <c r="L2" s="147"/>
    </row>
    <row r="3" spans="1:14" ht="16.5" x14ac:dyDescent="0.25">
      <c r="A3" s="147" t="s">
        <v>91</v>
      </c>
      <c r="B3" s="147"/>
      <c r="C3" s="147"/>
      <c r="D3" s="147"/>
      <c r="E3" s="147"/>
      <c r="F3" s="147"/>
      <c r="G3" s="1"/>
      <c r="H3" s="122"/>
      <c r="I3" s="122"/>
      <c r="J3" s="122"/>
      <c r="K3" s="122"/>
      <c r="L3" s="122"/>
    </row>
    <row r="4" spans="1:14" ht="25.5" customHeight="1" x14ac:dyDescent="0.25">
      <c r="A4" s="149"/>
      <c r="B4" s="149"/>
      <c r="C4" s="149"/>
      <c r="D4" s="1"/>
      <c r="E4" s="1"/>
      <c r="F4" s="1"/>
      <c r="G4" s="1"/>
      <c r="H4" s="1"/>
      <c r="I4" s="1"/>
      <c r="J4" s="1"/>
      <c r="K4" s="1"/>
      <c r="L4" s="1"/>
    </row>
    <row r="5" spans="1:14" s="126" customFormat="1" ht="23.25" customHeight="1" x14ac:dyDescent="0.25">
      <c r="A5" s="148" t="s">
        <v>145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</row>
    <row r="6" spans="1:14" s="126" customFormat="1" ht="23.25" customHeight="1" x14ac:dyDescent="0.25">
      <c r="A6" s="148" t="s">
        <v>147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</row>
    <row r="7" spans="1:14" s="84" customFormat="1" ht="12" customHeight="1" x14ac:dyDescent="0.25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</row>
    <row r="8" spans="1:14" ht="16.5" x14ac:dyDescent="0.25">
      <c r="A8" s="150" t="s">
        <v>169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</row>
    <row r="9" spans="1:14" s="73" customFormat="1" ht="16.5" x14ac:dyDescent="0.25">
      <c r="A9" s="151" t="s">
        <v>130</v>
      </c>
      <c r="B9" s="151"/>
      <c r="C9" s="125"/>
      <c r="D9" s="125"/>
      <c r="E9" s="125"/>
      <c r="F9" s="125"/>
      <c r="G9" s="125"/>
      <c r="H9" s="125"/>
      <c r="I9" s="125"/>
      <c r="J9" s="125"/>
      <c r="K9" s="125"/>
      <c r="L9" s="125"/>
      <c r="N9" s="125"/>
    </row>
    <row r="10" spans="1:14" s="73" customFormat="1" ht="15.75" x14ac:dyDescent="0.25">
      <c r="A10" s="136" t="s">
        <v>54</v>
      </c>
      <c r="B10" s="136"/>
      <c r="C10" s="93"/>
      <c r="D10" s="52" t="s">
        <v>132</v>
      </c>
      <c r="E10" s="56"/>
      <c r="F10" s="52"/>
      <c r="G10" s="52"/>
      <c r="H10" s="94"/>
      <c r="I10" s="121" t="s">
        <v>131</v>
      </c>
      <c r="J10" s="74"/>
      <c r="K10" s="74"/>
      <c r="L10" s="74"/>
    </row>
    <row r="11" spans="1:14" s="73" customFormat="1" ht="15.75" x14ac:dyDescent="0.25">
      <c r="A11" s="136" t="s">
        <v>61</v>
      </c>
      <c r="B11" s="136"/>
      <c r="C11" s="93"/>
      <c r="D11" s="52" t="s">
        <v>134</v>
      </c>
      <c r="E11" s="56"/>
      <c r="F11" s="52"/>
      <c r="G11" s="52"/>
      <c r="H11" s="94"/>
      <c r="I11" s="121" t="s">
        <v>133</v>
      </c>
      <c r="J11" s="74"/>
      <c r="K11" s="74"/>
      <c r="L11" s="74"/>
    </row>
    <row r="12" spans="1:14" s="73" customFormat="1" ht="15.75" x14ac:dyDescent="0.25">
      <c r="A12" s="136" t="s">
        <v>63</v>
      </c>
      <c r="B12" s="136"/>
      <c r="C12" s="93"/>
      <c r="D12" s="52" t="s">
        <v>154</v>
      </c>
      <c r="E12" s="56"/>
      <c r="F12" s="52"/>
      <c r="G12" s="52"/>
      <c r="H12" s="94"/>
      <c r="I12" s="121" t="s">
        <v>135</v>
      </c>
      <c r="J12" s="74"/>
      <c r="K12" s="74"/>
      <c r="L12" s="74"/>
    </row>
    <row r="13" spans="1:14" s="73" customFormat="1" ht="15.75" x14ac:dyDescent="0.25">
      <c r="A13" s="136" t="s">
        <v>62</v>
      </c>
      <c r="B13" s="136"/>
      <c r="C13" s="93"/>
      <c r="D13" s="52" t="s">
        <v>136</v>
      </c>
      <c r="E13" s="56"/>
      <c r="F13" s="52"/>
      <c r="G13" s="52"/>
      <c r="H13" s="94"/>
      <c r="I13" s="121" t="s">
        <v>135</v>
      </c>
      <c r="J13" s="74"/>
      <c r="K13" s="74"/>
      <c r="L13" s="74"/>
    </row>
    <row r="14" spans="1:14" s="73" customFormat="1" ht="15.75" x14ac:dyDescent="0.25">
      <c r="A14" s="136" t="s">
        <v>64</v>
      </c>
      <c r="B14" s="136"/>
      <c r="C14" s="93"/>
      <c r="D14" s="52" t="s">
        <v>137</v>
      </c>
      <c r="E14" s="52"/>
      <c r="F14" s="52"/>
      <c r="G14" s="52"/>
      <c r="H14" s="94"/>
      <c r="I14" s="121" t="s">
        <v>135</v>
      </c>
      <c r="J14" s="74"/>
      <c r="K14" s="74"/>
      <c r="L14" s="74"/>
    </row>
    <row r="15" spans="1:14" s="73" customFormat="1" ht="15.75" x14ac:dyDescent="0.25">
      <c r="A15" s="136" t="s">
        <v>155</v>
      </c>
      <c r="B15" s="136"/>
      <c r="C15" s="93"/>
      <c r="D15" s="52" t="s">
        <v>138</v>
      </c>
      <c r="E15" s="56"/>
      <c r="F15" s="52"/>
      <c r="G15" s="52"/>
      <c r="H15" s="94"/>
      <c r="I15" s="121" t="s">
        <v>135</v>
      </c>
      <c r="J15" s="74"/>
      <c r="K15" s="74"/>
      <c r="L15" s="74"/>
    </row>
    <row r="16" spans="1:14" ht="16.5" customHeight="1" x14ac:dyDescent="0.25">
      <c r="A16" s="135" t="s">
        <v>55</v>
      </c>
      <c r="B16" s="135"/>
      <c r="C16" s="135"/>
      <c r="D16" s="135"/>
      <c r="E16" s="77"/>
      <c r="F16" s="77"/>
      <c r="G16" s="77"/>
      <c r="H16" s="77"/>
      <c r="I16" s="77"/>
      <c r="J16" s="77"/>
      <c r="K16" s="77"/>
      <c r="L16" s="77"/>
    </row>
    <row r="17" spans="1:16" ht="8.25" customHeight="1" x14ac:dyDescent="0.25">
      <c r="A17" s="124"/>
      <c r="B17" s="124"/>
      <c r="C17" s="124"/>
      <c r="D17" s="124"/>
      <c r="E17" s="77"/>
      <c r="F17" s="77"/>
      <c r="G17" s="77"/>
      <c r="H17" s="77"/>
      <c r="I17" s="77"/>
      <c r="J17" s="77"/>
      <c r="K17" s="77"/>
      <c r="L17" s="77"/>
    </row>
    <row r="18" spans="1:16" x14ac:dyDescent="0.25">
      <c r="A18" s="140" t="s">
        <v>2</v>
      </c>
      <c r="B18" s="140" t="s">
        <v>65</v>
      </c>
      <c r="C18" s="140" t="s">
        <v>66</v>
      </c>
      <c r="D18" s="142" t="s">
        <v>67</v>
      </c>
      <c r="E18" s="142" t="s">
        <v>68</v>
      </c>
      <c r="F18" s="144" t="s">
        <v>69</v>
      </c>
      <c r="G18" s="140" t="s">
        <v>3</v>
      </c>
      <c r="H18" s="131" t="s">
        <v>70</v>
      </c>
      <c r="I18" s="132"/>
      <c r="J18" s="131" t="s">
        <v>4</v>
      </c>
      <c r="K18" s="132"/>
      <c r="L18" s="133" t="s">
        <v>5</v>
      </c>
      <c r="N18" s="127" t="s">
        <v>94</v>
      </c>
      <c r="O18" s="127" t="s">
        <v>95</v>
      </c>
      <c r="P18" s="127"/>
    </row>
    <row r="19" spans="1:16" ht="33.75" customHeight="1" x14ac:dyDescent="0.25">
      <c r="A19" s="141"/>
      <c r="B19" s="141"/>
      <c r="C19" s="141"/>
      <c r="D19" s="143"/>
      <c r="E19" s="143"/>
      <c r="F19" s="145"/>
      <c r="G19" s="141"/>
      <c r="H19" s="8" t="s">
        <v>6</v>
      </c>
      <c r="I19" s="2" t="s">
        <v>71</v>
      </c>
      <c r="J19" s="8" t="s">
        <v>6</v>
      </c>
      <c r="K19" s="2" t="s">
        <v>71</v>
      </c>
      <c r="L19" s="134"/>
      <c r="N19" s="128"/>
      <c r="O19" s="128"/>
      <c r="P19" s="128"/>
    </row>
    <row r="20" spans="1:16" s="81" customFormat="1" ht="14.25" customHeight="1" x14ac:dyDescent="0.2">
      <c r="A20" s="2" t="s">
        <v>7</v>
      </c>
      <c r="B20" s="2" t="s">
        <v>8</v>
      </c>
      <c r="C20" s="2" t="s">
        <v>9</v>
      </c>
      <c r="D20" s="2" t="s">
        <v>10</v>
      </c>
      <c r="E20" s="78"/>
      <c r="F20" s="2" t="s">
        <v>11</v>
      </c>
      <c r="G20" s="79" t="s">
        <v>12</v>
      </c>
      <c r="H20" s="79" t="s">
        <v>13</v>
      </c>
      <c r="I20" s="79" t="s">
        <v>14</v>
      </c>
      <c r="J20" s="79" t="s">
        <v>15</v>
      </c>
      <c r="K20" s="79" t="s">
        <v>16</v>
      </c>
      <c r="L20" s="80">
        <v>6</v>
      </c>
      <c r="N20" s="82"/>
      <c r="O20" s="82"/>
      <c r="P20" s="82"/>
    </row>
    <row r="21" spans="1:16" s="170" customFormat="1" ht="27.75" customHeight="1" x14ac:dyDescent="0.25">
      <c r="A21" s="165" t="e">
        <f>#REF!+1</f>
        <v>#REF!</v>
      </c>
      <c r="B21" s="166" t="s">
        <v>32</v>
      </c>
      <c r="C21" s="85">
        <v>5000956</v>
      </c>
      <c r="D21" s="167">
        <v>2002</v>
      </c>
      <c r="E21" s="168" t="s">
        <v>30</v>
      </c>
      <c r="F21" s="167" t="s">
        <v>17</v>
      </c>
      <c r="G21" s="169">
        <v>385000</v>
      </c>
      <c r="H21" s="167">
        <v>1</v>
      </c>
      <c r="I21" s="169">
        <f t="shared" ref="I21:I22" si="0">G21*H21</f>
        <v>385000</v>
      </c>
      <c r="J21" s="167">
        <v>1</v>
      </c>
      <c r="K21" s="169">
        <f t="shared" ref="K21:K22" si="1">J21*G21</f>
        <v>385000</v>
      </c>
      <c r="L21" s="167"/>
      <c r="N21" s="171"/>
      <c r="O21" s="171"/>
      <c r="P21" s="171"/>
    </row>
    <row r="22" spans="1:16" s="170" customFormat="1" ht="24.75" customHeight="1" x14ac:dyDescent="0.25">
      <c r="A22" s="165" t="e">
        <f>#REF!+1</f>
        <v>#REF!</v>
      </c>
      <c r="B22" s="166" t="s">
        <v>31</v>
      </c>
      <c r="C22" s="85">
        <v>5000742</v>
      </c>
      <c r="D22" s="167">
        <v>2000</v>
      </c>
      <c r="E22" s="168" t="s">
        <v>30</v>
      </c>
      <c r="F22" s="167" t="s">
        <v>17</v>
      </c>
      <c r="G22" s="169">
        <v>375000</v>
      </c>
      <c r="H22" s="167">
        <v>1</v>
      </c>
      <c r="I22" s="169">
        <f t="shared" si="0"/>
        <v>375000</v>
      </c>
      <c r="J22" s="167">
        <v>1</v>
      </c>
      <c r="K22" s="169">
        <f t="shared" si="1"/>
        <v>375000</v>
      </c>
      <c r="L22" s="167"/>
      <c r="N22" s="171"/>
      <c r="O22" s="171"/>
      <c r="P22" s="171"/>
    </row>
    <row r="23" spans="1:16" s="6" customFormat="1" ht="27.75" customHeight="1" x14ac:dyDescent="0.25">
      <c r="A23" s="39"/>
      <c r="B23" s="137" t="s">
        <v>52</v>
      </c>
      <c r="C23" s="138"/>
      <c r="D23" s="138"/>
      <c r="E23" s="138"/>
      <c r="F23" s="139"/>
      <c r="G23" s="40"/>
      <c r="H23" s="41">
        <f>SUM(H21:H22)</f>
        <v>2</v>
      </c>
      <c r="I23" s="42">
        <f>SUM(I21:I22)</f>
        <v>760000</v>
      </c>
      <c r="J23" s="41">
        <f>SUM(J21:J22)</f>
        <v>2</v>
      </c>
      <c r="K23" s="42">
        <f>SUM(K21:K22)</f>
        <v>760000</v>
      </c>
      <c r="L23" s="43"/>
      <c r="N23" s="10"/>
      <c r="O23" s="10"/>
      <c r="P23" s="10"/>
    </row>
    <row r="24" spans="1:16" ht="15.75" x14ac:dyDescent="0.25">
      <c r="H24" s="5"/>
      <c r="I24" s="5"/>
      <c r="J24" s="5"/>
      <c r="K24" s="5"/>
      <c r="L24" s="5"/>
    </row>
    <row r="25" spans="1:16" s="73" customFormat="1" ht="16.5" x14ac:dyDescent="0.25">
      <c r="A25" s="129" t="s">
        <v>56</v>
      </c>
      <c r="B25" s="129"/>
      <c r="C25" s="129"/>
      <c r="D25" s="75"/>
      <c r="E25" s="75"/>
      <c r="F25" s="75"/>
      <c r="G25" s="75"/>
      <c r="H25" s="75"/>
      <c r="J25" s="129" t="s">
        <v>171</v>
      </c>
      <c r="K25" s="129"/>
      <c r="L25" s="129"/>
    </row>
    <row r="26" spans="1:16" s="73" customFormat="1" ht="16.5" x14ac:dyDescent="0.25">
      <c r="A26" s="129" t="s">
        <v>57</v>
      </c>
      <c r="B26" s="129"/>
      <c r="C26" s="129"/>
      <c r="D26" s="130" t="s">
        <v>146</v>
      </c>
      <c r="E26" s="130"/>
      <c r="F26" s="130"/>
      <c r="G26" s="130"/>
      <c r="H26" s="130"/>
      <c r="I26" s="130"/>
      <c r="J26" s="129" t="s">
        <v>170</v>
      </c>
      <c r="K26" s="129"/>
      <c r="L26" s="129"/>
    </row>
    <row r="27" spans="1:16" s="73" customFormat="1" ht="27" customHeight="1" x14ac:dyDescent="0.25">
      <c r="A27" s="75"/>
      <c r="B27" s="75"/>
      <c r="C27" s="75"/>
      <c r="D27" s="130" t="s">
        <v>141</v>
      </c>
      <c r="E27" s="130"/>
      <c r="F27" s="130"/>
      <c r="G27" s="130"/>
      <c r="H27" s="130"/>
      <c r="I27" s="130"/>
      <c r="J27" s="75"/>
      <c r="K27" s="75"/>
      <c r="L27" s="75"/>
      <c r="N27" s="75"/>
    </row>
    <row r="28" spans="1:16" s="73" customFormat="1" ht="27" customHeight="1" x14ac:dyDescent="0.25">
      <c r="A28" s="75"/>
      <c r="B28" s="75"/>
      <c r="C28" s="75"/>
      <c r="D28" s="130" t="s">
        <v>142</v>
      </c>
      <c r="E28" s="130"/>
      <c r="F28" s="130"/>
      <c r="G28" s="130"/>
      <c r="H28" s="130"/>
      <c r="I28" s="130"/>
      <c r="J28" s="75"/>
      <c r="K28" s="75"/>
      <c r="L28" s="75"/>
      <c r="N28" s="75"/>
    </row>
    <row r="29" spans="1:16" s="73" customFormat="1" ht="27" customHeight="1" x14ac:dyDescent="0.25">
      <c r="A29" s="75"/>
      <c r="B29" s="75"/>
      <c r="C29" s="75"/>
      <c r="D29" s="130" t="s">
        <v>143</v>
      </c>
      <c r="E29" s="130"/>
      <c r="F29" s="130"/>
      <c r="G29" s="130"/>
      <c r="H29" s="130"/>
      <c r="I29" s="130"/>
      <c r="J29" s="75"/>
      <c r="K29" s="75"/>
      <c r="L29" s="75"/>
      <c r="N29" s="75"/>
    </row>
    <row r="30" spans="1:16" s="73" customFormat="1" ht="27" customHeight="1" x14ac:dyDescent="0.25">
      <c r="A30" s="75"/>
      <c r="B30" s="75"/>
      <c r="C30" s="75"/>
      <c r="D30" s="130" t="s">
        <v>144</v>
      </c>
      <c r="E30" s="130"/>
      <c r="F30" s="130"/>
      <c r="G30" s="130"/>
      <c r="H30" s="130"/>
      <c r="I30" s="130"/>
      <c r="J30" s="75"/>
      <c r="K30" s="75"/>
      <c r="L30" s="75"/>
      <c r="N30" s="75"/>
    </row>
    <row r="31" spans="1:16" s="73" customFormat="1" ht="27" customHeight="1" x14ac:dyDescent="0.25">
      <c r="A31" s="129" t="s">
        <v>59</v>
      </c>
      <c r="B31" s="129"/>
      <c r="C31" s="129"/>
      <c r="D31" s="130" t="s">
        <v>156</v>
      </c>
      <c r="E31" s="130"/>
      <c r="F31" s="130"/>
      <c r="G31" s="130"/>
      <c r="H31" s="130"/>
      <c r="I31" s="130"/>
      <c r="J31" s="129" t="s">
        <v>158</v>
      </c>
      <c r="K31" s="129"/>
      <c r="L31" s="129"/>
    </row>
  </sheetData>
  <mergeCells count="43">
    <mergeCell ref="D30:I30"/>
    <mergeCell ref="A31:C31"/>
    <mergeCell ref="D31:I31"/>
    <mergeCell ref="J31:L31"/>
    <mergeCell ref="A26:C26"/>
    <mergeCell ref="D26:I26"/>
    <mergeCell ref="J26:L26"/>
    <mergeCell ref="D27:I27"/>
    <mergeCell ref="D28:I28"/>
    <mergeCell ref="D29:I29"/>
    <mergeCell ref="N18:N19"/>
    <mergeCell ref="O18:O19"/>
    <mergeCell ref="P18:P19"/>
    <mergeCell ref="B23:F23"/>
    <mergeCell ref="A25:C25"/>
    <mergeCell ref="J25:L25"/>
    <mergeCell ref="E18:E19"/>
    <mergeCell ref="F18:F19"/>
    <mergeCell ref="G18:G19"/>
    <mergeCell ref="H18:I18"/>
    <mergeCell ref="J18:K18"/>
    <mergeCell ref="L18:L19"/>
    <mergeCell ref="A12:B12"/>
    <mergeCell ref="A13:B13"/>
    <mergeCell ref="A14:B14"/>
    <mergeCell ref="A15:B15"/>
    <mergeCell ref="A16:D16"/>
    <mergeCell ref="A18:A19"/>
    <mergeCell ref="B18:B19"/>
    <mergeCell ref="C18:C19"/>
    <mergeCell ref="D18:D19"/>
    <mergeCell ref="A5:L5"/>
    <mergeCell ref="A6:L6"/>
    <mergeCell ref="A8:L8"/>
    <mergeCell ref="A9:B9"/>
    <mergeCell ref="A10:B10"/>
    <mergeCell ref="A11:B11"/>
    <mergeCell ref="A1:F1"/>
    <mergeCell ref="H1:L1"/>
    <mergeCell ref="A2:F2"/>
    <mergeCell ref="H2:L2"/>
    <mergeCell ref="A3:F3"/>
    <mergeCell ref="A4:C4"/>
  </mergeCells>
  <conditionalFormatting sqref="A23:B23 G23:L23 A18:K20 A21:L22">
    <cfRule type="cellIs" dxfId="31" priority="88" operator="equal">
      <formula>"Thanh lý"</formula>
    </cfRule>
  </conditionalFormatting>
  <conditionalFormatting sqref="A23:B23 G23:L23 A18:K20 A21:L22">
    <cfRule type="cellIs" dxfId="30" priority="87" operator="equal">
      <formula>"Thanh lý 2013"</formula>
    </cfRule>
  </conditionalFormatting>
  <pageMargins left="1.5" right="0.45" top="0.5" bottom="0.5" header="0.3" footer="0.3"/>
  <pageSetup paperSize="9" orientation="landscape" r:id="rId1"/>
  <headerFooter>
    <oddFooter>&amp;CTrang &amp;P+0 &amp;RTrang: ................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opLeftCell="A13" workbookViewId="0">
      <selection activeCell="C22" sqref="C22"/>
    </sheetView>
  </sheetViews>
  <sheetFormatPr defaultRowHeight="15" x14ac:dyDescent="0.25"/>
  <cols>
    <col min="1" max="1" width="5.5703125" style="50" customWidth="1"/>
    <col min="2" max="2" width="27.28515625" style="50" customWidth="1"/>
    <col min="3" max="3" width="11.5703125" style="50" customWidth="1"/>
    <col min="4" max="4" width="8" style="50" customWidth="1"/>
    <col min="5" max="5" width="13.7109375" style="50" customWidth="1"/>
    <col min="6" max="6" width="12.42578125" style="50" customWidth="1"/>
    <col min="7" max="7" width="8.5703125" style="50" customWidth="1"/>
    <col min="8" max="8" width="13.42578125" style="50" customWidth="1"/>
    <col min="9" max="9" width="12.7109375" style="50" customWidth="1"/>
    <col min="10" max="10" width="7.140625" style="50" hidden="1" customWidth="1"/>
    <col min="11" max="11" width="10.7109375" style="50" hidden="1" customWidth="1"/>
    <col min="12" max="12" width="11" style="50" hidden="1" customWidth="1"/>
    <col min="13" max="13" width="9.7109375" style="50" customWidth="1"/>
    <col min="14" max="14" width="9.140625" style="50"/>
    <col min="15" max="17" width="9.28515625" style="50" bestFit="1" customWidth="1"/>
    <col min="18" max="18" width="11.28515625" style="50" bestFit="1" customWidth="1"/>
    <col min="19" max="19" width="9.28515625" style="50" bestFit="1" customWidth="1"/>
    <col min="20" max="20" width="9.140625" style="50"/>
    <col min="21" max="21" width="12.42578125" style="50" bestFit="1" customWidth="1"/>
    <col min="22" max="22" width="9.28515625" style="50" bestFit="1" customWidth="1"/>
    <col min="23" max="16384" width="9.140625" style="50"/>
  </cols>
  <sheetData>
    <row r="1" spans="1:13" ht="16.5" x14ac:dyDescent="0.25">
      <c r="A1" s="161" t="s">
        <v>73</v>
      </c>
      <c r="B1" s="161"/>
      <c r="C1" s="161"/>
      <c r="D1" s="161"/>
      <c r="E1" s="64"/>
      <c r="F1" s="152" t="s">
        <v>0</v>
      </c>
      <c r="G1" s="152"/>
      <c r="H1" s="152"/>
      <c r="I1" s="152"/>
      <c r="J1" s="152"/>
      <c r="K1" s="152"/>
      <c r="L1" s="152"/>
      <c r="M1" s="152"/>
    </row>
    <row r="2" spans="1:13" ht="16.5" x14ac:dyDescent="0.25">
      <c r="A2" s="152" t="s">
        <v>92</v>
      </c>
      <c r="B2" s="152"/>
      <c r="C2" s="152"/>
      <c r="D2" s="152"/>
      <c r="E2" s="64"/>
      <c r="F2" s="152" t="s">
        <v>1</v>
      </c>
      <c r="G2" s="152"/>
      <c r="H2" s="152"/>
      <c r="I2" s="152"/>
      <c r="J2" s="152"/>
      <c r="K2" s="152"/>
      <c r="L2" s="152"/>
      <c r="M2" s="152"/>
    </row>
    <row r="3" spans="1:13" ht="16.5" x14ac:dyDescent="0.25">
      <c r="A3" s="152" t="s">
        <v>91</v>
      </c>
      <c r="B3" s="152"/>
      <c r="C3" s="152"/>
      <c r="D3" s="152"/>
      <c r="E3" s="64"/>
      <c r="F3" s="64"/>
      <c r="G3" s="64"/>
      <c r="H3" s="64"/>
      <c r="I3" s="64"/>
      <c r="J3" s="64"/>
      <c r="K3" s="64"/>
      <c r="L3" s="64"/>
    </row>
    <row r="4" spans="1:13" ht="11.25" customHeight="1" x14ac:dyDescent="0.25">
      <c r="A4" s="49"/>
      <c r="B4" s="49"/>
      <c r="C4" s="49"/>
      <c r="D4" s="49"/>
      <c r="E4" s="64"/>
      <c r="F4" s="64"/>
      <c r="G4" s="64"/>
      <c r="H4" s="64"/>
      <c r="I4" s="64"/>
      <c r="J4" s="64"/>
      <c r="K4" s="64"/>
      <c r="L4" s="64"/>
    </row>
    <row r="5" spans="1:13" ht="18.75" x14ac:dyDescent="0.25">
      <c r="A5" s="162" t="s">
        <v>129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</row>
    <row r="6" spans="1:13" ht="18.75" x14ac:dyDescent="0.25">
      <c r="A6" s="162" t="s">
        <v>147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</row>
    <row r="7" spans="1:13" ht="3.75" customHeight="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3" ht="16.5" customHeight="1" x14ac:dyDescent="0.25">
      <c r="A8" s="136" t="s">
        <v>153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88"/>
      <c r="M8" s="88"/>
    </row>
    <row r="9" spans="1:13" ht="16.5" x14ac:dyDescent="0.25">
      <c r="A9" s="151" t="s">
        <v>130</v>
      </c>
      <c r="B9" s="151"/>
      <c r="C9" s="88"/>
      <c r="D9" s="88"/>
      <c r="E9" s="88"/>
      <c r="F9" s="88"/>
      <c r="G9" s="89" t="s">
        <v>131</v>
      </c>
      <c r="H9" s="88"/>
      <c r="I9" s="88"/>
      <c r="J9" s="88"/>
      <c r="K9" s="88"/>
      <c r="L9" s="88"/>
      <c r="M9" s="88"/>
    </row>
    <row r="10" spans="1:13" ht="15" customHeight="1" x14ac:dyDescent="0.25">
      <c r="A10" s="136" t="s">
        <v>54</v>
      </c>
      <c r="B10" s="136"/>
      <c r="C10" s="52" t="s">
        <v>132</v>
      </c>
      <c r="D10" s="90"/>
      <c r="E10" s="91"/>
      <c r="F10" s="52"/>
      <c r="G10" s="89" t="s">
        <v>133</v>
      </c>
      <c r="H10" s="52"/>
      <c r="I10" s="52"/>
      <c r="J10" s="90"/>
      <c r="K10" s="52"/>
      <c r="L10" s="52"/>
      <c r="M10" s="52"/>
    </row>
    <row r="11" spans="1:13" ht="15.75" x14ac:dyDescent="0.25">
      <c r="A11" s="136" t="s">
        <v>61</v>
      </c>
      <c r="B11" s="136"/>
      <c r="C11" s="52" t="s">
        <v>134</v>
      </c>
      <c r="D11" s="90"/>
      <c r="E11" s="91"/>
      <c r="F11" s="52"/>
      <c r="G11" s="89" t="s">
        <v>135</v>
      </c>
      <c r="H11" s="52"/>
      <c r="I11" s="52"/>
      <c r="J11" s="90"/>
      <c r="K11" s="136"/>
      <c r="L11" s="136"/>
      <c r="M11" s="136"/>
    </row>
    <row r="12" spans="1:13" ht="15.75" x14ac:dyDescent="0.25">
      <c r="A12" s="136" t="s">
        <v>63</v>
      </c>
      <c r="B12" s="136"/>
      <c r="C12" s="52" t="s">
        <v>154</v>
      </c>
      <c r="D12" s="90"/>
      <c r="E12" s="91"/>
      <c r="F12" s="52"/>
      <c r="G12" s="89" t="s">
        <v>135</v>
      </c>
      <c r="H12" s="52"/>
      <c r="I12" s="52"/>
      <c r="J12" s="90"/>
      <c r="K12" s="136"/>
      <c r="L12" s="136"/>
      <c r="M12" s="136"/>
    </row>
    <row r="13" spans="1:13" ht="15.75" x14ac:dyDescent="0.25">
      <c r="A13" s="136" t="s">
        <v>62</v>
      </c>
      <c r="B13" s="136"/>
      <c r="C13" s="52" t="s">
        <v>136</v>
      </c>
      <c r="D13" s="90"/>
      <c r="E13" s="91"/>
      <c r="F13" s="52"/>
      <c r="G13" s="89" t="s">
        <v>135</v>
      </c>
      <c r="H13" s="52"/>
      <c r="I13" s="52"/>
      <c r="J13" s="90"/>
      <c r="K13" s="136"/>
      <c r="L13" s="136"/>
      <c r="M13" s="136"/>
    </row>
    <row r="14" spans="1:13" ht="14.25" customHeight="1" x14ac:dyDescent="0.25">
      <c r="A14" s="136" t="s">
        <v>64</v>
      </c>
      <c r="B14" s="136"/>
      <c r="C14" s="52" t="s">
        <v>137</v>
      </c>
      <c r="D14" s="90"/>
      <c r="E14" s="91"/>
      <c r="F14" s="52"/>
      <c r="G14" s="89" t="s">
        <v>135</v>
      </c>
      <c r="H14" s="52"/>
      <c r="I14" s="52"/>
      <c r="J14" s="90"/>
      <c r="K14" s="136"/>
      <c r="L14" s="136"/>
      <c r="M14" s="136"/>
    </row>
    <row r="15" spans="1:13" ht="15.75" customHeight="1" x14ac:dyDescent="0.25">
      <c r="A15" s="136" t="s">
        <v>155</v>
      </c>
      <c r="B15" s="136"/>
      <c r="C15" s="52" t="s">
        <v>138</v>
      </c>
      <c r="D15" s="90"/>
      <c r="E15" s="91"/>
      <c r="F15" s="52"/>
      <c r="G15" s="89" t="s">
        <v>135</v>
      </c>
      <c r="H15" s="52"/>
      <c r="I15" s="52"/>
      <c r="J15" s="90"/>
      <c r="K15" s="136"/>
      <c r="L15" s="136"/>
      <c r="M15" s="136"/>
    </row>
    <row r="16" spans="1:13" s="54" customFormat="1" ht="16.5" x14ac:dyDescent="0.25">
      <c r="A16" s="136" t="s">
        <v>139</v>
      </c>
      <c r="B16" s="136"/>
      <c r="C16" s="136"/>
      <c r="D16" s="49"/>
      <c r="E16" s="53"/>
      <c r="F16" s="53"/>
      <c r="G16" s="53"/>
      <c r="H16" s="49"/>
      <c r="I16" s="49"/>
      <c r="J16" s="49"/>
      <c r="K16" s="49"/>
    </row>
    <row r="17" spans="1:22" s="54" customFormat="1" ht="7.5" customHeight="1" x14ac:dyDescent="0.25">
      <c r="A17" s="51"/>
      <c r="B17" s="51"/>
      <c r="C17" s="51"/>
      <c r="D17" s="57"/>
      <c r="E17" s="53"/>
      <c r="F17" s="53"/>
      <c r="G17" s="53"/>
      <c r="H17" s="57"/>
      <c r="I17" s="57"/>
      <c r="J17" s="57"/>
      <c r="K17" s="57"/>
    </row>
    <row r="18" spans="1:22" s="9" customFormat="1" ht="15.75" customHeight="1" x14ac:dyDescent="0.25">
      <c r="A18" s="159" t="s">
        <v>74</v>
      </c>
      <c r="B18" s="159" t="s">
        <v>75</v>
      </c>
      <c r="C18" s="159" t="s">
        <v>76</v>
      </c>
      <c r="D18" s="155" t="s">
        <v>25</v>
      </c>
      <c r="E18" s="155"/>
      <c r="F18" s="155"/>
      <c r="G18" s="155" t="s">
        <v>77</v>
      </c>
      <c r="H18" s="155"/>
      <c r="I18" s="155"/>
      <c r="J18" s="155" t="s">
        <v>78</v>
      </c>
      <c r="K18" s="155"/>
      <c r="L18" s="155"/>
      <c r="M18" s="155" t="s">
        <v>79</v>
      </c>
      <c r="N18" s="157" t="s">
        <v>80</v>
      </c>
      <c r="O18" s="155" t="s">
        <v>81</v>
      </c>
      <c r="P18" s="155" t="s">
        <v>82</v>
      </c>
      <c r="Q18" s="155" t="s">
        <v>83</v>
      </c>
      <c r="R18" s="156" t="s">
        <v>84</v>
      </c>
      <c r="S18" s="156" t="s">
        <v>85</v>
      </c>
      <c r="T18" s="156" t="s">
        <v>86</v>
      </c>
      <c r="U18" s="153" t="s">
        <v>87</v>
      </c>
    </row>
    <row r="19" spans="1:22" s="9" customFormat="1" ht="16.5" customHeight="1" x14ac:dyDescent="0.25">
      <c r="A19" s="159"/>
      <c r="B19" s="159"/>
      <c r="C19" s="159"/>
      <c r="D19" s="44" t="s">
        <v>6</v>
      </c>
      <c r="E19" s="44" t="s">
        <v>26</v>
      </c>
      <c r="F19" s="44" t="s">
        <v>27</v>
      </c>
      <c r="G19" s="44" t="s">
        <v>6</v>
      </c>
      <c r="H19" s="44" t="s">
        <v>26</v>
      </c>
      <c r="I19" s="44" t="s">
        <v>27</v>
      </c>
      <c r="J19" s="44" t="s">
        <v>88</v>
      </c>
      <c r="K19" s="44" t="s">
        <v>26</v>
      </c>
      <c r="L19" s="44" t="s">
        <v>27</v>
      </c>
      <c r="M19" s="155"/>
      <c r="N19" s="158"/>
      <c r="O19" s="155"/>
      <c r="P19" s="155"/>
      <c r="Q19" s="155"/>
      <c r="R19" s="156"/>
      <c r="S19" s="156"/>
      <c r="T19" s="156"/>
      <c r="U19" s="154"/>
    </row>
    <row r="20" spans="1:22" s="9" customFormat="1" ht="15" customHeight="1" x14ac:dyDescent="0.25">
      <c r="A20" s="46" t="s">
        <v>7</v>
      </c>
      <c r="B20" s="46" t="s">
        <v>8</v>
      </c>
      <c r="C20" s="46" t="s">
        <v>9</v>
      </c>
      <c r="D20" s="46">
        <v>1</v>
      </c>
      <c r="E20" s="46">
        <v>2</v>
      </c>
      <c r="F20" s="46">
        <v>3</v>
      </c>
      <c r="G20" s="46">
        <v>4</v>
      </c>
      <c r="H20" s="46">
        <v>5</v>
      </c>
      <c r="I20" s="46">
        <v>6</v>
      </c>
      <c r="J20" s="46"/>
      <c r="K20" s="46"/>
      <c r="L20" s="46"/>
      <c r="M20" s="46" t="s">
        <v>10</v>
      </c>
      <c r="N20" s="83"/>
      <c r="O20" s="46"/>
      <c r="P20" s="46"/>
      <c r="Q20" s="46"/>
      <c r="R20" s="48"/>
      <c r="S20" s="48"/>
      <c r="T20" s="48"/>
      <c r="U20" s="47"/>
    </row>
    <row r="21" spans="1:22" s="113" customFormat="1" ht="31.5" x14ac:dyDescent="0.25">
      <c r="A21" s="87">
        <v>1</v>
      </c>
      <c r="B21" s="106" t="s">
        <v>89</v>
      </c>
      <c r="C21" s="85">
        <v>12014</v>
      </c>
      <c r="D21" s="85">
        <v>1</v>
      </c>
      <c r="E21" s="107">
        <v>7000000</v>
      </c>
      <c r="F21" s="108">
        <f t="shared" ref="F21" si="0">E21-U21</f>
        <v>875000</v>
      </c>
      <c r="G21" s="85">
        <v>1</v>
      </c>
      <c r="H21" s="109">
        <f t="shared" ref="H21:I22" si="1">E21</f>
        <v>7000000</v>
      </c>
      <c r="I21" s="108">
        <f t="shared" si="1"/>
        <v>875000</v>
      </c>
      <c r="J21" s="86"/>
      <c r="K21" s="86"/>
      <c r="L21" s="86"/>
      <c r="M21" s="86"/>
      <c r="N21" s="86"/>
      <c r="O21" s="87">
        <v>2012</v>
      </c>
      <c r="P21" s="87">
        <v>8</v>
      </c>
      <c r="Q21" s="110">
        <f t="shared" ref="Q21:Q22" si="2">100%/P21</f>
        <v>0.125</v>
      </c>
      <c r="R21" s="111">
        <f t="shared" ref="R21:R22" si="3">E21/P21</f>
        <v>875000</v>
      </c>
      <c r="S21" s="87">
        <f>2019-O21</f>
        <v>7</v>
      </c>
      <c r="T21" s="87"/>
      <c r="U21" s="112">
        <f t="shared" ref="U21:U22" si="4">R21*S21</f>
        <v>6125000</v>
      </c>
      <c r="V21" s="113">
        <f t="shared" ref="V21:V22" si="5">IF(F21&lt;0,0,F21)</f>
        <v>875000</v>
      </c>
    </row>
    <row r="22" spans="1:22" s="113" customFormat="1" ht="15.75" x14ac:dyDescent="0.25">
      <c r="A22" s="87">
        <v>2</v>
      </c>
      <c r="B22" s="114" t="s">
        <v>60</v>
      </c>
      <c r="C22" s="85" t="s">
        <v>90</v>
      </c>
      <c r="D22" s="87">
        <v>1</v>
      </c>
      <c r="E22" s="115">
        <v>5800000</v>
      </c>
      <c r="F22" s="108">
        <v>0</v>
      </c>
      <c r="G22" s="87">
        <v>1</v>
      </c>
      <c r="H22" s="109">
        <f t="shared" si="1"/>
        <v>5800000</v>
      </c>
      <c r="I22" s="108">
        <f t="shared" si="1"/>
        <v>0</v>
      </c>
      <c r="J22" s="86"/>
      <c r="K22" s="86"/>
      <c r="L22" s="86"/>
      <c r="M22" s="86"/>
      <c r="N22" s="86"/>
      <c r="O22" s="87">
        <v>2009</v>
      </c>
      <c r="P22" s="87">
        <v>8</v>
      </c>
      <c r="Q22" s="110">
        <f t="shared" si="2"/>
        <v>0.125</v>
      </c>
      <c r="R22" s="111">
        <f t="shared" si="3"/>
        <v>725000</v>
      </c>
      <c r="S22" s="87">
        <f t="shared" ref="S22" si="6">2018-O22</f>
        <v>9</v>
      </c>
      <c r="T22" s="87"/>
      <c r="U22" s="112">
        <f t="shared" si="4"/>
        <v>6525000</v>
      </c>
      <c r="V22" s="113">
        <f t="shared" si="5"/>
        <v>0</v>
      </c>
    </row>
    <row r="23" spans="1:22" s="52" customFormat="1" ht="15.75" x14ac:dyDescent="0.25">
      <c r="A23" s="68"/>
      <c r="B23" s="69" t="s">
        <v>52</v>
      </c>
      <c r="C23" s="69"/>
      <c r="D23" s="18">
        <f t="shared" ref="D23:I23" si="7">SUM(D21:D22)</f>
        <v>2</v>
      </c>
      <c r="E23" s="70">
        <f t="shared" si="7"/>
        <v>12800000</v>
      </c>
      <c r="F23" s="70">
        <f t="shared" si="7"/>
        <v>875000</v>
      </c>
      <c r="G23" s="71">
        <f t="shared" si="7"/>
        <v>2</v>
      </c>
      <c r="H23" s="72">
        <f t="shared" si="7"/>
        <v>12800000</v>
      </c>
      <c r="I23" s="72">
        <f t="shared" si="7"/>
        <v>875000</v>
      </c>
      <c r="J23" s="61"/>
      <c r="K23" s="62"/>
      <c r="L23" s="63"/>
      <c r="M23" s="69"/>
    </row>
    <row r="24" spans="1:22" ht="9.75" customHeight="1" x14ac:dyDescent="0.25">
      <c r="H24" s="160"/>
      <c r="I24" s="160"/>
      <c r="J24" s="160"/>
      <c r="K24" s="160"/>
      <c r="L24" s="160"/>
      <c r="M24" s="160"/>
    </row>
    <row r="25" spans="1:22" ht="16.5" x14ac:dyDescent="0.25">
      <c r="A25" s="164" t="s">
        <v>140</v>
      </c>
      <c r="B25" s="164"/>
      <c r="C25" s="164"/>
      <c r="D25" s="55"/>
      <c r="E25" s="55"/>
      <c r="F25" s="55"/>
      <c r="G25" s="56"/>
      <c r="H25" s="163" t="s">
        <v>157</v>
      </c>
      <c r="I25" s="163"/>
      <c r="J25" s="163"/>
      <c r="K25" s="163"/>
      <c r="L25" s="163"/>
      <c r="M25" s="163"/>
    </row>
    <row r="26" spans="1:22" ht="20.25" customHeight="1" x14ac:dyDescent="0.25">
      <c r="A26" s="163" t="s">
        <v>57</v>
      </c>
      <c r="B26" s="163"/>
      <c r="C26" s="163"/>
      <c r="D26" s="130" t="s">
        <v>58</v>
      </c>
      <c r="E26" s="130"/>
      <c r="F26" s="130"/>
      <c r="G26" s="130"/>
      <c r="H26" s="163" t="s">
        <v>53</v>
      </c>
      <c r="I26" s="163"/>
      <c r="J26" s="163"/>
      <c r="K26" s="163"/>
      <c r="L26" s="163"/>
      <c r="M26" s="163"/>
    </row>
    <row r="27" spans="1:22" ht="27" customHeight="1" x14ac:dyDescent="0.25">
      <c r="D27" s="130" t="s">
        <v>141</v>
      </c>
      <c r="E27" s="130"/>
      <c r="F27" s="130"/>
      <c r="G27" s="130"/>
    </row>
    <row r="28" spans="1:22" ht="27" customHeight="1" x14ac:dyDescent="0.25">
      <c r="D28" s="130" t="s">
        <v>142</v>
      </c>
      <c r="E28" s="130"/>
      <c r="F28" s="130"/>
      <c r="G28" s="130"/>
    </row>
    <row r="29" spans="1:22" ht="27" customHeight="1" x14ac:dyDescent="0.25">
      <c r="D29" s="130" t="s">
        <v>143</v>
      </c>
      <c r="E29" s="130"/>
      <c r="F29" s="130"/>
      <c r="G29" s="130"/>
    </row>
    <row r="30" spans="1:22" ht="27" customHeight="1" x14ac:dyDescent="0.25">
      <c r="D30" s="130" t="s">
        <v>144</v>
      </c>
      <c r="E30" s="130"/>
      <c r="F30" s="130"/>
      <c r="G30" s="130"/>
    </row>
    <row r="31" spans="1:22" ht="27" customHeight="1" x14ac:dyDescent="0.25">
      <c r="A31" s="152" t="s">
        <v>59</v>
      </c>
      <c r="B31" s="152"/>
      <c r="C31" s="152"/>
      <c r="D31" s="130" t="s">
        <v>156</v>
      </c>
      <c r="E31" s="130"/>
      <c r="F31" s="130"/>
      <c r="G31" s="130"/>
      <c r="H31" s="152" t="s">
        <v>158</v>
      </c>
      <c r="I31" s="152"/>
      <c r="J31" s="152"/>
      <c r="K31" s="152"/>
      <c r="L31" s="152"/>
      <c r="M31" s="152"/>
    </row>
  </sheetData>
  <mergeCells count="49">
    <mergeCell ref="A1:D1"/>
    <mergeCell ref="A2:D2"/>
    <mergeCell ref="A5:M5"/>
    <mergeCell ref="A14:B14"/>
    <mergeCell ref="A26:C26"/>
    <mergeCell ref="A25:C25"/>
    <mergeCell ref="H25:M25"/>
    <mergeCell ref="D26:G26"/>
    <mergeCell ref="H26:M26"/>
    <mergeCell ref="A13:B13"/>
    <mergeCell ref="A15:B15"/>
    <mergeCell ref="A12:B12"/>
    <mergeCell ref="A3:D3"/>
    <mergeCell ref="A6:M6"/>
    <mergeCell ref="A8:K8"/>
    <mergeCell ref="A9:B9"/>
    <mergeCell ref="A16:C16"/>
    <mergeCell ref="A10:B10"/>
    <mergeCell ref="A11:B11"/>
    <mergeCell ref="K11:M11"/>
    <mergeCell ref="K12:M12"/>
    <mergeCell ref="K13:M13"/>
    <mergeCell ref="H31:M31"/>
    <mergeCell ref="A18:A19"/>
    <mergeCell ref="D27:G27"/>
    <mergeCell ref="A31:C31"/>
    <mergeCell ref="H24:M24"/>
    <mergeCell ref="D28:G28"/>
    <mergeCell ref="D29:G29"/>
    <mergeCell ref="D30:G30"/>
    <mergeCell ref="D31:G31"/>
    <mergeCell ref="B18:B19"/>
    <mergeCell ref="C18:C19"/>
    <mergeCell ref="D18:F18"/>
    <mergeCell ref="F1:M1"/>
    <mergeCell ref="F2:M2"/>
    <mergeCell ref="U18:U19"/>
    <mergeCell ref="P18:P19"/>
    <mergeCell ref="Q18:Q19"/>
    <mergeCell ref="R18:R19"/>
    <mergeCell ref="S18:S19"/>
    <mergeCell ref="T18:T19"/>
    <mergeCell ref="G18:I18"/>
    <mergeCell ref="J18:L18"/>
    <mergeCell ref="M18:M19"/>
    <mergeCell ref="N18:N19"/>
    <mergeCell ref="O18:O19"/>
    <mergeCell ref="K15:M15"/>
    <mergeCell ref="K14:M14"/>
  </mergeCells>
  <pageMargins left="1.5" right="0.45" top="0.25" bottom="0.25" header="0.3" footer="0.05"/>
  <pageSetup paperSize="9" orientation="landscape" r:id="rId1"/>
  <headerFooter>
    <oddFooter>&amp;RTrang : ..................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selection activeCell="L10" sqref="L10"/>
    </sheetView>
  </sheetViews>
  <sheetFormatPr defaultRowHeight="15" x14ac:dyDescent="0.25"/>
  <cols>
    <col min="1" max="1" width="4.28515625" customWidth="1"/>
    <col min="2" max="2" width="28.85546875" customWidth="1"/>
    <col min="3" max="3" width="11.28515625" customWidth="1"/>
    <col min="4" max="4" width="7.42578125" customWidth="1"/>
    <col min="5" max="5" width="10.7109375" hidden="1" customWidth="1"/>
    <col min="6" max="6" width="7.28515625" customWidth="1"/>
    <col min="7" max="7" width="7" customWidth="1"/>
    <col min="8" max="8" width="11.28515625" customWidth="1"/>
    <col min="9" max="9" width="5.5703125" customWidth="1"/>
  </cols>
  <sheetData>
    <row r="1" spans="1:8" ht="15.75" x14ac:dyDescent="0.25">
      <c r="A1" s="146" t="s">
        <v>72</v>
      </c>
      <c r="B1" s="146"/>
      <c r="C1" s="146"/>
      <c r="D1" s="146"/>
      <c r="E1" s="146"/>
      <c r="F1" s="146"/>
      <c r="G1" s="147"/>
      <c r="H1" s="147"/>
    </row>
    <row r="2" spans="1:8" ht="15.75" x14ac:dyDescent="0.25">
      <c r="A2" s="147" t="s">
        <v>93</v>
      </c>
      <c r="B2" s="147"/>
      <c r="C2" s="147"/>
      <c r="D2" s="147"/>
      <c r="E2" s="147"/>
      <c r="F2" s="147"/>
      <c r="G2" s="147"/>
      <c r="H2" s="147"/>
    </row>
    <row r="3" spans="1:8" ht="15.75" x14ac:dyDescent="0.25">
      <c r="A3" s="147" t="s">
        <v>91</v>
      </c>
      <c r="B3" s="147"/>
      <c r="C3" s="147"/>
      <c r="D3" s="147"/>
      <c r="E3" s="147"/>
      <c r="F3" s="147"/>
      <c r="G3" s="117"/>
      <c r="H3" s="117"/>
    </row>
    <row r="4" spans="1:8" ht="16.5" x14ac:dyDescent="0.25">
      <c r="A4" s="149"/>
      <c r="B4" s="149"/>
      <c r="C4" s="149"/>
      <c r="D4" s="1"/>
      <c r="E4" s="1"/>
      <c r="F4" s="1"/>
      <c r="G4" s="1"/>
      <c r="H4" s="1"/>
    </row>
    <row r="5" spans="1:8" s="84" customFormat="1" ht="21" customHeight="1" x14ac:dyDescent="0.25">
      <c r="A5" s="162" t="s">
        <v>147</v>
      </c>
      <c r="B5" s="162"/>
      <c r="C5" s="162"/>
      <c r="D5" s="162"/>
      <c r="E5" s="162"/>
      <c r="F5" s="162"/>
      <c r="G5" s="162"/>
      <c r="H5" s="162"/>
    </row>
    <row r="6" spans="1:8" ht="8.25" customHeight="1" x14ac:dyDescent="0.25">
      <c r="A6" s="116"/>
      <c r="B6" s="116"/>
      <c r="C6" s="116"/>
      <c r="D6" s="116"/>
      <c r="E6" s="77"/>
      <c r="F6" s="77"/>
      <c r="G6" s="77"/>
      <c r="H6" s="77"/>
    </row>
    <row r="7" spans="1:8" x14ac:dyDescent="0.25">
      <c r="A7" s="140" t="s">
        <v>2</v>
      </c>
      <c r="B7" s="140" t="s">
        <v>65</v>
      </c>
      <c r="C7" s="140" t="s">
        <v>66</v>
      </c>
      <c r="D7" s="142" t="s">
        <v>67</v>
      </c>
      <c r="E7" s="142" t="s">
        <v>68</v>
      </c>
      <c r="F7" s="144" t="s">
        <v>69</v>
      </c>
      <c r="G7" s="144" t="s">
        <v>6</v>
      </c>
      <c r="H7" s="133" t="s">
        <v>5</v>
      </c>
    </row>
    <row r="8" spans="1:8" ht="33.75" customHeight="1" x14ac:dyDescent="0.25">
      <c r="A8" s="141"/>
      <c r="B8" s="141"/>
      <c r="C8" s="141"/>
      <c r="D8" s="143"/>
      <c r="E8" s="143"/>
      <c r="F8" s="145"/>
      <c r="G8" s="145"/>
      <c r="H8" s="134"/>
    </row>
    <row r="9" spans="1:8" s="81" customFormat="1" ht="12" x14ac:dyDescent="0.2">
      <c r="A9" s="2" t="s">
        <v>7</v>
      </c>
      <c r="B9" s="2" t="s">
        <v>8</v>
      </c>
      <c r="C9" s="2" t="s">
        <v>9</v>
      </c>
      <c r="D9" s="2" t="s">
        <v>10</v>
      </c>
      <c r="E9" s="78"/>
      <c r="F9" s="2" t="s">
        <v>11</v>
      </c>
      <c r="G9" s="79" t="s">
        <v>13</v>
      </c>
      <c r="H9" s="80">
        <v>6</v>
      </c>
    </row>
    <row r="10" spans="1:8" s="12" customFormat="1" ht="24" customHeight="1" x14ac:dyDescent="0.25">
      <c r="A10" s="36"/>
      <c r="B10" s="37" t="s">
        <v>121</v>
      </c>
      <c r="C10" s="32"/>
      <c r="D10" s="32"/>
      <c r="E10" s="27" t="s">
        <v>30</v>
      </c>
      <c r="F10" s="32"/>
      <c r="G10" s="32"/>
      <c r="H10" s="38"/>
    </row>
    <row r="11" spans="1:8" ht="24" customHeight="1" x14ac:dyDescent="0.25">
      <c r="A11" s="19">
        <v>1</v>
      </c>
      <c r="B11" s="30" t="s">
        <v>118</v>
      </c>
      <c r="C11" s="26" t="s">
        <v>119</v>
      </c>
      <c r="D11" s="31">
        <v>2017</v>
      </c>
      <c r="E11" s="27" t="s">
        <v>30</v>
      </c>
      <c r="F11" s="31" t="s">
        <v>17</v>
      </c>
      <c r="G11" s="31">
        <v>100</v>
      </c>
      <c r="H11" s="31"/>
    </row>
    <row r="12" spans="1:8" ht="24" customHeight="1" x14ac:dyDescent="0.25">
      <c r="A12" s="19">
        <v>2</v>
      </c>
      <c r="B12" s="30" t="s">
        <v>108</v>
      </c>
      <c r="C12" s="26" t="s">
        <v>105</v>
      </c>
      <c r="D12" s="31">
        <v>2017</v>
      </c>
      <c r="E12" s="27" t="s">
        <v>30</v>
      </c>
      <c r="F12" s="31" t="s">
        <v>17</v>
      </c>
      <c r="G12" s="31">
        <v>100</v>
      </c>
      <c r="H12" s="31"/>
    </row>
    <row r="13" spans="1:8" ht="24" customHeight="1" x14ac:dyDescent="0.25">
      <c r="A13" s="19">
        <v>3</v>
      </c>
      <c r="B13" s="30" t="s">
        <v>108</v>
      </c>
      <c r="C13" s="26" t="s">
        <v>105</v>
      </c>
      <c r="D13" s="31">
        <v>2017</v>
      </c>
      <c r="E13" s="27" t="s">
        <v>30</v>
      </c>
      <c r="F13" s="31" t="s">
        <v>17</v>
      </c>
      <c r="G13" s="31">
        <v>100</v>
      </c>
      <c r="H13" s="31"/>
    </row>
    <row r="14" spans="1:8" ht="24" customHeight="1" x14ac:dyDescent="0.25">
      <c r="A14" s="19">
        <v>4</v>
      </c>
      <c r="B14" s="30" t="s">
        <v>108</v>
      </c>
      <c r="C14" s="26" t="s">
        <v>109</v>
      </c>
      <c r="D14" s="31">
        <v>2017</v>
      </c>
      <c r="E14" s="27" t="s">
        <v>30</v>
      </c>
      <c r="F14" s="31" t="s">
        <v>17</v>
      </c>
      <c r="G14" s="31">
        <v>120</v>
      </c>
      <c r="H14" s="31"/>
    </row>
    <row r="15" spans="1:8" ht="24" customHeight="1" x14ac:dyDescent="0.25">
      <c r="A15" s="19">
        <v>5</v>
      </c>
      <c r="B15" s="30" t="s">
        <v>108</v>
      </c>
      <c r="C15" s="26" t="s">
        <v>109</v>
      </c>
      <c r="D15" s="31">
        <v>2017</v>
      </c>
      <c r="E15" s="27" t="s">
        <v>30</v>
      </c>
      <c r="F15" s="31" t="s">
        <v>17</v>
      </c>
      <c r="G15" s="31">
        <v>120</v>
      </c>
      <c r="H15" s="31"/>
    </row>
    <row r="16" spans="1:8" ht="24" customHeight="1" x14ac:dyDescent="0.25">
      <c r="A16" s="19">
        <v>6</v>
      </c>
      <c r="B16" s="30" t="s">
        <v>108</v>
      </c>
      <c r="C16" s="26" t="s">
        <v>109</v>
      </c>
      <c r="D16" s="31">
        <v>2017</v>
      </c>
      <c r="E16" s="27" t="s">
        <v>30</v>
      </c>
      <c r="F16" s="31" t="s">
        <v>17</v>
      </c>
      <c r="G16" s="31">
        <v>120</v>
      </c>
      <c r="H16" s="31"/>
    </row>
    <row r="17" spans="1:8" s="6" customFormat="1" ht="27.75" customHeight="1" x14ac:dyDescent="0.25">
      <c r="A17" s="39"/>
      <c r="B17" s="137" t="s">
        <v>52</v>
      </c>
      <c r="C17" s="138"/>
      <c r="D17" s="138"/>
      <c r="E17" s="138"/>
      <c r="F17" s="139"/>
      <c r="G17" s="41">
        <f>SUM(G10:G16)</f>
        <v>660</v>
      </c>
      <c r="H17" s="43"/>
    </row>
    <row r="18" spans="1:8" ht="15.75" x14ac:dyDescent="0.25">
      <c r="G18" s="5"/>
      <c r="H18" s="5"/>
    </row>
  </sheetData>
  <mergeCells count="16">
    <mergeCell ref="A4:C4"/>
    <mergeCell ref="A1:F1"/>
    <mergeCell ref="G1:H1"/>
    <mergeCell ref="A2:F2"/>
    <mergeCell ref="G2:H2"/>
    <mergeCell ref="A3:F3"/>
    <mergeCell ref="A7:A8"/>
    <mergeCell ref="B7:B8"/>
    <mergeCell ref="C7:C8"/>
    <mergeCell ref="D7:D8"/>
    <mergeCell ref="A5:H5"/>
    <mergeCell ref="B17:F17"/>
    <mergeCell ref="E7:E8"/>
    <mergeCell ref="F7:F8"/>
    <mergeCell ref="G7:G8"/>
    <mergeCell ref="H7:H8"/>
  </mergeCells>
  <conditionalFormatting sqref="A17:B17 A10 G17:H17 E10:H16 A9:G9 A8:F8 A7:G7">
    <cfRule type="cellIs" dxfId="29" priority="84" operator="equal">
      <formula>"Thanh lý"</formula>
    </cfRule>
  </conditionalFormatting>
  <conditionalFormatting sqref="A17:B17 A10 G17:H17 E10:H16 A9:G9 A8:F8 A7:G7">
    <cfRule type="cellIs" dxfId="28" priority="83" operator="equal">
      <formula>"Thanh lý 2013"</formula>
    </cfRule>
  </conditionalFormatting>
  <conditionalFormatting sqref="B10:D10">
    <cfRule type="cellIs" dxfId="27" priority="66" operator="equal">
      <formula>"Thanh lý"</formula>
    </cfRule>
  </conditionalFormatting>
  <conditionalFormatting sqref="B10:D10">
    <cfRule type="cellIs" dxfId="26" priority="65" operator="equal">
      <formula>"Thanh lý 2013"</formula>
    </cfRule>
  </conditionalFormatting>
  <conditionalFormatting sqref="C12:D12">
    <cfRule type="cellIs" dxfId="25" priority="64" operator="equal">
      <formula>"Thanh lý"</formula>
    </cfRule>
  </conditionalFormatting>
  <conditionalFormatting sqref="C12:D12">
    <cfRule type="cellIs" dxfId="24" priority="63" operator="equal">
      <formula>"Thanh lý 2013"</formula>
    </cfRule>
  </conditionalFormatting>
  <conditionalFormatting sqref="B12">
    <cfRule type="cellIs" dxfId="23" priority="62" operator="equal">
      <formula>"Thanh lý"</formula>
    </cfRule>
  </conditionalFormatting>
  <conditionalFormatting sqref="B12">
    <cfRule type="cellIs" dxfId="22" priority="61" operator="equal">
      <formula>"Thanh lý 2013"</formula>
    </cfRule>
  </conditionalFormatting>
  <conditionalFormatting sqref="C13:D13">
    <cfRule type="cellIs" dxfId="21" priority="60" operator="equal">
      <formula>"Thanh lý"</formula>
    </cfRule>
  </conditionalFormatting>
  <conditionalFormatting sqref="C13:D13">
    <cfRule type="cellIs" dxfId="20" priority="59" operator="equal">
      <formula>"Thanh lý 2013"</formula>
    </cfRule>
  </conditionalFormatting>
  <conditionalFormatting sqref="B13">
    <cfRule type="cellIs" dxfId="19" priority="58" operator="equal">
      <formula>"Thanh lý"</formula>
    </cfRule>
  </conditionalFormatting>
  <conditionalFormatting sqref="B13">
    <cfRule type="cellIs" dxfId="18" priority="57" operator="equal">
      <formula>"Thanh lý 2013"</formula>
    </cfRule>
  </conditionalFormatting>
  <conditionalFormatting sqref="B14">
    <cfRule type="cellIs" dxfId="17" priority="54" operator="equal">
      <formula>"Thanh lý"</formula>
    </cfRule>
  </conditionalFormatting>
  <conditionalFormatting sqref="B14">
    <cfRule type="cellIs" dxfId="16" priority="53" operator="equal">
      <formula>"Thanh lý 2013"</formula>
    </cfRule>
  </conditionalFormatting>
  <conditionalFormatting sqref="C14:D14">
    <cfRule type="cellIs" dxfId="15" priority="56" operator="equal">
      <formula>"Thanh lý"</formula>
    </cfRule>
  </conditionalFormatting>
  <conditionalFormatting sqref="C14:D14">
    <cfRule type="cellIs" dxfId="14" priority="55" operator="equal">
      <formula>"Thanh lý 2013"</formula>
    </cfRule>
  </conditionalFormatting>
  <conditionalFormatting sqref="B15">
    <cfRule type="cellIs" dxfId="13" priority="50" operator="equal">
      <formula>"Thanh lý"</formula>
    </cfRule>
  </conditionalFormatting>
  <conditionalFormatting sqref="B15">
    <cfRule type="cellIs" dxfId="12" priority="49" operator="equal">
      <formula>"Thanh lý 2013"</formula>
    </cfRule>
  </conditionalFormatting>
  <conditionalFormatting sqref="B16">
    <cfRule type="cellIs" dxfId="11" priority="46" operator="equal">
      <formula>"Thanh lý"</formula>
    </cfRule>
  </conditionalFormatting>
  <conditionalFormatting sqref="B16">
    <cfRule type="cellIs" dxfId="10" priority="45" operator="equal">
      <formula>"Thanh lý 2013"</formula>
    </cfRule>
  </conditionalFormatting>
  <conditionalFormatting sqref="C15:D15">
    <cfRule type="cellIs" dxfId="9" priority="52" operator="equal">
      <formula>"Thanh lý"</formula>
    </cfRule>
  </conditionalFormatting>
  <conditionalFormatting sqref="C15:D15">
    <cfRule type="cellIs" dxfId="8" priority="51" operator="equal">
      <formula>"Thanh lý 2013"</formula>
    </cfRule>
  </conditionalFormatting>
  <conditionalFormatting sqref="B11">
    <cfRule type="cellIs" dxfId="7" priority="40" operator="equal">
      <formula>"Thanh lý"</formula>
    </cfRule>
  </conditionalFormatting>
  <conditionalFormatting sqref="B11">
    <cfRule type="cellIs" dxfId="6" priority="39" operator="equal">
      <formula>"Thanh lý 2013"</formula>
    </cfRule>
  </conditionalFormatting>
  <conditionalFormatting sqref="C16:D16">
    <cfRule type="cellIs" dxfId="5" priority="48" operator="equal">
      <formula>"Thanh lý"</formula>
    </cfRule>
  </conditionalFormatting>
  <conditionalFormatting sqref="C16:D16">
    <cfRule type="cellIs" dxfId="4" priority="47" operator="equal">
      <formula>"Thanh lý 2013"</formula>
    </cfRule>
  </conditionalFormatting>
  <conditionalFormatting sqref="A11:A16">
    <cfRule type="cellIs" dxfId="3" priority="44" operator="equal">
      <formula>"Thanh lý"</formula>
    </cfRule>
  </conditionalFormatting>
  <conditionalFormatting sqref="A11:A16">
    <cfRule type="cellIs" dxfId="2" priority="43" operator="equal">
      <formula>"Thanh lý 2013"</formula>
    </cfRule>
  </conditionalFormatting>
  <conditionalFormatting sqref="C11:D11">
    <cfRule type="cellIs" dxfId="1" priority="42" operator="equal">
      <formula>"Thanh lý"</formula>
    </cfRule>
  </conditionalFormatting>
  <conditionalFormatting sqref="C11:D11">
    <cfRule type="cellIs" dxfId="0" priority="41" operator="equal">
      <formula>"Thanh lý 2013"</formula>
    </cfRule>
  </conditionalFormatting>
  <pageMargins left="1.5" right="0.45" top="0.5" bottom="0.5" header="0.3" footer="0.3"/>
  <pageSetup paperSize="9" orientation="landscape" r:id="rId1"/>
  <headerFooter>
    <oddFooter>&amp;CTrang &amp;P+0 &amp;RTrang: 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DCKTCD</vt:lpstr>
      <vt:lpstr>DCKTCD (3)</vt:lpstr>
      <vt:lpstr>TSQT</vt:lpstr>
      <vt:lpstr>DCKTCD (2)</vt:lpstr>
      <vt:lpstr>DCKTCD!Print_Titles</vt:lpstr>
      <vt:lpstr>'DCKTCD (2)'!Print_Titles</vt:lpstr>
      <vt:lpstr>'DCKTCD (3)'!Print_Titles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HuongQTDV</cp:lastModifiedBy>
  <cp:lastPrinted>2020-03-24T02:01:09Z</cp:lastPrinted>
  <dcterms:created xsi:type="dcterms:W3CDTF">2014-09-06T02:10:41Z</dcterms:created>
  <dcterms:modified xsi:type="dcterms:W3CDTF">2020-03-24T03:07:14Z</dcterms:modified>
</cp:coreProperties>
</file>