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01.4.21" sheetId="5" r:id="rId1"/>
  </sheets>
  <definedNames>
    <definedName name="_xlnm.Print_Titles" localSheetId="0">'01.4.21'!$8:$10</definedName>
  </definedNames>
  <calcPr calcId="144525"/>
</workbook>
</file>

<file path=xl/calcChain.xml><?xml version="1.0" encoding="utf-8"?>
<calcChain xmlns="http://schemas.openxmlformats.org/spreadsheetml/2006/main">
  <c r="P38" i="5" l="1"/>
  <c r="N38" i="5"/>
  <c r="L38" i="5"/>
  <c r="P27" i="5"/>
  <c r="M27" i="5"/>
  <c r="L27" i="5"/>
  <c r="P105" i="5"/>
  <c r="N105" i="5"/>
  <c r="P94" i="5"/>
  <c r="O94" i="5"/>
  <c r="M94" i="5"/>
  <c r="L94" i="5"/>
  <c r="P91" i="5"/>
  <c r="O91" i="5"/>
  <c r="L91" i="5"/>
  <c r="P90" i="5"/>
  <c r="O90" i="5"/>
  <c r="L90" i="5"/>
  <c r="P87" i="5"/>
  <c r="O87" i="5"/>
  <c r="L87" i="5"/>
  <c r="P84" i="5"/>
  <c r="O84" i="5"/>
  <c r="L84" i="5"/>
  <c r="P81" i="5"/>
  <c r="O81" i="5"/>
  <c r="N81" i="5"/>
  <c r="L81" i="5"/>
  <c r="P79" i="5"/>
  <c r="O79" i="5"/>
  <c r="L79" i="5"/>
  <c r="P75" i="5"/>
  <c r="O75" i="5"/>
  <c r="L75" i="5"/>
  <c r="P69" i="5"/>
  <c r="O69" i="5"/>
  <c r="M69" i="5"/>
  <c r="L69" i="5"/>
  <c r="P68" i="5"/>
  <c r="O68" i="5"/>
  <c r="M68" i="5"/>
  <c r="L68" i="5"/>
  <c r="P65" i="5"/>
  <c r="O65" i="5"/>
  <c r="N65" i="5"/>
  <c r="M65" i="5"/>
  <c r="L65" i="5"/>
  <c r="P60" i="5"/>
  <c r="O60" i="5"/>
  <c r="N60" i="5"/>
  <c r="M60" i="5"/>
  <c r="L60" i="5"/>
  <c r="P58" i="5"/>
  <c r="O58" i="5"/>
  <c r="M58" i="5"/>
  <c r="L58" i="5"/>
  <c r="L57" i="5"/>
  <c r="P56" i="5"/>
  <c r="O56" i="5"/>
  <c r="L56" i="5"/>
  <c r="L15" i="5" l="1"/>
  <c r="L17" i="5"/>
  <c r="L105" i="5" l="1"/>
  <c r="Q108" i="5"/>
  <c r="P108" i="5"/>
  <c r="O108" i="5"/>
  <c r="N108" i="5"/>
  <c r="M108" i="5"/>
  <c r="L108" i="5"/>
  <c r="J108" i="5"/>
  <c r="I108" i="5"/>
  <c r="H108" i="5"/>
  <c r="G108" i="5"/>
  <c r="F108" i="5"/>
  <c r="E108" i="5"/>
  <c r="Q106" i="5"/>
  <c r="P106" i="5"/>
  <c r="O106" i="5"/>
  <c r="N106" i="5"/>
  <c r="M106" i="5"/>
  <c r="L106" i="5"/>
  <c r="J106" i="5"/>
  <c r="I106" i="5"/>
  <c r="H106" i="5"/>
  <c r="G106" i="5"/>
  <c r="F106" i="5"/>
  <c r="E106" i="5"/>
  <c r="Q105" i="5"/>
  <c r="Q107" i="5" s="1"/>
  <c r="P107" i="5"/>
  <c r="O105" i="5"/>
  <c r="M105" i="5"/>
  <c r="J105" i="5"/>
  <c r="I105" i="5"/>
  <c r="H105" i="5"/>
  <c r="G105" i="5"/>
  <c r="F105" i="5"/>
  <c r="E105" i="5"/>
  <c r="L107" i="5" l="1"/>
  <c r="N107" i="5"/>
  <c r="E107" i="5"/>
  <c r="O107" i="5"/>
  <c r="M107" i="5"/>
  <c r="I107" i="5"/>
  <c r="G107" i="5"/>
  <c r="H107" i="5"/>
  <c r="F107" i="5"/>
  <c r="J107" i="5"/>
</calcChain>
</file>

<file path=xl/comments1.xml><?xml version="1.0" encoding="utf-8"?>
<comments xmlns="http://schemas.openxmlformats.org/spreadsheetml/2006/main">
  <authors>
    <author>thao</author>
    <author>Tho</author>
  </authors>
  <commentList>
    <comment ref="N14" authorId="0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15" authorId="0">
      <text>
        <r>
          <rPr>
            <b/>
            <sz val="9"/>
            <color indexed="81"/>
            <rFont val="Tahoma"/>
            <family val="2"/>
            <charset val="163"/>
          </rPr>
          <t>+ 1sv ngành TP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15" authorId="0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17" authorId="0">
      <text>
        <r>
          <rPr>
            <b/>
            <sz val="9"/>
            <color indexed="81"/>
            <rFont val="Tahoma"/>
            <family val="2"/>
            <charset val="163"/>
          </rPr>
          <t>+02 SV ngành TM</t>
        </r>
      </text>
    </comment>
    <comment ref="N17" authorId="0">
      <text>
        <r>
          <rPr>
            <sz val="9"/>
            <color indexed="81"/>
            <rFont val="Tahoma"/>
            <family val="2"/>
            <charset val="163"/>
          </rPr>
          <t xml:space="preserve">Hoa
</t>
        </r>
      </text>
    </comment>
    <comment ref="N18" authorId="0">
      <text>
        <r>
          <rPr>
            <b/>
            <sz val="9"/>
            <color indexed="81"/>
            <rFont val="Tahoma"/>
            <family val="2"/>
            <charset val="163"/>
          </rPr>
          <t>2 Hoa, 1 Khmer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19" authorId="0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22" authorId="0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26" authorId="0">
      <text>
        <r>
          <rPr>
            <b/>
            <sz val="9"/>
            <color indexed="81"/>
            <rFont val="Tahoma"/>
            <family val="2"/>
            <charset val="163"/>
          </rPr>
          <t>Chăm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7" authorId="0">
      <text>
        <r>
          <rPr>
            <b/>
            <sz val="9"/>
            <color indexed="81"/>
            <rFont val="Tahoma"/>
            <family val="2"/>
            <charset val="163"/>
          </rPr>
          <t>4sv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M27" authorId="0">
      <text>
        <r>
          <rPr>
            <b/>
            <sz val="9"/>
            <color indexed="81"/>
            <rFont val="Tahoma"/>
            <family val="2"/>
            <charset val="163"/>
          </rPr>
          <t>4sv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P27" authorId="0">
      <text>
        <r>
          <rPr>
            <b/>
            <sz val="9"/>
            <color indexed="81"/>
            <rFont val="Tahoma"/>
            <family val="2"/>
            <charset val="163"/>
          </rPr>
          <t>2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33" authorId="0">
      <text>
        <r>
          <rPr>
            <b/>
            <sz val="9"/>
            <color indexed="81"/>
            <rFont val="Tahoma"/>
            <family val="2"/>
            <charset val="163"/>
          </rPr>
          <t>2 Hoa, 1 Tày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34" authorId="0">
      <text>
        <r>
          <rPr>
            <b/>
            <sz val="9"/>
            <color indexed="81"/>
            <rFont val="Tahoma"/>
            <family val="2"/>
            <charset val="163"/>
          </rPr>
          <t>Khmer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35" authorId="0">
      <text>
        <r>
          <rPr>
            <b/>
            <sz val="9"/>
            <color indexed="81"/>
            <rFont val="Tahoma"/>
            <family val="2"/>
            <charset val="163"/>
          </rPr>
          <t>Khmer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8" authorId="0">
      <text>
        <r>
          <rPr>
            <b/>
            <sz val="9"/>
            <color indexed="81"/>
            <rFont val="Tahoma"/>
            <family val="2"/>
            <charset val="163"/>
          </rPr>
          <t>2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38" authorId="0">
      <text>
        <r>
          <rPr>
            <b/>
            <sz val="9"/>
            <color indexed="81"/>
            <rFont val="Tahoma"/>
            <family val="2"/>
            <charset val="163"/>
          </rPr>
          <t>4 Hoa, 1 Cơ Ho, 1 Ba Na, 1 Khmer</t>
        </r>
        <r>
          <rPr>
            <sz val="9"/>
            <color indexed="81"/>
            <rFont val="Tahoma"/>
            <family val="2"/>
            <charset val="163"/>
          </rPr>
          <t xml:space="preserve">
 1 Hoa (CĐN)</t>
        </r>
      </text>
    </comment>
    <comment ref="P38" authorId="0">
      <text>
        <r>
          <rPr>
            <b/>
            <sz val="9"/>
            <color indexed="81"/>
            <rFont val="Tahoma"/>
            <family val="2"/>
            <charset val="163"/>
          </rPr>
          <t>1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41" authorId="0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42" authorId="0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45" authorId="0">
      <text>
        <r>
          <rPr>
            <b/>
            <sz val="9"/>
            <color indexed="81"/>
            <rFont val="Tahoma"/>
            <family val="2"/>
            <charset val="163"/>
          </rPr>
          <t>Chăm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48" authorId="0">
      <text>
        <r>
          <rPr>
            <sz val="9"/>
            <color indexed="81"/>
            <rFont val="Tahoma"/>
            <family val="2"/>
            <charset val="163"/>
          </rPr>
          <t xml:space="preserve">Hoa, Dao, Chăm
</t>
        </r>
      </text>
    </comment>
    <comment ref="N51" authorId="0">
      <text>
        <r>
          <rPr>
            <b/>
            <sz val="9"/>
            <color indexed="81"/>
            <rFont val="Tahoma"/>
            <family val="2"/>
            <charset val="163"/>
          </rPr>
          <t>Khmer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55" authorId="1">
      <text>
        <r>
          <rPr>
            <sz val="9"/>
            <color indexed="81"/>
            <rFont val="Tahoma"/>
            <family val="2"/>
            <charset val="163"/>
          </rPr>
          <t xml:space="preserve">Hoa
</t>
        </r>
      </text>
    </comment>
    <comment ref="N60" authorId="1">
      <text>
        <r>
          <rPr>
            <b/>
            <sz val="9"/>
            <color indexed="81"/>
            <rFont val="Tahoma"/>
            <family val="2"/>
            <charset val="163"/>
          </rPr>
          <t>TCCN: 2 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65" authorId="1">
      <text>
        <r>
          <rPr>
            <b/>
            <sz val="9"/>
            <color indexed="81"/>
            <rFont val="Tahoma"/>
            <family val="2"/>
            <charset val="163"/>
          </rPr>
          <t>Hoa</t>
        </r>
      </text>
    </comment>
    <comment ref="N68" authorId="1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75" authorId="1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79" authorId="1">
      <text>
        <r>
          <rPr>
            <b/>
            <sz val="9"/>
            <color indexed="81"/>
            <rFont val="Tahoma"/>
            <family val="2"/>
            <charset val="163"/>
          </rPr>
          <t>TCN: 1 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81" authorId="1">
      <text>
        <r>
          <rPr>
            <b/>
            <sz val="9"/>
            <color indexed="81"/>
            <rFont val="Tahoma"/>
            <family val="2"/>
            <charset val="163"/>
          </rPr>
          <t>TCCN: 01 Hoa</t>
        </r>
        <r>
          <rPr>
            <sz val="9"/>
            <color indexed="81"/>
            <rFont val="Tahoma"/>
            <family val="2"/>
            <charset val="163"/>
          </rPr>
          <t xml:space="preserve">
TC: 1 Hoa + 1 Khmer</t>
        </r>
      </text>
    </comment>
    <comment ref="N84" authorId="1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88" authorId="1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  <charset val="163"/>
          </rPr>
          <t>Hoa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105" authorId="0">
      <text>
        <r>
          <rPr>
            <b/>
            <sz val="9"/>
            <color indexed="81"/>
            <rFont val="Tahoma"/>
            <family val="2"/>
            <charset val="163"/>
          </rPr>
          <t>có thêm 06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M105" authorId="0">
      <text>
        <r>
          <rPr>
            <b/>
            <sz val="9"/>
            <color indexed="81"/>
            <rFont val="Tahoma"/>
            <family val="2"/>
            <charset val="163"/>
          </rPr>
          <t>Có 4SV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N105" authorId="0">
      <text>
        <r>
          <rPr>
            <b/>
            <sz val="9"/>
            <color indexed="81"/>
            <rFont val="Tahoma"/>
            <family val="2"/>
            <charset val="163"/>
          </rPr>
          <t>có thêm 01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P105" authorId="0">
      <text>
        <r>
          <rPr>
            <b/>
            <sz val="9"/>
            <color indexed="81"/>
            <rFont val="Tahoma"/>
            <family val="2"/>
            <charset val="163"/>
          </rPr>
          <t>có thêm 3SV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<sst xmlns="http://schemas.openxmlformats.org/spreadsheetml/2006/main" count="320" uniqueCount="184">
  <si>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</si>
  <si>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</si>
  <si>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</si>
  <si>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</si>
  <si>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</si>
  <si>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</si>
  <si>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</si>
  <si>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</si>
  <si>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</si>
  <si>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</si>
  <si>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</si>
  <si>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</si>
  <si>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</si>
  <si>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</si>
  <si>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</si>
  <si>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</si>
  <si>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</si>
  <si>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</si>
  <si>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</si>
  <si>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</si>
  <si>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</si>
  <si>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</si>
  <si>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</si>
  <si>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</si>
  <si>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</si>
  <si>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</si>
  <si>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</si>
  <si>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</si>
  <si>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</si>
  <si>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</si>
  <si>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</si>
  <si>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</si>
  <si>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</si>
  <si>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</si>
  <si>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</si>
  <si>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</si>
  <si>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</si>
  <si>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</si>
  <si>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</si>
  <si>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</si>
  <si>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</si>
  <si>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</si>
  <si>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</si>
  <si>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</si>
  <si>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Công nghệ may Veston</t>
  </si>
  <si>
    <t>Cao đẳng (CĐ)</t>
  </si>
  <si>
    <t>Trung cấp (TC)</t>
  </si>
  <si>
    <t>Tổng CĐ và TC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</si>
  <si>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</si>
  <si>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</si>
  <si>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</si>
  <si>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</si>
  <si>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</si>
  <si>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</si>
  <si>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</si>
  <si>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</si>
  <si>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</si>
  <si>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</si>
  <si>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</si>
  <si>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</si>
  <si>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</si>
  <si>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</si>
  <si>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</si>
  <si>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</si>
  <si>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</si>
  <si>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</si>
  <si>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</si>
  <si>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</si>
  <si>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</si>
  <si>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</si>
  <si>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</si>
  <si>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t>Công nghệ kỹ thuật điện tử, truyền thông</t>
  </si>
  <si>
    <t>Công nghệ kỹ thuật điện tử - viễn thông</t>
  </si>
  <si>
    <t>6480205</t>
  </si>
  <si>
    <t>6480214</t>
  </si>
  <si>
    <t>Công nghệ kỹ thuật  máy tính</t>
  </si>
  <si>
    <t>6480105</t>
  </si>
  <si>
    <t xml:space="preserve">Lập trình máy tính  </t>
  </si>
  <si>
    <t>6480207</t>
  </si>
  <si>
    <t>6480216</t>
  </si>
  <si>
    <t>6480209</t>
  </si>
  <si>
    <t>6210402</t>
  </si>
  <si>
    <t>6340122</t>
  </si>
  <si>
    <t>Đồ họa đa phương tiện</t>
  </si>
  <si>
    <t>6480108</t>
  </si>
  <si>
    <t>Truyền thông và mạng máy tính</t>
  </si>
  <si>
    <t>6480104</t>
  </si>
  <si>
    <t>6220206</t>
  </si>
  <si>
    <t>Kỹ thuật xây dựng</t>
  </si>
  <si>
    <t>6580201</t>
  </si>
  <si>
    <t>Quản lý xây dựng</t>
  </si>
  <si>
    <t>6580301</t>
  </si>
  <si>
    <t>6340201</t>
  </si>
  <si>
    <t>6340302</t>
  </si>
  <si>
    <t>Quản trị doanh nghiệp vừa và nhỏ</t>
  </si>
  <si>
    <t>6340417</t>
  </si>
  <si>
    <t>Logistics</t>
  </si>
  <si>
    <t>6340113</t>
  </si>
  <si>
    <t>Quản trị du lịch MICE</t>
  </si>
  <si>
    <t>6810105</t>
  </si>
  <si>
    <t>Quản trị lữ hành</t>
  </si>
  <si>
    <t>6810104</t>
  </si>
  <si>
    <t>Quản trị khách sạn</t>
  </si>
  <si>
    <t>6810201</t>
  </si>
  <si>
    <t>Quản trị nhà hàng</t>
  </si>
  <si>
    <t>6810206</t>
  </si>
  <si>
    <t>6510201</t>
  </si>
  <si>
    <t>6510212</t>
  </si>
  <si>
    <t>6520155</t>
  </si>
  <si>
    <t>6520121</t>
  </si>
  <si>
    <t>Chế tạo khuôn mẫu</t>
  </si>
  <si>
    <t>6520105</t>
  </si>
  <si>
    <t>6510216</t>
  </si>
  <si>
    <t>Sửa chữa máy tàu thủy</t>
  </si>
  <si>
    <t>6520131</t>
  </si>
  <si>
    <t>Sửa chữa máy nâng chuyển</t>
  </si>
  <si>
    <t>6520145</t>
  </si>
  <si>
    <t>6510211</t>
  </si>
  <si>
    <t>6520205</t>
  </si>
  <si>
    <t>6520114</t>
  </si>
  <si>
    <t>6510303</t>
  </si>
  <si>
    <t>6510305</t>
  </si>
  <si>
    <t>6520225</t>
  </si>
  <si>
    <t>6520263</t>
  </si>
  <si>
    <t>6510312</t>
  </si>
  <si>
    <t>6540204</t>
  </si>
  <si>
    <t>6540205</t>
  </si>
  <si>
    <t>6540207</t>
  </si>
  <si>
    <t>Kỹ thuật làm bánh</t>
  </si>
  <si>
    <t>6810210</t>
  </si>
  <si>
    <t>5480205</t>
  </si>
  <si>
    <t>5480214</t>
  </si>
  <si>
    <t>5480105</t>
  </si>
  <si>
    <t>5480207</t>
  </si>
  <si>
    <t>5480216</t>
  </si>
  <si>
    <t>5480209</t>
  </si>
  <si>
    <t>5210402</t>
  </si>
  <si>
    <t>5340122</t>
  </si>
  <si>
    <t>5480108</t>
  </si>
  <si>
    <t>5480104</t>
  </si>
  <si>
    <t>5220206</t>
  </si>
  <si>
    <t>5580201</t>
  </si>
  <si>
    <t>5340201</t>
  </si>
  <si>
    <t>5340302</t>
  </si>
  <si>
    <t>5340417</t>
  </si>
  <si>
    <t>5340113</t>
  </si>
  <si>
    <t>5810104</t>
  </si>
  <si>
    <t>5810201</t>
  </si>
  <si>
    <t>Nghiệp vụ nhà hàng</t>
  </si>
  <si>
    <t>5810206</t>
  </si>
  <si>
    <t>5510201</t>
  </si>
  <si>
    <t>5510212</t>
  </si>
  <si>
    <t>5520117</t>
  </si>
  <si>
    <t>5520155</t>
  </si>
  <si>
    <t>5520121</t>
  </si>
  <si>
    <t>5520105</t>
  </si>
  <si>
    <t>5510216</t>
  </si>
  <si>
    <t>5520131</t>
  </si>
  <si>
    <t>5520145</t>
  </si>
  <si>
    <t>5510211</t>
  </si>
  <si>
    <t>5520205</t>
  </si>
  <si>
    <t>5520255</t>
  </si>
  <si>
    <t>5520114</t>
  </si>
  <si>
    <t>5510303</t>
  </si>
  <si>
    <t>Công nghệ kỹ thuật điều khiển tự động</t>
  </si>
  <si>
    <t>5510305</t>
  </si>
  <si>
    <t>5520225</t>
  </si>
  <si>
    <t>5520227</t>
  </si>
  <si>
    <t>5520263</t>
  </si>
  <si>
    <t>5510312</t>
  </si>
  <si>
    <t>5540204</t>
  </si>
  <si>
    <t>5540205</t>
  </si>
  <si>
    <t>5540207</t>
  </si>
  <si>
    <t>5810210</t>
  </si>
  <si>
    <t xml:space="preserve">Công nghệ kỹ thuật điện, điện tử </t>
  </si>
  <si>
    <t>Hộ khẩu 
TP.HCM</t>
  </si>
  <si>
    <t>Thành phố Hồ Chí Minh, ngày       tháng 4 năm 2021</t>
  </si>
  <si>
    <t>Mã nghề cấp IV</t>
  </si>
  <si>
    <r>
      <t xml:space="preserve">Tên nghề đào tạo
</t>
    </r>
    <r>
      <rPr>
        <i/>
        <sz val="12"/>
        <rFont val="Times New Roman"/>
        <family val="1"/>
      </rPr>
      <t>(nhập chính xác tên nghề theo Giấy chứng nhận đăng ký hoạt động GDNN)</t>
    </r>
  </si>
  <si>
    <r>
      <t xml:space="preserve">Trình độ đào tạo
</t>
    </r>
    <r>
      <rPr>
        <i/>
        <sz val="12"/>
        <rFont val="Times New Roman"/>
        <family val="1"/>
      </rPr>
      <t>(Ghi rõ cho từng nghề: Cao đẳng, Trung cấp, Sơ cấp, Đào tạo thường xuyên - ĐTTX)</t>
    </r>
  </si>
  <si>
    <r>
      <t>Chỉ tiêu tuyển sinh đăng ký đầu năm</t>
    </r>
    <r>
      <rPr>
        <sz val="12"/>
        <rFont val="Times New Roman"/>
        <family val="1"/>
      </rPr>
      <t xml:space="preserve"> </t>
    </r>
  </si>
  <si>
    <t xml:space="preserve">Phụ lục 1: 
BÁO CÁO SỐ LIỆU TUYỂN SINH - ĐÀO TẠO NĂM 2021 </t>
  </si>
  <si>
    <t>(Số liệu tính lũy kế từ ngày 01/01/2021 đến ngày 31/03/2021)</t>
  </si>
  <si>
    <t>CĐN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</si>
</sst>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0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2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name val="Times New Roman"/>
      <family val="1"/>
    </font>
    <font>
      <sz val="13"/>
      <color rgb="FFC0000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name val="Times New Roman"/>
      <family val="2"/>
    </font>
    <font>
      <sz val="11"/>
      <name val="Calibri"/>
      <family val="2"/>
      <scheme val="minor"/>
    </font>
    <font>
      <sz val="11"/>
      <color rgb="FFC0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0" borderId="0"/>
    <xf numFmtId="0" fontId="12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5" applyNumberFormat="0" applyAlignment="0" applyProtection="0"/>
    <xf numFmtId="0" fontId="16" fillId="21" borderId="6" applyNumberFormat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5" applyNumberFormat="0" applyAlignment="0" applyProtection="0"/>
    <xf numFmtId="0" fontId="23" fillId="0" borderId="10" applyNumberFormat="0" applyFill="0" applyAlignment="0" applyProtection="0"/>
    <xf numFmtId="0" fontId="24" fillId="22" borderId="0" applyNumberFormat="0" applyBorder="0" applyAlignment="0" applyProtection="0"/>
    <xf numFmtId="0" fontId="12" fillId="23" borderId="11" applyNumberFormat="0" applyFont="0" applyAlignment="0" applyProtection="0"/>
    <xf numFmtId="0" fontId="25" fillId="20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  <xf numFmtId="0" fontId="30" fillId="0" borderId="0"/>
  </cellStyleXfs>
  <cellXfs count="84">
    <xf numFmtId="0" fontId="0" fillId="0" borderId="0" xfId="0"/>
    <xf numFmtId="0" fontId="5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29" fillId="0" borderId="1" xfId="0" applyFont="1" applyBorder="1" applyAlignment="1">
      <alignment horizontal="center" vertical="center" wrapText="1"/>
    </xf>
    <xf numFmtId="0" fontId="7" fillId="0" borderId="0" xfId="1" applyFont="1" applyFill="1"/>
    <xf numFmtId="0" fontId="7" fillId="0" borderId="0" xfId="1" applyFont="1" applyFill="1" applyAlignment="1" applyProtection="1">
      <alignment wrapText="1"/>
      <protection locked="0"/>
    </xf>
    <xf numFmtId="0" fontId="34" fillId="0" borderId="0" xfId="0" applyFont="1"/>
    <xf numFmtId="0" fontId="35" fillId="0" borderId="14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/>
    </xf>
    <xf numFmtId="0" fontId="1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11" fillId="0" borderId="0" xfId="0" applyFont="1"/>
    <xf numFmtId="1" fontId="35" fillId="0" borderId="14" xfId="0" applyNumberFormat="1" applyFont="1" applyFill="1" applyBorder="1" applyAlignment="1">
      <alignment horizontal="center" vertical="center"/>
    </xf>
    <xf numFmtId="3" fontId="35" fillId="0" borderId="14" xfId="0" applyNumberFormat="1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left" vertical="center" wrapText="1"/>
    </xf>
    <xf numFmtId="0" fontId="35" fillId="0" borderId="14" xfId="0" quotePrefix="1" applyFont="1" applyFill="1" applyBorder="1" applyAlignment="1" applyProtection="1">
      <alignment horizontal="center" vertical="center" wrapText="1"/>
      <protection locked="0"/>
    </xf>
    <xf numFmtId="0" fontId="35" fillId="0" borderId="14" xfId="0" applyFont="1" applyFill="1" applyBorder="1" applyAlignment="1" applyProtection="1">
      <alignment horizontal="center" vertical="center"/>
      <protection locked="0"/>
    </xf>
    <xf numFmtId="0" fontId="35" fillId="0" borderId="14" xfId="0" applyFont="1" applyBorder="1" applyAlignment="1">
      <alignment horizontal="center" vertical="center"/>
    </xf>
    <xf numFmtId="0" fontId="35" fillId="0" borderId="14" xfId="0" quotePrefix="1" applyFont="1" applyBorder="1" applyAlignment="1">
      <alignment horizontal="center" vertical="center"/>
    </xf>
    <xf numFmtId="0" fontId="37" fillId="24" borderId="14" xfId="0" applyFont="1" applyFill="1" applyBorder="1" applyAlignment="1">
      <alignment horizontal="left" vertical="center"/>
    </xf>
    <xf numFmtId="0" fontId="37" fillId="24" borderId="14" xfId="0" applyFont="1" applyFill="1" applyBorder="1" applyAlignment="1">
      <alignment horizontal="left" vertical="center" wrapText="1"/>
    </xf>
    <xf numFmtId="0" fontId="37" fillId="0" borderId="14" xfId="0" applyFont="1" applyFill="1" applyBorder="1" applyAlignment="1">
      <alignment horizontal="center" vertical="center"/>
    </xf>
    <xf numFmtId="3" fontId="35" fillId="0" borderId="14" xfId="0" applyNumberFormat="1" applyFont="1" applyFill="1" applyBorder="1" applyAlignment="1">
      <alignment horizontal="center" vertical="center" wrapText="1"/>
    </xf>
    <xf numFmtId="0" fontId="35" fillId="0" borderId="14" xfId="0" applyNumberFormat="1" applyFont="1" applyFill="1" applyBorder="1" applyAlignment="1">
      <alignment horizontal="center" vertical="center"/>
    </xf>
    <xf numFmtId="164" fontId="35" fillId="0" borderId="14" xfId="0" applyNumberFormat="1" applyFont="1" applyFill="1" applyBorder="1" applyAlignment="1">
      <alignment horizontal="center" vertical="center" wrapText="1"/>
    </xf>
    <xf numFmtId="0" fontId="35" fillId="24" borderId="14" xfId="0" applyFont="1" applyFill="1" applyBorder="1" applyAlignment="1">
      <alignment horizontal="center" vertical="center"/>
    </xf>
    <xf numFmtId="0" fontId="35" fillId="24" borderId="14" xfId="0" quotePrefix="1" applyFont="1" applyFill="1" applyBorder="1" applyAlignment="1">
      <alignment horizontal="center" vertical="center"/>
    </xf>
    <xf numFmtId="0" fontId="37" fillId="24" borderId="14" xfId="0" applyFont="1" applyFill="1" applyBorder="1" applyAlignment="1">
      <alignment horizontal="center" vertical="center"/>
    </xf>
    <xf numFmtId="3" fontId="35" fillId="24" borderId="14" xfId="0" applyNumberFormat="1" applyFont="1" applyFill="1" applyBorder="1" applyAlignment="1">
      <alignment horizontal="center" vertical="center" wrapText="1"/>
    </xf>
    <xf numFmtId="1" fontId="35" fillId="24" borderId="14" xfId="0" applyNumberFormat="1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11" fillId="24" borderId="0" xfId="0" applyFont="1" applyFill="1"/>
    <xf numFmtId="0" fontId="29" fillId="0" borderId="14" xfId="0" applyFont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24" borderId="1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5" fillId="0" borderId="14" xfId="0" quotePrefix="1" applyFont="1" applyFill="1" applyBorder="1" applyAlignment="1">
      <alignment horizontal="center" vertical="center" wrapText="1"/>
    </xf>
    <xf numFmtId="0" fontId="35" fillId="24" borderId="14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36" fillId="0" borderId="0" xfId="0" applyFont="1" applyBorder="1" applyAlignment="1">
      <alignment horizontal="center" vertical="center" wrapText="1"/>
    </xf>
    <xf numFmtId="0" fontId="11" fillId="0" borderId="0" xfId="0" applyFont="1" applyBorder="1"/>
    <xf numFmtId="0" fontId="3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3" fillId="0" borderId="0" xfId="0" applyFont="1"/>
    <xf numFmtId="0" fontId="5" fillId="0" borderId="0" xfId="1" applyFont="1" applyFill="1" applyAlignment="1">
      <alignment vertical="center"/>
    </xf>
    <xf numFmtId="0" fontId="5" fillId="0" borderId="14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3" fontId="39" fillId="0" borderId="14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top"/>
    </xf>
    <xf numFmtId="0" fontId="29" fillId="0" borderId="0" xfId="0" applyFont="1" applyAlignment="1">
      <alignment horizontal="center"/>
    </xf>
    <xf numFmtId="0" fontId="35" fillId="0" borderId="3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1" applyFont="1" applyFill="1" applyAlignment="1">
      <alignment horizontal="right"/>
    </xf>
    <xf numFmtId="0" fontId="11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39" fillId="0" borderId="14" xfId="0" applyFont="1" applyFill="1" applyBorder="1" applyAlignment="1">
      <alignment horizontal="center" vertical="center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4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382399</xdr:colOff>
      <xdr:row>2</xdr:row>
      <xdr:rowOff>33617</xdr:rowOff>
    </xdr:from>
    <xdr:to>
      <xdr:col>13</xdr:col>
      <xdr:colOff>102252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5059174" y="452717"/>
          <a:ext cx="18629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1137144" y="632451"/>
          <a:ext cx="769224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6"/>
  <sheetViews>
    <sheetView tabSelected="1" topLeftCell="B103" zoomScaleNormal="100" workbookViewId="0">
      <selection activeCell="U106" sqref="U106"/>
    </sheetView>
  </sheetViews>
  <sheetFormatPr defaultRowHeight="16.5"/>
  <cols>
    <col min="1" max="1" width="5.28515625" style="17" customWidth="1"/>
    <col min="2" max="2" width="20.28515625" style="17" customWidth="1"/>
    <col min="3" max="3" width="10.7109375" style="17" customWidth="1"/>
    <col min="4" max="4" width="8" style="17" customWidth="1"/>
    <col min="5" max="5" width="8.140625" style="17" customWidth="1"/>
    <col min="6" max="6" width="6.28515625" style="11" customWidth="1"/>
    <col min="7" max="7" width="4.85546875" style="17" customWidth="1"/>
    <col min="8" max="8" width="6.5703125" style="17" customWidth="1"/>
    <col min="9" max="9" width="8" style="17" customWidth="1"/>
    <col min="10" max="10" width="9.7109375" style="17" customWidth="1"/>
    <col min="11" max="11" width="3" style="17" customWidth="1"/>
    <col min="12" max="12" width="6.5703125" style="17" customWidth="1"/>
    <col min="13" max="13" width="4.85546875" style="17" customWidth="1"/>
    <col min="14" max="14" width="7" style="17" customWidth="1"/>
    <col min="15" max="15" width="8" style="17" customWidth="1"/>
    <col min="16" max="16" width="10" style="17" customWidth="1"/>
    <col min="17" max="17" width="7.85546875" style="17" customWidth="1"/>
    <col min="18" max="16384" width="9.140625" style="17"/>
  </cols>
  <sheetData>
    <row r="1" spans="1:18">
      <c r="A1" s="80" t="s">
        <v>9</v>
      </c>
      <c r="B1" s="80"/>
      <c r="C1" s="80"/>
      <c r="D1" s="80"/>
      <c r="E1" s="81" t="s">
        <v>10</v>
      </c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1:18">
      <c r="A2" s="82" t="s">
        <v>11</v>
      </c>
      <c r="B2" s="82"/>
      <c r="C2" s="82"/>
      <c r="D2" s="82"/>
      <c r="E2" s="81" t="s">
        <v>12</v>
      </c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spans="1:18">
      <c r="A3" s="82" t="s">
        <v>13</v>
      </c>
      <c r="B3" s="82"/>
      <c r="C3" s="82"/>
      <c r="D3" s="82"/>
      <c r="E3" s="1"/>
      <c r="F3" s="54"/>
      <c r="G3" s="7"/>
      <c r="H3" s="7"/>
      <c r="I3" s="7"/>
      <c r="J3" s="6"/>
      <c r="K3" s="6"/>
      <c r="L3" s="6"/>
      <c r="M3" s="6"/>
      <c r="N3" s="6"/>
      <c r="O3" s="6"/>
      <c r="P3" s="6"/>
      <c r="Q3" s="6"/>
    </row>
    <row r="4" spans="1:18">
      <c r="A4" s="2"/>
      <c r="B4" s="2"/>
      <c r="C4" s="2"/>
      <c r="D4" s="3"/>
      <c r="E4" s="3"/>
      <c r="F4" s="79" t="s">
        <v>176</v>
      </c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spans="1:18" s="4" customFormat="1" ht="57" customHeight="1">
      <c r="A5" s="59" t="s">
        <v>181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8"/>
    </row>
    <row r="6" spans="1:18" s="4" customFormat="1" ht="18.75">
      <c r="A6" s="60" t="s">
        <v>182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8"/>
    </row>
    <row r="7" spans="1:18"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8" ht="37.5" customHeight="1">
      <c r="A8" s="65" t="s">
        <v>0</v>
      </c>
      <c r="B8" s="65" t="s">
        <v>178</v>
      </c>
      <c r="C8" s="65" t="s">
        <v>177</v>
      </c>
      <c r="D8" s="65" t="s">
        <v>179</v>
      </c>
      <c r="E8" s="75" t="s">
        <v>180</v>
      </c>
      <c r="F8" s="65" t="s">
        <v>1</v>
      </c>
      <c r="G8" s="65"/>
      <c r="H8" s="66"/>
      <c r="I8" s="66"/>
      <c r="J8" s="65"/>
      <c r="K8" s="78"/>
      <c r="L8" s="65" t="s">
        <v>6</v>
      </c>
      <c r="M8" s="65"/>
      <c r="N8" s="65"/>
      <c r="O8" s="66"/>
      <c r="P8" s="66"/>
      <c r="Q8" s="65"/>
    </row>
    <row r="9" spans="1:18" ht="38.25" customHeight="1">
      <c r="A9" s="65"/>
      <c r="B9" s="65"/>
      <c r="C9" s="65"/>
      <c r="D9" s="65"/>
      <c r="E9" s="76"/>
      <c r="F9" s="67" t="s">
        <v>2</v>
      </c>
      <c r="G9" s="68" t="s">
        <v>3</v>
      </c>
      <c r="H9" s="69"/>
      <c r="I9" s="69"/>
      <c r="J9" s="68"/>
      <c r="K9" s="78"/>
      <c r="L9" s="65" t="s">
        <v>2</v>
      </c>
      <c r="M9" s="68" t="s">
        <v>3</v>
      </c>
      <c r="N9" s="68"/>
      <c r="O9" s="69"/>
      <c r="P9" s="69"/>
      <c r="Q9" s="68"/>
    </row>
    <row r="10" spans="1:18" ht="220.5" customHeight="1">
      <c r="A10" s="65"/>
      <c r="B10" s="65"/>
      <c r="C10" s="65"/>
      <c r="D10" s="65"/>
      <c r="E10" s="77"/>
      <c r="F10" s="67"/>
      <c r="G10" s="5" t="s">
        <v>4</v>
      </c>
      <c r="H10" s="42" t="s">
        <v>5</v>
      </c>
      <c r="I10" s="43" t="s">
        <v>51</v>
      </c>
      <c r="J10" s="43" t="s">
        <v>175</v>
      </c>
      <c r="K10" s="78"/>
      <c r="L10" s="65"/>
      <c r="M10" s="12" t="s">
        <v>4</v>
      </c>
      <c r="N10" s="12" t="s">
        <v>5</v>
      </c>
      <c r="O10" s="43" t="s">
        <v>51</v>
      </c>
      <c r="P10" s="44" t="s">
        <v>52</v>
      </c>
      <c r="Q10" s="5" t="s">
        <v>8</v>
      </c>
    </row>
    <row r="11" spans="1:18" ht="29.25" customHeight="1">
      <c r="A11" s="13" t="s">
        <v>53</v>
      </c>
      <c r="B11" s="13" t="s">
        <v>54</v>
      </c>
      <c r="C11" s="13" t="s">
        <v>55</v>
      </c>
      <c r="D11" s="13" t="s">
        <v>56</v>
      </c>
      <c r="E11" s="13" t="s">
        <v>57</v>
      </c>
      <c r="F11" s="55" t="s">
        <v>58</v>
      </c>
      <c r="G11" s="13" t="s">
        <v>59</v>
      </c>
      <c r="H11" s="13" t="s">
        <v>60</v>
      </c>
      <c r="I11" s="13" t="s">
        <v>61</v>
      </c>
      <c r="J11" s="13" t="s">
        <v>62</v>
      </c>
      <c r="K11" s="45"/>
      <c r="L11" s="13" t="s">
        <v>63</v>
      </c>
      <c r="M11" s="13" t="s">
        <v>64</v>
      </c>
      <c r="N11" s="13" t="s">
        <v>65</v>
      </c>
      <c r="O11" s="13" t="s">
        <v>66</v>
      </c>
      <c r="P11" s="13" t="s">
        <v>67</v>
      </c>
      <c r="Q11" s="13" t="s">
        <v>68</v>
      </c>
    </row>
    <row r="12" spans="1:18" ht="25.5" customHeight="1">
      <c r="A12" s="23">
        <v>1</v>
      </c>
      <c r="B12" s="25" t="s">
        <v>15</v>
      </c>
      <c r="C12" s="24" t="s">
        <v>73</v>
      </c>
      <c r="D12" s="10" t="s">
        <v>48</v>
      </c>
      <c r="E12" s="27">
        <v>75</v>
      </c>
      <c r="F12" s="28"/>
      <c r="G12" s="46"/>
      <c r="H12" s="46"/>
      <c r="I12" s="46"/>
      <c r="J12" s="46"/>
      <c r="K12" s="38"/>
      <c r="L12" s="28">
        <v>20</v>
      </c>
      <c r="M12" s="10">
        <v>2</v>
      </c>
      <c r="N12" s="10"/>
      <c r="O12" s="10"/>
      <c r="P12" s="10">
        <v>7</v>
      </c>
      <c r="Q12" s="18"/>
    </row>
    <row r="13" spans="1:18" ht="25.5" customHeight="1">
      <c r="A13" s="23">
        <v>2</v>
      </c>
      <c r="B13" s="25" t="s">
        <v>17</v>
      </c>
      <c r="C13" s="24" t="s">
        <v>74</v>
      </c>
      <c r="D13" s="10" t="s">
        <v>48</v>
      </c>
      <c r="E13" s="27">
        <v>85</v>
      </c>
      <c r="F13" s="28"/>
      <c r="G13" s="46"/>
      <c r="H13" s="46"/>
      <c r="I13" s="46"/>
      <c r="J13" s="46"/>
      <c r="K13" s="39"/>
      <c r="L13" s="28"/>
      <c r="M13" s="10"/>
      <c r="N13" s="10"/>
      <c r="O13" s="10"/>
      <c r="P13" s="10"/>
      <c r="Q13" s="29"/>
    </row>
    <row r="14" spans="1:18" ht="29.25" customHeight="1">
      <c r="A14" s="23">
        <v>3</v>
      </c>
      <c r="B14" s="26" t="s">
        <v>75</v>
      </c>
      <c r="C14" s="24" t="s">
        <v>76</v>
      </c>
      <c r="D14" s="10" t="s">
        <v>48</v>
      </c>
      <c r="E14" s="27">
        <v>110</v>
      </c>
      <c r="F14" s="28"/>
      <c r="G14" s="46"/>
      <c r="H14" s="46"/>
      <c r="I14" s="46"/>
      <c r="J14" s="46"/>
      <c r="K14" s="40"/>
      <c r="L14" s="28">
        <v>28</v>
      </c>
      <c r="M14" s="10"/>
      <c r="N14" s="10">
        <v>1</v>
      </c>
      <c r="O14" s="10"/>
      <c r="P14" s="10">
        <v>4</v>
      </c>
      <c r="Q14" s="29"/>
    </row>
    <row r="15" spans="1:18" ht="26.25" customHeight="1">
      <c r="A15" s="23">
        <v>4</v>
      </c>
      <c r="B15" s="26" t="s">
        <v>77</v>
      </c>
      <c r="C15" s="24" t="s">
        <v>78</v>
      </c>
      <c r="D15" s="10" t="s">
        <v>48</v>
      </c>
      <c r="E15" s="27">
        <v>150</v>
      </c>
      <c r="F15" s="28">
        <v>1</v>
      </c>
      <c r="G15" s="46"/>
      <c r="H15" s="46"/>
      <c r="I15" s="46"/>
      <c r="J15" s="46"/>
      <c r="K15" s="70"/>
      <c r="L15" s="28">
        <f>38+1</f>
        <v>39</v>
      </c>
      <c r="M15" s="10">
        <v>1</v>
      </c>
      <c r="N15" s="10">
        <v>2</v>
      </c>
      <c r="O15" s="10"/>
      <c r="P15" s="10">
        <v>18</v>
      </c>
      <c r="Q15" s="29"/>
    </row>
    <row r="16" spans="1:18" ht="26.25" customHeight="1">
      <c r="A16" s="23">
        <v>5</v>
      </c>
      <c r="B16" s="25" t="s">
        <v>18</v>
      </c>
      <c r="C16" s="24" t="s">
        <v>79</v>
      </c>
      <c r="D16" s="10" t="s">
        <v>48</v>
      </c>
      <c r="E16" s="27">
        <v>85</v>
      </c>
      <c r="F16" s="28"/>
      <c r="G16" s="46"/>
      <c r="H16" s="46"/>
      <c r="I16" s="46"/>
      <c r="J16" s="46"/>
      <c r="K16" s="71"/>
      <c r="L16" s="28">
        <v>1</v>
      </c>
      <c r="M16" s="10"/>
      <c r="N16" s="10"/>
      <c r="O16" s="10"/>
      <c r="P16" s="10"/>
      <c r="Q16" s="29"/>
    </row>
    <row r="17" spans="1:21" ht="32.25" customHeight="1">
      <c r="A17" s="23">
        <v>6</v>
      </c>
      <c r="B17" s="26" t="s">
        <v>16</v>
      </c>
      <c r="C17" s="24" t="s">
        <v>80</v>
      </c>
      <c r="D17" s="10" t="s">
        <v>48</v>
      </c>
      <c r="E17" s="27">
        <v>150</v>
      </c>
      <c r="F17" s="28"/>
      <c r="G17" s="46"/>
      <c r="H17" s="46"/>
      <c r="I17" s="46"/>
      <c r="J17" s="46"/>
      <c r="K17" s="71"/>
      <c r="L17" s="28">
        <f>21+2</f>
        <v>23</v>
      </c>
      <c r="M17" s="10">
        <v>4</v>
      </c>
      <c r="N17" s="10">
        <v>1</v>
      </c>
      <c r="O17" s="10"/>
      <c r="P17" s="10">
        <v>13</v>
      </c>
      <c r="Q17" s="29"/>
    </row>
    <row r="18" spans="1:21" ht="26.25" customHeight="1">
      <c r="A18" s="23">
        <v>7</v>
      </c>
      <c r="B18" s="25" t="s">
        <v>37</v>
      </c>
      <c r="C18" s="24" t="s">
        <v>81</v>
      </c>
      <c r="D18" s="10" t="s">
        <v>48</v>
      </c>
      <c r="E18" s="27">
        <v>130</v>
      </c>
      <c r="F18" s="28"/>
      <c r="G18" s="46"/>
      <c r="H18" s="46"/>
      <c r="I18" s="46"/>
      <c r="J18" s="46"/>
      <c r="K18" s="71"/>
      <c r="L18" s="28">
        <v>37</v>
      </c>
      <c r="M18" s="10">
        <v>5</v>
      </c>
      <c r="N18" s="10">
        <v>3</v>
      </c>
      <c r="O18" s="10"/>
      <c r="P18" s="10">
        <v>17</v>
      </c>
      <c r="Q18" s="18"/>
    </row>
    <row r="19" spans="1:21" ht="26.25" customHeight="1">
      <c r="A19" s="23">
        <v>8</v>
      </c>
      <c r="B19" s="25" t="s">
        <v>38</v>
      </c>
      <c r="C19" s="24" t="s">
        <v>82</v>
      </c>
      <c r="D19" s="10" t="s">
        <v>48</v>
      </c>
      <c r="E19" s="27">
        <v>75</v>
      </c>
      <c r="F19" s="28"/>
      <c r="G19" s="46"/>
      <c r="H19" s="46"/>
      <c r="I19" s="46"/>
      <c r="J19" s="46"/>
      <c r="K19" s="71"/>
      <c r="L19" s="28">
        <v>8</v>
      </c>
      <c r="M19" s="10">
        <v>1</v>
      </c>
      <c r="N19" s="10">
        <v>1</v>
      </c>
      <c r="O19" s="10"/>
      <c r="P19" s="10">
        <v>4</v>
      </c>
      <c r="Q19" s="18"/>
    </row>
    <row r="20" spans="1:21" ht="26.25" customHeight="1">
      <c r="A20" s="23">
        <v>9</v>
      </c>
      <c r="B20" s="25" t="s">
        <v>83</v>
      </c>
      <c r="C20" s="24" t="s">
        <v>84</v>
      </c>
      <c r="D20" s="10" t="s">
        <v>48</v>
      </c>
      <c r="E20" s="27">
        <v>50</v>
      </c>
      <c r="F20" s="28"/>
      <c r="G20" s="46"/>
      <c r="H20" s="46"/>
      <c r="I20" s="46"/>
      <c r="J20" s="46"/>
      <c r="K20" s="71"/>
      <c r="L20" s="28"/>
      <c r="M20" s="10"/>
      <c r="N20" s="10"/>
      <c r="O20" s="10"/>
      <c r="P20" s="10"/>
      <c r="Q20" s="18"/>
    </row>
    <row r="21" spans="1:21" ht="30" customHeight="1">
      <c r="A21" s="23">
        <v>10</v>
      </c>
      <c r="B21" s="26" t="s">
        <v>85</v>
      </c>
      <c r="C21" s="24" t="s">
        <v>86</v>
      </c>
      <c r="D21" s="10" t="s">
        <v>48</v>
      </c>
      <c r="E21" s="27">
        <v>50</v>
      </c>
      <c r="F21" s="28"/>
      <c r="G21" s="46"/>
      <c r="H21" s="46"/>
      <c r="I21" s="46"/>
      <c r="J21" s="46"/>
      <c r="K21" s="71"/>
      <c r="L21" s="28"/>
      <c r="M21" s="10"/>
      <c r="N21" s="10"/>
      <c r="O21" s="10"/>
      <c r="P21" s="10"/>
      <c r="Q21" s="18"/>
    </row>
    <row r="22" spans="1:21" ht="26.25" customHeight="1">
      <c r="A22" s="23">
        <v>11</v>
      </c>
      <c r="B22" s="25" t="s">
        <v>19</v>
      </c>
      <c r="C22" s="24" t="s">
        <v>87</v>
      </c>
      <c r="D22" s="10" t="s">
        <v>48</v>
      </c>
      <c r="E22" s="27">
        <v>320</v>
      </c>
      <c r="F22" s="28">
        <v>1</v>
      </c>
      <c r="G22" s="46"/>
      <c r="H22" s="46"/>
      <c r="I22" s="46"/>
      <c r="J22" s="46"/>
      <c r="K22" s="71"/>
      <c r="L22" s="28">
        <v>30</v>
      </c>
      <c r="M22" s="10">
        <v>17</v>
      </c>
      <c r="N22" s="10">
        <v>1</v>
      </c>
      <c r="O22" s="10"/>
      <c r="P22" s="10">
        <v>8</v>
      </c>
      <c r="Q22" s="18"/>
    </row>
    <row r="23" spans="1:21" ht="27" customHeight="1">
      <c r="A23" s="23">
        <v>12</v>
      </c>
      <c r="B23" s="25" t="s">
        <v>88</v>
      </c>
      <c r="C23" s="24" t="s">
        <v>89</v>
      </c>
      <c r="D23" s="10" t="s">
        <v>48</v>
      </c>
      <c r="E23" s="27">
        <v>60</v>
      </c>
      <c r="F23" s="28"/>
      <c r="G23" s="46"/>
      <c r="H23" s="46"/>
      <c r="I23" s="46"/>
      <c r="J23" s="46"/>
      <c r="K23" s="71"/>
      <c r="L23" s="28">
        <v>9</v>
      </c>
      <c r="M23" s="10"/>
      <c r="N23" s="10"/>
      <c r="O23" s="10"/>
      <c r="P23" s="10">
        <v>1</v>
      </c>
      <c r="Q23" s="18"/>
    </row>
    <row r="24" spans="1:21" ht="25.5" customHeight="1">
      <c r="A24" s="23">
        <v>13</v>
      </c>
      <c r="B24" s="25" t="s">
        <v>90</v>
      </c>
      <c r="C24" s="24" t="s">
        <v>91</v>
      </c>
      <c r="D24" s="10" t="s">
        <v>48</v>
      </c>
      <c r="E24" s="27">
        <v>70</v>
      </c>
      <c r="F24" s="28"/>
      <c r="G24" s="46"/>
      <c r="H24" s="46"/>
      <c r="I24" s="46"/>
      <c r="J24" s="46"/>
      <c r="K24" s="72"/>
      <c r="L24" s="28"/>
      <c r="M24" s="10"/>
      <c r="N24" s="10"/>
      <c r="O24" s="10"/>
      <c r="P24" s="10"/>
      <c r="Q24" s="18"/>
    </row>
    <row r="25" spans="1:21" ht="26.25" customHeight="1">
      <c r="A25" s="23">
        <v>14</v>
      </c>
      <c r="B25" s="25" t="s">
        <v>20</v>
      </c>
      <c r="C25" s="24" t="s">
        <v>92</v>
      </c>
      <c r="D25" s="10" t="s">
        <v>48</v>
      </c>
      <c r="E25" s="27">
        <v>160</v>
      </c>
      <c r="F25" s="28"/>
      <c r="G25" s="46"/>
      <c r="H25" s="46"/>
      <c r="I25" s="46"/>
      <c r="J25" s="46"/>
      <c r="K25" s="70"/>
      <c r="L25" s="28"/>
      <c r="M25" s="10"/>
      <c r="N25" s="10"/>
      <c r="O25" s="10"/>
      <c r="P25" s="10"/>
      <c r="Q25" s="18"/>
    </row>
    <row r="26" spans="1:21" ht="26.25" customHeight="1">
      <c r="A26" s="23">
        <v>15</v>
      </c>
      <c r="B26" s="25" t="s">
        <v>21</v>
      </c>
      <c r="C26" s="24" t="s">
        <v>93</v>
      </c>
      <c r="D26" s="10" t="s">
        <v>48</v>
      </c>
      <c r="E26" s="27">
        <v>160</v>
      </c>
      <c r="F26" s="28"/>
      <c r="G26" s="46"/>
      <c r="H26" s="46"/>
      <c r="I26" s="46"/>
      <c r="J26" s="46"/>
      <c r="K26" s="73"/>
      <c r="L26" s="28">
        <v>65</v>
      </c>
      <c r="M26" s="10">
        <v>57</v>
      </c>
      <c r="N26" s="10">
        <v>1</v>
      </c>
      <c r="O26" s="10"/>
      <c r="P26" s="10">
        <v>20</v>
      </c>
      <c r="Q26" s="29"/>
    </row>
    <row r="27" spans="1:21" ht="29.25" customHeight="1">
      <c r="A27" s="23">
        <v>16</v>
      </c>
      <c r="B27" s="26" t="s">
        <v>94</v>
      </c>
      <c r="C27" s="24" t="s">
        <v>95</v>
      </c>
      <c r="D27" s="10" t="s">
        <v>48</v>
      </c>
      <c r="E27" s="27">
        <v>160</v>
      </c>
      <c r="F27" s="28"/>
      <c r="G27" s="46"/>
      <c r="H27" s="46"/>
      <c r="I27" s="46"/>
      <c r="J27" s="46"/>
      <c r="K27" s="73"/>
      <c r="L27" s="57">
        <f>28+4</f>
        <v>32</v>
      </c>
      <c r="M27" s="83">
        <f>20+4</f>
        <v>24</v>
      </c>
      <c r="N27" s="10"/>
      <c r="O27" s="10"/>
      <c r="P27" s="83">
        <f>11+2</f>
        <v>13</v>
      </c>
      <c r="Q27" s="29"/>
      <c r="R27" s="58" t="s">
        <v>183</v>
      </c>
      <c r="S27" s="4"/>
      <c r="T27" s="4"/>
      <c r="U27" s="4"/>
    </row>
    <row r="28" spans="1:21" ht="26.25" customHeight="1">
      <c r="A28" s="23">
        <v>17</v>
      </c>
      <c r="B28" s="26" t="s">
        <v>96</v>
      </c>
      <c r="C28" s="24" t="s">
        <v>97</v>
      </c>
      <c r="D28" s="10" t="s">
        <v>48</v>
      </c>
      <c r="E28" s="27">
        <v>60</v>
      </c>
      <c r="F28" s="28"/>
      <c r="G28" s="46"/>
      <c r="H28" s="46"/>
      <c r="I28" s="46"/>
      <c r="J28" s="46"/>
      <c r="K28" s="73"/>
      <c r="L28" s="28"/>
      <c r="M28" s="10"/>
      <c r="N28" s="10"/>
      <c r="O28" s="10"/>
      <c r="P28" s="10"/>
      <c r="Q28" s="18"/>
    </row>
    <row r="29" spans="1:21" ht="26.25" customHeight="1">
      <c r="A29" s="23">
        <v>18</v>
      </c>
      <c r="B29" s="26" t="s">
        <v>98</v>
      </c>
      <c r="C29" s="24" t="s">
        <v>99</v>
      </c>
      <c r="D29" s="10" t="s">
        <v>48</v>
      </c>
      <c r="E29" s="27">
        <v>50</v>
      </c>
      <c r="F29" s="28"/>
      <c r="G29" s="46"/>
      <c r="H29" s="46"/>
      <c r="I29" s="46"/>
      <c r="J29" s="46"/>
      <c r="K29" s="73"/>
      <c r="L29" s="28"/>
      <c r="M29" s="10"/>
      <c r="N29" s="10"/>
      <c r="O29" s="10"/>
      <c r="P29" s="10"/>
      <c r="Q29" s="18"/>
    </row>
    <row r="30" spans="1:21" ht="26.25" customHeight="1">
      <c r="A30" s="23">
        <v>19</v>
      </c>
      <c r="B30" s="26" t="s">
        <v>100</v>
      </c>
      <c r="C30" s="24" t="s">
        <v>101</v>
      </c>
      <c r="D30" s="10" t="s">
        <v>48</v>
      </c>
      <c r="E30" s="27">
        <v>50</v>
      </c>
      <c r="F30" s="28"/>
      <c r="G30" s="46"/>
      <c r="H30" s="46"/>
      <c r="I30" s="46"/>
      <c r="J30" s="46"/>
      <c r="K30" s="73"/>
      <c r="L30" s="28"/>
      <c r="M30" s="10"/>
      <c r="N30" s="10"/>
      <c r="O30" s="10"/>
      <c r="P30" s="10"/>
      <c r="Q30" s="18"/>
    </row>
    <row r="31" spans="1:21" ht="26.25" customHeight="1">
      <c r="A31" s="23">
        <v>20</v>
      </c>
      <c r="B31" s="26" t="s">
        <v>102</v>
      </c>
      <c r="C31" s="24" t="s">
        <v>103</v>
      </c>
      <c r="D31" s="10" t="s">
        <v>48</v>
      </c>
      <c r="E31" s="27">
        <v>35</v>
      </c>
      <c r="F31" s="28"/>
      <c r="G31" s="46"/>
      <c r="H31" s="46"/>
      <c r="I31" s="46"/>
      <c r="J31" s="46"/>
      <c r="K31" s="73"/>
      <c r="L31" s="28"/>
      <c r="M31" s="10"/>
      <c r="N31" s="10"/>
      <c r="O31" s="10"/>
      <c r="P31" s="10"/>
      <c r="Q31" s="18"/>
    </row>
    <row r="32" spans="1:21" ht="26.25" customHeight="1">
      <c r="A32" s="23">
        <v>21</v>
      </c>
      <c r="B32" s="26" t="s">
        <v>104</v>
      </c>
      <c r="C32" s="24" t="s">
        <v>105</v>
      </c>
      <c r="D32" s="10" t="s">
        <v>48</v>
      </c>
      <c r="E32" s="27">
        <v>35</v>
      </c>
      <c r="F32" s="28"/>
      <c r="G32" s="46"/>
      <c r="H32" s="46"/>
      <c r="I32" s="46"/>
      <c r="J32" s="46"/>
      <c r="K32" s="73"/>
      <c r="L32" s="28"/>
      <c r="M32" s="10"/>
      <c r="N32" s="10"/>
      <c r="O32" s="10"/>
      <c r="P32" s="10"/>
      <c r="Q32" s="18"/>
    </row>
    <row r="33" spans="1:18" ht="30.75" customHeight="1">
      <c r="A33" s="23">
        <v>22</v>
      </c>
      <c r="B33" s="26" t="s">
        <v>7</v>
      </c>
      <c r="C33" s="24" t="s">
        <v>106</v>
      </c>
      <c r="D33" s="10" t="s">
        <v>48</v>
      </c>
      <c r="E33" s="27">
        <v>280</v>
      </c>
      <c r="F33" s="28"/>
      <c r="G33" s="22"/>
      <c r="H33" s="22"/>
      <c r="I33" s="22"/>
      <c r="J33" s="22"/>
      <c r="K33" s="73"/>
      <c r="L33" s="28">
        <v>140</v>
      </c>
      <c r="M33" s="10">
        <v>1</v>
      </c>
      <c r="N33" s="10">
        <v>3</v>
      </c>
      <c r="O33" s="10"/>
      <c r="P33" s="10">
        <v>26</v>
      </c>
      <c r="Q33" s="29"/>
    </row>
    <row r="34" spans="1:18" ht="24.95" customHeight="1">
      <c r="A34" s="23">
        <v>23</v>
      </c>
      <c r="B34" s="25" t="s">
        <v>22</v>
      </c>
      <c r="C34" s="24" t="s">
        <v>107</v>
      </c>
      <c r="D34" s="10" t="s">
        <v>48</v>
      </c>
      <c r="E34" s="27">
        <v>140</v>
      </c>
      <c r="F34" s="28"/>
      <c r="G34" s="22"/>
      <c r="H34" s="22"/>
      <c r="I34" s="22"/>
      <c r="J34" s="22"/>
      <c r="K34" s="74"/>
      <c r="L34" s="28">
        <v>20</v>
      </c>
      <c r="M34" s="10">
        <v>1</v>
      </c>
      <c r="N34" s="10">
        <v>1</v>
      </c>
      <c r="O34" s="10"/>
      <c r="P34" s="10">
        <v>1</v>
      </c>
      <c r="Q34" s="29"/>
    </row>
    <row r="35" spans="1:18" ht="28.5" customHeight="1">
      <c r="A35" s="23">
        <v>24</v>
      </c>
      <c r="B35" s="26" t="s">
        <v>24</v>
      </c>
      <c r="C35" s="24" t="s">
        <v>108</v>
      </c>
      <c r="D35" s="10" t="s">
        <v>48</v>
      </c>
      <c r="E35" s="27">
        <v>120</v>
      </c>
      <c r="F35" s="28"/>
      <c r="G35" s="22"/>
      <c r="H35" s="22"/>
      <c r="I35" s="22"/>
      <c r="J35" s="22"/>
      <c r="K35" s="63"/>
      <c r="L35" s="28">
        <v>4</v>
      </c>
      <c r="M35" s="10"/>
      <c r="N35" s="10">
        <v>1</v>
      </c>
      <c r="O35" s="10"/>
      <c r="P35" s="10"/>
      <c r="Q35" s="29"/>
    </row>
    <row r="36" spans="1:18" ht="25.5" customHeight="1">
      <c r="A36" s="23">
        <v>25</v>
      </c>
      <c r="B36" s="25" t="s">
        <v>23</v>
      </c>
      <c r="C36" s="24" t="s">
        <v>109</v>
      </c>
      <c r="D36" s="10" t="s">
        <v>48</v>
      </c>
      <c r="E36" s="27">
        <v>110</v>
      </c>
      <c r="F36" s="28"/>
      <c r="G36" s="22"/>
      <c r="H36" s="22"/>
      <c r="I36" s="22"/>
      <c r="J36" s="22"/>
      <c r="K36" s="63"/>
      <c r="L36" s="28">
        <v>8</v>
      </c>
      <c r="M36" s="10"/>
      <c r="N36" s="10"/>
      <c r="O36" s="10"/>
      <c r="P36" s="10">
        <v>2</v>
      </c>
      <c r="Q36" s="29"/>
    </row>
    <row r="37" spans="1:18" ht="25.5" customHeight="1">
      <c r="A37" s="23">
        <v>26</v>
      </c>
      <c r="B37" s="25" t="s">
        <v>110</v>
      </c>
      <c r="C37" s="24" t="s">
        <v>111</v>
      </c>
      <c r="D37" s="10" t="s">
        <v>48</v>
      </c>
      <c r="E37" s="27">
        <v>60</v>
      </c>
      <c r="F37" s="28"/>
      <c r="G37" s="22"/>
      <c r="H37" s="22"/>
      <c r="I37" s="22"/>
      <c r="J37" s="22"/>
      <c r="K37" s="63"/>
      <c r="L37" s="28"/>
      <c r="M37" s="10"/>
      <c r="N37" s="10"/>
      <c r="O37" s="10"/>
      <c r="P37" s="10"/>
      <c r="Q37" s="18"/>
    </row>
    <row r="38" spans="1:18" ht="24.95" customHeight="1">
      <c r="A38" s="23">
        <v>27</v>
      </c>
      <c r="B38" s="25" t="s">
        <v>25</v>
      </c>
      <c r="C38" s="24" t="s">
        <v>112</v>
      </c>
      <c r="D38" s="10" t="s">
        <v>48</v>
      </c>
      <c r="E38" s="27">
        <v>520</v>
      </c>
      <c r="F38" s="28">
        <v>3</v>
      </c>
      <c r="G38" s="22"/>
      <c r="H38" s="22"/>
      <c r="I38" s="22"/>
      <c r="J38" s="22">
        <v>1</v>
      </c>
      <c r="K38" s="63"/>
      <c r="L38" s="57">
        <f>453+2</f>
        <v>455</v>
      </c>
      <c r="M38" s="10">
        <v>3</v>
      </c>
      <c r="N38" s="83">
        <f>7+1</f>
        <v>8</v>
      </c>
      <c r="O38" s="10"/>
      <c r="P38" s="83">
        <f>99+1</f>
        <v>100</v>
      </c>
      <c r="Q38" s="29"/>
      <c r="R38" s="58" t="s">
        <v>183</v>
      </c>
    </row>
    <row r="39" spans="1:18" ht="25.5" customHeight="1">
      <c r="A39" s="23">
        <v>28</v>
      </c>
      <c r="B39" s="25" t="s">
        <v>113</v>
      </c>
      <c r="C39" s="24" t="s">
        <v>114</v>
      </c>
      <c r="D39" s="10" t="s">
        <v>48</v>
      </c>
      <c r="E39" s="27">
        <v>35</v>
      </c>
      <c r="F39" s="28"/>
      <c r="G39" s="22"/>
      <c r="H39" s="22"/>
      <c r="I39" s="22"/>
      <c r="J39" s="22"/>
      <c r="K39" s="63"/>
      <c r="L39" s="28"/>
      <c r="M39" s="10"/>
      <c r="N39" s="10"/>
      <c r="O39" s="10"/>
      <c r="P39" s="10"/>
      <c r="Q39" s="18"/>
    </row>
    <row r="40" spans="1:18" ht="31.5" customHeight="1">
      <c r="A40" s="23">
        <v>29</v>
      </c>
      <c r="B40" s="26" t="s">
        <v>115</v>
      </c>
      <c r="C40" s="24" t="s">
        <v>116</v>
      </c>
      <c r="D40" s="10" t="s">
        <v>48</v>
      </c>
      <c r="E40" s="27">
        <v>50</v>
      </c>
      <c r="F40" s="28"/>
      <c r="G40" s="22"/>
      <c r="H40" s="22"/>
      <c r="I40" s="22"/>
      <c r="J40" s="22"/>
      <c r="K40" s="63"/>
      <c r="L40" s="28"/>
      <c r="M40" s="10"/>
      <c r="N40" s="10"/>
      <c r="O40" s="10"/>
      <c r="P40" s="10"/>
      <c r="Q40" s="18"/>
    </row>
    <row r="41" spans="1:18" ht="32.25" customHeight="1">
      <c r="A41" s="23">
        <v>30</v>
      </c>
      <c r="B41" s="26" t="s">
        <v>26</v>
      </c>
      <c r="C41" s="24" t="s">
        <v>117</v>
      </c>
      <c r="D41" s="10" t="s">
        <v>48</v>
      </c>
      <c r="E41" s="27">
        <v>150</v>
      </c>
      <c r="F41" s="28"/>
      <c r="G41" s="22"/>
      <c r="H41" s="22"/>
      <c r="I41" s="22"/>
      <c r="J41" s="22"/>
      <c r="K41" s="63"/>
      <c r="L41" s="28">
        <v>30</v>
      </c>
      <c r="M41" s="10"/>
      <c r="N41" s="10">
        <v>1</v>
      </c>
      <c r="O41" s="10"/>
      <c r="P41" s="10">
        <v>14</v>
      </c>
      <c r="Q41" s="29"/>
    </row>
    <row r="42" spans="1:18" ht="27.75" customHeight="1">
      <c r="A42" s="23">
        <v>31</v>
      </c>
      <c r="B42" s="26" t="s">
        <v>28</v>
      </c>
      <c r="C42" s="24" t="s">
        <v>118</v>
      </c>
      <c r="D42" s="10" t="s">
        <v>48</v>
      </c>
      <c r="E42" s="27">
        <v>125</v>
      </c>
      <c r="F42" s="28"/>
      <c r="G42" s="22"/>
      <c r="H42" s="22"/>
      <c r="I42" s="22"/>
      <c r="J42" s="22"/>
      <c r="K42" s="63"/>
      <c r="L42" s="28">
        <v>39</v>
      </c>
      <c r="M42" s="10"/>
      <c r="N42" s="10">
        <v>1</v>
      </c>
      <c r="O42" s="10"/>
      <c r="P42" s="10">
        <v>8</v>
      </c>
      <c r="Q42" s="29"/>
    </row>
    <row r="43" spans="1:18" ht="29.25" customHeight="1">
      <c r="A43" s="23">
        <v>32</v>
      </c>
      <c r="B43" s="26" t="s">
        <v>29</v>
      </c>
      <c r="C43" s="23">
        <v>6520255</v>
      </c>
      <c r="D43" s="10" t="s">
        <v>48</v>
      </c>
      <c r="E43" s="27">
        <v>115</v>
      </c>
      <c r="F43" s="28"/>
      <c r="G43" s="22"/>
      <c r="H43" s="22"/>
      <c r="I43" s="22"/>
      <c r="J43" s="22"/>
      <c r="K43" s="63"/>
      <c r="L43" s="28">
        <v>64</v>
      </c>
      <c r="M43" s="10"/>
      <c r="N43" s="10"/>
      <c r="O43" s="10"/>
      <c r="P43" s="10">
        <v>10</v>
      </c>
      <c r="Q43" s="29"/>
    </row>
    <row r="44" spans="1:18" ht="24.95" customHeight="1">
      <c r="A44" s="23">
        <v>33</v>
      </c>
      <c r="B44" s="25" t="s">
        <v>27</v>
      </c>
      <c r="C44" s="24" t="s">
        <v>119</v>
      </c>
      <c r="D44" s="10" t="s">
        <v>48</v>
      </c>
      <c r="E44" s="27">
        <v>110</v>
      </c>
      <c r="F44" s="28"/>
      <c r="G44" s="22"/>
      <c r="H44" s="22"/>
      <c r="I44" s="22"/>
      <c r="J44" s="22"/>
      <c r="K44" s="64"/>
      <c r="L44" s="28"/>
      <c r="M44" s="10"/>
      <c r="N44" s="10"/>
      <c r="O44" s="10"/>
      <c r="P44" s="10"/>
      <c r="Q44" s="18"/>
    </row>
    <row r="45" spans="1:18" ht="27.75" customHeight="1">
      <c r="A45" s="23">
        <v>34</v>
      </c>
      <c r="B45" s="26" t="s">
        <v>30</v>
      </c>
      <c r="C45" s="24" t="s">
        <v>120</v>
      </c>
      <c r="D45" s="10" t="s">
        <v>48</v>
      </c>
      <c r="E45" s="27">
        <v>190</v>
      </c>
      <c r="F45" s="28"/>
      <c r="G45" s="22"/>
      <c r="H45" s="22"/>
      <c r="I45" s="22"/>
      <c r="J45" s="22"/>
      <c r="K45" s="62"/>
      <c r="L45" s="28">
        <v>67</v>
      </c>
      <c r="M45" s="10"/>
      <c r="N45" s="10">
        <v>2</v>
      </c>
      <c r="O45" s="10"/>
      <c r="P45" s="10">
        <v>15</v>
      </c>
      <c r="Q45" s="29"/>
    </row>
    <row r="46" spans="1:18" ht="27.75" customHeight="1">
      <c r="A46" s="23">
        <v>35</v>
      </c>
      <c r="B46" s="26" t="s">
        <v>32</v>
      </c>
      <c r="C46" s="24" t="s">
        <v>121</v>
      </c>
      <c r="D46" s="10" t="s">
        <v>48</v>
      </c>
      <c r="E46" s="27">
        <v>120</v>
      </c>
      <c r="F46" s="28"/>
      <c r="G46" s="22"/>
      <c r="H46" s="22"/>
      <c r="I46" s="22"/>
      <c r="J46" s="22"/>
      <c r="K46" s="63"/>
      <c r="L46" s="28">
        <v>23</v>
      </c>
      <c r="M46" s="10"/>
      <c r="N46" s="10"/>
      <c r="O46" s="10"/>
      <c r="P46" s="10">
        <v>4</v>
      </c>
      <c r="Q46" s="29"/>
    </row>
    <row r="47" spans="1:18" ht="24.95" customHeight="1">
      <c r="A47" s="23">
        <v>36</v>
      </c>
      <c r="B47" s="25" t="s">
        <v>33</v>
      </c>
      <c r="C47" s="24" t="s">
        <v>122</v>
      </c>
      <c r="D47" s="10" t="s">
        <v>48</v>
      </c>
      <c r="E47" s="27">
        <v>165</v>
      </c>
      <c r="F47" s="28"/>
      <c r="G47" s="22"/>
      <c r="H47" s="22"/>
      <c r="I47" s="22"/>
      <c r="J47" s="22"/>
      <c r="K47" s="63"/>
      <c r="L47" s="28"/>
      <c r="M47" s="10"/>
      <c r="N47" s="10"/>
      <c r="O47" s="10"/>
      <c r="P47" s="10"/>
      <c r="Q47" s="18"/>
    </row>
    <row r="48" spans="1:18" ht="24.95" customHeight="1">
      <c r="A48" s="23">
        <v>37</v>
      </c>
      <c r="B48" s="25" t="s">
        <v>34</v>
      </c>
      <c r="C48" s="23">
        <v>6520227</v>
      </c>
      <c r="D48" s="10" t="s">
        <v>48</v>
      </c>
      <c r="E48" s="27">
        <v>230</v>
      </c>
      <c r="F48" s="28"/>
      <c r="G48" s="22"/>
      <c r="H48" s="22"/>
      <c r="I48" s="22"/>
      <c r="J48" s="22"/>
      <c r="K48" s="63"/>
      <c r="L48" s="28">
        <v>78</v>
      </c>
      <c r="M48" s="10"/>
      <c r="N48" s="10">
        <v>3</v>
      </c>
      <c r="O48" s="10"/>
      <c r="P48" s="10">
        <v>17</v>
      </c>
      <c r="Q48" s="29"/>
    </row>
    <row r="49" spans="1:17" ht="26.25" customHeight="1">
      <c r="A49" s="23">
        <v>38</v>
      </c>
      <c r="B49" s="25" t="s">
        <v>31</v>
      </c>
      <c r="C49" s="24" t="s">
        <v>123</v>
      </c>
      <c r="D49" s="10" t="s">
        <v>48</v>
      </c>
      <c r="E49" s="27">
        <v>170</v>
      </c>
      <c r="F49" s="28"/>
      <c r="G49" s="22"/>
      <c r="H49" s="22"/>
      <c r="I49" s="22"/>
      <c r="J49" s="22"/>
      <c r="K49" s="63"/>
      <c r="L49" s="28">
        <v>31</v>
      </c>
      <c r="M49" s="10"/>
      <c r="N49" s="10"/>
      <c r="O49" s="10"/>
      <c r="P49" s="10">
        <v>6</v>
      </c>
      <c r="Q49" s="29"/>
    </row>
    <row r="50" spans="1:17" ht="30.75" customHeight="1">
      <c r="A50" s="23">
        <v>39</v>
      </c>
      <c r="B50" s="26" t="s">
        <v>71</v>
      </c>
      <c r="C50" s="24" t="s">
        <v>124</v>
      </c>
      <c r="D50" s="10" t="s">
        <v>48</v>
      </c>
      <c r="E50" s="27">
        <v>115</v>
      </c>
      <c r="F50" s="28"/>
      <c r="G50" s="22"/>
      <c r="H50" s="22"/>
      <c r="I50" s="22"/>
      <c r="J50" s="22"/>
      <c r="K50" s="63"/>
      <c r="L50" s="28"/>
      <c r="M50" s="10"/>
      <c r="N50" s="10"/>
      <c r="O50" s="10"/>
      <c r="P50" s="10"/>
      <c r="Q50" s="18"/>
    </row>
    <row r="51" spans="1:17" ht="27" customHeight="1">
      <c r="A51" s="23">
        <v>40</v>
      </c>
      <c r="B51" s="25" t="s">
        <v>35</v>
      </c>
      <c r="C51" s="24" t="s">
        <v>125</v>
      </c>
      <c r="D51" s="10" t="s">
        <v>48</v>
      </c>
      <c r="E51" s="27">
        <v>150</v>
      </c>
      <c r="F51" s="28"/>
      <c r="G51" s="22"/>
      <c r="H51" s="22"/>
      <c r="I51" s="22"/>
      <c r="J51" s="22"/>
      <c r="K51" s="63"/>
      <c r="L51" s="28">
        <v>48</v>
      </c>
      <c r="M51" s="10">
        <v>45</v>
      </c>
      <c r="N51" s="10">
        <v>1</v>
      </c>
      <c r="O51" s="10"/>
      <c r="P51" s="10">
        <v>6</v>
      </c>
      <c r="Q51" s="29"/>
    </row>
    <row r="52" spans="1:17" ht="24.95" customHeight="1">
      <c r="A52" s="23">
        <v>41</v>
      </c>
      <c r="B52" s="25" t="s">
        <v>36</v>
      </c>
      <c r="C52" s="24" t="s">
        <v>126</v>
      </c>
      <c r="D52" s="10" t="s">
        <v>48</v>
      </c>
      <c r="E52" s="27">
        <v>150</v>
      </c>
      <c r="F52" s="28"/>
      <c r="G52" s="22"/>
      <c r="H52" s="22"/>
      <c r="I52" s="22"/>
      <c r="J52" s="22"/>
      <c r="K52" s="63"/>
      <c r="L52" s="28"/>
      <c r="M52" s="10"/>
      <c r="N52" s="10"/>
      <c r="O52" s="10"/>
      <c r="P52" s="10"/>
      <c r="Q52" s="18"/>
    </row>
    <row r="53" spans="1:17" ht="33" customHeight="1">
      <c r="A53" s="23">
        <v>42</v>
      </c>
      <c r="B53" s="25" t="s">
        <v>44</v>
      </c>
      <c r="C53" s="24" t="s">
        <v>127</v>
      </c>
      <c r="D53" s="10" t="s">
        <v>48</v>
      </c>
      <c r="E53" s="27">
        <v>80</v>
      </c>
      <c r="F53" s="28"/>
      <c r="G53" s="22"/>
      <c r="H53" s="22"/>
      <c r="I53" s="22"/>
      <c r="J53" s="22"/>
      <c r="K53" s="63"/>
      <c r="L53" s="28"/>
      <c r="M53" s="10"/>
      <c r="N53" s="10"/>
      <c r="O53" s="10"/>
      <c r="P53" s="10"/>
      <c r="Q53" s="18"/>
    </row>
    <row r="54" spans="1:17" ht="27" customHeight="1">
      <c r="A54" s="23">
        <v>43</v>
      </c>
      <c r="B54" s="25" t="s">
        <v>128</v>
      </c>
      <c r="C54" s="24" t="s">
        <v>129</v>
      </c>
      <c r="D54" s="10" t="s">
        <v>48</v>
      </c>
      <c r="E54" s="27">
        <v>50</v>
      </c>
      <c r="F54" s="28"/>
      <c r="G54" s="22"/>
      <c r="H54" s="22"/>
      <c r="I54" s="22"/>
      <c r="J54" s="22"/>
      <c r="K54" s="64"/>
      <c r="L54" s="28"/>
      <c r="M54" s="10"/>
      <c r="N54" s="10"/>
      <c r="O54" s="10"/>
      <c r="P54" s="10"/>
      <c r="Q54" s="18"/>
    </row>
    <row r="55" spans="1:17" ht="26.25" customHeight="1">
      <c r="A55" s="23">
        <v>44</v>
      </c>
      <c r="B55" s="25" t="s">
        <v>15</v>
      </c>
      <c r="C55" s="24" t="s">
        <v>130</v>
      </c>
      <c r="D55" s="10" t="s">
        <v>49</v>
      </c>
      <c r="E55" s="27">
        <v>65</v>
      </c>
      <c r="F55" s="28"/>
      <c r="G55" s="22"/>
      <c r="H55" s="22"/>
      <c r="I55" s="28"/>
      <c r="J55" s="22"/>
      <c r="K55" s="62"/>
      <c r="L55" s="28">
        <v>19</v>
      </c>
      <c r="M55" s="10">
        <v>6</v>
      </c>
      <c r="N55" s="10">
        <v>4</v>
      </c>
      <c r="O55" s="10">
        <v>19</v>
      </c>
      <c r="P55" s="10">
        <v>16</v>
      </c>
      <c r="Q55" s="18"/>
    </row>
    <row r="56" spans="1:17" ht="26.25" customHeight="1">
      <c r="A56" s="23">
        <v>45</v>
      </c>
      <c r="B56" s="25" t="s">
        <v>17</v>
      </c>
      <c r="C56" s="24" t="s">
        <v>131</v>
      </c>
      <c r="D56" s="10" t="s">
        <v>49</v>
      </c>
      <c r="E56" s="27">
        <v>65</v>
      </c>
      <c r="F56" s="28"/>
      <c r="G56" s="22"/>
      <c r="H56" s="22"/>
      <c r="I56" s="28"/>
      <c r="J56" s="22"/>
      <c r="K56" s="63"/>
      <c r="L56" s="28">
        <f>1+2</f>
        <v>3</v>
      </c>
      <c r="M56" s="10"/>
      <c r="N56" s="10"/>
      <c r="O56" s="10">
        <f>1+2</f>
        <v>3</v>
      </c>
      <c r="P56" s="10">
        <f>1+2</f>
        <v>3</v>
      </c>
      <c r="Q56" s="18"/>
    </row>
    <row r="57" spans="1:17" s="41" customFormat="1" ht="33" customHeight="1">
      <c r="A57" s="31">
        <v>46</v>
      </c>
      <c r="B57" s="26" t="s">
        <v>39</v>
      </c>
      <c r="C57" s="32" t="s">
        <v>132</v>
      </c>
      <c r="D57" s="31" t="s">
        <v>49</v>
      </c>
      <c r="E57" s="33">
        <v>85</v>
      </c>
      <c r="F57" s="28"/>
      <c r="G57" s="47"/>
      <c r="H57" s="47"/>
      <c r="I57" s="34"/>
      <c r="J57" s="47"/>
      <c r="K57" s="63"/>
      <c r="L57" s="34">
        <f>6</f>
        <v>6</v>
      </c>
      <c r="M57" s="31"/>
      <c r="N57" s="31"/>
      <c r="O57" s="31">
        <v>6</v>
      </c>
      <c r="P57" s="31">
        <v>6</v>
      </c>
      <c r="Q57" s="35"/>
    </row>
    <row r="58" spans="1:17" ht="27" customHeight="1">
      <c r="A58" s="23">
        <v>47</v>
      </c>
      <c r="B58" s="26" t="s">
        <v>77</v>
      </c>
      <c r="C58" s="24" t="s">
        <v>133</v>
      </c>
      <c r="D58" s="10" t="s">
        <v>49</v>
      </c>
      <c r="E58" s="27">
        <v>85</v>
      </c>
      <c r="F58" s="28"/>
      <c r="G58" s="22"/>
      <c r="H58" s="22"/>
      <c r="I58" s="28"/>
      <c r="J58" s="22"/>
      <c r="K58" s="63"/>
      <c r="L58" s="28">
        <f>8+12</f>
        <v>20</v>
      </c>
      <c r="M58" s="10">
        <f>2</f>
        <v>2</v>
      </c>
      <c r="N58" s="10"/>
      <c r="O58" s="10">
        <f>8+12</f>
        <v>20</v>
      </c>
      <c r="P58" s="10">
        <f>6+9</f>
        <v>15</v>
      </c>
      <c r="Q58" s="18"/>
    </row>
    <row r="59" spans="1:17" ht="26.25" customHeight="1">
      <c r="A59" s="23">
        <v>48</v>
      </c>
      <c r="B59" s="25" t="s">
        <v>18</v>
      </c>
      <c r="C59" s="24" t="s">
        <v>134</v>
      </c>
      <c r="D59" s="10" t="s">
        <v>49</v>
      </c>
      <c r="E59" s="27">
        <v>65</v>
      </c>
      <c r="F59" s="28"/>
      <c r="G59" s="22"/>
      <c r="H59" s="22"/>
      <c r="I59" s="28"/>
      <c r="J59" s="22"/>
      <c r="K59" s="63"/>
      <c r="L59" s="28"/>
      <c r="M59" s="10"/>
      <c r="N59" s="10"/>
      <c r="O59" s="10"/>
      <c r="P59" s="10"/>
      <c r="Q59" s="18"/>
    </row>
    <row r="60" spans="1:17" ht="33" customHeight="1">
      <c r="A60" s="23">
        <v>49</v>
      </c>
      <c r="B60" s="26" t="s">
        <v>16</v>
      </c>
      <c r="C60" s="24" t="s">
        <v>135</v>
      </c>
      <c r="D60" s="10" t="s">
        <v>49</v>
      </c>
      <c r="E60" s="27">
        <v>65</v>
      </c>
      <c r="F60" s="28"/>
      <c r="G60" s="22"/>
      <c r="H60" s="22"/>
      <c r="I60" s="28"/>
      <c r="J60" s="22"/>
      <c r="K60" s="63"/>
      <c r="L60" s="28">
        <f>7+2+1+3+8</f>
        <v>21</v>
      </c>
      <c r="M60" s="10">
        <f>1+1</f>
        <v>2</v>
      </c>
      <c r="N60" s="10">
        <f>2</f>
        <v>2</v>
      </c>
      <c r="O60" s="10">
        <f>5+2+3+8</f>
        <v>18</v>
      </c>
      <c r="P60" s="10">
        <f>5+1+2+7</f>
        <v>15</v>
      </c>
      <c r="Q60" s="29"/>
    </row>
    <row r="61" spans="1:17" ht="26.25" customHeight="1">
      <c r="A61" s="23">
        <v>50</v>
      </c>
      <c r="B61" s="25" t="s">
        <v>37</v>
      </c>
      <c r="C61" s="24" t="s">
        <v>136</v>
      </c>
      <c r="D61" s="10" t="s">
        <v>49</v>
      </c>
      <c r="E61" s="27">
        <v>90</v>
      </c>
      <c r="F61" s="28"/>
      <c r="G61" s="22"/>
      <c r="H61" s="22"/>
      <c r="I61" s="28"/>
      <c r="J61" s="22"/>
      <c r="K61" s="63"/>
      <c r="L61" s="28"/>
      <c r="M61" s="10"/>
      <c r="N61" s="10"/>
      <c r="O61" s="10"/>
      <c r="P61" s="10"/>
      <c r="Q61" s="18"/>
    </row>
    <row r="62" spans="1:17" ht="26.25" customHeight="1">
      <c r="A62" s="23">
        <v>51</v>
      </c>
      <c r="B62" s="25" t="s">
        <v>38</v>
      </c>
      <c r="C62" s="24" t="s">
        <v>137</v>
      </c>
      <c r="D62" s="10" t="s">
        <v>49</v>
      </c>
      <c r="E62" s="27">
        <v>50</v>
      </c>
      <c r="F62" s="28"/>
      <c r="G62" s="22"/>
      <c r="H62" s="22"/>
      <c r="I62" s="28"/>
      <c r="J62" s="22"/>
      <c r="K62" s="63"/>
      <c r="L62" s="28"/>
      <c r="M62" s="10"/>
      <c r="N62" s="10"/>
      <c r="O62" s="10"/>
      <c r="P62" s="10"/>
      <c r="Q62" s="18"/>
    </row>
    <row r="63" spans="1:17" ht="33" customHeight="1">
      <c r="A63" s="23">
        <v>52</v>
      </c>
      <c r="B63" s="25" t="s">
        <v>83</v>
      </c>
      <c r="C63" s="24" t="s">
        <v>138</v>
      </c>
      <c r="D63" s="10" t="s">
        <v>49</v>
      </c>
      <c r="E63" s="27">
        <v>50</v>
      </c>
      <c r="F63" s="28"/>
      <c r="G63" s="22"/>
      <c r="H63" s="22"/>
      <c r="I63" s="28"/>
      <c r="J63" s="22"/>
      <c r="K63" s="64"/>
      <c r="L63" s="28"/>
      <c r="M63" s="10"/>
      <c r="N63" s="10"/>
      <c r="O63" s="10"/>
      <c r="P63" s="10"/>
      <c r="Q63" s="18"/>
    </row>
    <row r="64" spans="1:17" ht="33" customHeight="1">
      <c r="A64" s="23">
        <v>53</v>
      </c>
      <c r="B64" s="26" t="s">
        <v>85</v>
      </c>
      <c r="C64" s="24" t="s">
        <v>139</v>
      </c>
      <c r="D64" s="10" t="s">
        <v>49</v>
      </c>
      <c r="E64" s="27">
        <v>50</v>
      </c>
      <c r="F64" s="28"/>
      <c r="G64" s="22"/>
      <c r="H64" s="22"/>
      <c r="I64" s="28"/>
      <c r="J64" s="48"/>
      <c r="K64" s="63"/>
      <c r="L64" s="28"/>
      <c r="M64" s="10"/>
      <c r="N64" s="10"/>
      <c r="O64" s="10"/>
      <c r="P64" s="10"/>
      <c r="Q64" s="18"/>
    </row>
    <row r="65" spans="1:17" ht="26.25" customHeight="1">
      <c r="A65" s="23">
        <v>54</v>
      </c>
      <c r="B65" s="25" t="s">
        <v>19</v>
      </c>
      <c r="C65" s="24" t="s">
        <v>140</v>
      </c>
      <c r="D65" s="10" t="s">
        <v>49</v>
      </c>
      <c r="E65" s="27">
        <v>150</v>
      </c>
      <c r="F65" s="28"/>
      <c r="G65" s="22"/>
      <c r="H65" s="22"/>
      <c r="I65" s="28"/>
      <c r="J65" s="22"/>
      <c r="K65" s="63"/>
      <c r="L65" s="28">
        <f>12+10</f>
        <v>22</v>
      </c>
      <c r="M65" s="10">
        <f>9+4</f>
        <v>13</v>
      </c>
      <c r="N65" s="10">
        <f>1+1</f>
        <v>2</v>
      </c>
      <c r="O65" s="10">
        <f>12+10</f>
        <v>22</v>
      </c>
      <c r="P65" s="10">
        <f>10+9</f>
        <v>19</v>
      </c>
      <c r="Q65" s="18"/>
    </row>
    <row r="66" spans="1:17" ht="26.25" customHeight="1">
      <c r="A66" s="23">
        <v>55</v>
      </c>
      <c r="B66" s="25" t="s">
        <v>88</v>
      </c>
      <c r="C66" s="24" t="s">
        <v>141</v>
      </c>
      <c r="D66" s="10" t="s">
        <v>49</v>
      </c>
      <c r="E66" s="27">
        <v>60</v>
      </c>
      <c r="F66" s="28"/>
      <c r="G66" s="22"/>
      <c r="H66" s="22"/>
      <c r="I66" s="28"/>
      <c r="J66" s="22"/>
      <c r="K66" s="63"/>
      <c r="L66" s="28"/>
      <c r="M66" s="10"/>
      <c r="N66" s="10"/>
      <c r="O66" s="10"/>
      <c r="P66" s="10"/>
      <c r="Q66" s="18"/>
    </row>
    <row r="67" spans="1:17" ht="26.25" customHeight="1">
      <c r="A67" s="23">
        <v>56</v>
      </c>
      <c r="B67" s="25" t="s">
        <v>20</v>
      </c>
      <c r="C67" s="24" t="s">
        <v>142</v>
      </c>
      <c r="D67" s="10" t="s">
        <v>49</v>
      </c>
      <c r="E67" s="27">
        <v>65</v>
      </c>
      <c r="F67" s="28"/>
      <c r="G67" s="22"/>
      <c r="H67" s="22"/>
      <c r="I67" s="28"/>
      <c r="J67" s="22"/>
      <c r="K67" s="63"/>
      <c r="L67" s="28"/>
      <c r="M67" s="10"/>
      <c r="N67" s="10"/>
      <c r="O67" s="10"/>
      <c r="P67" s="10"/>
      <c r="Q67" s="18"/>
    </row>
    <row r="68" spans="1:17" ht="26.25" customHeight="1">
      <c r="A68" s="23">
        <v>57</v>
      </c>
      <c r="B68" s="25" t="s">
        <v>21</v>
      </c>
      <c r="C68" s="24" t="s">
        <v>143</v>
      </c>
      <c r="D68" s="10" t="s">
        <v>49</v>
      </c>
      <c r="E68" s="27">
        <v>65</v>
      </c>
      <c r="F68" s="28"/>
      <c r="G68" s="22"/>
      <c r="H68" s="22"/>
      <c r="I68" s="28"/>
      <c r="J68" s="22"/>
      <c r="K68" s="63"/>
      <c r="L68" s="28">
        <f>2+4+6</f>
        <v>12</v>
      </c>
      <c r="M68" s="10">
        <f>2+3+6</f>
        <v>11</v>
      </c>
      <c r="N68" s="10">
        <v>1</v>
      </c>
      <c r="O68" s="10">
        <f>2+4+6</f>
        <v>12</v>
      </c>
      <c r="P68" s="10">
        <f>2+1+5</f>
        <v>8</v>
      </c>
      <c r="Q68" s="18"/>
    </row>
    <row r="69" spans="1:17" ht="33" customHeight="1">
      <c r="A69" s="23">
        <v>58</v>
      </c>
      <c r="B69" s="26" t="s">
        <v>94</v>
      </c>
      <c r="C69" s="24" t="s">
        <v>144</v>
      </c>
      <c r="D69" s="10" t="s">
        <v>49</v>
      </c>
      <c r="E69" s="27">
        <v>65</v>
      </c>
      <c r="F69" s="28"/>
      <c r="G69" s="22"/>
      <c r="H69" s="22"/>
      <c r="I69" s="28"/>
      <c r="J69" s="22"/>
      <c r="K69" s="63"/>
      <c r="L69" s="28">
        <f>1+14</f>
        <v>15</v>
      </c>
      <c r="M69" s="10">
        <f>1</f>
        <v>1</v>
      </c>
      <c r="N69" s="10"/>
      <c r="O69" s="10">
        <f>1+14</f>
        <v>15</v>
      </c>
      <c r="P69" s="10">
        <f>1+11</f>
        <v>12</v>
      </c>
      <c r="Q69" s="29"/>
    </row>
    <row r="70" spans="1:17" ht="26.25" customHeight="1">
      <c r="A70" s="23">
        <v>59</v>
      </c>
      <c r="B70" s="26" t="s">
        <v>96</v>
      </c>
      <c r="C70" s="24" t="s">
        <v>145</v>
      </c>
      <c r="D70" s="10" t="s">
        <v>49</v>
      </c>
      <c r="E70" s="27">
        <v>30</v>
      </c>
      <c r="F70" s="28"/>
      <c r="G70" s="22"/>
      <c r="H70" s="22"/>
      <c r="I70" s="28"/>
      <c r="J70" s="22"/>
      <c r="K70" s="63"/>
      <c r="L70" s="28"/>
      <c r="M70" s="10"/>
      <c r="N70" s="10"/>
      <c r="O70" s="10"/>
      <c r="P70" s="10"/>
      <c r="Q70" s="18"/>
    </row>
    <row r="71" spans="1:17" ht="27" customHeight="1">
      <c r="A71" s="23">
        <v>60</v>
      </c>
      <c r="B71" s="26" t="s">
        <v>98</v>
      </c>
      <c r="C71" s="24">
        <v>5810105</v>
      </c>
      <c r="D71" s="10" t="s">
        <v>49</v>
      </c>
      <c r="E71" s="27">
        <v>50</v>
      </c>
      <c r="F71" s="28"/>
      <c r="G71" s="22"/>
      <c r="H71" s="22"/>
      <c r="I71" s="28"/>
      <c r="J71" s="22"/>
      <c r="K71" s="63"/>
      <c r="L71" s="28"/>
      <c r="M71" s="10"/>
      <c r="N71" s="10"/>
      <c r="O71" s="10"/>
      <c r="P71" s="10"/>
      <c r="Q71" s="18"/>
    </row>
    <row r="72" spans="1:17" ht="27" customHeight="1">
      <c r="A72" s="23">
        <v>61</v>
      </c>
      <c r="B72" s="26" t="s">
        <v>100</v>
      </c>
      <c r="C72" s="24" t="s">
        <v>146</v>
      </c>
      <c r="D72" s="10" t="s">
        <v>49</v>
      </c>
      <c r="E72" s="27">
        <v>50</v>
      </c>
      <c r="F72" s="28"/>
      <c r="G72" s="22"/>
      <c r="H72" s="22"/>
      <c r="I72" s="28"/>
      <c r="J72" s="22"/>
      <c r="K72" s="64"/>
      <c r="L72" s="28"/>
      <c r="M72" s="10"/>
      <c r="N72" s="10"/>
      <c r="O72" s="10"/>
      <c r="P72" s="10"/>
      <c r="Q72" s="18"/>
    </row>
    <row r="73" spans="1:17" s="41" customFormat="1" ht="26.25" customHeight="1">
      <c r="A73" s="31">
        <v>62</v>
      </c>
      <c r="B73" s="26" t="s">
        <v>102</v>
      </c>
      <c r="C73" s="32" t="s">
        <v>147</v>
      </c>
      <c r="D73" s="31" t="s">
        <v>49</v>
      </c>
      <c r="E73" s="33">
        <v>35</v>
      </c>
      <c r="F73" s="28"/>
      <c r="G73" s="47"/>
      <c r="H73" s="47"/>
      <c r="I73" s="34"/>
      <c r="J73" s="47"/>
      <c r="K73" s="63"/>
      <c r="L73" s="34"/>
      <c r="M73" s="31"/>
      <c r="N73" s="31"/>
      <c r="O73" s="31"/>
      <c r="P73" s="31"/>
      <c r="Q73" s="35"/>
    </row>
    <row r="74" spans="1:17" ht="27" customHeight="1">
      <c r="A74" s="23">
        <v>63</v>
      </c>
      <c r="B74" s="26" t="s">
        <v>148</v>
      </c>
      <c r="C74" s="24" t="s">
        <v>149</v>
      </c>
      <c r="D74" s="10" t="s">
        <v>49</v>
      </c>
      <c r="E74" s="27">
        <v>35</v>
      </c>
      <c r="F74" s="28"/>
      <c r="G74" s="22"/>
      <c r="H74" s="22"/>
      <c r="I74" s="28"/>
      <c r="J74" s="22"/>
      <c r="K74" s="63"/>
      <c r="L74" s="28"/>
      <c r="M74" s="10"/>
      <c r="N74" s="10"/>
      <c r="O74" s="10"/>
      <c r="P74" s="10"/>
      <c r="Q74" s="18"/>
    </row>
    <row r="75" spans="1:17" ht="33" customHeight="1">
      <c r="A75" s="23">
        <v>64</v>
      </c>
      <c r="B75" s="26" t="s">
        <v>7</v>
      </c>
      <c r="C75" s="24" t="s">
        <v>150</v>
      </c>
      <c r="D75" s="10" t="s">
        <v>49</v>
      </c>
      <c r="E75" s="27">
        <v>90</v>
      </c>
      <c r="F75" s="28"/>
      <c r="G75" s="22"/>
      <c r="H75" s="22"/>
      <c r="I75" s="28"/>
      <c r="J75" s="22"/>
      <c r="K75" s="63"/>
      <c r="L75" s="28">
        <f>5+6</f>
        <v>11</v>
      </c>
      <c r="M75" s="10"/>
      <c r="N75" s="10">
        <v>2</v>
      </c>
      <c r="O75" s="10">
        <f>5+6</f>
        <v>11</v>
      </c>
      <c r="P75" s="10">
        <f>3+4</f>
        <v>7</v>
      </c>
      <c r="Q75" s="18"/>
    </row>
    <row r="76" spans="1:17" ht="33" customHeight="1">
      <c r="A76" s="23">
        <v>65</v>
      </c>
      <c r="B76" s="26" t="s">
        <v>43</v>
      </c>
      <c r="C76" s="24" t="s">
        <v>151</v>
      </c>
      <c r="D76" s="10" t="s">
        <v>49</v>
      </c>
      <c r="E76" s="27">
        <v>100</v>
      </c>
      <c r="F76" s="28"/>
      <c r="G76" s="22"/>
      <c r="H76" s="22"/>
      <c r="I76" s="28"/>
      <c r="J76" s="22"/>
      <c r="K76" s="63"/>
      <c r="L76" s="28"/>
      <c r="M76" s="10"/>
      <c r="N76" s="10"/>
      <c r="O76" s="10"/>
      <c r="P76" s="10"/>
      <c r="Q76" s="18"/>
    </row>
    <row r="77" spans="1:17" ht="27" customHeight="1">
      <c r="A77" s="23">
        <v>66</v>
      </c>
      <c r="B77" s="25" t="s">
        <v>41</v>
      </c>
      <c r="C77" s="24" t="s">
        <v>152</v>
      </c>
      <c r="D77" s="10" t="s">
        <v>49</v>
      </c>
      <c r="E77" s="27">
        <v>100</v>
      </c>
      <c r="F77" s="28"/>
      <c r="G77" s="22"/>
      <c r="H77" s="22"/>
      <c r="I77" s="28"/>
      <c r="J77" s="22"/>
      <c r="K77" s="63"/>
      <c r="L77" s="28"/>
      <c r="M77" s="10"/>
      <c r="N77" s="10"/>
      <c r="O77" s="10"/>
      <c r="P77" s="10"/>
      <c r="Q77" s="18"/>
    </row>
    <row r="78" spans="1:17" ht="33" customHeight="1">
      <c r="A78" s="23">
        <v>67</v>
      </c>
      <c r="B78" s="26" t="s">
        <v>24</v>
      </c>
      <c r="C78" s="24" t="s">
        <v>153</v>
      </c>
      <c r="D78" s="10" t="s">
        <v>49</v>
      </c>
      <c r="E78" s="27">
        <v>65</v>
      </c>
      <c r="F78" s="28"/>
      <c r="G78" s="22"/>
      <c r="H78" s="22"/>
      <c r="I78" s="28"/>
      <c r="J78" s="22"/>
      <c r="K78" s="63"/>
      <c r="L78" s="28"/>
      <c r="M78" s="10"/>
      <c r="N78" s="10"/>
      <c r="O78" s="10"/>
      <c r="P78" s="10"/>
      <c r="Q78" s="18"/>
    </row>
    <row r="79" spans="1:17" ht="33" customHeight="1">
      <c r="A79" s="23">
        <v>68</v>
      </c>
      <c r="B79" s="25" t="s">
        <v>23</v>
      </c>
      <c r="C79" s="24" t="s">
        <v>154</v>
      </c>
      <c r="D79" s="10" t="s">
        <v>49</v>
      </c>
      <c r="E79" s="27">
        <v>65</v>
      </c>
      <c r="F79" s="28"/>
      <c r="G79" s="22"/>
      <c r="H79" s="22"/>
      <c r="I79" s="28"/>
      <c r="J79" s="22"/>
      <c r="K79" s="63"/>
      <c r="L79" s="28">
        <f>2+4</f>
        <v>6</v>
      </c>
      <c r="M79" s="10"/>
      <c r="N79" s="10">
        <v>1</v>
      </c>
      <c r="O79" s="10">
        <f>2+4</f>
        <v>6</v>
      </c>
      <c r="P79" s="10">
        <f>2+4</f>
        <v>6</v>
      </c>
      <c r="Q79" s="29"/>
    </row>
    <row r="80" spans="1:17" ht="33" customHeight="1">
      <c r="A80" s="23">
        <v>69</v>
      </c>
      <c r="B80" s="25" t="s">
        <v>110</v>
      </c>
      <c r="C80" s="24" t="s">
        <v>155</v>
      </c>
      <c r="D80" s="10" t="s">
        <v>49</v>
      </c>
      <c r="E80" s="27">
        <v>30</v>
      </c>
      <c r="F80" s="28"/>
      <c r="G80" s="22"/>
      <c r="H80" s="22"/>
      <c r="I80" s="28"/>
      <c r="J80" s="22"/>
      <c r="K80" s="64"/>
      <c r="L80" s="28"/>
      <c r="M80" s="10"/>
      <c r="N80" s="10"/>
      <c r="O80" s="10"/>
      <c r="P80" s="10"/>
      <c r="Q80" s="18"/>
    </row>
    <row r="81" spans="1:20" ht="33" customHeight="1">
      <c r="A81" s="23">
        <v>70</v>
      </c>
      <c r="B81" s="25" t="s">
        <v>25</v>
      </c>
      <c r="C81" s="24" t="s">
        <v>156</v>
      </c>
      <c r="D81" s="10" t="s">
        <v>49</v>
      </c>
      <c r="E81" s="27">
        <v>205</v>
      </c>
      <c r="F81" s="28"/>
      <c r="G81" s="22"/>
      <c r="H81" s="22"/>
      <c r="I81" s="28"/>
      <c r="J81" s="22"/>
      <c r="K81" s="62"/>
      <c r="L81" s="28">
        <f>10+11+2+7+36</f>
        <v>66</v>
      </c>
      <c r="M81" s="10"/>
      <c r="N81" s="10">
        <f>1+2</f>
        <v>3</v>
      </c>
      <c r="O81" s="10">
        <f>5+11+7+36</f>
        <v>59</v>
      </c>
      <c r="P81" s="10">
        <f>6+5+5+26</f>
        <v>42</v>
      </c>
      <c r="Q81" s="29"/>
    </row>
    <row r="82" spans="1:20" ht="36.75" customHeight="1">
      <c r="A82" s="23">
        <v>71</v>
      </c>
      <c r="B82" s="26" t="s">
        <v>113</v>
      </c>
      <c r="C82" s="24" t="s">
        <v>157</v>
      </c>
      <c r="D82" s="10" t="s">
        <v>49</v>
      </c>
      <c r="E82" s="27">
        <v>35</v>
      </c>
      <c r="F82" s="28"/>
      <c r="G82" s="22"/>
      <c r="H82" s="22"/>
      <c r="I82" s="28"/>
      <c r="J82" s="22"/>
      <c r="K82" s="63"/>
      <c r="L82" s="28"/>
      <c r="M82" s="10"/>
      <c r="N82" s="10"/>
      <c r="O82" s="10"/>
      <c r="P82" s="10"/>
      <c r="Q82" s="18"/>
    </row>
    <row r="83" spans="1:20" ht="33" customHeight="1">
      <c r="A83" s="23">
        <v>72</v>
      </c>
      <c r="B83" s="26" t="s">
        <v>115</v>
      </c>
      <c r="C83" s="24" t="s">
        <v>158</v>
      </c>
      <c r="D83" s="10" t="s">
        <v>49</v>
      </c>
      <c r="E83" s="27">
        <v>50</v>
      </c>
      <c r="F83" s="28"/>
      <c r="G83" s="22"/>
      <c r="H83" s="22"/>
      <c r="I83" s="28"/>
      <c r="J83" s="22"/>
      <c r="K83" s="63"/>
      <c r="L83" s="28"/>
      <c r="M83" s="10"/>
      <c r="N83" s="10"/>
      <c r="O83" s="10"/>
      <c r="P83" s="10"/>
      <c r="Q83" s="18"/>
      <c r="R83" s="49"/>
      <c r="S83" s="49"/>
      <c r="T83" s="50"/>
    </row>
    <row r="84" spans="1:20" ht="33" customHeight="1">
      <c r="A84" s="23">
        <v>73</v>
      </c>
      <c r="B84" s="26" t="s">
        <v>26</v>
      </c>
      <c r="C84" s="24" t="s">
        <v>159</v>
      </c>
      <c r="D84" s="10" t="s">
        <v>49</v>
      </c>
      <c r="E84" s="27">
        <v>65</v>
      </c>
      <c r="F84" s="28"/>
      <c r="G84" s="22"/>
      <c r="H84" s="22"/>
      <c r="I84" s="28"/>
      <c r="J84" s="22"/>
      <c r="K84" s="63"/>
      <c r="L84" s="28">
        <f>1+3+12</f>
        <v>16</v>
      </c>
      <c r="M84" s="10"/>
      <c r="N84" s="10">
        <v>1</v>
      </c>
      <c r="O84" s="10">
        <f>1+3+12</f>
        <v>16</v>
      </c>
      <c r="P84" s="10">
        <f>1+1+9</f>
        <v>11</v>
      </c>
      <c r="Q84" s="18"/>
      <c r="R84" s="49"/>
      <c r="S84" s="49"/>
      <c r="T84" s="50"/>
    </row>
    <row r="85" spans="1:20" ht="33" customHeight="1">
      <c r="A85" s="23">
        <v>74</v>
      </c>
      <c r="B85" s="26" t="s">
        <v>28</v>
      </c>
      <c r="C85" s="24" t="s">
        <v>160</v>
      </c>
      <c r="D85" s="10" t="s">
        <v>49</v>
      </c>
      <c r="E85" s="27">
        <v>65</v>
      </c>
      <c r="F85" s="28"/>
      <c r="G85" s="22"/>
      <c r="H85" s="22"/>
      <c r="I85" s="28"/>
      <c r="J85" s="22"/>
      <c r="K85" s="63"/>
      <c r="L85" s="28"/>
      <c r="M85" s="10"/>
      <c r="N85" s="10"/>
      <c r="O85" s="10"/>
      <c r="P85" s="10"/>
      <c r="Q85" s="18"/>
      <c r="R85" s="49"/>
      <c r="S85" s="49"/>
      <c r="T85" s="50"/>
    </row>
    <row r="86" spans="1:20" ht="33" customHeight="1">
      <c r="A86" s="23">
        <v>75</v>
      </c>
      <c r="B86" s="26" t="s">
        <v>29</v>
      </c>
      <c r="C86" s="24" t="s">
        <v>161</v>
      </c>
      <c r="D86" s="10" t="s">
        <v>49</v>
      </c>
      <c r="E86" s="27">
        <v>95</v>
      </c>
      <c r="F86" s="28"/>
      <c r="G86" s="22"/>
      <c r="H86" s="22"/>
      <c r="I86" s="28"/>
      <c r="J86" s="22"/>
      <c r="K86" s="63"/>
      <c r="L86" s="28"/>
      <c r="M86" s="10"/>
      <c r="N86" s="10"/>
      <c r="O86" s="10"/>
      <c r="P86" s="10"/>
      <c r="Q86" s="18"/>
      <c r="R86" s="49"/>
      <c r="S86" s="49"/>
      <c r="T86" s="50"/>
    </row>
    <row r="87" spans="1:20" ht="26.25" customHeight="1">
      <c r="A87" s="23">
        <v>76</v>
      </c>
      <c r="B87" s="25" t="s">
        <v>27</v>
      </c>
      <c r="C87" s="24" t="s">
        <v>162</v>
      </c>
      <c r="D87" s="10" t="s">
        <v>49</v>
      </c>
      <c r="E87" s="27">
        <v>75</v>
      </c>
      <c r="F87" s="28"/>
      <c r="G87" s="22"/>
      <c r="H87" s="22"/>
      <c r="I87" s="28"/>
      <c r="J87" s="22"/>
      <c r="K87" s="63"/>
      <c r="L87" s="28">
        <f>1+5+14</f>
        <v>20</v>
      </c>
      <c r="M87" s="10"/>
      <c r="N87" s="10"/>
      <c r="O87" s="10">
        <f>1+5+14</f>
        <v>20</v>
      </c>
      <c r="P87" s="10">
        <f>4+12</f>
        <v>16</v>
      </c>
      <c r="Q87" s="29"/>
      <c r="R87" s="49"/>
      <c r="S87" s="49"/>
      <c r="T87" s="50"/>
    </row>
    <row r="88" spans="1:20" ht="33" customHeight="1">
      <c r="A88" s="23">
        <v>77</v>
      </c>
      <c r="B88" s="26" t="s">
        <v>30</v>
      </c>
      <c r="C88" s="24" t="s">
        <v>163</v>
      </c>
      <c r="D88" s="10" t="s">
        <v>49</v>
      </c>
      <c r="E88" s="27">
        <v>85</v>
      </c>
      <c r="F88" s="28"/>
      <c r="G88" s="22"/>
      <c r="H88" s="22"/>
      <c r="I88" s="28"/>
      <c r="J88" s="22"/>
      <c r="K88" s="64"/>
      <c r="L88" s="28">
        <v>9</v>
      </c>
      <c r="M88" s="10"/>
      <c r="N88" s="10">
        <v>1</v>
      </c>
      <c r="O88" s="10">
        <v>9</v>
      </c>
      <c r="P88" s="10">
        <v>6</v>
      </c>
      <c r="Q88" s="18"/>
      <c r="R88" s="49"/>
      <c r="S88" s="49"/>
      <c r="T88" s="50"/>
    </row>
    <row r="89" spans="1:20" ht="33" customHeight="1">
      <c r="A89" s="23">
        <v>78</v>
      </c>
      <c r="B89" s="26" t="s">
        <v>164</v>
      </c>
      <c r="C89" s="24" t="s">
        <v>165</v>
      </c>
      <c r="D89" s="10" t="s">
        <v>49</v>
      </c>
      <c r="E89" s="27">
        <v>70</v>
      </c>
      <c r="F89" s="28"/>
      <c r="G89" s="22"/>
      <c r="H89" s="22"/>
      <c r="I89" s="28"/>
      <c r="J89" s="22"/>
      <c r="K89" s="62"/>
      <c r="L89" s="28"/>
      <c r="M89" s="10"/>
      <c r="N89" s="10"/>
      <c r="O89" s="10"/>
      <c r="P89" s="10"/>
      <c r="Q89" s="18"/>
      <c r="R89" s="49"/>
      <c r="S89" s="49"/>
      <c r="T89" s="50"/>
    </row>
    <row r="90" spans="1:20" ht="27" customHeight="1">
      <c r="A90" s="23">
        <v>79</v>
      </c>
      <c r="B90" s="25" t="s">
        <v>33</v>
      </c>
      <c r="C90" s="24" t="s">
        <v>166</v>
      </c>
      <c r="D90" s="10" t="s">
        <v>49</v>
      </c>
      <c r="E90" s="27">
        <v>115</v>
      </c>
      <c r="F90" s="28"/>
      <c r="G90" s="22"/>
      <c r="H90" s="22"/>
      <c r="I90" s="28"/>
      <c r="J90" s="22"/>
      <c r="K90" s="63"/>
      <c r="L90" s="28">
        <f>7+1+1</f>
        <v>9</v>
      </c>
      <c r="M90" s="10"/>
      <c r="N90" s="10"/>
      <c r="O90" s="10">
        <f>7+1+1</f>
        <v>9</v>
      </c>
      <c r="P90" s="10">
        <f>4+1</f>
        <v>5</v>
      </c>
      <c r="Q90" s="29"/>
      <c r="R90" s="49"/>
      <c r="S90" s="49"/>
      <c r="T90" s="50"/>
    </row>
    <row r="91" spans="1:20" ht="26.25" customHeight="1">
      <c r="A91" s="23">
        <v>80</v>
      </c>
      <c r="B91" s="25" t="s">
        <v>34</v>
      </c>
      <c r="C91" s="24" t="s">
        <v>167</v>
      </c>
      <c r="D91" s="10" t="s">
        <v>49</v>
      </c>
      <c r="E91" s="27">
        <v>135</v>
      </c>
      <c r="F91" s="28"/>
      <c r="G91" s="22"/>
      <c r="H91" s="22"/>
      <c r="I91" s="28"/>
      <c r="J91" s="22"/>
      <c r="K91" s="63"/>
      <c r="L91" s="28">
        <f>5+8+1+10</f>
        <v>24</v>
      </c>
      <c r="M91" s="10"/>
      <c r="N91" s="10">
        <v>2</v>
      </c>
      <c r="O91" s="10">
        <f>8+10</f>
        <v>18</v>
      </c>
      <c r="P91" s="10">
        <f>1+3+8</f>
        <v>12</v>
      </c>
      <c r="Q91" s="29"/>
      <c r="R91" s="49"/>
      <c r="S91" s="49"/>
      <c r="T91" s="50"/>
    </row>
    <row r="92" spans="1:20" ht="26.25" customHeight="1">
      <c r="A92" s="23">
        <v>81</v>
      </c>
      <c r="B92" s="25" t="s">
        <v>31</v>
      </c>
      <c r="C92" s="24" t="s">
        <v>168</v>
      </c>
      <c r="D92" s="10" t="s">
        <v>49</v>
      </c>
      <c r="E92" s="27">
        <v>85</v>
      </c>
      <c r="F92" s="28"/>
      <c r="G92" s="22"/>
      <c r="H92" s="22"/>
      <c r="I92" s="28"/>
      <c r="J92" s="22"/>
      <c r="K92" s="63"/>
      <c r="L92" s="28"/>
      <c r="M92" s="10"/>
      <c r="N92" s="10"/>
      <c r="O92" s="10"/>
      <c r="P92" s="10"/>
      <c r="Q92" s="18"/>
      <c r="R92" s="49"/>
      <c r="S92" s="49"/>
      <c r="T92" s="50"/>
    </row>
    <row r="93" spans="1:20" ht="33" customHeight="1">
      <c r="A93" s="23">
        <v>82</v>
      </c>
      <c r="B93" s="26" t="s">
        <v>72</v>
      </c>
      <c r="C93" s="24" t="s">
        <v>169</v>
      </c>
      <c r="D93" s="10" t="s">
        <v>49</v>
      </c>
      <c r="E93" s="27">
        <v>85</v>
      </c>
      <c r="F93" s="28"/>
      <c r="G93" s="22"/>
      <c r="H93" s="22"/>
      <c r="I93" s="28"/>
      <c r="J93" s="22"/>
      <c r="K93" s="63"/>
      <c r="L93" s="28"/>
      <c r="M93" s="10"/>
      <c r="N93" s="10"/>
      <c r="O93" s="10"/>
      <c r="P93" s="10"/>
      <c r="Q93" s="18"/>
      <c r="R93" s="49"/>
      <c r="S93" s="49"/>
      <c r="T93" s="50"/>
    </row>
    <row r="94" spans="1:20" ht="33" customHeight="1">
      <c r="A94" s="23">
        <v>83</v>
      </c>
      <c r="B94" s="26" t="s">
        <v>40</v>
      </c>
      <c r="C94" s="24" t="s">
        <v>170</v>
      </c>
      <c r="D94" s="10" t="s">
        <v>49</v>
      </c>
      <c r="E94" s="27">
        <v>100</v>
      </c>
      <c r="F94" s="28"/>
      <c r="G94" s="22"/>
      <c r="H94" s="22"/>
      <c r="I94" s="28"/>
      <c r="J94" s="22"/>
      <c r="K94" s="63"/>
      <c r="L94" s="28">
        <f>5+8</f>
        <v>13</v>
      </c>
      <c r="M94" s="10">
        <f>5+7</f>
        <v>12</v>
      </c>
      <c r="N94" s="10"/>
      <c r="O94" s="10">
        <f>5+8</f>
        <v>13</v>
      </c>
      <c r="P94" s="10">
        <f>2+4</f>
        <v>6</v>
      </c>
      <c r="Q94" s="18"/>
      <c r="R94" s="49"/>
      <c r="S94" s="49"/>
      <c r="T94" s="50"/>
    </row>
    <row r="95" spans="1:20" ht="26.25" customHeight="1">
      <c r="A95" s="23">
        <v>84</v>
      </c>
      <c r="B95" s="25" t="s">
        <v>36</v>
      </c>
      <c r="C95" s="24" t="s">
        <v>171</v>
      </c>
      <c r="D95" s="10" t="s">
        <v>49</v>
      </c>
      <c r="E95" s="27">
        <v>65</v>
      </c>
      <c r="F95" s="28"/>
      <c r="G95" s="22"/>
      <c r="H95" s="22"/>
      <c r="I95" s="28"/>
      <c r="J95" s="22"/>
      <c r="K95" s="63"/>
      <c r="L95" s="28">
        <v>1</v>
      </c>
      <c r="M95" s="10">
        <v>1</v>
      </c>
      <c r="N95" s="10"/>
      <c r="O95" s="10">
        <v>1</v>
      </c>
      <c r="P95" s="10">
        <v>1</v>
      </c>
      <c r="Q95" s="18"/>
      <c r="R95" s="49"/>
      <c r="S95" s="49"/>
      <c r="T95" s="50"/>
    </row>
    <row r="96" spans="1:20" s="11" customFormat="1" ht="27" customHeight="1">
      <c r="A96" s="23">
        <v>85</v>
      </c>
      <c r="B96" s="25" t="s">
        <v>44</v>
      </c>
      <c r="C96" s="24" t="s">
        <v>172</v>
      </c>
      <c r="D96" s="10" t="s">
        <v>49</v>
      </c>
      <c r="E96" s="27">
        <v>45</v>
      </c>
      <c r="F96" s="28"/>
      <c r="G96" s="22"/>
      <c r="H96" s="22"/>
      <c r="I96" s="28"/>
      <c r="J96" s="22"/>
      <c r="K96" s="63"/>
      <c r="L96" s="28"/>
      <c r="M96" s="10"/>
      <c r="N96" s="10"/>
      <c r="O96" s="10"/>
      <c r="P96" s="10"/>
      <c r="Q96" s="18"/>
      <c r="R96" s="51"/>
      <c r="S96" s="51"/>
      <c r="T96" s="52"/>
    </row>
    <row r="97" spans="1:20" s="11" customFormat="1" ht="27" customHeight="1">
      <c r="A97" s="23">
        <v>86</v>
      </c>
      <c r="B97" s="25" t="s">
        <v>128</v>
      </c>
      <c r="C97" s="24" t="s">
        <v>173</v>
      </c>
      <c r="D97" s="10" t="s">
        <v>49</v>
      </c>
      <c r="E97" s="27">
        <v>50</v>
      </c>
      <c r="F97" s="28"/>
      <c r="G97" s="22"/>
      <c r="H97" s="22"/>
      <c r="I97" s="28"/>
      <c r="J97" s="22"/>
      <c r="K97" s="64"/>
      <c r="L97" s="28"/>
      <c r="M97" s="10"/>
      <c r="N97" s="10"/>
      <c r="O97" s="10"/>
      <c r="P97" s="10"/>
      <c r="Q97" s="18"/>
      <c r="R97" s="51"/>
      <c r="S97" s="51"/>
      <c r="T97" s="52"/>
    </row>
    <row r="98" spans="1:20" s="11" customFormat="1" ht="27" customHeight="1">
      <c r="A98" s="23">
        <v>87</v>
      </c>
      <c r="B98" s="20" t="s">
        <v>69</v>
      </c>
      <c r="C98" s="23"/>
      <c r="D98" s="10" t="s">
        <v>50</v>
      </c>
      <c r="E98" s="10"/>
      <c r="F98" s="10"/>
      <c r="G98" s="22"/>
      <c r="H98" s="22"/>
      <c r="I98" s="22"/>
      <c r="J98" s="22"/>
      <c r="K98" s="36"/>
      <c r="L98" s="28"/>
      <c r="M98" s="10"/>
      <c r="N98" s="10"/>
      <c r="O98" s="10"/>
      <c r="P98" s="10"/>
      <c r="Q98" s="28"/>
      <c r="R98" s="51"/>
      <c r="S98" s="51"/>
      <c r="T98" s="52"/>
    </row>
    <row r="99" spans="1:20" s="11" customFormat="1" ht="31.5" customHeight="1">
      <c r="A99" s="23">
        <v>88</v>
      </c>
      <c r="B99" s="20" t="s">
        <v>7</v>
      </c>
      <c r="C99" s="23"/>
      <c r="D99" s="10" t="s">
        <v>50</v>
      </c>
      <c r="E99" s="10"/>
      <c r="F99" s="10"/>
      <c r="G99" s="22"/>
      <c r="H99" s="22"/>
      <c r="I99" s="22"/>
      <c r="J99" s="22"/>
      <c r="K99" s="36"/>
      <c r="L99" s="28"/>
      <c r="M99" s="10"/>
      <c r="N99" s="10"/>
      <c r="O99" s="10"/>
      <c r="P99" s="10"/>
      <c r="Q99" s="28"/>
      <c r="R99" s="51"/>
      <c r="S99" s="51"/>
      <c r="T99" s="52"/>
    </row>
    <row r="100" spans="1:20" s="11" customFormat="1" ht="42.75" customHeight="1">
      <c r="A100" s="23">
        <v>89</v>
      </c>
      <c r="B100" s="20" t="s">
        <v>70</v>
      </c>
      <c r="C100" s="23"/>
      <c r="D100" s="10" t="s">
        <v>50</v>
      </c>
      <c r="E100" s="10"/>
      <c r="F100" s="10"/>
      <c r="G100" s="22"/>
      <c r="H100" s="22"/>
      <c r="I100" s="22"/>
      <c r="J100" s="22"/>
      <c r="K100" s="36"/>
      <c r="L100" s="28"/>
      <c r="M100" s="10"/>
      <c r="N100" s="10"/>
      <c r="O100" s="10"/>
      <c r="P100" s="10"/>
      <c r="Q100" s="18"/>
      <c r="R100" s="51"/>
      <c r="S100" s="51"/>
      <c r="T100" s="52"/>
    </row>
    <row r="101" spans="1:20" s="11" customFormat="1" ht="30" customHeight="1">
      <c r="A101" s="23">
        <v>90</v>
      </c>
      <c r="B101" s="20" t="s">
        <v>174</v>
      </c>
      <c r="C101" s="23"/>
      <c r="D101" s="10" t="s">
        <v>50</v>
      </c>
      <c r="E101" s="30"/>
      <c r="F101" s="22"/>
      <c r="G101" s="22"/>
      <c r="H101" s="22"/>
      <c r="I101" s="22"/>
      <c r="J101" s="22"/>
      <c r="K101" s="36"/>
      <c r="L101" s="28"/>
      <c r="M101" s="10"/>
      <c r="N101" s="10"/>
      <c r="O101" s="10"/>
      <c r="P101" s="10"/>
      <c r="Q101" s="18"/>
      <c r="R101" s="52"/>
      <c r="S101" s="52"/>
      <c r="T101" s="52"/>
    </row>
    <row r="102" spans="1:20" s="11" customFormat="1" ht="30.75" customHeight="1">
      <c r="A102" s="23">
        <v>91</v>
      </c>
      <c r="B102" s="20" t="s">
        <v>174</v>
      </c>
      <c r="C102" s="23"/>
      <c r="D102" s="10" t="s">
        <v>50</v>
      </c>
      <c r="E102" s="30"/>
      <c r="F102" s="22"/>
      <c r="G102" s="22"/>
      <c r="H102" s="22"/>
      <c r="I102" s="22"/>
      <c r="J102" s="22"/>
      <c r="K102" s="36"/>
      <c r="L102" s="28"/>
      <c r="M102" s="10"/>
      <c r="N102" s="10"/>
      <c r="O102" s="10"/>
      <c r="P102" s="10"/>
      <c r="Q102" s="18"/>
    </row>
    <row r="103" spans="1:20" s="11" customFormat="1" ht="30.75" customHeight="1">
      <c r="A103" s="23">
        <v>92</v>
      </c>
      <c r="B103" s="20" t="s">
        <v>7</v>
      </c>
      <c r="C103" s="23"/>
      <c r="D103" s="10" t="s">
        <v>50</v>
      </c>
      <c r="E103" s="30"/>
      <c r="F103" s="22"/>
      <c r="G103" s="22"/>
      <c r="H103" s="22"/>
      <c r="I103" s="22"/>
      <c r="J103" s="22"/>
      <c r="K103" s="36"/>
      <c r="L103" s="28"/>
      <c r="M103" s="10"/>
      <c r="N103" s="10"/>
      <c r="O103" s="10"/>
      <c r="P103" s="10"/>
      <c r="Q103" s="18"/>
    </row>
    <row r="104" spans="1:20" s="11" customFormat="1" ht="30.75" customHeight="1">
      <c r="A104" s="23">
        <v>93</v>
      </c>
      <c r="B104" s="20" t="s">
        <v>128</v>
      </c>
      <c r="C104" s="23"/>
      <c r="D104" s="10" t="s">
        <v>50</v>
      </c>
      <c r="E104" s="28"/>
      <c r="F104" s="28"/>
      <c r="G104" s="22"/>
      <c r="H104" s="22"/>
      <c r="I104" s="22"/>
      <c r="J104" s="22"/>
      <c r="K104" s="37"/>
      <c r="L104" s="28"/>
      <c r="M104" s="10"/>
      <c r="N104" s="10"/>
      <c r="O104" s="10"/>
      <c r="P104" s="10"/>
      <c r="Q104" s="29"/>
    </row>
    <row r="105" spans="1:20" s="53" customFormat="1" ht="44.25" customHeight="1">
      <c r="A105" s="10"/>
      <c r="B105" s="20"/>
      <c r="C105" s="21"/>
      <c r="D105" s="9" t="s">
        <v>45</v>
      </c>
      <c r="E105" s="19">
        <f>SUM(E12:E54)</f>
        <v>5355</v>
      </c>
      <c r="F105" s="10">
        <f t="shared" ref="F105:O105" si="0">SUM(F12:F54)</f>
        <v>5</v>
      </c>
      <c r="G105" s="10">
        <f t="shared" si="0"/>
        <v>0</v>
      </c>
      <c r="H105" s="10">
        <f t="shared" si="0"/>
        <v>0</v>
      </c>
      <c r="I105" s="10">
        <f t="shared" si="0"/>
        <v>0</v>
      </c>
      <c r="J105" s="10">
        <f t="shared" si="0"/>
        <v>1</v>
      </c>
      <c r="K105" s="10"/>
      <c r="L105" s="19">
        <f>SUM(L12:L54)</f>
        <v>1299</v>
      </c>
      <c r="M105" s="10">
        <f t="shared" si="0"/>
        <v>161</v>
      </c>
      <c r="N105" s="10">
        <f>SUM(N12:N54)</f>
        <v>31</v>
      </c>
      <c r="O105" s="10">
        <f t="shared" si="0"/>
        <v>0</v>
      </c>
      <c r="P105" s="10">
        <f>SUM(P12:P54)</f>
        <v>314</v>
      </c>
      <c r="Q105" s="18">
        <f>SUM(Q12:Q54)</f>
        <v>0</v>
      </c>
    </row>
    <row r="106" spans="1:20" s="53" customFormat="1" ht="48.75" customHeight="1">
      <c r="A106" s="10"/>
      <c r="B106" s="20"/>
      <c r="C106" s="21"/>
      <c r="D106" s="9" t="s">
        <v>46</v>
      </c>
      <c r="E106" s="19">
        <f>SUM(E55:E97)</f>
        <v>3150</v>
      </c>
      <c r="F106" s="10">
        <f t="shared" ref="F106:Q106" si="1">SUM(F55:F97)</f>
        <v>0</v>
      </c>
      <c r="G106" s="10">
        <f t="shared" si="1"/>
        <v>0</v>
      </c>
      <c r="H106" s="10">
        <f t="shared" si="1"/>
        <v>0</v>
      </c>
      <c r="I106" s="10">
        <f t="shared" si="1"/>
        <v>0</v>
      </c>
      <c r="J106" s="10">
        <f t="shared" si="1"/>
        <v>0</v>
      </c>
      <c r="K106" s="10"/>
      <c r="L106" s="10">
        <f t="shared" si="1"/>
        <v>293</v>
      </c>
      <c r="M106" s="10">
        <f t="shared" si="1"/>
        <v>48</v>
      </c>
      <c r="N106" s="10">
        <f t="shared" si="1"/>
        <v>19</v>
      </c>
      <c r="O106" s="10">
        <f t="shared" si="1"/>
        <v>277</v>
      </c>
      <c r="P106" s="10">
        <f t="shared" si="1"/>
        <v>206</v>
      </c>
      <c r="Q106" s="18">
        <f t="shared" si="1"/>
        <v>0</v>
      </c>
    </row>
    <row r="107" spans="1:20" s="53" customFormat="1" ht="45" customHeight="1">
      <c r="A107" s="10"/>
      <c r="B107" s="20"/>
      <c r="C107" s="21"/>
      <c r="D107" s="9" t="s">
        <v>47</v>
      </c>
      <c r="E107" s="19">
        <f>SUM(E105:E106)</f>
        <v>8505</v>
      </c>
      <c r="F107" s="10">
        <f t="shared" ref="F107:J107" si="2">SUM(F105:F106)</f>
        <v>5</v>
      </c>
      <c r="G107" s="10">
        <f t="shared" si="2"/>
        <v>0</v>
      </c>
      <c r="H107" s="10">
        <f t="shared" si="2"/>
        <v>0</v>
      </c>
      <c r="I107" s="10">
        <f t="shared" si="2"/>
        <v>0</v>
      </c>
      <c r="J107" s="10">
        <f t="shared" si="2"/>
        <v>1</v>
      </c>
      <c r="K107" s="10"/>
      <c r="L107" s="19">
        <f t="shared" ref="L107:Q107" si="3">SUM(L105:L106)</f>
        <v>1592</v>
      </c>
      <c r="M107" s="10">
        <f t="shared" si="3"/>
        <v>209</v>
      </c>
      <c r="N107" s="10">
        <f t="shared" si="3"/>
        <v>50</v>
      </c>
      <c r="O107" s="10">
        <f t="shared" si="3"/>
        <v>277</v>
      </c>
      <c r="P107" s="10">
        <f t="shared" si="3"/>
        <v>520</v>
      </c>
      <c r="Q107" s="10">
        <f t="shared" si="3"/>
        <v>0</v>
      </c>
    </row>
    <row r="108" spans="1:20" s="53" customFormat="1" ht="29.25" customHeight="1">
      <c r="A108" s="10"/>
      <c r="B108" s="20"/>
      <c r="C108" s="21"/>
      <c r="D108" s="10" t="s">
        <v>42</v>
      </c>
      <c r="E108" s="10">
        <f>SUM(E98:E104)</f>
        <v>0</v>
      </c>
      <c r="F108" s="10">
        <f t="shared" ref="F108:J108" si="4">SUM(F98:F104)</f>
        <v>0</v>
      </c>
      <c r="G108" s="10">
        <f t="shared" si="4"/>
        <v>0</v>
      </c>
      <c r="H108" s="10">
        <f t="shared" si="4"/>
        <v>0</v>
      </c>
      <c r="I108" s="10">
        <f t="shared" si="4"/>
        <v>0</v>
      </c>
      <c r="J108" s="10">
        <f t="shared" si="4"/>
        <v>0</v>
      </c>
      <c r="K108" s="10"/>
      <c r="L108" s="19">
        <f>SUM(L98:L104)</f>
        <v>0</v>
      </c>
      <c r="M108" s="19">
        <f t="shared" ref="M108:Q108" si="5">SUM(M98:M104)</f>
        <v>0</v>
      </c>
      <c r="N108" s="19">
        <f t="shared" si="5"/>
        <v>0</v>
      </c>
      <c r="O108" s="19">
        <f t="shared" si="5"/>
        <v>0</v>
      </c>
      <c r="P108" s="19">
        <f t="shared" si="5"/>
        <v>0</v>
      </c>
      <c r="Q108" s="19">
        <f t="shared" si="5"/>
        <v>0</v>
      </c>
    </row>
    <row r="109" spans="1:20" ht="10.5" customHeight="1">
      <c r="A109" s="14"/>
      <c r="B109" s="14"/>
      <c r="C109" s="14"/>
      <c r="D109" s="14"/>
      <c r="E109" s="14"/>
      <c r="F109" s="56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  <row r="110" spans="1:20">
      <c r="A110" s="14"/>
      <c r="B110" s="14"/>
      <c r="C110" s="14"/>
      <c r="D110" s="14"/>
      <c r="E110" s="14"/>
      <c r="F110" s="56"/>
      <c r="L110" s="15"/>
      <c r="M110" s="15"/>
      <c r="N110" s="15" t="s">
        <v>14</v>
      </c>
      <c r="O110" s="15"/>
      <c r="P110" s="15"/>
    </row>
    <row r="111" spans="1:20">
      <c r="A111" s="14"/>
      <c r="B111" s="14"/>
      <c r="C111" s="14"/>
      <c r="D111" s="14"/>
      <c r="E111" s="14"/>
      <c r="F111" s="56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</row>
    <row r="112" spans="1:20">
      <c r="A112" s="14"/>
      <c r="B112" s="14"/>
      <c r="C112" s="14"/>
      <c r="D112" s="14"/>
      <c r="E112" s="14"/>
      <c r="F112" s="56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</row>
    <row r="113" spans="1:17">
      <c r="A113" s="14"/>
      <c r="B113" s="14"/>
      <c r="C113" s="14"/>
      <c r="D113" s="14"/>
      <c r="E113" s="14"/>
      <c r="F113" s="56"/>
      <c r="G113" s="61"/>
      <c r="H113" s="61"/>
      <c r="I113" s="61"/>
      <c r="J113" s="61"/>
      <c r="K113" s="61"/>
      <c r="L113" s="61"/>
      <c r="M113" s="14"/>
      <c r="N113" s="14"/>
      <c r="O113" s="14"/>
      <c r="P113" s="14"/>
      <c r="Q113" s="14"/>
    </row>
    <row r="114" spans="1:17">
      <c r="A114" s="14"/>
      <c r="B114" s="14"/>
      <c r="C114" s="14"/>
      <c r="D114" s="14"/>
      <c r="E114" s="14"/>
      <c r="F114" s="56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</row>
    <row r="115" spans="1:17">
      <c r="A115" s="14"/>
      <c r="B115" s="14"/>
      <c r="C115" s="14"/>
      <c r="D115" s="14"/>
      <c r="E115" s="14"/>
      <c r="F115" s="56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</row>
    <row r="116" spans="1:17">
      <c r="A116" s="14"/>
      <c r="B116" s="14"/>
      <c r="C116" s="14"/>
      <c r="D116" s="14"/>
      <c r="E116" s="14"/>
      <c r="F116" s="56"/>
      <c r="M116" s="16"/>
      <c r="N116" s="16"/>
      <c r="O116" s="16"/>
      <c r="P116" s="16"/>
      <c r="Q116" s="16"/>
    </row>
  </sheetData>
  <mergeCells count="30">
    <mergeCell ref="F4:Q4"/>
    <mergeCell ref="A1:D1"/>
    <mergeCell ref="E1:Q1"/>
    <mergeCell ref="A2:D2"/>
    <mergeCell ref="E2:Q2"/>
    <mergeCell ref="A3:D3"/>
    <mergeCell ref="K64:K72"/>
    <mergeCell ref="A8:A10"/>
    <mergeCell ref="B8:B10"/>
    <mergeCell ref="C8:C10"/>
    <mergeCell ref="D8:D10"/>
    <mergeCell ref="E8:E10"/>
    <mergeCell ref="F8:J8"/>
    <mergeCell ref="K8:K10"/>
    <mergeCell ref="A5:Q5"/>
    <mergeCell ref="A6:Q6"/>
    <mergeCell ref="G113:L113"/>
    <mergeCell ref="K81:K88"/>
    <mergeCell ref="K89:K97"/>
    <mergeCell ref="K73:K80"/>
    <mergeCell ref="L8:Q8"/>
    <mergeCell ref="F9:F10"/>
    <mergeCell ref="G9:J9"/>
    <mergeCell ref="L9:L10"/>
    <mergeCell ref="M9:Q9"/>
    <mergeCell ref="K15:K24"/>
    <mergeCell ref="K25:K34"/>
    <mergeCell ref="K35:K44"/>
    <mergeCell ref="K45:K54"/>
    <mergeCell ref="K55:K63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01.4.21</vt:lpstr>
      <vt:lpstr>'01.4.21'!Print_Titles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thao</cp:lastModifiedBy>
  <cp:lastPrinted>2021-04-01T06:16:27Z</cp:lastPrinted>
  <dcterms:created xsi:type="dcterms:W3CDTF">2018-05-11T03:06:13Z</dcterms:created>
  <dcterms:modified xsi:type="dcterms:W3CDTF">2021-04-01T06:55:59Z</dcterms:modified>
</cp:coreProperties>
</file>