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Yen-TCHC\Documents\Zalo Received Files\"/>
    </mc:Choice>
  </mc:AlternateContent>
  <bookViews>
    <workbookView xWindow="135" yWindow="1365" windowWidth="15570" windowHeight="6780" tabRatio="813"/>
  </bookViews>
  <sheets>
    <sheet name="TONG HOP" sheetId="43" r:id="rId1"/>
    <sheet name="Sheet1" sheetId="48" state="hidden" r:id="rId2"/>
    <sheet name="TY LE %" sheetId="49" r:id="rId3"/>
  </sheets>
  <externalReferences>
    <externalReference r:id="rId4"/>
    <externalReference r:id="rId5"/>
    <externalReference r:id="rId6"/>
    <externalReference r:id="rId7"/>
  </externalReferences>
  <definedNames>
    <definedName name="_xlnm._FilterDatabase" localSheetId="0" hidden="1">'TONG HOP'!$A$6:$AM$6</definedName>
    <definedName name="_xlnm._FilterDatabase" localSheetId="2" hidden="1">'TY LE %'!$A$4:$N$64</definedName>
    <definedName name="_xlnm.Print_Titles" localSheetId="0">'TONG HOP'!$4:$5</definedName>
    <definedName name="_xlnm.Print_Titles" localSheetId="2">'TY LE %'!$3:$4</definedName>
  </definedNames>
  <calcPr calcId="152511"/>
</workbook>
</file>

<file path=xl/calcChain.xml><?xml version="1.0" encoding="utf-8"?>
<calcChain xmlns="http://schemas.openxmlformats.org/spreadsheetml/2006/main">
  <c r="I69" i="49" l="1"/>
  <c r="I70" i="49"/>
  <c r="I68" i="49"/>
  <c r="G69" i="49"/>
  <c r="G68" i="49"/>
  <c r="E69" i="49"/>
  <c r="E70" i="49"/>
  <c r="E68" i="49"/>
  <c r="H74" i="49"/>
  <c r="F74" i="49"/>
  <c r="D74" i="49"/>
  <c r="H70" i="49"/>
  <c r="H71" i="49"/>
  <c r="H72" i="49"/>
  <c r="H69" i="49"/>
  <c r="H68" i="49"/>
  <c r="G62" i="49"/>
  <c r="E62" i="49"/>
  <c r="G60" i="49"/>
  <c r="E60" i="49"/>
  <c r="D63" i="49"/>
  <c r="D62" i="49" s="1"/>
  <c r="D61" i="49"/>
  <c r="D60" i="49" s="1"/>
  <c r="D59" i="49"/>
  <c r="D58" i="49" s="1"/>
  <c r="H58" i="49" s="1"/>
  <c r="G58" i="49"/>
  <c r="E58" i="49"/>
  <c r="D57" i="49"/>
  <c r="D56" i="49" s="1"/>
  <c r="H56" i="49" s="1"/>
  <c r="G56" i="49"/>
  <c r="E56" i="49"/>
  <c r="D55" i="49"/>
  <c r="D54" i="49"/>
  <c r="D53" i="49" s="1"/>
  <c r="G53" i="49"/>
  <c r="E53" i="49"/>
  <c r="D52" i="49"/>
  <c r="D51" i="49" s="1"/>
  <c r="G51" i="49"/>
  <c r="E51" i="49"/>
  <c r="D50" i="49"/>
  <c r="D49" i="49" s="1"/>
  <c r="G49" i="49"/>
  <c r="E49" i="49"/>
  <c r="D48" i="49"/>
  <c r="G47" i="49"/>
  <c r="E47" i="49"/>
  <c r="D47" i="49"/>
  <c r="D46" i="49"/>
  <c r="D45" i="49" s="1"/>
  <c r="H45" i="49" s="1"/>
  <c r="G45" i="49"/>
  <c r="E45" i="49"/>
  <c r="D44" i="49"/>
  <c r="D43" i="49" s="1"/>
  <c r="D33" i="49"/>
  <c r="E43" i="49"/>
  <c r="E40" i="49"/>
  <c r="D42" i="49"/>
  <c r="D41" i="49"/>
  <c r="E37" i="49"/>
  <c r="D39" i="49"/>
  <c r="D38" i="49"/>
  <c r="D37" i="49" s="1"/>
  <c r="E34" i="49"/>
  <c r="D36" i="49"/>
  <c r="D35" i="49"/>
  <c r="D34" i="49" s="1"/>
  <c r="E32" i="49"/>
  <c r="D32" i="49"/>
  <c r="E29" i="49"/>
  <c r="D31" i="49"/>
  <c r="D29" i="49" s="1"/>
  <c r="D30" i="49"/>
  <c r="E27" i="49"/>
  <c r="D27" i="49"/>
  <c r="E24" i="49"/>
  <c r="D26" i="49"/>
  <c r="D24" i="49" s="1"/>
  <c r="D25" i="49"/>
  <c r="D23" i="49"/>
  <c r="D22" i="49"/>
  <c r="D21" i="49" s="1"/>
  <c r="E21" i="49"/>
  <c r="G18" i="49"/>
  <c r="E18" i="49"/>
  <c r="D20" i="49"/>
  <c r="D18" i="49" s="1"/>
  <c r="H18" i="49" s="1"/>
  <c r="D19" i="49"/>
  <c r="E15" i="49"/>
  <c r="D17" i="49"/>
  <c r="D16" i="49"/>
  <c r="D14" i="49"/>
  <c r="D13" i="49"/>
  <c r="E12" i="49"/>
  <c r="E9" i="49"/>
  <c r="D11" i="49"/>
  <c r="D10" i="49"/>
  <c r="D72" i="49"/>
  <c r="D70" i="49"/>
  <c r="D69" i="49"/>
  <c r="D68" i="49"/>
  <c r="D8" i="49"/>
  <c r="D7" i="49"/>
  <c r="D6" i="49" s="1"/>
  <c r="D40" i="49" l="1"/>
  <c r="D15" i="49"/>
  <c r="F15" i="49" s="1"/>
  <c r="D9" i="49"/>
  <c r="F9" i="49" s="1"/>
  <c r="F29" i="49"/>
  <c r="F24" i="49"/>
  <c r="D64" i="49"/>
  <c r="F37" i="49"/>
  <c r="D73" i="49"/>
  <c r="F27" i="49"/>
  <c r="D12" i="49"/>
  <c r="F12" i="49" s="1"/>
  <c r="F18" i="49"/>
  <c r="F47" i="49"/>
  <c r="F53" i="49"/>
  <c r="H60" i="49"/>
  <c r="F34" i="49"/>
  <c r="F40" i="49"/>
  <c r="F62" i="49"/>
  <c r="F21" i="49"/>
  <c r="F60" i="49"/>
  <c r="H62" i="49"/>
  <c r="F32" i="49"/>
  <c r="H47" i="49"/>
  <c r="H53" i="49"/>
  <c r="F58" i="49"/>
  <c r="F56" i="49"/>
  <c r="F51" i="49"/>
  <c r="H51" i="49"/>
  <c r="F49" i="49"/>
  <c r="H49" i="49"/>
  <c r="F45" i="49"/>
  <c r="F43" i="49"/>
  <c r="F68" i="49"/>
  <c r="F72" i="49"/>
  <c r="F69" i="49"/>
  <c r="M64" i="49"/>
  <c r="C33" i="49"/>
  <c r="C32" i="49" s="1"/>
  <c r="C61" i="49"/>
  <c r="C54" i="49"/>
  <c r="I47" i="49"/>
  <c r="J47" i="49" s="1"/>
  <c r="G43" i="49"/>
  <c r="H43" i="49" s="1"/>
  <c r="E6" i="49"/>
  <c r="F6" i="49" s="1"/>
  <c r="G6" i="49"/>
  <c r="H6" i="49" s="1"/>
  <c r="E71" i="49" l="1"/>
  <c r="I64" i="49"/>
  <c r="J64" i="49" s="1"/>
  <c r="G64" i="49"/>
  <c r="H64" i="49" s="1"/>
  <c r="E64" i="49"/>
  <c r="F64" i="49" s="1"/>
  <c r="C59" i="49" l="1"/>
  <c r="C58" i="49" s="1"/>
  <c r="C46" i="49"/>
  <c r="C45" i="49" s="1"/>
  <c r="C5" i="49"/>
  <c r="C36" i="49"/>
  <c r="F36" i="49" s="1"/>
  <c r="C35" i="49"/>
  <c r="C39" i="49"/>
  <c r="C38" i="49"/>
  <c r="C28" i="49"/>
  <c r="C27" i="49" s="1"/>
  <c r="C31" i="49"/>
  <c r="C30" i="49"/>
  <c r="C42" i="49"/>
  <c r="F42" i="49" s="1"/>
  <c r="C41" i="49"/>
  <c r="C23" i="49"/>
  <c r="C22" i="49"/>
  <c r="C7" i="49"/>
  <c r="C8" i="49"/>
  <c r="F8" i="49" s="1"/>
  <c r="C20" i="49"/>
  <c r="H20" i="49" s="1"/>
  <c r="C19" i="49"/>
  <c r="C18" i="49" l="1"/>
  <c r="C21" i="49"/>
  <c r="C29" i="49"/>
  <c r="C34" i="49"/>
  <c r="C6" i="49"/>
  <c r="C37" i="49"/>
  <c r="F41" i="49"/>
  <c r="C40" i="49"/>
  <c r="F73" i="49"/>
  <c r="H8" i="49"/>
  <c r="C26" i="49"/>
  <c r="F26" i="49" s="1"/>
  <c r="C25" i="49"/>
  <c r="C17" i="49"/>
  <c r="C16" i="49"/>
  <c r="C11" i="49"/>
  <c r="C10" i="49"/>
  <c r="C14" i="49"/>
  <c r="F14" i="49" s="1"/>
  <c r="C13" i="49"/>
  <c r="C63" i="49"/>
  <c r="C62" i="49" s="1"/>
  <c r="C57" i="49"/>
  <c r="C56" i="49" s="1"/>
  <c r="C60" i="49"/>
  <c r="C52" i="49"/>
  <c r="C51" i="49" s="1"/>
  <c r="C55" i="49"/>
  <c r="C53" i="49" s="1"/>
  <c r="C50" i="49"/>
  <c r="C49" i="49" s="1"/>
  <c r="C48" i="49"/>
  <c r="C44" i="49"/>
  <c r="C43" i="49" s="1"/>
  <c r="F55" i="49"/>
  <c r="C9" i="49" l="1"/>
  <c r="C24" i="49"/>
  <c r="J48" i="49"/>
  <c r="C47" i="49"/>
  <c r="F57" i="49"/>
  <c r="F13" i="49"/>
  <c r="C12" i="49"/>
  <c r="C15" i="49"/>
  <c r="H73" i="49"/>
  <c r="H63" i="49"/>
  <c r="F63" i="49"/>
  <c r="H61" i="49"/>
  <c r="F61" i="49"/>
  <c r="H59" i="49"/>
  <c r="F59" i="49"/>
  <c r="H57" i="49"/>
  <c r="J54" i="49"/>
  <c r="H54" i="49"/>
  <c r="F54" i="49"/>
  <c r="H52" i="49"/>
  <c r="F52" i="49"/>
  <c r="J50" i="49"/>
  <c r="H50" i="49"/>
  <c r="F50" i="49"/>
  <c r="H48" i="49"/>
  <c r="F48" i="49"/>
  <c r="H46" i="49"/>
  <c r="F46" i="49"/>
  <c r="H44" i="49"/>
  <c r="F44" i="49"/>
  <c r="F39" i="49"/>
  <c r="F38" i="49"/>
  <c r="F35" i="49"/>
  <c r="F31" i="49"/>
  <c r="F30" i="49"/>
  <c r="F28" i="49"/>
  <c r="F25" i="49"/>
  <c r="F23" i="49"/>
  <c r="F22" i="49"/>
  <c r="F20" i="49"/>
  <c r="H19" i="49"/>
  <c r="F19" i="49"/>
  <c r="F17" i="49"/>
  <c r="F16" i="49"/>
  <c r="F11" i="49"/>
  <c r="F10" i="49"/>
  <c r="F7" i="49"/>
  <c r="F5" i="49"/>
  <c r="C64" i="49" l="1"/>
  <c r="Z193" i="43"/>
  <c r="AA193" i="43" s="1"/>
  <c r="Z192" i="43"/>
  <c r="AA192" i="43" s="1"/>
  <c r="Z325" i="43"/>
  <c r="AA325" i="43" s="1"/>
  <c r="Z191" i="43"/>
  <c r="AA191" i="43" s="1"/>
  <c r="Z190" i="43"/>
  <c r="AA190" i="43" s="1"/>
  <c r="Z189" i="43"/>
  <c r="AA189" i="43" s="1"/>
  <c r="Z188" i="43"/>
  <c r="AA188" i="43" s="1"/>
  <c r="Z187" i="43"/>
  <c r="AA187" i="43" s="1"/>
  <c r="Z186" i="43"/>
  <c r="AA186" i="43" s="1"/>
  <c r="Z185" i="43"/>
  <c r="AA185" i="43" s="1"/>
  <c r="Z184" i="43"/>
  <c r="AA184" i="43" s="1"/>
  <c r="Z324" i="43"/>
  <c r="AA324" i="43" s="1"/>
  <c r="Z313" i="43"/>
  <c r="AA313" i="43" s="1"/>
  <c r="Z183" i="43"/>
  <c r="AA183" i="43" s="1"/>
  <c r="Z182" i="43"/>
  <c r="AA182" i="43" s="1"/>
  <c r="Z181" i="43"/>
  <c r="AA181" i="43" s="1"/>
  <c r="Z180" i="43"/>
  <c r="AA180" i="43" s="1"/>
  <c r="Z179" i="43"/>
  <c r="AA179" i="43" s="1"/>
  <c r="Z178" i="43"/>
  <c r="AA178" i="43" s="1"/>
  <c r="Z177" i="43"/>
  <c r="AA177" i="43" s="1"/>
  <c r="Z176" i="43"/>
  <c r="AA176" i="43" s="1"/>
  <c r="Z312" i="43"/>
  <c r="AA312" i="43" s="1"/>
  <c r="Z175" i="43"/>
  <c r="AA175" i="43" s="1"/>
  <c r="Z174" i="43"/>
  <c r="AA174" i="43" s="1"/>
  <c r="Z173" i="43"/>
  <c r="AA173" i="43" s="1"/>
  <c r="X324" i="43" l="1"/>
  <c r="Z84" i="43"/>
  <c r="AA84" i="43" s="1"/>
  <c r="Z290" i="43"/>
  <c r="AA290" i="43" s="1"/>
  <c r="Z289" i="43"/>
  <c r="AA289" i="43" s="1"/>
  <c r="Z288" i="43"/>
  <c r="AA288" i="43" s="1"/>
  <c r="Z287" i="43"/>
  <c r="AA287" i="43" s="1"/>
  <c r="Z286" i="43"/>
  <c r="AA286" i="43" s="1"/>
  <c r="Z285" i="43"/>
  <c r="AA285" i="43" s="1"/>
  <c r="Z284" i="43"/>
  <c r="AA284" i="43" s="1"/>
  <c r="Z283" i="43"/>
  <c r="AA283" i="43" s="1"/>
  <c r="Z282" i="43"/>
  <c r="AA282" i="43" s="1"/>
  <c r="Z281" i="43"/>
  <c r="AA281" i="43" s="1"/>
  <c r="Z280" i="43"/>
  <c r="AA280" i="43" s="1"/>
  <c r="Z279" i="43"/>
  <c r="AA279" i="43" s="1"/>
  <c r="Z278" i="43"/>
  <c r="AA278" i="43" s="1"/>
  <c r="Z277" i="43"/>
  <c r="AA277" i="43" s="1"/>
  <c r="Z276" i="43"/>
  <c r="AA276" i="43" s="1"/>
  <c r="Z275" i="43"/>
  <c r="AA275" i="43" s="1"/>
  <c r="Z274" i="43"/>
  <c r="AA274" i="43" s="1"/>
  <c r="Z273" i="43"/>
  <c r="AA273" i="43" s="1"/>
  <c r="Z272" i="43"/>
  <c r="AA272" i="43" s="1"/>
  <c r="Z271" i="43"/>
  <c r="AA271" i="43" s="1"/>
  <c r="Z270" i="43"/>
  <c r="AA270" i="43" s="1"/>
  <c r="Z269" i="43"/>
  <c r="AA269" i="43" s="1"/>
  <c r="Z322" i="43"/>
  <c r="AA322" i="43" s="1"/>
  <c r="Z268" i="43"/>
  <c r="AA268" i="43" s="1"/>
  <c r="Z320" i="43"/>
  <c r="AA320" i="43" s="1"/>
  <c r="Z267" i="43"/>
  <c r="AA267" i="43" s="1"/>
  <c r="Z319" i="43"/>
  <c r="AA319" i="43" s="1"/>
  <c r="Z266" i="43"/>
  <c r="AA266" i="43" s="1"/>
  <c r="Z321" i="43"/>
  <c r="AA321" i="43" s="1"/>
  <c r="Z265" i="43"/>
  <c r="AA265" i="43" s="1"/>
  <c r="Z318" i="43"/>
  <c r="AA318" i="43" s="1"/>
  <c r="Z317" i="43"/>
  <c r="AA317" i="43" s="1"/>
  <c r="Z264" i="43"/>
  <c r="Z328" i="43"/>
  <c r="AA328" i="43" s="1"/>
  <c r="Z263" i="43"/>
  <c r="AA263" i="43" s="1"/>
  <c r="Z262" i="43"/>
  <c r="AA262" i="43" s="1"/>
  <c r="Z261" i="43"/>
  <c r="AA261" i="43" s="1"/>
  <c r="Z260" i="43"/>
  <c r="AA260" i="43" s="1"/>
  <c r="Z259" i="43"/>
  <c r="AA259" i="43" s="1"/>
  <c r="Z258" i="43"/>
  <c r="AA258" i="43" s="1"/>
  <c r="Z257" i="43"/>
  <c r="AA257" i="43" s="1"/>
  <c r="Z256" i="43"/>
  <c r="AA256" i="43" s="1"/>
  <c r="Z255" i="43"/>
  <c r="AA255" i="43" s="1"/>
  <c r="Z316" i="43"/>
  <c r="AA316" i="43" s="1"/>
  <c r="Z254" i="43"/>
  <c r="AA254" i="43" s="1"/>
  <c r="Z253" i="43"/>
  <c r="AA253" i="43" s="1"/>
  <c r="Z252" i="43"/>
  <c r="AA252" i="43" s="1"/>
  <c r="Z251" i="43"/>
  <c r="AA251" i="43" s="1"/>
  <c r="Z250" i="43"/>
  <c r="AA250" i="43" s="1"/>
  <c r="Z249" i="43"/>
  <c r="AA249" i="43" s="1"/>
  <c r="Z248" i="43"/>
  <c r="AA248" i="43" s="1"/>
  <c r="Z247" i="43"/>
  <c r="AA247" i="43" s="1"/>
  <c r="Z246" i="43"/>
  <c r="AA246" i="43" s="1"/>
  <c r="Z245" i="43"/>
  <c r="AA245" i="43" s="1"/>
  <c r="Z315" i="43"/>
  <c r="AA315" i="43" s="1"/>
  <c r="Z244" i="43"/>
  <c r="AA244" i="43" s="1"/>
  <c r="Z243" i="43"/>
  <c r="AA243" i="43" s="1"/>
  <c r="Z242" i="43"/>
  <c r="AA242" i="43" s="1"/>
  <c r="Z241" i="43"/>
  <c r="AA241" i="43" s="1"/>
  <c r="Z240" i="43"/>
  <c r="AA240" i="43" s="1"/>
  <c r="Z239" i="43"/>
  <c r="AA239" i="43" s="1"/>
  <c r="Z238" i="43"/>
  <c r="AA238" i="43" s="1"/>
  <c r="Z237" i="43"/>
  <c r="AA237" i="43" s="1"/>
  <c r="Z236" i="43"/>
  <c r="AA236" i="43" s="1"/>
  <c r="Z235" i="43"/>
  <c r="AA235" i="43" s="1"/>
  <c r="Z234" i="43"/>
  <c r="AA234" i="43" s="1"/>
  <c r="Z233" i="43"/>
  <c r="AA233" i="43" s="1"/>
  <c r="Z232" i="43"/>
  <c r="AA232" i="43" s="1"/>
  <c r="Z231" i="43"/>
  <c r="AA231" i="43" s="1"/>
  <c r="Z230" i="43"/>
  <c r="AA230" i="43" s="1"/>
  <c r="Z229" i="43"/>
  <c r="AA229" i="43" s="1"/>
  <c r="Z228" i="43"/>
  <c r="AA228" i="43" s="1"/>
  <c r="Z227" i="43"/>
  <c r="AA227" i="43" s="1"/>
  <c r="Z226" i="43"/>
  <c r="AA226" i="43" s="1"/>
  <c r="Z314" i="43"/>
  <c r="AA314" i="43" s="1"/>
  <c r="Z225" i="43"/>
  <c r="AA225" i="43" s="1"/>
  <c r="Z224" i="43"/>
  <c r="AA224" i="43" s="1"/>
  <c r="Z223" i="43"/>
  <c r="AA223" i="43" s="1"/>
  <c r="Z222" i="43"/>
  <c r="AA222" i="43" s="1"/>
  <c r="Z221" i="43"/>
  <c r="AA221" i="43" s="1"/>
  <c r="Z220" i="43"/>
  <c r="AA220" i="43" s="1"/>
  <c r="Z219" i="43"/>
  <c r="AA219" i="43" s="1"/>
  <c r="Z218" i="43"/>
  <c r="AA218" i="43" s="1"/>
  <c r="Z217" i="43"/>
  <c r="AA217" i="43" s="1"/>
  <c r="Z216" i="43"/>
  <c r="AA216" i="43" s="1"/>
  <c r="Z215" i="43"/>
  <c r="AA215" i="43" s="1"/>
  <c r="Z214" i="43"/>
  <c r="AA214" i="43" s="1"/>
  <c r="Z213" i="43"/>
  <c r="AA213" i="43" s="1"/>
  <c r="Z212" i="43"/>
  <c r="AA212" i="43" s="1"/>
  <c r="Z211" i="43"/>
  <c r="AA211" i="43" s="1"/>
  <c r="Z210" i="43"/>
  <c r="AA210" i="43" s="1"/>
  <c r="Z209" i="43"/>
  <c r="AA209" i="43" s="1"/>
  <c r="Z208" i="43"/>
  <c r="AA208" i="43" s="1"/>
  <c r="Z207" i="43"/>
  <c r="AA207" i="43" s="1"/>
  <c r="Z206" i="43"/>
  <c r="AA206" i="43" s="1"/>
  <c r="Z205" i="43"/>
  <c r="AA205" i="43" s="1"/>
  <c r="Z204" i="43"/>
  <c r="AA204" i="43" s="1"/>
  <c r="Z203" i="43"/>
  <c r="AA203" i="43" s="1"/>
  <c r="Z202" i="43"/>
  <c r="AA202" i="43" s="1"/>
  <c r="Z201" i="43"/>
  <c r="AA201" i="43" s="1"/>
  <c r="Z327" i="43"/>
  <c r="AA327" i="43" s="1"/>
  <c r="Z200" i="43"/>
  <c r="AA200" i="43" s="1"/>
  <c r="Z199" i="43"/>
  <c r="AA199" i="43" s="1"/>
  <c r="Z198" i="43"/>
  <c r="AA198" i="43" s="1"/>
  <c r="Z197" i="43"/>
  <c r="AA197" i="43" s="1"/>
  <c r="Z196" i="43"/>
  <c r="AA196" i="43" s="1"/>
  <c r="Z195" i="43"/>
  <c r="AA195" i="43" s="1"/>
  <c r="Z194" i="43"/>
  <c r="AA194" i="43" s="1"/>
  <c r="Z172" i="43"/>
  <c r="AA172" i="43" s="1"/>
  <c r="Z171" i="43"/>
  <c r="AA171" i="43" s="1"/>
  <c r="Z170" i="43"/>
  <c r="AA170" i="43" s="1"/>
  <c r="Z311" i="43"/>
  <c r="AA311" i="43" s="1"/>
  <c r="Z169" i="43"/>
  <c r="AA169" i="43" s="1"/>
  <c r="Z168" i="43"/>
  <c r="AA168" i="43" s="1"/>
  <c r="Z167" i="43"/>
  <c r="AA167" i="43" s="1"/>
  <c r="Z310" i="43"/>
  <c r="AA310" i="43" s="1"/>
  <c r="Z166" i="43"/>
  <c r="AA166" i="43" s="1"/>
  <c r="Z165" i="43"/>
  <c r="AA165" i="43" s="1"/>
  <c r="Z309" i="43"/>
  <c r="AA309" i="43" s="1"/>
  <c r="Z164" i="43"/>
  <c r="AA164" i="43" s="1"/>
  <c r="Z163" i="43"/>
  <c r="AA163" i="43" s="1"/>
  <c r="Z162" i="43"/>
  <c r="AA162" i="43" s="1"/>
  <c r="Z161" i="43"/>
  <c r="AA161" i="43" s="1"/>
  <c r="Z308" i="43"/>
  <c r="AA308" i="43" s="1"/>
  <c r="Z160" i="43"/>
  <c r="AA160" i="43" s="1"/>
  <c r="Z159" i="43"/>
  <c r="AA159" i="43" s="1"/>
  <c r="Z158" i="43"/>
  <c r="AA158" i="43" s="1"/>
  <c r="Z157" i="43"/>
  <c r="AA157" i="43" s="1"/>
  <c r="Z156" i="43"/>
  <c r="AA156" i="43" s="1"/>
  <c r="Z155" i="43"/>
  <c r="AA155" i="43" s="1"/>
  <c r="Z154" i="43"/>
  <c r="AA154" i="43" s="1"/>
  <c r="Z307" i="43"/>
  <c r="AA307" i="43" s="1"/>
  <c r="Z153" i="43"/>
  <c r="AA153" i="43" s="1"/>
  <c r="Z152" i="43"/>
  <c r="Z151" i="43"/>
  <c r="AA151" i="43" s="1"/>
  <c r="Z150" i="43"/>
  <c r="AA150" i="43" s="1"/>
  <c r="Z306" i="43"/>
  <c r="AA306" i="43" s="1"/>
  <c r="Z305" i="43"/>
  <c r="AA305" i="43" s="1"/>
  <c r="Z149" i="43"/>
  <c r="AA149" i="43" s="1"/>
  <c r="Z304" i="43"/>
  <c r="AA304" i="43" s="1"/>
  <c r="Z148" i="43"/>
  <c r="AA148" i="43" s="1"/>
  <c r="Z147" i="43"/>
  <c r="AA147" i="43" s="1"/>
  <c r="Z146" i="43"/>
  <c r="AA146" i="43" s="1"/>
  <c r="Z303" i="43"/>
  <c r="AA303" i="43" s="1"/>
  <c r="Z145" i="43"/>
  <c r="AA145" i="43" s="1"/>
  <c r="Z144" i="43"/>
  <c r="AA144" i="43" s="1"/>
  <c r="Z302" i="43"/>
  <c r="AA302" i="43" s="1"/>
  <c r="Z143" i="43"/>
  <c r="AA143" i="43" s="1"/>
  <c r="Z142" i="43"/>
  <c r="AA142" i="43" s="1"/>
  <c r="Z141" i="43"/>
  <c r="AA141" i="43" s="1"/>
  <c r="Z140" i="43"/>
  <c r="AA140" i="43" s="1"/>
  <c r="Z139" i="43"/>
  <c r="AA139" i="43" s="1"/>
  <c r="Z138" i="43"/>
  <c r="AA138" i="43" s="1"/>
  <c r="Z137" i="43"/>
  <c r="AA137" i="43" s="1"/>
  <c r="Z136" i="43"/>
  <c r="AA136" i="43" s="1"/>
  <c r="Z301" i="43"/>
  <c r="AA301" i="43" s="1"/>
  <c r="Z135" i="43"/>
  <c r="AA135" i="43" s="1"/>
  <c r="Z134" i="43"/>
  <c r="AA134" i="43" s="1"/>
  <c r="Z300" i="43"/>
  <c r="AA300" i="43" s="1"/>
  <c r="Z133" i="43"/>
  <c r="AA133" i="43" s="1"/>
  <c r="Z132" i="43"/>
  <c r="AA132" i="43" s="1"/>
  <c r="Z131" i="43"/>
  <c r="AA131" i="43" s="1"/>
  <c r="Z130" i="43"/>
  <c r="AA130" i="43" s="1"/>
  <c r="Z129" i="43"/>
  <c r="AA129" i="43" s="1"/>
  <c r="Z128" i="43"/>
  <c r="AA128" i="43" s="1"/>
  <c r="Z127" i="43"/>
  <c r="AA127" i="43" s="1"/>
  <c r="Z126" i="43"/>
  <c r="AA126" i="43" s="1"/>
  <c r="Z125" i="43"/>
  <c r="AA125" i="43" s="1"/>
  <c r="Z124" i="43"/>
  <c r="AA124" i="43" s="1"/>
  <c r="Z123" i="43"/>
  <c r="AA123" i="43" s="1"/>
  <c r="Z299" i="43"/>
  <c r="AA299" i="43" s="1"/>
  <c r="Z122" i="43"/>
  <c r="AA122" i="43" s="1"/>
  <c r="Z121" i="43"/>
  <c r="AA121" i="43" s="1"/>
  <c r="Z120" i="43"/>
  <c r="AA120" i="43" s="1"/>
  <c r="Z119" i="43"/>
  <c r="AA119" i="43" s="1"/>
  <c r="Z118" i="43"/>
  <c r="AA118" i="43" s="1"/>
  <c r="Z117" i="43"/>
  <c r="AA117" i="43" s="1"/>
  <c r="Z116" i="43"/>
  <c r="AA116" i="43" s="1"/>
  <c r="Z115" i="43"/>
  <c r="AA115" i="43" s="1"/>
  <c r="Z298" i="43"/>
  <c r="AA298" i="43" s="1"/>
  <c r="Z114" i="43"/>
  <c r="AA114" i="43" s="1"/>
  <c r="Z297" i="43"/>
  <c r="AA297" i="43" s="1"/>
  <c r="Z113" i="43"/>
  <c r="AA113" i="43" s="1"/>
  <c r="Z112" i="43"/>
  <c r="AA112" i="43" s="1"/>
  <c r="Z111" i="43"/>
  <c r="AA111" i="43" s="1"/>
  <c r="Z110" i="43"/>
  <c r="AA110" i="43" s="1"/>
  <c r="Z102" i="43"/>
  <c r="AA102" i="43" s="1"/>
  <c r="Z101" i="43"/>
  <c r="AA101" i="43" s="1"/>
  <c r="Z296" i="43"/>
  <c r="AA296" i="43" s="1"/>
  <c r="Z100" i="43"/>
  <c r="AA100" i="43" s="1"/>
  <c r="Z109" i="43"/>
  <c r="AA109" i="43" s="1"/>
  <c r="Z99" i="43"/>
  <c r="AA99" i="43" s="1"/>
  <c r="Z108" i="43"/>
  <c r="AA108" i="43" s="1"/>
  <c r="Z98" i="43"/>
  <c r="AA98" i="43" s="1"/>
  <c r="Z107" i="43"/>
  <c r="AA107" i="43" s="1"/>
  <c r="Z106" i="43"/>
  <c r="AA106" i="43" s="1"/>
  <c r="Z105" i="43"/>
  <c r="AA105" i="43" s="1"/>
  <c r="Z97" i="43"/>
  <c r="AA97" i="43" s="1"/>
  <c r="Z293" i="43"/>
  <c r="AA293" i="43" s="1"/>
  <c r="Z295" i="43"/>
  <c r="AA295" i="43" s="1"/>
  <c r="Z104" i="43"/>
  <c r="AA104" i="43" s="1"/>
  <c r="Z294" i="43"/>
  <c r="AA294" i="43" s="1"/>
  <c r="Z96" i="43"/>
  <c r="AA96" i="43" s="1"/>
  <c r="Z103" i="43"/>
  <c r="AA103" i="43" s="1"/>
  <c r="Z95" i="43"/>
  <c r="AA95" i="43" s="1"/>
  <c r="Z94" i="43"/>
  <c r="AA94" i="43" s="1"/>
  <c r="Z93" i="43"/>
  <c r="AA93" i="43" s="1"/>
  <c r="Z92" i="43"/>
  <c r="AA92" i="43" s="1"/>
  <c r="Z91" i="43"/>
  <c r="AA91" i="43" s="1"/>
  <c r="Z90" i="43"/>
  <c r="AA90" i="43" s="1"/>
  <c r="Z89" i="43"/>
  <c r="Z88" i="43"/>
  <c r="AA88" i="43" s="1"/>
  <c r="Z87" i="43"/>
  <c r="AA87" i="43" s="1"/>
  <c r="Z86" i="43"/>
  <c r="AA86" i="43" s="1"/>
  <c r="Z85" i="43"/>
  <c r="AA85" i="43" s="1"/>
  <c r="Z83" i="43"/>
  <c r="AA83" i="43" s="1"/>
  <c r="Z82" i="43"/>
  <c r="AA82" i="43" s="1"/>
  <c r="Z81" i="43"/>
  <c r="AA81" i="43" s="1"/>
  <c r="Z80" i="43"/>
  <c r="AA80" i="43" s="1"/>
  <c r="Z79" i="43"/>
  <c r="AA79" i="43" s="1"/>
  <c r="Z78" i="43"/>
  <c r="AA78" i="43" s="1"/>
  <c r="Z77" i="43"/>
  <c r="AA77" i="43" s="1"/>
  <c r="Z76" i="43"/>
  <c r="AA76" i="43" s="1"/>
  <c r="Z75" i="43"/>
  <c r="AA75" i="43" s="1"/>
  <c r="Z74" i="43"/>
  <c r="AA74" i="43" s="1"/>
  <c r="Z73" i="43"/>
  <c r="AA73" i="43" s="1"/>
  <c r="Z72" i="43"/>
  <c r="AA72" i="43" s="1"/>
  <c r="Z71" i="43"/>
  <c r="AA71" i="43" s="1"/>
  <c r="Z70" i="43"/>
  <c r="AA70" i="43" s="1"/>
  <c r="Z69" i="43"/>
  <c r="AA69" i="43" s="1"/>
  <c r="Z68" i="43"/>
  <c r="AA68" i="43" s="1"/>
  <c r="Z67" i="43"/>
  <c r="AA67" i="43" s="1"/>
  <c r="Z66" i="43"/>
  <c r="AA66" i="43" s="1"/>
  <c r="Z65" i="43"/>
  <c r="AA65" i="43" s="1"/>
  <c r="Z64" i="43"/>
  <c r="AA64" i="43" s="1"/>
  <c r="Z63" i="43"/>
  <c r="AA63" i="43" s="1"/>
  <c r="Z61" i="43"/>
  <c r="AA61" i="43" s="1"/>
  <c r="Z62" i="43"/>
  <c r="AA62" i="43" s="1"/>
  <c r="Z60" i="43"/>
  <c r="AA60" i="43" s="1"/>
  <c r="Z59" i="43"/>
  <c r="AA59" i="43" s="1"/>
  <c r="Z58" i="43"/>
  <c r="AA58" i="43" s="1"/>
  <c r="Z57" i="43"/>
  <c r="AA57" i="43" s="1"/>
  <c r="Z56" i="43"/>
  <c r="AA56" i="43" s="1"/>
  <c r="Z55" i="43"/>
  <c r="AA55" i="43" s="1"/>
  <c r="Z54" i="43"/>
  <c r="AA54" i="43" s="1"/>
  <c r="Z53" i="43"/>
  <c r="AA53" i="43" s="1"/>
  <c r="Z52" i="43"/>
  <c r="AA52" i="43" s="1"/>
  <c r="Z51" i="43"/>
  <c r="AA51" i="43" s="1"/>
  <c r="Z50" i="43"/>
  <c r="AA50" i="43" s="1"/>
  <c r="Z49" i="43"/>
  <c r="AA49" i="43" s="1"/>
  <c r="Z48" i="43"/>
  <c r="AA48" i="43" s="1"/>
  <c r="Z45" i="43"/>
  <c r="AA45" i="43" s="1"/>
  <c r="Z47" i="43"/>
  <c r="AA47" i="43" s="1"/>
  <c r="Z46" i="43"/>
  <c r="AA46" i="43" s="1"/>
  <c r="Z44" i="43"/>
  <c r="AA44" i="43" s="1"/>
  <c r="Z43" i="43"/>
  <c r="AA43" i="43" s="1"/>
  <c r="Z42" i="43"/>
  <c r="AA42" i="43" s="1"/>
  <c r="Z41" i="43"/>
  <c r="AA41" i="43" s="1"/>
  <c r="Z40" i="43"/>
  <c r="AA40" i="43" s="1"/>
  <c r="Z39" i="43"/>
  <c r="AA39" i="43" s="1"/>
  <c r="Z38" i="43"/>
  <c r="AA38" i="43" s="1"/>
  <c r="Z37" i="43"/>
  <c r="AA37" i="43" s="1"/>
  <c r="Z36" i="43"/>
  <c r="AA36" i="43" s="1"/>
  <c r="Z292" i="43"/>
  <c r="AA292" i="43" s="1"/>
  <c r="Z35" i="43"/>
  <c r="AA35" i="43" s="1"/>
  <c r="Z34" i="43"/>
  <c r="AA34" i="43" s="1"/>
  <c r="Z33" i="43"/>
  <c r="AA33" i="43" s="1"/>
  <c r="Z32" i="43"/>
  <c r="AA32" i="43" s="1"/>
  <c r="Z31" i="43"/>
  <c r="AA31" i="43" s="1"/>
  <c r="Z30" i="43"/>
  <c r="AA30" i="43" s="1"/>
  <c r="Z29" i="43"/>
  <c r="AA29" i="43" s="1"/>
  <c r="Z28" i="43"/>
  <c r="AA28" i="43" s="1"/>
  <c r="Z27" i="43"/>
  <c r="AA27" i="43" s="1"/>
  <c r="Z26" i="43"/>
  <c r="AA26" i="43" s="1"/>
  <c r="Z25" i="43"/>
  <c r="AA25" i="43" s="1"/>
  <c r="Z24" i="43"/>
  <c r="AA24" i="43" s="1"/>
  <c r="Z23" i="43"/>
  <c r="AA23" i="43" s="1"/>
  <c r="Z22" i="43"/>
  <c r="AA22" i="43" s="1"/>
  <c r="Z21" i="43"/>
  <c r="AA21" i="43" s="1"/>
  <c r="Z13" i="43"/>
  <c r="AA13" i="43" s="1"/>
  <c r="Z20" i="43"/>
  <c r="AA20" i="43" s="1"/>
  <c r="Z19" i="43"/>
  <c r="AA19" i="43" s="1"/>
  <c r="Z18" i="43"/>
  <c r="AA18" i="43" s="1"/>
  <c r="Z17" i="43"/>
  <c r="AA17" i="43" s="1"/>
  <c r="Z16" i="43"/>
  <c r="AA16" i="43" s="1"/>
  <c r="Z15" i="43"/>
  <c r="AA15" i="43" s="1"/>
  <c r="Z14" i="43"/>
  <c r="AA14" i="43" s="1"/>
  <c r="Z12" i="43"/>
  <c r="AA12" i="43" s="1"/>
  <c r="Z11" i="43"/>
  <c r="AA11" i="43" s="1"/>
  <c r="Z10" i="43"/>
  <c r="AA10" i="43" s="1"/>
  <c r="Z9" i="43"/>
  <c r="AA9" i="43" s="1"/>
  <c r="Z8" i="43"/>
  <c r="AA8" i="43" s="1"/>
  <c r="X12" i="43" l="1"/>
  <c r="X15" i="43"/>
  <c r="X16" i="43"/>
  <c r="X17" i="43"/>
  <c r="X18" i="43"/>
  <c r="X19" i="43"/>
  <c r="X20" i="43"/>
  <c r="X13" i="43"/>
  <c r="X21" i="43"/>
  <c r="X22" i="43"/>
  <c r="X23" i="43"/>
  <c r="X24" i="43"/>
  <c r="X25" i="43"/>
  <c r="X26" i="43"/>
  <c r="X27" i="43"/>
  <c r="X28" i="43"/>
  <c r="X29" i="43"/>
  <c r="X30" i="43"/>
  <c r="X31" i="43"/>
  <c r="X32" i="43"/>
  <c r="X33" i="43"/>
  <c r="X34" i="43"/>
  <c r="X35" i="43"/>
  <c r="X292" i="43"/>
  <c r="X36" i="43"/>
  <c r="X37" i="43"/>
  <c r="X38" i="43"/>
  <c r="X39" i="43"/>
  <c r="X40" i="43"/>
  <c r="X41" i="43"/>
  <c r="X42" i="43"/>
  <c r="X43" i="43"/>
  <c r="X44" i="43"/>
  <c r="X47" i="43"/>
  <c r="X45" i="43"/>
  <c r="X48" i="43"/>
  <c r="X49" i="43"/>
  <c r="X50" i="43"/>
  <c r="X51" i="43"/>
  <c r="X52" i="43"/>
  <c r="X53" i="43"/>
  <c r="X54" i="43"/>
  <c r="X55" i="43"/>
  <c r="X56" i="43"/>
  <c r="X57" i="43"/>
  <c r="X58" i="43"/>
  <c r="X59" i="43"/>
  <c r="X60" i="43"/>
  <c r="X62" i="43"/>
  <c r="X61" i="43"/>
  <c r="X63" i="43"/>
  <c r="X64" i="43"/>
  <c r="X65" i="43"/>
  <c r="X66" i="43"/>
  <c r="X67" i="43"/>
  <c r="X68" i="43"/>
  <c r="X69" i="43"/>
  <c r="X70" i="43"/>
  <c r="X71" i="43"/>
  <c r="X72" i="43"/>
  <c r="X73" i="43"/>
  <c r="X74" i="43"/>
  <c r="X75" i="43"/>
  <c r="X46" i="43"/>
  <c r="X76" i="43"/>
  <c r="X77" i="43"/>
  <c r="X78" i="43"/>
  <c r="X80" i="43"/>
  <c r="X81" i="43"/>
  <c r="X82" i="43"/>
  <c r="X83" i="43"/>
  <c r="X84" i="43"/>
  <c r="X85" i="43"/>
  <c r="X86" i="43"/>
  <c r="X87" i="43"/>
  <c r="X88" i="43"/>
  <c r="X89" i="43"/>
  <c r="X90" i="43"/>
  <c r="X91" i="43"/>
  <c r="X92" i="43"/>
  <c r="X93" i="43"/>
  <c r="X94" i="43"/>
  <c r="X95" i="43"/>
  <c r="X103" i="43"/>
  <c r="X96" i="43"/>
  <c r="X294" i="43"/>
  <c r="X104" i="43"/>
  <c r="X295" i="43"/>
  <c r="X293" i="43"/>
  <c r="X97" i="43"/>
  <c r="X105" i="43"/>
  <c r="X106" i="43"/>
  <c r="X107" i="43"/>
  <c r="X98" i="43"/>
  <c r="X108" i="43"/>
  <c r="X99" i="43"/>
  <c r="X109" i="43"/>
  <c r="X100" i="43"/>
  <c r="X296" i="43"/>
  <c r="X101" i="43"/>
  <c r="X102" i="43"/>
  <c r="X110" i="43"/>
  <c r="X111" i="43"/>
  <c r="X112" i="43"/>
  <c r="X113" i="43"/>
  <c r="X297" i="43"/>
  <c r="X114" i="43"/>
  <c r="X298" i="43"/>
  <c r="X115" i="43"/>
  <c r="X116" i="43"/>
  <c r="X117" i="43"/>
  <c r="X118" i="43"/>
  <c r="X119" i="43"/>
  <c r="X120" i="43"/>
  <c r="X121" i="43"/>
  <c r="X122" i="43"/>
  <c r="X299" i="43"/>
  <c r="X123" i="43"/>
  <c r="X124" i="43"/>
  <c r="X125" i="43"/>
  <c r="X126" i="43"/>
  <c r="X127" i="43"/>
  <c r="X128" i="43"/>
  <c r="X129" i="43"/>
  <c r="X130" i="43"/>
  <c r="X131" i="43"/>
  <c r="X132" i="43"/>
  <c r="X133" i="43"/>
  <c r="X300" i="43"/>
  <c r="X134" i="43"/>
  <c r="X135" i="43"/>
  <c r="X301" i="43"/>
  <c r="X136" i="43"/>
  <c r="X137" i="43"/>
  <c r="X138" i="43"/>
  <c r="X139" i="43"/>
  <c r="X79" i="43"/>
  <c r="X140" i="43"/>
  <c r="X141" i="43"/>
  <c r="X142" i="43"/>
  <c r="X143" i="43"/>
  <c r="X302" i="43"/>
  <c r="X144" i="43"/>
  <c r="X145" i="43"/>
  <c r="X303" i="43"/>
  <c r="X146" i="43"/>
  <c r="X147" i="43"/>
  <c r="X148" i="43"/>
  <c r="X304" i="43"/>
  <c r="X149" i="43"/>
  <c r="X305" i="43"/>
  <c r="X306" i="43"/>
  <c r="X150" i="43"/>
  <c r="X151" i="43"/>
  <c r="X152" i="43"/>
  <c r="X153" i="43"/>
  <c r="X307" i="43"/>
  <c r="X154" i="43"/>
  <c r="X155" i="43"/>
  <c r="X156" i="43"/>
  <c r="X157" i="43"/>
  <c r="X158" i="43"/>
  <c r="X159" i="43"/>
  <c r="X160" i="43"/>
  <c r="X308" i="43"/>
  <c r="X161" i="43"/>
  <c r="X162" i="43"/>
  <c r="X163" i="43"/>
  <c r="X164" i="43"/>
  <c r="X309" i="43"/>
  <c r="X165" i="43"/>
  <c r="X166" i="43"/>
  <c r="X310" i="43"/>
  <c r="X167" i="43"/>
  <c r="X168" i="43"/>
  <c r="X169" i="43"/>
  <c r="X311" i="43"/>
  <c r="X170" i="43"/>
  <c r="X171" i="43"/>
  <c r="X172" i="43"/>
  <c r="X173" i="43"/>
  <c r="X174" i="43"/>
  <c r="X175" i="43"/>
  <c r="X312" i="43"/>
  <c r="X176" i="43"/>
  <c r="X177" i="43"/>
  <c r="X178" i="43"/>
  <c r="X179" i="43"/>
  <c r="X180" i="43"/>
  <c r="X181" i="43"/>
  <c r="X182" i="43"/>
  <c r="X183" i="43"/>
  <c r="X313" i="43"/>
  <c r="X184" i="43"/>
  <c r="X185" i="43"/>
  <c r="X186" i="43"/>
  <c r="X187" i="43"/>
  <c r="X188" i="43"/>
  <c r="X189" i="43"/>
  <c r="X190" i="43"/>
  <c r="X191" i="43"/>
  <c r="X325" i="43"/>
  <c r="X192" i="43"/>
  <c r="X14" i="43"/>
  <c r="X193" i="43"/>
  <c r="X194" i="43"/>
  <c r="X195" i="43"/>
  <c r="X196" i="43"/>
  <c r="X197" i="43"/>
  <c r="X198" i="43"/>
  <c r="X199" i="43"/>
  <c r="X200" i="43"/>
  <c r="X327" i="43"/>
  <c r="X201" i="43"/>
  <c r="X202" i="43"/>
  <c r="X203" i="43"/>
  <c r="X204" i="43"/>
  <c r="X205" i="43"/>
  <c r="X206" i="43"/>
  <c r="X207" i="43"/>
  <c r="X208" i="43"/>
  <c r="X209" i="43"/>
  <c r="X210" i="43"/>
  <c r="X211" i="43"/>
  <c r="X212" i="43"/>
  <c r="X213" i="43"/>
  <c r="X214" i="43"/>
  <c r="X215" i="43"/>
  <c r="X216" i="43"/>
  <c r="X217" i="43"/>
  <c r="X218" i="43"/>
  <c r="X219" i="43"/>
  <c r="X220" i="43"/>
  <c r="X221" i="43"/>
  <c r="X222" i="43"/>
  <c r="X223" i="43"/>
  <c r="X224" i="43"/>
  <c r="X225" i="43"/>
  <c r="X314" i="43"/>
  <c r="X226" i="43"/>
  <c r="X227" i="43"/>
  <c r="X228" i="43"/>
  <c r="X229" i="43"/>
  <c r="X230" i="43"/>
  <c r="X231" i="43"/>
  <c r="X232" i="43"/>
  <c r="X233" i="43"/>
  <c r="X234" i="43"/>
  <c r="X235" i="43"/>
  <c r="X236" i="43"/>
  <c r="X237" i="43"/>
  <c r="X238" i="43"/>
  <c r="X239" i="43"/>
  <c r="X240" i="43"/>
  <c r="X241" i="43"/>
  <c r="X242" i="43"/>
  <c r="X243" i="43"/>
  <c r="X244" i="43"/>
  <c r="X315" i="43"/>
  <c r="X245" i="43"/>
  <c r="X246" i="43"/>
  <c r="X247" i="43"/>
  <c r="X248" i="43"/>
  <c r="X249" i="43"/>
  <c r="X250" i="43"/>
  <c r="X251" i="43"/>
  <c r="X252" i="43"/>
  <c r="X253" i="43"/>
  <c r="X254" i="43"/>
  <c r="X316" i="43"/>
  <c r="X255" i="43"/>
  <c r="X256" i="43"/>
  <c r="X257" i="43"/>
  <c r="X258" i="43"/>
  <c r="X259" i="43"/>
  <c r="X260" i="43"/>
  <c r="X261" i="43"/>
  <c r="X262" i="43"/>
  <c r="X263" i="43"/>
  <c r="X328" i="43"/>
  <c r="X264" i="43"/>
  <c r="X317" i="43"/>
  <c r="X318" i="43"/>
  <c r="X265" i="43"/>
  <c r="X321" i="43"/>
  <c r="X266" i="43"/>
  <c r="X319" i="43"/>
  <c r="X267" i="43"/>
  <c r="X320" i="43"/>
  <c r="X268" i="43"/>
  <c r="X322" i="43"/>
  <c r="X269" i="43"/>
  <c r="X270" i="43"/>
  <c r="X271" i="43"/>
  <c r="X272" i="43"/>
  <c r="X273" i="43"/>
  <c r="X274" i="43"/>
  <c r="X275" i="43"/>
  <c r="X276" i="43"/>
  <c r="X277" i="43"/>
  <c r="X278" i="43"/>
  <c r="X279" i="43"/>
  <c r="X280" i="43"/>
  <c r="X281" i="43"/>
  <c r="X282" i="43"/>
  <c r="X283" i="43"/>
  <c r="X284" i="43"/>
  <c r="X285" i="43"/>
  <c r="X286" i="43"/>
  <c r="X287" i="43"/>
  <c r="X288" i="43"/>
  <c r="X289" i="43"/>
  <c r="X290" i="43"/>
  <c r="X9" i="43"/>
  <c r="X10" i="43"/>
  <c r="X11" i="43"/>
  <c r="X8" i="43"/>
  <c r="S261" i="43" l="1"/>
  <c r="S262" i="43"/>
  <c r="S263" i="43"/>
  <c r="S328" i="43"/>
  <c r="S317" i="43"/>
  <c r="S318" i="43"/>
  <c r="S265" i="43"/>
  <c r="S321" i="43"/>
  <c r="S266" i="43"/>
  <c r="S319" i="43"/>
  <c r="S267" i="43"/>
  <c r="S320" i="43"/>
  <c r="S268" i="43"/>
  <c r="S322" i="43"/>
  <c r="S269" i="43"/>
  <c r="S270" i="43"/>
  <c r="S271" i="43"/>
  <c r="S272" i="43"/>
  <c r="S273" i="43"/>
  <c r="S274" i="43"/>
  <c r="S275" i="43"/>
  <c r="S276" i="43"/>
  <c r="S277" i="43"/>
  <c r="S278" i="43"/>
  <c r="S279" i="43"/>
  <c r="S280" i="43"/>
  <c r="S281" i="43"/>
  <c r="S282" i="43"/>
  <c r="S283" i="43"/>
  <c r="S284" i="43"/>
  <c r="S285" i="43"/>
  <c r="S286" i="43"/>
  <c r="S287" i="43"/>
  <c r="S288" i="43"/>
  <c r="S289" i="43"/>
  <c r="S290" i="43"/>
  <c r="S260" i="43"/>
  <c r="S215" i="43"/>
  <c r="S216" i="43"/>
  <c r="S217" i="43"/>
  <c r="S218" i="43"/>
  <c r="S219" i="43"/>
  <c r="S220" i="43"/>
  <c r="S221" i="43"/>
  <c r="S222" i="43"/>
  <c r="S223" i="43"/>
  <c r="S224" i="43"/>
  <c r="S225" i="43"/>
  <c r="S314" i="43"/>
  <c r="S226" i="43"/>
  <c r="S227" i="43"/>
  <c r="S228" i="43"/>
  <c r="S229" i="43"/>
  <c r="S230" i="43"/>
  <c r="S231" i="43"/>
  <c r="S232" i="43"/>
  <c r="S233" i="43"/>
  <c r="S234" i="43"/>
  <c r="S235" i="43"/>
  <c r="S236" i="43"/>
  <c r="S237" i="43"/>
  <c r="S238" i="43"/>
  <c r="S239" i="43"/>
  <c r="S240" i="43"/>
  <c r="S241" i="43"/>
  <c r="S242" i="43"/>
  <c r="S243" i="43"/>
  <c r="S244" i="43"/>
  <c r="S315" i="43"/>
  <c r="S245" i="43"/>
  <c r="S246" i="43"/>
  <c r="S247" i="43"/>
  <c r="S248" i="43"/>
  <c r="S249" i="43"/>
  <c r="S250" i="43"/>
  <c r="S251" i="43"/>
  <c r="S252" i="43"/>
  <c r="S253" i="43"/>
  <c r="S254" i="43"/>
  <c r="S316" i="43"/>
  <c r="S255" i="43"/>
  <c r="S256" i="43"/>
  <c r="S257" i="43"/>
  <c r="S258" i="43"/>
  <c r="S259" i="43"/>
  <c r="S214" i="43"/>
  <c r="S324" i="43"/>
  <c r="S184" i="43"/>
  <c r="S185" i="43"/>
  <c r="S186" i="43"/>
  <c r="S187" i="43"/>
  <c r="S188" i="43"/>
  <c r="S189" i="43"/>
  <c r="S190" i="43"/>
  <c r="S191" i="43"/>
  <c r="S325" i="43"/>
  <c r="S192" i="43"/>
  <c r="S14" i="43"/>
  <c r="S193" i="43"/>
  <c r="S194" i="43"/>
  <c r="S195" i="43"/>
  <c r="S196" i="43"/>
  <c r="S197" i="43"/>
  <c r="S198" i="43"/>
  <c r="S199" i="43"/>
  <c r="S200" i="43"/>
  <c r="S327" i="43"/>
  <c r="S201" i="43"/>
  <c r="S202" i="43"/>
  <c r="S203" i="43"/>
  <c r="S204" i="43"/>
  <c r="S205" i="43"/>
  <c r="S206" i="43"/>
  <c r="S207" i="43"/>
  <c r="S208" i="43"/>
  <c r="S209" i="43"/>
  <c r="S210" i="43"/>
  <c r="S211" i="43"/>
  <c r="S212" i="43"/>
  <c r="S213" i="43"/>
  <c r="S114" i="43"/>
  <c r="S298" i="43"/>
  <c r="S115" i="43"/>
  <c r="S116" i="43"/>
  <c r="S117" i="43"/>
  <c r="S118" i="43"/>
  <c r="S119" i="43"/>
  <c r="S120" i="43"/>
  <c r="S121" i="43"/>
  <c r="S122" i="43"/>
  <c r="S299" i="43"/>
  <c r="S123" i="43"/>
  <c r="S124" i="43"/>
  <c r="S125" i="43"/>
  <c r="S126" i="43"/>
  <c r="S127" i="43"/>
  <c r="S128" i="43"/>
  <c r="S129" i="43"/>
  <c r="S130" i="43"/>
  <c r="S131" i="43"/>
  <c r="S132" i="43"/>
  <c r="S133" i="43"/>
  <c r="S300" i="43"/>
  <c r="S134" i="43"/>
  <c r="S135" i="43"/>
  <c r="S301" i="43"/>
  <c r="S136" i="43"/>
  <c r="S137" i="43"/>
  <c r="S138" i="43"/>
  <c r="S139" i="43"/>
  <c r="S79" i="43"/>
  <c r="S140" i="43"/>
  <c r="S141" i="43"/>
  <c r="S142" i="43"/>
  <c r="S143" i="43"/>
  <c r="S302" i="43"/>
  <c r="S144" i="43"/>
  <c r="S145" i="43"/>
  <c r="S303" i="43"/>
  <c r="S146" i="43"/>
  <c r="S147" i="43"/>
  <c r="S148" i="43"/>
  <c r="S304" i="43"/>
  <c r="S149" i="43"/>
  <c r="S305" i="43"/>
  <c r="S306" i="43"/>
  <c r="S150" i="43"/>
  <c r="S151" i="43"/>
  <c r="S152" i="43"/>
  <c r="S153" i="43"/>
  <c r="S307" i="43"/>
  <c r="S154" i="43"/>
  <c r="S155" i="43"/>
  <c r="S156" i="43"/>
  <c r="S157" i="43"/>
  <c r="S158" i="43"/>
  <c r="S159" i="43"/>
  <c r="S160" i="43"/>
  <c r="S308" i="43"/>
  <c r="S161" i="43"/>
  <c r="S162" i="43"/>
  <c r="S163" i="43"/>
  <c r="S164" i="43"/>
  <c r="S309" i="43"/>
  <c r="S165" i="43"/>
  <c r="S166" i="43"/>
  <c r="S310" i="43"/>
  <c r="S167" i="43"/>
  <c r="S168" i="43"/>
  <c r="S169" i="43"/>
  <c r="S311" i="43"/>
  <c r="S170" i="43"/>
  <c r="S171" i="43"/>
  <c r="S172" i="43"/>
  <c r="S173" i="43"/>
  <c r="S174" i="43"/>
  <c r="S175" i="43"/>
  <c r="S312" i="43"/>
  <c r="S176" i="43"/>
  <c r="S177" i="43"/>
  <c r="S178" i="43"/>
  <c r="S179" i="43"/>
  <c r="S180" i="43"/>
  <c r="S181" i="43"/>
  <c r="S182" i="43"/>
  <c r="S183" i="43"/>
  <c r="S313" i="43"/>
  <c r="S297" i="43"/>
  <c r="S37" i="43"/>
  <c r="S38" i="43"/>
  <c r="S39" i="43"/>
  <c r="S41" i="43"/>
  <c r="S42" i="43"/>
  <c r="S43" i="43"/>
  <c r="S44" i="43"/>
  <c r="S47" i="43"/>
  <c r="S45" i="43"/>
  <c r="S48" i="43"/>
  <c r="S49" i="43"/>
  <c r="S50" i="43"/>
  <c r="S51" i="43"/>
  <c r="S52" i="43"/>
  <c r="S53" i="43"/>
  <c r="S54" i="43"/>
  <c r="S55" i="43"/>
  <c r="S56" i="43"/>
  <c r="S57" i="43"/>
  <c r="S58" i="43"/>
  <c r="S59" i="43"/>
  <c r="S60" i="43"/>
  <c r="S62" i="43"/>
  <c r="S61" i="43"/>
  <c r="S63" i="43"/>
  <c r="S64" i="43"/>
  <c r="S65" i="43"/>
  <c r="S66" i="43"/>
  <c r="S67" i="43"/>
  <c r="S68" i="43"/>
  <c r="S69" i="43"/>
  <c r="S70" i="43"/>
  <c r="S71" i="43"/>
  <c r="S72" i="43"/>
  <c r="S73" i="43"/>
  <c r="S74" i="43"/>
  <c r="S75" i="43"/>
  <c r="S46" i="43"/>
  <c r="S76" i="43"/>
  <c r="S77" i="43"/>
  <c r="S78" i="43"/>
  <c r="S80" i="43"/>
  <c r="S81" i="43"/>
  <c r="S82" i="43"/>
  <c r="S83" i="43"/>
  <c r="S84" i="43"/>
  <c r="S85" i="43"/>
  <c r="S86" i="43"/>
  <c r="S87" i="43"/>
  <c r="S88" i="43"/>
  <c r="S89" i="43"/>
  <c r="S90" i="43"/>
  <c r="S91" i="43"/>
  <c r="S92" i="43"/>
  <c r="S93" i="43"/>
  <c r="S94" i="43"/>
  <c r="S95" i="43"/>
  <c r="S103" i="43"/>
  <c r="S96" i="43"/>
  <c r="S294" i="43"/>
  <c r="S104" i="43"/>
  <c r="S295" i="43"/>
  <c r="S293" i="43"/>
  <c r="S97" i="43"/>
  <c r="S105" i="43"/>
  <c r="S106" i="43"/>
  <c r="S107" i="43"/>
  <c r="S98" i="43"/>
  <c r="S108" i="43"/>
  <c r="S99" i="43"/>
  <c r="S109" i="43"/>
  <c r="S100" i="43"/>
  <c r="S296" i="43"/>
  <c r="S101" i="43"/>
  <c r="S102" i="43"/>
  <c r="S110" i="43"/>
  <c r="S111" i="43"/>
  <c r="S112" i="43"/>
  <c r="S113" i="43"/>
  <c r="S36" i="43"/>
  <c r="S9" i="43"/>
  <c r="S10" i="43"/>
  <c r="S11" i="43"/>
  <c r="S12" i="43"/>
  <c r="S15" i="43"/>
  <c r="S16" i="43"/>
  <c r="S17" i="43"/>
  <c r="S18" i="43"/>
  <c r="S19" i="43"/>
  <c r="S20" i="43"/>
  <c r="S13" i="43"/>
  <c r="S21" i="43"/>
  <c r="S22" i="43"/>
  <c r="S23" i="43"/>
  <c r="S24" i="43"/>
  <c r="S25" i="43"/>
  <c r="S26" i="43"/>
  <c r="S27" i="43"/>
  <c r="S28" i="43"/>
  <c r="S29" i="43"/>
  <c r="S30" i="43"/>
  <c r="S31" i="43"/>
  <c r="S32" i="43"/>
  <c r="S33" i="43"/>
  <c r="S34" i="43"/>
  <c r="S35" i="43"/>
  <c r="S292" i="43"/>
  <c r="S8" i="43"/>
  <c r="Y17" i="43" l="1"/>
  <c r="Y23" i="43"/>
  <c r="Y24" i="43"/>
  <c r="Y32" i="43"/>
  <c r="Y37" i="43"/>
  <c r="Y38" i="43"/>
  <c r="Y45" i="43"/>
  <c r="Y54" i="43"/>
  <c r="Y55" i="43"/>
  <c r="Y63" i="43"/>
  <c r="Y70" i="43"/>
  <c r="Y71" i="43"/>
  <c r="Y78" i="43"/>
  <c r="Y86" i="43"/>
  <c r="Y87" i="43"/>
  <c r="Y95" i="43"/>
  <c r="Y97" i="43"/>
  <c r="Y105" i="43"/>
  <c r="Y296" i="43"/>
  <c r="Y115" i="43"/>
  <c r="Y121" i="43"/>
  <c r="Y129" i="43"/>
  <c r="Y130" i="43"/>
  <c r="Y300" i="43"/>
  <c r="Y138" i="43"/>
  <c r="Y143" i="43"/>
  <c r="Y303" i="43"/>
  <c r="Y147" i="43"/>
  <c r="Y157" i="43"/>
  <c r="Y162" i="43"/>
  <c r="Y310" i="43"/>
  <c r="Y311" i="43"/>
  <c r="Y171" i="43"/>
  <c r="Y179" i="43"/>
  <c r="Y313" i="43"/>
  <c r="Y188" i="43"/>
  <c r="Y14" i="43"/>
  <c r="Y198" i="43"/>
  <c r="Y206" i="43"/>
  <c r="Y207" i="43"/>
  <c r="Y211" i="43"/>
  <c r="Y216" i="43"/>
  <c r="Y222" i="43"/>
  <c r="Y227" i="43"/>
  <c r="Y241" i="43"/>
  <c r="Y246" i="43"/>
  <c r="Y252" i="43"/>
  <c r="Y255" i="43"/>
  <c r="Y257" i="43"/>
  <c r="Y266" i="43"/>
  <c r="Y322" i="43"/>
  <c r="Y274" i="43"/>
  <c r="Y278" i="43"/>
  <c r="Y280" i="43"/>
  <c r="Y289" i="43"/>
  <c r="Y290" i="43"/>
  <c r="U9" i="43"/>
  <c r="U10" i="43"/>
  <c r="U11" i="43"/>
  <c r="U12" i="43"/>
  <c r="U15" i="43"/>
  <c r="U16" i="43"/>
  <c r="U17" i="43"/>
  <c r="U18" i="43"/>
  <c r="U19" i="43"/>
  <c r="U20" i="43"/>
  <c r="U13" i="43"/>
  <c r="U21" i="43"/>
  <c r="U22" i="43"/>
  <c r="U23" i="43"/>
  <c r="U24" i="43"/>
  <c r="U25" i="43"/>
  <c r="U26" i="43"/>
  <c r="U27" i="43"/>
  <c r="U28" i="43"/>
  <c r="U29" i="43"/>
  <c r="U30" i="43"/>
  <c r="U31" i="43"/>
  <c r="U32" i="43"/>
  <c r="U33" i="43"/>
  <c r="U34" i="43"/>
  <c r="U35" i="43"/>
  <c r="U292" i="43"/>
  <c r="U36" i="43"/>
  <c r="U37" i="43"/>
  <c r="U38" i="43"/>
  <c r="U39" i="43"/>
  <c r="U41" i="43"/>
  <c r="U42" i="43"/>
  <c r="U43" i="43"/>
  <c r="U44" i="43"/>
  <c r="U47" i="43"/>
  <c r="U45" i="43"/>
  <c r="U48" i="43"/>
  <c r="U49" i="43"/>
  <c r="U50" i="43"/>
  <c r="U51" i="43"/>
  <c r="U52" i="43"/>
  <c r="U53" i="43"/>
  <c r="U54" i="43"/>
  <c r="U55" i="43"/>
  <c r="U56" i="43"/>
  <c r="U57" i="43"/>
  <c r="U58" i="43"/>
  <c r="U59" i="43"/>
  <c r="U60" i="43"/>
  <c r="U62" i="43"/>
  <c r="U61" i="43"/>
  <c r="U63" i="43"/>
  <c r="U64" i="43"/>
  <c r="U65" i="43"/>
  <c r="U66" i="43"/>
  <c r="U67" i="43"/>
  <c r="U68" i="43"/>
  <c r="U69" i="43"/>
  <c r="U70" i="43"/>
  <c r="U71" i="43"/>
  <c r="U72" i="43"/>
  <c r="U73" i="43"/>
  <c r="U74" i="43"/>
  <c r="U75" i="43"/>
  <c r="U46" i="43"/>
  <c r="U76" i="43"/>
  <c r="U77" i="43"/>
  <c r="U78" i="43"/>
  <c r="U80" i="43"/>
  <c r="U81" i="43"/>
  <c r="U82" i="43"/>
  <c r="U83" i="43"/>
  <c r="U84" i="43"/>
  <c r="U85" i="43"/>
  <c r="U86" i="43"/>
  <c r="U87" i="43"/>
  <c r="U88" i="43"/>
  <c r="U89" i="43"/>
  <c r="U90" i="43"/>
  <c r="U91" i="43"/>
  <c r="U92" i="43"/>
  <c r="U93" i="43"/>
  <c r="U94" i="43"/>
  <c r="U95" i="43"/>
  <c r="U103" i="43"/>
  <c r="U96" i="43"/>
  <c r="U294" i="43"/>
  <c r="U104" i="43"/>
  <c r="U295" i="43"/>
  <c r="U293" i="43"/>
  <c r="U97" i="43"/>
  <c r="U105" i="43"/>
  <c r="U106" i="43"/>
  <c r="U107" i="43"/>
  <c r="U98" i="43"/>
  <c r="U108" i="43"/>
  <c r="U99" i="43"/>
  <c r="U109" i="43"/>
  <c r="U100" i="43"/>
  <c r="U296" i="43"/>
  <c r="U101" i="43"/>
  <c r="U102" i="43"/>
  <c r="U110" i="43"/>
  <c r="U111" i="43"/>
  <c r="U112" i="43"/>
  <c r="U113" i="43"/>
  <c r="U297" i="43"/>
  <c r="U114" i="43"/>
  <c r="U298" i="43"/>
  <c r="U115" i="43"/>
  <c r="U116" i="43"/>
  <c r="U117" i="43"/>
  <c r="U118" i="43"/>
  <c r="U119" i="43"/>
  <c r="U120" i="43"/>
  <c r="U121" i="43"/>
  <c r="U122" i="43"/>
  <c r="U299" i="43"/>
  <c r="U123" i="43"/>
  <c r="U124" i="43"/>
  <c r="U125" i="43"/>
  <c r="U126" i="43"/>
  <c r="U127" i="43"/>
  <c r="U128" i="43"/>
  <c r="U129" i="43"/>
  <c r="U130" i="43"/>
  <c r="U131" i="43"/>
  <c r="U132" i="43"/>
  <c r="U133" i="43"/>
  <c r="U300" i="43"/>
  <c r="U134" i="43"/>
  <c r="U135" i="43"/>
  <c r="U301" i="43"/>
  <c r="U136" i="43"/>
  <c r="U137" i="43"/>
  <c r="U138" i="43"/>
  <c r="U139" i="43"/>
  <c r="U79" i="43"/>
  <c r="U140" i="43"/>
  <c r="U141" i="43"/>
  <c r="U142" i="43"/>
  <c r="U143" i="43"/>
  <c r="U302" i="43"/>
  <c r="U144" i="43"/>
  <c r="U145" i="43"/>
  <c r="U303" i="43"/>
  <c r="U146" i="43"/>
  <c r="U147" i="43"/>
  <c r="U148" i="43"/>
  <c r="U304" i="43"/>
  <c r="U149" i="43"/>
  <c r="U305" i="43"/>
  <c r="U306" i="43"/>
  <c r="U150" i="43"/>
  <c r="U151" i="43"/>
  <c r="U152" i="43"/>
  <c r="U153" i="43"/>
  <c r="U307" i="43"/>
  <c r="U154" i="43"/>
  <c r="U155" i="43"/>
  <c r="U156" i="43"/>
  <c r="U157" i="43"/>
  <c r="U158" i="43"/>
  <c r="U159" i="43"/>
  <c r="U160" i="43"/>
  <c r="U308" i="43"/>
  <c r="U161" i="43"/>
  <c r="U162" i="43"/>
  <c r="U163" i="43"/>
  <c r="U164" i="43"/>
  <c r="U309" i="43"/>
  <c r="U165" i="43"/>
  <c r="U166" i="43"/>
  <c r="U310" i="43"/>
  <c r="U167" i="43"/>
  <c r="U168" i="43"/>
  <c r="U169" i="43"/>
  <c r="U311" i="43"/>
  <c r="U170" i="43"/>
  <c r="U171" i="43"/>
  <c r="U172" i="43"/>
  <c r="U173" i="43"/>
  <c r="U174" i="43"/>
  <c r="U175" i="43"/>
  <c r="U312" i="43"/>
  <c r="U176" i="43"/>
  <c r="U177" i="43"/>
  <c r="U178" i="43"/>
  <c r="U179" i="43"/>
  <c r="U180" i="43"/>
  <c r="U181" i="43"/>
  <c r="U182" i="43"/>
  <c r="U183" i="43"/>
  <c r="U313" i="43"/>
  <c r="U324" i="43"/>
  <c r="U184" i="43"/>
  <c r="U185" i="43"/>
  <c r="U186" i="43"/>
  <c r="U187" i="43"/>
  <c r="U188" i="43"/>
  <c r="U189" i="43"/>
  <c r="U190" i="43"/>
  <c r="U191" i="43"/>
  <c r="U325" i="43"/>
  <c r="U192" i="43"/>
  <c r="U14" i="43"/>
  <c r="U193" i="43"/>
  <c r="U194" i="43"/>
  <c r="U195" i="43"/>
  <c r="U196" i="43"/>
  <c r="U197" i="43"/>
  <c r="U198" i="43"/>
  <c r="U199" i="43"/>
  <c r="U200" i="43"/>
  <c r="U327" i="43"/>
  <c r="U201" i="43"/>
  <c r="U202" i="43"/>
  <c r="U203" i="43"/>
  <c r="U204" i="43"/>
  <c r="U205" i="43"/>
  <c r="U206" i="43"/>
  <c r="U207" i="43"/>
  <c r="U208" i="43"/>
  <c r="U209" i="43"/>
  <c r="U210" i="43"/>
  <c r="U211" i="43"/>
  <c r="U212" i="43"/>
  <c r="U213" i="43"/>
  <c r="U214" i="43"/>
  <c r="U215" i="43"/>
  <c r="U216" i="43"/>
  <c r="U217" i="43"/>
  <c r="U218" i="43"/>
  <c r="U219" i="43"/>
  <c r="U220" i="43"/>
  <c r="U221" i="43"/>
  <c r="U222" i="43"/>
  <c r="U223" i="43"/>
  <c r="U224" i="43"/>
  <c r="U225" i="43"/>
  <c r="U314" i="43"/>
  <c r="U226" i="43"/>
  <c r="U227" i="43"/>
  <c r="U228" i="43"/>
  <c r="U229" i="43"/>
  <c r="U230" i="43"/>
  <c r="U231" i="43"/>
  <c r="U232" i="43"/>
  <c r="U233" i="43"/>
  <c r="U234" i="43"/>
  <c r="U235" i="43"/>
  <c r="U236" i="43"/>
  <c r="U237" i="43"/>
  <c r="U238" i="43"/>
  <c r="U239" i="43"/>
  <c r="U240" i="43"/>
  <c r="U241" i="43"/>
  <c r="U242" i="43"/>
  <c r="U243" i="43"/>
  <c r="U244" i="43"/>
  <c r="U315" i="43"/>
  <c r="U245" i="43"/>
  <c r="U246" i="43"/>
  <c r="U247" i="43"/>
  <c r="U248" i="43"/>
  <c r="U249" i="43"/>
  <c r="U250" i="43"/>
  <c r="U251" i="43"/>
  <c r="U252" i="43"/>
  <c r="U253" i="43"/>
  <c r="U254" i="43"/>
  <c r="U316" i="43"/>
  <c r="U255" i="43"/>
  <c r="U256" i="43"/>
  <c r="U257" i="43"/>
  <c r="U258" i="43"/>
  <c r="U259" i="43"/>
  <c r="U260" i="43"/>
  <c r="U261" i="43"/>
  <c r="U262" i="43"/>
  <c r="U263" i="43"/>
  <c r="U328" i="43"/>
  <c r="U317" i="43"/>
  <c r="U318" i="43"/>
  <c r="U265" i="43"/>
  <c r="U321" i="43"/>
  <c r="U266" i="43"/>
  <c r="U319" i="43"/>
  <c r="U267" i="43"/>
  <c r="U320" i="43"/>
  <c r="U268" i="43"/>
  <c r="U322" i="43"/>
  <c r="U269" i="43"/>
  <c r="U270" i="43"/>
  <c r="U271" i="43"/>
  <c r="U272" i="43"/>
  <c r="U273" i="43"/>
  <c r="U274" i="43"/>
  <c r="U275" i="43"/>
  <c r="U276" i="43"/>
  <c r="U277" i="43"/>
  <c r="U278" i="43"/>
  <c r="U279" i="43"/>
  <c r="U280" i="43"/>
  <c r="U281" i="43"/>
  <c r="U282" i="43"/>
  <c r="U283" i="43"/>
  <c r="U284" i="43"/>
  <c r="U285" i="43"/>
  <c r="U286" i="43"/>
  <c r="U287" i="43"/>
  <c r="U288" i="43"/>
  <c r="U289" i="43"/>
  <c r="U290" i="43"/>
  <c r="U8" i="43"/>
  <c r="V284" i="43"/>
  <c r="W284" i="43" s="1"/>
  <c r="V285" i="43"/>
  <c r="W285" i="43" s="1"/>
  <c r="V286" i="43"/>
  <c r="W286" i="43" s="1"/>
  <c r="V287" i="43"/>
  <c r="W287" i="43" s="1"/>
  <c r="V288" i="43"/>
  <c r="W288" i="43" s="1"/>
  <c r="V289" i="43"/>
  <c r="W289" i="43" s="1"/>
  <c r="V9" i="43"/>
  <c r="W9" i="43" s="1"/>
  <c r="V10" i="43"/>
  <c r="W10" i="43" s="1"/>
  <c r="V11" i="43"/>
  <c r="W11" i="43" s="1"/>
  <c r="V12" i="43"/>
  <c r="W12" i="43" s="1"/>
  <c r="V15" i="43"/>
  <c r="W15" i="43" s="1"/>
  <c r="V16" i="43"/>
  <c r="W16" i="43" s="1"/>
  <c r="V17" i="43"/>
  <c r="W17" i="43" s="1"/>
  <c r="V18" i="43"/>
  <c r="W18" i="43" s="1"/>
  <c r="V19" i="43"/>
  <c r="W19" i="43" s="1"/>
  <c r="V20" i="43"/>
  <c r="W20" i="43" s="1"/>
  <c r="V13" i="43"/>
  <c r="W13" i="43" s="1"/>
  <c r="V21" i="43"/>
  <c r="W21" i="43" s="1"/>
  <c r="V22" i="43"/>
  <c r="W22" i="43" s="1"/>
  <c r="V23" i="43"/>
  <c r="W23" i="43" s="1"/>
  <c r="V24" i="43"/>
  <c r="W24" i="43" s="1"/>
  <c r="V25" i="43"/>
  <c r="W25" i="43" s="1"/>
  <c r="V26" i="43"/>
  <c r="W26" i="43" s="1"/>
  <c r="V27" i="43"/>
  <c r="W27" i="43" s="1"/>
  <c r="V28" i="43"/>
  <c r="W28" i="43" s="1"/>
  <c r="V29" i="43"/>
  <c r="W29" i="43" s="1"/>
  <c r="V30" i="43"/>
  <c r="W30" i="43" s="1"/>
  <c r="V31" i="43"/>
  <c r="W31" i="43" s="1"/>
  <c r="V32" i="43"/>
  <c r="W32" i="43" s="1"/>
  <c r="V33" i="43"/>
  <c r="W33" i="43" s="1"/>
  <c r="V34" i="43"/>
  <c r="W34" i="43" s="1"/>
  <c r="V35" i="43"/>
  <c r="W35" i="43" s="1"/>
  <c r="V292" i="43"/>
  <c r="W292" i="43" s="1"/>
  <c r="V36" i="43"/>
  <c r="W36" i="43" s="1"/>
  <c r="V37" i="43"/>
  <c r="W37" i="43" s="1"/>
  <c r="V38" i="43"/>
  <c r="W38" i="43" s="1"/>
  <c r="V39" i="43"/>
  <c r="W39" i="43" s="1"/>
  <c r="V40" i="43"/>
  <c r="V41" i="43"/>
  <c r="V42" i="43"/>
  <c r="W42" i="43" s="1"/>
  <c r="V43" i="43"/>
  <c r="W43" i="43" s="1"/>
  <c r="V44" i="43"/>
  <c r="W44" i="43" s="1"/>
  <c r="V47" i="43"/>
  <c r="W47" i="43" s="1"/>
  <c r="V45" i="43"/>
  <c r="W45" i="43" s="1"/>
  <c r="V48" i="43"/>
  <c r="W48" i="43" s="1"/>
  <c r="V49" i="43"/>
  <c r="W49" i="43" s="1"/>
  <c r="V50" i="43"/>
  <c r="V51" i="43"/>
  <c r="W51" i="43" s="1"/>
  <c r="V52" i="43"/>
  <c r="W52" i="43" s="1"/>
  <c r="V53" i="43"/>
  <c r="W53" i="43" s="1"/>
  <c r="V54" i="43"/>
  <c r="W54" i="43" s="1"/>
  <c r="V55" i="43"/>
  <c r="W55" i="43" s="1"/>
  <c r="V56" i="43"/>
  <c r="W56" i="43" s="1"/>
  <c r="V57" i="43"/>
  <c r="W57" i="43" s="1"/>
  <c r="V58" i="43"/>
  <c r="V59" i="43"/>
  <c r="W59" i="43" s="1"/>
  <c r="V60" i="43"/>
  <c r="W60" i="43" s="1"/>
  <c r="V62" i="43"/>
  <c r="W62" i="43" s="1"/>
  <c r="V61" i="43"/>
  <c r="W61" i="43" s="1"/>
  <c r="V63" i="43"/>
  <c r="W63" i="43" s="1"/>
  <c r="V64" i="43"/>
  <c r="W64" i="43" s="1"/>
  <c r="V65" i="43"/>
  <c r="W65" i="43" s="1"/>
  <c r="V66" i="43"/>
  <c r="W66" i="43" s="1"/>
  <c r="V67" i="43"/>
  <c r="W67" i="43" s="1"/>
  <c r="V68" i="43"/>
  <c r="W68" i="43" s="1"/>
  <c r="V69" i="43"/>
  <c r="W69" i="43" s="1"/>
  <c r="V70" i="43"/>
  <c r="V71" i="43"/>
  <c r="W71" i="43" s="1"/>
  <c r="V72" i="43"/>
  <c r="W72" i="43" s="1"/>
  <c r="V73" i="43"/>
  <c r="W73" i="43" s="1"/>
  <c r="V74" i="43"/>
  <c r="W74" i="43" s="1"/>
  <c r="V75" i="43"/>
  <c r="W75" i="43" s="1"/>
  <c r="V46" i="43"/>
  <c r="W46" i="43" s="1"/>
  <c r="V76" i="43"/>
  <c r="W76" i="43" s="1"/>
  <c r="V77" i="43"/>
  <c r="W77" i="43" s="1"/>
  <c r="V78" i="43"/>
  <c r="W78" i="43" s="1"/>
  <c r="V80" i="43"/>
  <c r="W80" i="43" s="1"/>
  <c r="V81" i="43"/>
  <c r="W81" i="43" s="1"/>
  <c r="V82" i="43"/>
  <c r="V83" i="43"/>
  <c r="W83" i="43" s="1"/>
  <c r="V84" i="43"/>
  <c r="W84" i="43" s="1"/>
  <c r="V85" i="43"/>
  <c r="W85" i="43" s="1"/>
  <c r="V86" i="43"/>
  <c r="W86" i="43" s="1"/>
  <c r="V87" i="43"/>
  <c r="W87" i="43" s="1"/>
  <c r="V88" i="43"/>
  <c r="W88" i="43" s="1"/>
  <c r="V89" i="43"/>
  <c r="W89" i="43" s="1"/>
  <c r="V90" i="43"/>
  <c r="W90" i="43" s="1"/>
  <c r="V91" i="43"/>
  <c r="W91" i="43" s="1"/>
  <c r="V92" i="43"/>
  <c r="W92" i="43" s="1"/>
  <c r="V93" i="43"/>
  <c r="W93" i="43" s="1"/>
  <c r="V94" i="43"/>
  <c r="V95" i="43"/>
  <c r="W95" i="43" s="1"/>
  <c r="V103" i="43"/>
  <c r="W103" i="43" s="1"/>
  <c r="V96" i="43"/>
  <c r="W96" i="43" s="1"/>
  <c r="V294" i="43"/>
  <c r="V104" i="43"/>
  <c r="W104" i="43" s="1"/>
  <c r="V295" i="43"/>
  <c r="W295" i="43" s="1"/>
  <c r="V293" i="43"/>
  <c r="W293" i="43" s="1"/>
  <c r="V97" i="43"/>
  <c r="W97" i="43" s="1"/>
  <c r="V105" i="43"/>
  <c r="W105" i="43" s="1"/>
  <c r="V106" i="43"/>
  <c r="W106" i="43" s="1"/>
  <c r="V107" i="43"/>
  <c r="W107" i="43" s="1"/>
  <c r="V98" i="43"/>
  <c r="W98" i="43" s="1"/>
  <c r="V108" i="43"/>
  <c r="W108" i="43" s="1"/>
  <c r="V99" i="43"/>
  <c r="V109" i="43"/>
  <c r="W109" i="43" s="1"/>
  <c r="V100" i="43"/>
  <c r="W100" i="43" s="1"/>
  <c r="V296" i="43"/>
  <c r="W296" i="43" s="1"/>
  <c r="V101" i="43"/>
  <c r="W101" i="43" s="1"/>
  <c r="V102" i="43"/>
  <c r="W102" i="43" s="1"/>
  <c r="V110" i="43"/>
  <c r="V111" i="43"/>
  <c r="W111" i="43" s="1"/>
  <c r="V112" i="43"/>
  <c r="W112" i="43" s="1"/>
  <c r="V113" i="43"/>
  <c r="W113" i="43" s="1"/>
  <c r="V297" i="43"/>
  <c r="W297" i="43" s="1"/>
  <c r="V114" i="43"/>
  <c r="W114" i="43" s="1"/>
  <c r="V298" i="43"/>
  <c r="V115" i="43"/>
  <c r="W115" i="43" s="1"/>
  <c r="V116" i="43"/>
  <c r="V117" i="43"/>
  <c r="W117" i="43" s="1"/>
  <c r="V118" i="43"/>
  <c r="W118" i="43" s="1"/>
  <c r="V119" i="43"/>
  <c r="W119" i="43" s="1"/>
  <c r="V120" i="43"/>
  <c r="W120" i="43" s="1"/>
  <c r="V121" i="43"/>
  <c r="W121" i="43" s="1"/>
  <c r="V122" i="43"/>
  <c r="V299" i="43"/>
  <c r="W299" i="43" s="1"/>
  <c r="V123" i="43"/>
  <c r="V124" i="43"/>
  <c r="W124" i="43" s="1"/>
  <c r="V125" i="43"/>
  <c r="W125" i="43" s="1"/>
  <c r="V126" i="43"/>
  <c r="W126" i="43" s="1"/>
  <c r="V127" i="43"/>
  <c r="W127" i="43" s="1"/>
  <c r="V128" i="43"/>
  <c r="W128" i="43" s="1"/>
  <c r="V129" i="43"/>
  <c r="V130" i="43"/>
  <c r="W130" i="43" s="1"/>
  <c r="V131" i="43"/>
  <c r="V132" i="43"/>
  <c r="W132" i="43" s="1"/>
  <c r="V133" i="43"/>
  <c r="W133" i="43" s="1"/>
  <c r="V300" i="43"/>
  <c r="W300" i="43" s="1"/>
  <c r="V134" i="43"/>
  <c r="W134" i="43" s="1"/>
  <c r="V135" i="43"/>
  <c r="W135" i="43" s="1"/>
  <c r="V301" i="43"/>
  <c r="V136" i="43"/>
  <c r="W136" i="43" s="1"/>
  <c r="V137" i="43"/>
  <c r="V138" i="43"/>
  <c r="W138" i="43" s="1"/>
  <c r="V139" i="43"/>
  <c r="W139" i="43" s="1"/>
  <c r="V79" i="43"/>
  <c r="W79" i="43" s="1"/>
  <c r="V140" i="43"/>
  <c r="W140" i="43" s="1"/>
  <c r="V141" i="43"/>
  <c r="W141" i="43" s="1"/>
  <c r="V142" i="43"/>
  <c r="V143" i="43"/>
  <c r="W143" i="43" s="1"/>
  <c r="V302" i="43"/>
  <c r="V144" i="43"/>
  <c r="W144" i="43" s="1"/>
  <c r="V145" i="43"/>
  <c r="W145" i="43" s="1"/>
  <c r="V303" i="43"/>
  <c r="W303" i="43" s="1"/>
  <c r="V146" i="43"/>
  <c r="W146" i="43" s="1"/>
  <c r="V147" i="43"/>
  <c r="W147" i="43" s="1"/>
  <c r="V148" i="43"/>
  <c r="V304" i="43"/>
  <c r="W304" i="43" s="1"/>
  <c r="V149" i="43"/>
  <c r="V305" i="43"/>
  <c r="W305" i="43" s="1"/>
  <c r="V306" i="43"/>
  <c r="W306" i="43" s="1"/>
  <c r="V150" i="43"/>
  <c r="W150" i="43" s="1"/>
  <c r="V151" i="43"/>
  <c r="W151" i="43" s="1"/>
  <c r="V152" i="43"/>
  <c r="W152" i="43" s="1"/>
  <c r="V153" i="43"/>
  <c r="V307" i="43"/>
  <c r="W307" i="43" s="1"/>
  <c r="V154" i="43"/>
  <c r="V155" i="43"/>
  <c r="W155" i="43" s="1"/>
  <c r="V156" i="43"/>
  <c r="W156" i="43" s="1"/>
  <c r="V157" i="43"/>
  <c r="W157" i="43" s="1"/>
  <c r="V158" i="43"/>
  <c r="W158" i="43" s="1"/>
  <c r="V159" i="43"/>
  <c r="W159" i="43" s="1"/>
  <c r="V160" i="43"/>
  <c r="V308" i="43"/>
  <c r="W308" i="43" s="1"/>
  <c r="V161" i="43"/>
  <c r="V162" i="43"/>
  <c r="W162" i="43" s="1"/>
  <c r="V163" i="43"/>
  <c r="W163" i="43" s="1"/>
  <c r="V164" i="43"/>
  <c r="W164" i="43" s="1"/>
  <c r="V309" i="43"/>
  <c r="W309" i="43" s="1"/>
  <c r="V165" i="43"/>
  <c r="W165" i="43" s="1"/>
  <c r="V166" i="43"/>
  <c r="V310" i="43"/>
  <c r="W310" i="43" s="1"/>
  <c r="V167" i="43"/>
  <c r="V168" i="43"/>
  <c r="W168" i="43" s="1"/>
  <c r="V169" i="43"/>
  <c r="W169" i="43" s="1"/>
  <c r="V311" i="43"/>
  <c r="W311" i="43" s="1"/>
  <c r="V170" i="43"/>
  <c r="W170" i="43" s="1"/>
  <c r="V171" i="43"/>
  <c r="W171" i="43" s="1"/>
  <c r="V172" i="43"/>
  <c r="V173" i="43"/>
  <c r="W173" i="43" s="1"/>
  <c r="V174" i="43"/>
  <c r="V175" i="43"/>
  <c r="W175" i="43" s="1"/>
  <c r="V312" i="43"/>
  <c r="W312" i="43" s="1"/>
  <c r="V176" i="43"/>
  <c r="W176" i="43" s="1"/>
  <c r="V177" i="43"/>
  <c r="W177" i="43" s="1"/>
  <c r="V178" i="43"/>
  <c r="W178" i="43" s="1"/>
  <c r="V179" i="43"/>
  <c r="V180" i="43"/>
  <c r="W180" i="43" s="1"/>
  <c r="V181" i="43"/>
  <c r="V182" i="43"/>
  <c r="W182" i="43" s="1"/>
  <c r="V183" i="43"/>
  <c r="W183" i="43" s="1"/>
  <c r="V313" i="43"/>
  <c r="W313" i="43" s="1"/>
  <c r="V324" i="43"/>
  <c r="W324" i="43" s="1"/>
  <c r="V184" i="43"/>
  <c r="W184" i="43" s="1"/>
  <c r="V185" i="43"/>
  <c r="W185" i="43" s="1"/>
  <c r="V186" i="43"/>
  <c r="W186" i="43" s="1"/>
  <c r="V187" i="43"/>
  <c r="V188" i="43"/>
  <c r="W188" i="43" s="1"/>
  <c r="V189" i="43"/>
  <c r="V190" i="43"/>
  <c r="W190" i="43" s="1"/>
  <c r="V191" i="43"/>
  <c r="W191" i="43" s="1"/>
  <c r="V325" i="43"/>
  <c r="W325" i="43" s="1"/>
  <c r="V192" i="43"/>
  <c r="W192" i="43" s="1"/>
  <c r="V14" i="43"/>
  <c r="W14" i="43" s="1"/>
  <c r="V193" i="43"/>
  <c r="V194" i="43"/>
  <c r="W194" i="43" s="1"/>
  <c r="V195" i="43"/>
  <c r="V196" i="43"/>
  <c r="W196" i="43" s="1"/>
  <c r="V197" i="43"/>
  <c r="W197" i="43" s="1"/>
  <c r="V198" i="43"/>
  <c r="W198" i="43" s="1"/>
  <c r="V199" i="43"/>
  <c r="W199" i="43" s="1"/>
  <c r="V200" i="43"/>
  <c r="W200" i="43" s="1"/>
  <c r="V327" i="43"/>
  <c r="V201" i="43"/>
  <c r="W201" i="43" s="1"/>
  <c r="V202" i="43"/>
  <c r="V203" i="43"/>
  <c r="W203" i="43" s="1"/>
  <c r="V204" i="43"/>
  <c r="W204" i="43" s="1"/>
  <c r="V205" i="43"/>
  <c r="W205" i="43" s="1"/>
  <c r="V206" i="43"/>
  <c r="W206" i="43" s="1"/>
  <c r="V207" i="43"/>
  <c r="V208" i="43"/>
  <c r="V209" i="43"/>
  <c r="W209" i="43" s="1"/>
  <c r="V210" i="43"/>
  <c r="V211" i="43"/>
  <c r="W211" i="43" s="1"/>
  <c r="V212" i="43"/>
  <c r="W212" i="43" s="1"/>
  <c r="V213" i="43"/>
  <c r="W213" i="43" s="1"/>
  <c r="V214" i="43"/>
  <c r="W214" i="43" s="1"/>
  <c r="V215" i="43"/>
  <c r="W215" i="43" s="1"/>
  <c r="V216" i="43"/>
  <c r="W216" i="43" s="1"/>
  <c r="V217" i="43"/>
  <c r="W217" i="43" s="1"/>
  <c r="V218" i="43"/>
  <c r="W218" i="43" s="1"/>
  <c r="V219" i="43"/>
  <c r="W219" i="43" s="1"/>
  <c r="V220" i="43"/>
  <c r="V221" i="43"/>
  <c r="W221" i="43" s="1"/>
  <c r="V222" i="43"/>
  <c r="V223" i="43"/>
  <c r="W223" i="43" s="1"/>
  <c r="V224" i="43"/>
  <c r="W224" i="43" s="1"/>
  <c r="V225" i="43"/>
  <c r="W225" i="43" s="1"/>
  <c r="V314" i="43"/>
  <c r="W314" i="43" s="1"/>
  <c r="V226" i="43"/>
  <c r="W226" i="43" s="1"/>
  <c r="V227" i="43"/>
  <c r="V228" i="43"/>
  <c r="W228" i="43" s="1"/>
  <c r="V229" i="43"/>
  <c r="V230" i="43"/>
  <c r="W230" i="43" s="1"/>
  <c r="V231" i="43"/>
  <c r="W231" i="43" s="1"/>
  <c r="V232" i="43"/>
  <c r="W232" i="43" s="1"/>
  <c r="V233" i="43"/>
  <c r="W233" i="43" s="1"/>
  <c r="V234" i="43"/>
  <c r="W234" i="43" s="1"/>
  <c r="V235" i="43"/>
  <c r="V236" i="43"/>
  <c r="W236" i="43" s="1"/>
  <c r="V237" i="43"/>
  <c r="V238" i="43"/>
  <c r="W238" i="43" s="1"/>
  <c r="V239" i="43"/>
  <c r="W239" i="43" s="1"/>
  <c r="V240" i="43"/>
  <c r="W240" i="43" s="1"/>
  <c r="V241" i="43"/>
  <c r="W241" i="43" s="1"/>
  <c r="V242" i="43"/>
  <c r="W242" i="43" s="1"/>
  <c r="V243" i="43"/>
  <c r="V244" i="43"/>
  <c r="W244" i="43" s="1"/>
  <c r="V315" i="43"/>
  <c r="V245" i="43"/>
  <c r="W245" i="43" s="1"/>
  <c r="V246" i="43"/>
  <c r="W246" i="43" s="1"/>
  <c r="V247" i="43"/>
  <c r="W247" i="43" s="1"/>
  <c r="V248" i="43"/>
  <c r="W248" i="43" s="1"/>
  <c r="V249" i="43"/>
  <c r="W249" i="43" s="1"/>
  <c r="V250" i="43"/>
  <c r="V251" i="43"/>
  <c r="W251" i="43" s="1"/>
  <c r="V252" i="43"/>
  <c r="V253" i="43"/>
  <c r="W253" i="43" s="1"/>
  <c r="V254" i="43"/>
  <c r="W254" i="43" s="1"/>
  <c r="V316" i="43"/>
  <c r="W316" i="43" s="1"/>
  <c r="V255" i="43"/>
  <c r="W255" i="43" s="1"/>
  <c r="V256" i="43"/>
  <c r="W256" i="43" s="1"/>
  <c r="V257" i="43"/>
  <c r="V258" i="43"/>
  <c r="V259" i="43"/>
  <c r="V260" i="43"/>
  <c r="W260" i="43" s="1"/>
  <c r="V261" i="43"/>
  <c r="W261" i="43" s="1"/>
  <c r="V262" i="43"/>
  <c r="W262" i="43" s="1"/>
  <c r="V263" i="43"/>
  <c r="V328" i="43"/>
  <c r="W328" i="43" s="1"/>
  <c r="V264" i="43"/>
  <c r="V317" i="43"/>
  <c r="V318" i="43"/>
  <c r="W318" i="43" s="1"/>
  <c r="V265" i="43"/>
  <c r="W265" i="43" s="1"/>
  <c r="V321" i="43"/>
  <c r="W321" i="43" s="1"/>
  <c r="V266" i="43"/>
  <c r="W266" i="43" s="1"/>
  <c r="V319" i="43"/>
  <c r="W319" i="43" s="1"/>
  <c r="V267" i="43"/>
  <c r="W267" i="43" s="1"/>
  <c r="V320" i="43"/>
  <c r="W320" i="43" s="1"/>
  <c r="V268" i="43"/>
  <c r="V322" i="43"/>
  <c r="W322" i="43" s="1"/>
  <c r="V269" i="43"/>
  <c r="W269" i="43" s="1"/>
  <c r="V270" i="43"/>
  <c r="W270" i="43" s="1"/>
  <c r="V271" i="43"/>
  <c r="W271" i="43" s="1"/>
  <c r="V272" i="43"/>
  <c r="W272" i="43" s="1"/>
  <c r="V273" i="43"/>
  <c r="W273" i="43" s="1"/>
  <c r="V274" i="43"/>
  <c r="W274" i="43" s="1"/>
  <c r="V275" i="43"/>
  <c r="V276" i="43"/>
  <c r="W276" i="43" s="1"/>
  <c r="V277" i="43"/>
  <c r="W277" i="43" s="1"/>
  <c r="V278" i="43"/>
  <c r="W278" i="43" s="1"/>
  <c r="V279" i="43"/>
  <c r="W279" i="43" s="1"/>
  <c r="V280" i="43"/>
  <c r="W280" i="43" s="1"/>
  <c r="V281" i="43"/>
  <c r="W281" i="43" s="1"/>
  <c r="V282" i="43"/>
  <c r="W282" i="43" s="1"/>
  <c r="V283" i="43"/>
  <c r="V290" i="43"/>
  <c r="W290" i="43" s="1"/>
  <c r="V8" i="43"/>
  <c r="W8" i="43" s="1"/>
  <c r="AN147" i="43" l="1"/>
  <c r="AC147" i="43" s="1"/>
  <c r="AN105" i="43"/>
  <c r="AC105" i="43" s="1"/>
  <c r="AN63" i="43"/>
  <c r="AC63" i="43" s="1"/>
  <c r="AN152" i="43"/>
  <c r="AC152" i="43" s="1"/>
  <c r="AN121" i="43"/>
  <c r="AC121" i="43" s="1"/>
  <c r="AN55" i="43"/>
  <c r="AC55" i="43" s="1"/>
  <c r="AN95" i="43"/>
  <c r="AC95" i="43" s="1"/>
  <c r="AN296" i="43"/>
  <c r="AC296" i="43" s="1"/>
  <c r="AN87" i="43"/>
  <c r="AC87" i="43" s="1"/>
  <c r="AN45" i="43"/>
  <c r="AC45" i="43" s="1"/>
  <c r="AN38" i="43"/>
  <c r="AC38" i="43" s="1"/>
  <c r="AN198" i="43"/>
  <c r="AC198" i="43" s="1"/>
  <c r="AN162" i="43"/>
  <c r="AC162" i="43" s="1"/>
  <c r="AN71" i="43"/>
  <c r="AC71" i="43" s="1"/>
  <c r="AN171" i="43"/>
  <c r="AC171" i="43" s="1"/>
  <c r="AN78" i="43"/>
  <c r="AC78" i="43" s="1"/>
  <c r="AN23" i="43"/>
  <c r="AC23" i="43" s="1"/>
  <c r="AB264" i="43"/>
  <c r="AN264" i="43"/>
  <c r="AC264" i="43" s="1"/>
  <c r="W257" i="43"/>
  <c r="W250" i="43"/>
  <c r="W243" i="43"/>
  <c r="W235" i="43"/>
  <c r="W227" i="43"/>
  <c r="W220" i="43"/>
  <c r="W208" i="43"/>
  <c r="W327" i="43"/>
  <c r="W193" i="43"/>
  <c r="W187" i="43"/>
  <c r="W181" i="43"/>
  <c r="W174" i="43"/>
  <c r="W167" i="43"/>
  <c r="W161" i="43"/>
  <c r="W154" i="43"/>
  <c r="W149" i="43"/>
  <c r="W302" i="43"/>
  <c r="W137" i="43"/>
  <c r="W131" i="43"/>
  <c r="W123" i="43"/>
  <c r="W116" i="43"/>
  <c r="W110" i="43"/>
  <c r="W294" i="43"/>
  <c r="W82" i="43"/>
  <c r="W70" i="43"/>
  <c r="AN70" i="43" s="1"/>
  <c r="AC70" i="43" s="1"/>
  <c r="W58" i="43"/>
  <c r="W50" i="43"/>
  <c r="W41" i="43"/>
  <c r="AN290" i="43"/>
  <c r="AC290" i="43" s="1"/>
  <c r="AN278" i="43"/>
  <c r="AC278" i="43" s="1"/>
  <c r="AN274" i="43"/>
  <c r="AC274" i="43" s="1"/>
  <c r="AN14" i="43"/>
  <c r="AC14" i="43" s="1"/>
  <c r="AN313" i="43"/>
  <c r="AC313" i="43" s="1"/>
  <c r="AN311" i="43"/>
  <c r="AC311" i="43" s="1"/>
  <c r="AN310" i="43"/>
  <c r="AN157" i="43"/>
  <c r="AC157" i="43" s="1"/>
  <c r="AN303" i="43"/>
  <c r="AC303" i="43" s="1"/>
  <c r="AN143" i="43"/>
  <c r="AC143" i="43" s="1"/>
  <c r="AN300" i="43"/>
  <c r="AC300" i="43" s="1"/>
  <c r="AN130" i="43"/>
  <c r="AC130" i="43" s="1"/>
  <c r="AN115" i="43"/>
  <c r="AC115" i="43" s="1"/>
  <c r="AN32" i="43"/>
  <c r="AC32" i="43" s="1"/>
  <c r="AN24" i="43"/>
  <c r="AC24" i="43" s="1"/>
  <c r="AN17" i="43"/>
  <c r="AC17" i="43" s="1"/>
  <c r="AN322" i="43"/>
  <c r="AN255" i="43"/>
  <c r="AC255" i="43" s="1"/>
  <c r="AN206" i="43"/>
  <c r="AC206" i="43" s="1"/>
  <c r="AN37" i="43"/>
  <c r="AC37" i="43" s="1"/>
  <c r="AN211" i="43"/>
  <c r="AC211" i="43" s="1"/>
  <c r="W263" i="43"/>
  <c r="W210" i="43"/>
  <c r="W202" i="43"/>
  <c r="W195" i="43"/>
  <c r="W189" i="43"/>
  <c r="W153" i="43"/>
  <c r="W148" i="43"/>
  <c r="W142" i="43"/>
  <c r="W301" i="43"/>
  <c r="W129" i="43"/>
  <c r="AN129" i="43" s="1"/>
  <c r="AC129" i="43" s="1"/>
  <c r="W122" i="43"/>
  <c r="W298" i="43"/>
  <c r="W99" i="43"/>
  <c r="AN280" i="43"/>
  <c r="AC280" i="43" s="1"/>
  <c r="W259" i="43"/>
  <c r="W252" i="43"/>
  <c r="AB252" i="43" s="1"/>
  <c r="W315" i="43"/>
  <c r="W237" i="43"/>
  <c r="W229" i="43"/>
  <c r="W222" i="43"/>
  <c r="AB222" i="43" s="1"/>
  <c r="W179" i="43"/>
  <c r="W172" i="43"/>
  <c r="W166" i="43"/>
  <c r="W160" i="43"/>
  <c r="W283" i="43"/>
  <c r="W275" i="43"/>
  <c r="W268" i="43"/>
  <c r="W258" i="43"/>
  <c r="AN266" i="43"/>
  <c r="AC266" i="43" s="1"/>
  <c r="AN86" i="43"/>
  <c r="AC86" i="43" s="1"/>
  <c r="AN241" i="43"/>
  <c r="AC241" i="43" s="1"/>
  <c r="AB40" i="43"/>
  <c r="AN40" i="43"/>
  <c r="AC40" i="43" s="1"/>
  <c r="AN289" i="43"/>
  <c r="AC289" i="43" s="1"/>
  <c r="AN138" i="43"/>
  <c r="AC138" i="43" s="1"/>
  <c r="AN188" i="43"/>
  <c r="AC188" i="43" s="1"/>
  <c r="AN216" i="43"/>
  <c r="AC216" i="43" s="1"/>
  <c r="AN97" i="43"/>
  <c r="AC97" i="43" s="1"/>
  <c r="AN54" i="43"/>
  <c r="AC54" i="43" s="1"/>
  <c r="AN246" i="43"/>
  <c r="AC246" i="43" s="1"/>
  <c r="AB37" i="43"/>
  <c r="AB55" i="43"/>
  <c r="AB280" i="43"/>
  <c r="AB322" i="43"/>
  <c r="AB38" i="43"/>
  <c r="AB23" i="43"/>
  <c r="AB290" i="43"/>
  <c r="AB278" i="43"/>
  <c r="AB274" i="43"/>
  <c r="AB266" i="43"/>
  <c r="AB246" i="43"/>
  <c r="AB216" i="43"/>
  <c r="AB97" i="43"/>
  <c r="AB86" i="43"/>
  <c r="AB54" i="43"/>
  <c r="AB289" i="43"/>
  <c r="AB211" i="43"/>
  <c r="AB14" i="43"/>
  <c r="AB313" i="43"/>
  <c r="AB311" i="43"/>
  <c r="AB310" i="43"/>
  <c r="AB157" i="43"/>
  <c r="AB303" i="43"/>
  <c r="AB143" i="43"/>
  <c r="AB300" i="43"/>
  <c r="AB130" i="43"/>
  <c r="AB115" i="43"/>
  <c r="AB32" i="43"/>
  <c r="AB24" i="43"/>
  <c r="AB17" i="43"/>
  <c r="AB255" i="43"/>
  <c r="AB241" i="43"/>
  <c r="AB206" i="43"/>
  <c r="AB198" i="43"/>
  <c r="AB188" i="43"/>
  <c r="AB171" i="43"/>
  <c r="AB162" i="43"/>
  <c r="AB152" i="43"/>
  <c r="AB147" i="43"/>
  <c r="AB138" i="43"/>
  <c r="AB121" i="43"/>
  <c r="AB296" i="43"/>
  <c r="AB105" i="43"/>
  <c r="AB95" i="43"/>
  <c r="AB87" i="43"/>
  <c r="AB78" i="43"/>
  <c r="AB71" i="43"/>
  <c r="AB63" i="43"/>
  <c r="AB45" i="43"/>
  <c r="Y301" i="43"/>
  <c r="AB301" i="43" s="1"/>
  <c r="Y110" i="43"/>
  <c r="W94" i="43"/>
  <c r="W317" i="43"/>
  <c r="W207" i="43"/>
  <c r="AB207" i="43" s="1"/>
  <c r="Y237" i="43"/>
  <c r="Y285" i="43"/>
  <c r="AB285" i="43" s="1"/>
  <c r="Y281" i="43"/>
  <c r="AN281" i="43" s="1"/>
  <c r="AC281" i="43" s="1"/>
  <c r="Y269" i="43"/>
  <c r="AB269" i="43" s="1"/>
  <c r="Y320" i="43"/>
  <c r="AB320" i="43" s="1"/>
  <c r="Y261" i="43"/>
  <c r="AB261" i="43" s="1"/>
  <c r="Y258" i="43"/>
  <c r="Y247" i="43"/>
  <c r="AB247" i="43" s="1"/>
  <c r="Y244" i="43"/>
  <c r="Y236" i="43"/>
  <c r="AB236" i="43" s="1"/>
  <c r="Y232" i="43"/>
  <c r="AB232" i="43" s="1"/>
  <c r="Y228" i="43"/>
  <c r="Y217" i="43"/>
  <c r="AB217" i="43" s="1"/>
  <c r="Y202" i="43"/>
  <c r="AB202" i="43" s="1"/>
  <c r="Y199" i="43"/>
  <c r="AB199" i="43" s="1"/>
  <c r="Y189" i="43"/>
  <c r="AB189" i="43" s="1"/>
  <c r="Y185" i="43"/>
  <c r="AB185" i="43" s="1"/>
  <c r="Y312" i="43"/>
  <c r="AB312" i="43" s="1"/>
  <c r="Y172" i="43"/>
  <c r="Y163" i="43"/>
  <c r="AB163" i="43" s="1"/>
  <c r="Y153" i="43"/>
  <c r="Y160" i="43"/>
  <c r="Y139" i="43"/>
  <c r="AB139" i="43" s="1"/>
  <c r="Y20" i="43"/>
  <c r="AB20" i="43" s="1"/>
  <c r="Y306" i="43"/>
  <c r="AB306" i="43" s="1"/>
  <c r="Y125" i="43"/>
  <c r="AB125" i="43" s="1"/>
  <c r="Y82" i="43"/>
  <c r="Y148" i="43"/>
  <c r="Y122" i="43"/>
  <c r="Y50" i="43"/>
  <c r="Y275" i="43"/>
  <c r="Y253" i="43"/>
  <c r="AB253" i="43" s="1"/>
  <c r="Y223" i="43"/>
  <c r="AB223" i="43" s="1"/>
  <c r="Y193" i="43"/>
  <c r="Y167" i="43"/>
  <c r="Y302" i="43"/>
  <c r="Y102" i="43"/>
  <c r="AB102" i="43" s="1"/>
  <c r="Y81" i="43"/>
  <c r="AB81" i="43" s="1"/>
  <c r="Y49" i="43"/>
  <c r="AB49" i="43" s="1"/>
  <c r="Y19" i="43"/>
  <c r="AB19" i="43" s="1"/>
  <c r="Y65" i="43"/>
  <c r="AB65" i="43" s="1"/>
  <c r="Y317" i="43"/>
  <c r="Y96" i="43"/>
  <c r="AB96" i="43" s="1"/>
  <c r="Y34" i="43"/>
  <c r="AB34" i="43" s="1"/>
  <c r="Y287" i="43"/>
  <c r="AN287" i="43" s="1"/>
  <c r="AC287" i="43" s="1"/>
  <c r="Y263" i="43"/>
  <c r="Y234" i="43"/>
  <c r="AB234" i="43" s="1"/>
  <c r="Y204" i="43"/>
  <c r="AB204" i="43" s="1"/>
  <c r="Y177" i="43"/>
  <c r="AB177" i="43" s="1"/>
  <c r="Y151" i="43"/>
  <c r="AB151" i="43" s="1"/>
  <c r="Y127" i="43"/>
  <c r="AB127" i="43" s="1"/>
  <c r="Y116" i="43"/>
  <c r="Y314" i="43"/>
  <c r="AB314" i="43" s="1"/>
  <c r="Y196" i="43"/>
  <c r="AB196" i="43" s="1"/>
  <c r="Y180" i="43"/>
  <c r="AB180" i="43" s="1"/>
  <c r="Y307" i="43"/>
  <c r="AB307" i="43" s="1"/>
  <c r="Y119" i="43"/>
  <c r="AB119" i="43" s="1"/>
  <c r="Y276" i="43"/>
  <c r="AB276" i="43" s="1"/>
  <c r="Y267" i="43"/>
  <c r="AN267" i="43" s="1"/>
  <c r="AC267" i="43" s="1"/>
  <c r="Y254" i="43"/>
  <c r="AB254" i="43" s="1"/>
  <c r="Y243" i="43"/>
  <c r="Y224" i="43"/>
  <c r="AB224" i="43" s="1"/>
  <c r="Y213" i="43"/>
  <c r="AB213" i="43" s="1"/>
  <c r="Y194" i="43"/>
  <c r="Y184" i="43"/>
  <c r="AB184" i="43" s="1"/>
  <c r="Y168" i="43"/>
  <c r="AB168" i="43" s="1"/>
  <c r="Y159" i="43"/>
  <c r="AN159" i="43" s="1"/>
  <c r="AC159" i="43" s="1"/>
  <c r="Y144" i="43"/>
  <c r="AB144" i="43" s="1"/>
  <c r="Y135" i="43"/>
  <c r="Y117" i="43"/>
  <c r="AB117" i="43" s="1"/>
  <c r="Y294" i="43"/>
  <c r="Y66" i="43"/>
  <c r="AB66" i="43" s="1"/>
  <c r="Y35" i="43"/>
  <c r="AN35" i="43" s="1"/>
  <c r="AC35" i="43" s="1"/>
  <c r="Y8" i="43"/>
  <c r="AB8" i="43" s="1"/>
  <c r="Y288" i="43"/>
  <c r="AB288" i="43" s="1"/>
  <c r="Y284" i="43"/>
  <c r="Y272" i="43"/>
  <c r="AB272" i="43" s="1"/>
  <c r="Y328" i="43"/>
  <c r="AB328" i="43" s="1"/>
  <c r="Y260" i="43"/>
  <c r="AB260" i="43" s="1"/>
  <c r="Y250" i="43"/>
  <c r="AB250" i="43" s="1"/>
  <c r="Y235" i="43"/>
  <c r="AB235" i="43" s="1"/>
  <c r="Y231" i="43"/>
  <c r="AB231" i="43" s="1"/>
  <c r="Y220" i="43"/>
  <c r="AB220" i="43" s="1"/>
  <c r="Y205" i="43"/>
  <c r="AB205" i="43" s="1"/>
  <c r="Y201" i="43"/>
  <c r="AB201" i="43" s="1"/>
  <c r="Y325" i="43"/>
  <c r="AB325" i="43" s="1"/>
  <c r="Y178" i="43"/>
  <c r="AN178" i="43" s="1"/>
  <c r="AC178" i="43" s="1"/>
  <c r="Y175" i="43"/>
  <c r="AB175" i="43" s="1"/>
  <c r="Y165" i="43"/>
  <c r="Y305" i="43"/>
  <c r="AB305" i="43" s="1"/>
  <c r="Y141" i="43"/>
  <c r="Y128" i="43"/>
  <c r="Y124" i="43"/>
  <c r="AB124" i="43" s="1"/>
  <c r="Y114" i="43"/>
  <c r="AN114" i="43" s="1"/>
  <c r="AC114" i="43" s="1"/>
  <c r="Y100" i="43"/>
  <c r="AB100" i="43" s="1"/>
  <c r="Y94" i="43"/>
  <c r="Y77" i="43"/>
  <c r="AB77" i="43" s="1"/>
  <c r="Y61" i="43"/>
  <c r="AB61" i="43" s="1"/>
  <c r="Y47" i="43"/>
  <c r="AB47" i="43" s="1"/>
  <c r="Y31" i="43"/>
  <c r="AB31" i="43" s="1"/>
  <c r="Y16" i="43"/>
  <c r="AN16" i="43" s="1"/>
  <c r="AC16" i="43" s="1"/>
  <c r="Y271" i="43"/>
  <c r="AB271" i="43" s="1"/>
  <c r="Y265" i="43"/>
  <c r="AB265" i="43" s="1"/>
  <c r="Y249" i="43"/>
  <c r="AB249" i="43" s="1"/>
  <c r="Y239" i="43"/>
  <c r="AB239" i="43" s="1"/>
  <c r="Y219" i="43"/>
  <c r="AB219" i="43" s="1"/>
  <c r="Y209" i="43"/>
  <c r="AN209" i="43" s="1"/>
  <c r="AC209" i="43" s="1"/>
  <c r="Y191" i="43"/>
  <c r="AB191" i="43" s="1"/>
  <c r="Y182" i="43"/>
  <c r="AB182" i="43" s="1"/>
  <c r="Y309" i="43"/>
  <c r="AB309" i="43" s="1"/>
  <c r="Y155" i="43"/>
  <c r="AB155" i="43" s="1"/>
  <c r="Y140" i="43"/>
  <c r="AB140" i="43" s="1"/>
  <c r="Y132" i="43"/>
  <c r="AB132" i="43" s="1"/>
  <c r="Y297" i="43"/>
  <c r="AB297" i="43" s="1"/>
  <c r="Y98" i="43"/>
  <c r="AB98" i="43" s="1"/>
  <c r="Y90" i="43"/>
  <c r="AB90" i="43" s="1"/>
  <c r="Y74" i="43"/>
  <c r="AB74" i="43" s="1"/>
  <c r="Y58" i="43"/>
  <c r="Y41" i="43"/>
  <c r="Y27" i="43"/>
  <c r="Y10" i="43"/>
  <c r="AN10" i="43" s="1"/>
  <c r="AC10" i="43" s="1"/>
  <c r="Y283" i="43"/>
  <c r="Y279" i="43"/>
  <c r="AB279" i="43" s="1"/>
  <c r="Y268" i="43"/>
  <c r="Y319" i="43"/>
  <c r="AB319" i="43" s="1"/>
  <c r="Y256" i="43"/>
  <c r="AB256" i="43" s="1"/>
  <c r="Y245" i="43"/>
  <c r="AB245" i="43" s="1"/>
  <c r="Y242" i="43"/>
  <c r="AB242" i="43" s="1"/>
  <c r="Y230" i="43"/>
  <c r="AB230" i="43" s="1"/>
  <c r="Y226" i="43"/>
  <c r="AB226" i="43" s="1"/>
  <c r="Y215" i="43"/>
  <c r="AB215" i="43" s="1"/>
  <c r="Y212" i="43"/>
  <c r="AB212" i="43" s="1"/>
  <c r="Y327" i="43"/>
  <c r="AB327" i="43" s="1"/>
  <c r="Y197" i="43"/>
  <c r="AB197" i="43" s="1"/>
  <c r="Y187" i="43"/>
  <c r="AB187" i="43" s="1"/>
  <c r="Y324" i="43"/>
  <c r="AB324" i="43" s="1"/>
  <c r="Y174" i="43"/>
  <c r="AB174" i="43" s="1"/>
  <c r="Y170" i="43"/>
  <c r="AB170" i="43" s="1"/>
  <c r="Y161" i="43"/>
  <c r="AB161" i="43" s="1"/>
  <c r="Y158" i="43"/>
  <c r="AB158" i="43" s="1"/>
  <c r="Y149" i="43"/>
  <c r="AB149" i="43" s="1"/>
  <c r="Y146" i="43"/>
  <c r="AB146" i="43" s="1"/>
  <c r="Y137" i="43"/>
  <c r="AB137" i="43" s="1"/>
  <c r="Y134" i="43"/>
  <c r="AB134" i="43" s="1"/>
  <c r="Y123" i="43"/>
  <c r="AB123" i="43" s="1"/>
  <c r="Y120" i="43"/>
  <c r="AB120" i="43" s="1"/>
  <c r="Y113" i="43"/>
  <c r="AB113" i="43" s="1"/>
  <c r="Y109" i="43"/>
  <c r="AB109" i="43" s="1"/>
  <c r="Y293" i="43"/>
  <c r="AB293" i="43" s="1"/>
  <c r="Y93" i="43"/>
  <c r="AB93" i="43" s="1"/>
  <c r="Y85" i="43"/>
  <c r="AB85" i="43" s="1"/>
  <c r="Y76" i="43"/>
  <c r="AB76" i="43" s="1"/>
  <c r="Y69" i="43"/>
  <c r="AB69" i="43" s="1"/>
  <c r="Y62" i="43"/>
  <c r="AB62" i="43" s="1"/>
  <c r="Y53" i="43"/>
  <c r="AB53" i="43" s="1"/>
  <c r="Y44" i="43"/>
  <c r="AB44" i="43" s="1"/>
  <c r="Y36" i="43"/>
  <c r="AB36" i="43" s="1"/>
  <c r="Y30" i="43"/>
  <c r="AB30" i="43" s="1"/>
  <c r="Y22" i="43"/>
  <c r="AB22" i="43" s="1"/>
  <c r="Y15" i="43"/>
  <c r="AB15" i="43" s="1"/>
  <c r="Y318" i="43"/>
  <c r="AB318" i="43" s="1"/>
  <c r="Y238" i="43"/>
  <c r="AB238" i="43" s="1"/>
  <c r="Y208" i="43"/>
  <c r="Y181" i="43"/>
  <c r="Y154" i="43"/>
  <c r="Y131" i="43"/>
  <c r="Y107" i="43"/>
  <c r="AB107" i="43" s="1"/>
  <c r="Y89" i="43"/>
  <c r="AB89" i="43" s="1"/>
  <c r="Y73" i="43"/>
  <c r="AB73" i="43" s="1"/>
  <c r="Y57" i="43"/>
  <c r="AB57" i="43" s="1"/>
  <c r="Y26" i="43"/>
  <c r="AB26" i="43" s="1"/>
  <c r="Y9" i="43"/>
  <c r="AB9" i="43" s="1"/>
  <c r="Y286" i="43"/>
  <c r="AB286" i="43" s="1"/>
  <c r="Y282" i="43"/>
  <c r="AB282" i="43" s="1"/>
  <c r="Y270" i="43"/>
  <c r="AB270" i="43" s="1"/>
  <c r="Y262" i="43"/>
  <c r="AB262" i="43" s="1"/>
  <c r="Y259" i="43"/>
  <c r="Y248" i="43"/>
  <c r="AB248" i="43" s="1"/>
  <c r="Y315" i="43"/>
  <c r="Y233" i="43"/>
  <c r="AB233" i="43" s="1"/>
  <c r="Y229" i="43"/>
  <c r="Y218" i="43"/>
  <c r="AB218" i="43" s="1"/>
  <c r="Y214" i="43"/>
  <c r="AB214" i="43" s="1"/>
  <c r="Y203" i="43"/>
  <c r="AB203" i="43" s="1"/>
  <c r="Y200" i="43"/>
  <c r="AB200" i="43" s="1"/>
  <c r="Y190" i="43"/>
  <c r="AB190" i="43" s="1"/>
  <c r="Y186" i="43"/>
  <c r="AB186" i="43" s="1"/>
  <c r="Y176" i="43"/>
  <c r="AB176" i="43" s="1"/>
  <c r="Y173" i="43"/>
  <c r="AB173" i="43" s="1"/>
  <c r="Y164" i="43"/>
  <c r="AB164" i="43" s="1"/>
  <c r="Y308" i="43"/>
  <c r="AB308" i="43" s="1"/>
  <c r="Y150" i="43"/>
  <c r="AB150" i="43" s="1"/>
  <c r="Y304" i="43"/>
  <c r="AB304" i="43" s="1"/>
  <c r="Y79" i="43"/>
  <c r="AB79" i="43" s="1"/>
  <c r="Y136" i="43"/>
  <c r="AB136" i="43" s="1"/>
  <c r="Y126" i="43"/>
  <c r="AB126" i="43" s="1"/>
  <c r="Y299" i="43"/>
  <c r="AB299" i="43" s="1"/>
  <c r="Y112" i="43"/>
  <c r="AB112" i="43" s="1"/>
  <c r="Y101" i="43"/>
  <c r="AB101" i="43" s="1"/>
  <c r="Y99" i="43"/>
  <c r="AB99" i="43" s="1"/>
  <c r="Y106" i="43"/>
  <c r="AB106" i="43" s="1"/>
  <c r="Y295" i="43"/>
  <c r="AB295" i="43" s="1"/>
  <c r="Y103" i="43"/>
  <c r="AB103" i="43" s="1"/>
  <c r="Y92" i="43"/>
  <c r="Y88" i="43"/>
  <c r="AB88" i="43" s="1"/>
  <c r="Y84" i="43"/>
  <c r="Y80" i="43"/>
  <c r="AB80" i="43" s="1"/>
  <c r="Y46" i="43"/>
  <c r="Y72" i="43"/>
  <c r="AB72" i="43" s="1"/>
  <c r="Y68" i="43"/>
  <c r="Y64" i="43"/>
  <c r="AB64" i="43" s="1"/>
  <c r="Y60" i="43"/>
  <c r="Y56" i="43"/>
  <c r="AB56" i="43" s="1"/>
  <c r="Y52" i="43"/>
  <c r="Y48" i="43"/>
  <c r="AB48" i="43" s="1"/>
  <c r="Y43" i="43"/>
  <c r="Y39" i="43"/>
  <c r="AB39" i="43" s="1"/>
  <c r="Y33" i="43"/>
  <c r="AB33" i="43" s="1"/>
  <c r="Y29" i="43"/>
  <c r="AN29" i="43" s="1"/>
  <c r="AC29" i="43" s="1"/>
  <c r="Y25" i="43"/>
  <c r="Y21" i="43"/>
  <c r="AB21" i="43" s="1"/>
  <c r="Y18" i="43"/>
  <c r="AB18" i="43" s="1"/>
  <c r="Y12" i="43"/>
  <c r="AN12" i="43" s="1"/>
  <c r="AC12" i="43" s="1"/>
  <c r="Y273" i="43"/>
  <c r="AB273" i="43" s="1"/>
  <c r="Y251" i="43"/>
  <c r="AB251" i="43" s="1"/>
  <c r="Y221" i="43"/>
  <c r="AB221" i="43" s="1"/>
  <c r="Y192" i="43"/>
  <c r="AB192" i="43" s="1"/>
  <c r="Y166" i="43"/>
  <c r="Y142" i="43"/>
  <c r="Y298" i="43"/>
  <c r="Y111" i="43"/>
  <c r="AB111" i="43" s="1"/>
  <c r="Y108" i="43"/>
  <c r="AB108" i="43" s="1"/>
  <c r="Y104" i="43"/>
  <c r="AB104" i="43" s="1"/>
  <c r="Y91" i="43"/>
  <c r="AB91" i="43" s="1"/>
  <c r="Y83" i="43"/>
  <c r="AB83" i="43" s="1"/>
  <c r="Y75" i="43"/>
  <c r="AB75" i="43" s="1"/>
  <c r="Y67" i="43"/>
  <c r="AB67" i="43" s="1"/>
  <c r="Y59" i="43"/>
  <c r="AB59" i="43" s="1"/>
  <c r="Y51" i="43"/>
  <c r="AB51" i="43" s="1"/>
  <c r="Y42" i="43"/>
  <c r="AB42" i="43" s="1"/>
  <c r="Y292" i="43"/>
  <c r="AB292" i="43" s="1"/>
  <c r="Y28" i="43"/>
  <c r="AB28" i="43" s="1"/>
  <c r="Y13" i="43"/>
  <c r="AB13" i="43" s="1"/>
  <c r="Y11" i="43"/>
  <c r="AB11" i="43" s="1"/>
  <c r="Y277" i="43"/>
  <c r="AB277" i="43" s="1"/>
  <c r="Y321" i="43"/>
  <c r="AB321" i="43" s="1"/>
  <c r="Y316" i="43"/>
  <c r="AB316" i="43" s="1"/>
  <c r="Y240" i="43"/>
  <c r="AB240" i="43" s="1"/>
  <c r="Y225" i="43"/>
  <c r="AB225" i="43" s="1"/>
  <c r="Y210" i="43"/>
  <c r="Y195" i="43"/>
  <c r="Y183" i="43"/>
  <c r="AB183" i="43" s="1"/>
  <c r="Y169" i="43"/>
  <c r="AB169" i="43" s="1"/>
  <c r="Y156" i="43"/>
  <c r="AB156" i="43" s="1"/>
  <c r="Y145" i="43"/>
  <c r="AB145" i="43" s="1"/>
  <c r="Y133" i="43"/>
  <c r="AB133" i="43" s="1"/>
  <c r="Y118" i="43"/>
  <c r="AB118" i="43" s="1"/>
  <c r="AB166" i="43" l="1"/>
  <c r="AB268" i="43"/>
  <c r="AB82" i="43"/>
  <c r="AB116" i="43"/>
  <c r="AB302" i="43"/>
  <c r="AB70" i="43"/>
  <c r="AB210" i="43"/>
  <c r="AB193" i="43"/>
  <c r="AN180" i="43"/>
  <c r="AC180" i="43" s="1"/>
  <c r="AB298" i="43"/>
  <c r="AB131" i="43"/>
  <c r="AB283" i="43"/>
  <c r="AB58" i="43"/>
  <c r="AB263" i="43"/>
  <c r="AN317" i="43"/>
  <c r="AC317" i="43" s="1"/>
  <c r="AB50" i="43"/>
  <c r="AB160" i="43"/>
  <c r="AB122" i="43"/>
  <c r="AB110" i="43"/>
  <c r="AN82" i="43"/>
  <c r="AC82" i="43" s="1"/>
  <c r="AN327" i="43"/>
  <c r="AC327" i="43" s="1"/>
  <c r="AN153" i="43"/>
  <c r="AC153" i="43" s="1"/>
  <c r="AN154" i="43"/>
  <c r="AC154" i="43" s="1"/>
  <c r="AN208" i="43"/>
  <c r="AC208" i="43" s="1"/>
  <c r="AB181" i="43"/>
  <c r="AB148" i="43"/>
  <c r="AN142" i="43"/>
  <c r="AC142" i="43" s="1"/>
  <c r="AN195" i="43"/>
  <c r="AC195" i="43" s="1"/>
  <c r="AN139" i="43"/>
  <c r="AC139" i="43" s="1"/>
  <c r="AN98" i="43"/>
  <c r="AC98" i="43" s="1"/>
  <c r="AN96" i="43"/>
  <c r="AC96" i="43" s="1"/>
  <c r="AN328" i="43"/>
  <c r="AC328" i="43" s="1"/>
  <c r="AB229" i="43"/>
  <c r="AB259" i="43"/>
  <c r="AB227" i="43"/>
  <c r="AN47" i="43"/>
  <c r="AC47" i="43" s="1"/>
  <c r="AN227" i="43"/>
  <c r="AC227" i="43" s="1"/>
  <c r="AN316" i="43"/>
  <c r="AN111" i="43"/>
  <c r="AC111" i="43" s="1"/>
  <c r="AN258" i="43"/>
  <c r="AC258" i="43" s="1"/>
  <c r="AN51" i="43"/>
  <c r="AC51" i="43" s="1"/>
  <c r="AN94" i="43"/>
  <c r="AC94" i="43" s="1"/>
  <c r="AB315" i="43"/>
  <c r="AB179" i="43"/>
  <c r="AB257" i="43"/>
  <c r="AN288" i="43"/>
  <c r="AC288" i="43" s="1"/>
  <c r="AN275" i="43"/>
  <c r="AC275" i="43" s="1"/>
  <c r="AN172" i="43"/>
  <c r="AC172" i="43" s="1"/>
  <c r="AN136" i="43"/>
  <c r="AC136" i="43" s="1"/>
  <c r="AN231" i="43"/>
  <c r="AC231" i="43" s="1"/>
  <c r="AN120" i="43"/>
  <c r="AC120" i="43" s="1"/>
  <c r="AN170" i="43"/>
  <c r="AC170" i="43" s="1"/>
  <c r="AN8" i="43"/>
  <c r="AC8" i="43" s="1"/>
  <c r="AN116" i="43"/>
  <c r="AC116" i="43" s="1"/>
  <c r="AB142" i="43"/>
  <c r="AB154" i="43"/>
  <c r="AB243" i="43"/>
  <c r="AB153" i="43"/>
  <c r="AB237" i="43"/>
  <c r="AN146" i="43"/>
  <c r="AC146" i="43" s="1"/>
  <c r="AN127" i="43"/>
  <c r="AC127" i="43" s="1"/>
  <c r="AN197" i="43"/>
  <c r="AC197" i="43" s="1"/>
  <c r="AN213" i="43"/>
  <c r="AC213" i="43" s="1"/>
  <c r="AN103" i="43"/>
  <c r="AC103" i="43" s="1"/>
  <c r="AN101" i="43"/>
  <c r="AC101" i="43" s="1"/>
  <c r="AN215" i="43"/>
  <c r="AC215" i="43" s="1"/>
  <c r="AN268" i="43"/>
  <c r="AC268" i="43" s="1"/>
  <c r="AN166" i="43"/>
  <c r="AC166" i="43" s="1"/>
  <c r="AN83" i="43"/>
  <c r="AC83" i="43" s="1"/>
  <c r="AN99" i="43"/>
  <c r="AC99" i="43" s="1"/>
  <c r="AN301" i="43"/>
  <c r="AC301" i="43" s="1"/>
  <c r="AN189" i="43"/>
  <c r="AC189" i="43" s="1"/>
  <c r="AN49" i="43"/>
  <c r="AC49" i="43" s="1"/>
  <c r="AN308" i="43"/>
  <c r="AC308" i="43" s="1"/>
  <c r="AN186" i="43"/>
  <c r="AC186" i="43" s="1"/>
  <c r="AN61" i="43"/>
  <c r="AC61" i="43" s="1"/>
  <c r="AN298" i="43"/>
  <c r="AC298" i="43" s="1"/>
  <c r="AB195" i="43"/>
  <c r="AB41" i="43"/>
  <c r="AB129" i="43"/>
  <c r="AN41" i="43"/>
  <c r="AC41" i="43" s="1"/>
  <c r="AN100" i="43"/>
  <c r="AC100" i="43" s="1"/>
  <c r="AN167" i="43"/>
  <c r="AC167" i="43" s="1"/>
  <c r="AN257" i="43"/>
  <c r="AC257" i="43" s="1"/>
  <c r="AN64" i="43"/>
  <c r="AC64" i="43" s="1"/>
  <c r="AN283" i="43"/>
  <c r="AC283" i="43" s="1"/>
  <c r="AN315" i="43"/>
  <c r="AN148" i="43"/>
  <c r="AC148" i="43" s="1"/>
  <c r="AN107" i="43"/>
  <c r="AC107" i="43" s="1"/>
  <c r="AN187" i="43"/>
  <c r="AC187" i="43" s="1"/>
  <c r="AN250" i="43"/>
  <c r="AC250" i="43" s="1"/>
  <c r="AB25" i="43"/>
  <c r="AB43" i="43"/>
  <c r="AN43" i="43"/>
  <c r="AC43" i="43" s="1"/>
  <c r="AB46" i="43"/>
  <c r="AN46" i="43"/>
  <c r="AC46" i="43" s="1"/>
  <c r="AB27" i="43"/>
  <c r="AB128" i="43"/>
  <c r="AN128" i="43"/>
  <c r="AC128" i="43" s="1"/>
  <c r="AB194" i="43"/>
  <c r="AN194" i="43"/>
  <c r="AC194" i="43" s="1"/>
  <c r="AB228" i="43"/>
  <c r="AN77" i="43"/>
  <c r="AC77" i="43" s="1"/>
  <c r="AN158" i="43"/>
  <c r="AC158" i="43" s="1"/>
  <c r="AN324" i="43"/>
  <c r="AN88" i="43"/>
  <c r="AC88" i="43" s="1"/>
  <c r="AN56" i="43"/>
  <c r="AC56" i="43" s="1"/>
  <c r="AN228" i="43"/>
  <c r="AC228" i="43" s="1"/>
  <c r="AN263" i="43"/>
  <c r="AC263" i="43" s="1"/>
  <c r="AN273" i="43"/>
  <c r="AC273" i="43" s="1"/>
  <c r="AN9" i="43"/>
  <c r="AC9" i="43" s="1"/>
  <c r="AN18" i="43"/>
  <c r="AC18" i="43" s="1"/>
  <c r="AN204" i="43"/>
  <c r="AC204" i="43" s="1"/>
  <c r="AN190" i="43"/>
  <c r="AC190" i="43" s="1"/>
  <c r="AN233" i="43"/>
  <c r="AC233" i="43" s="1"/>
  <c r="AN118" i="43"/>
  <c r="AC118" i="43" s="1"/>
  <c r="AN210" i="43"/>
  <c r="AC210" i="43" s="1"/>
  <c r="AN314" i="43"/>
  <c r="AC314" i="43" s="1"/>
  <c r="AN133" i="43"/>
  <c r="AC133" i="43" s="1"/>
  <c r="AN57" i="43"/>
  <c r="AC57" i="43" s="1"/>
  <c r="AN65" i="43"/>
  <c r="AC65" i="43" s="1"/>
  <c r="AN73" i="43"/>
  <c r="AC73" i="43" s="1"/>
  <c r="AN81" i="43"/>
  <c r="AC81" i="43" s="1"/>
  <c r="AN89" i="43"/>
  <c r="AC89" i="43" s="1"/>
  <c r="AN304" i="43"/>
  <c r="AN173" i="43"/>
  <c r="AC173" i="43" s="1"/>
  <c r="AN203" i="43"/>
  <c r="AC203" i="43" s="1"/>
  <c r="AN226" i="43"/>
  <c r="AC226" i="43" s="1"/>
  <c r="AN256" i="43"/>
  <c r="AC256" i="43" s="1"/>
  <c r="AB12" i="43"/>
  <c r="AB29" i="43"/>
  <c r="AB208" i="43"/>
  <c r="AB209" i="43"/>
  <c r="AB141" i="43"/>
  <c r="AN141" i="43"/>
  <c r="AC141" i="43" s="1"/>
  <c r="AB178" i="43"/>
  <c r="AB294" i="43"/>
  <c r="AB159" i="43"/>
  <c r="AB267" i="43"/>
  <c r="AB167" i="43"/>
  <c r="AB275" i="43"/>
  <c r="AB172" i="43"/>
  <c r="AB258" i="43"/>
  <c r="AB281" i="43"/>
  <c r="AN33" i="43"/>
  <c r="AC33" i="43" s="1"/>
  <c r="AN294" i="43"/>
  <c r="AC294" i="43" s="1"/>
  <c r="AN110" i="43"/>
  <c r="AC110" i="43" s="1"/>
  <c r="AN123" i="43"/>
  <c r="AC123" i="43" s="1"/>
  <c r="AN137" i="43"/>
  <c r="AC137" i="43" s="1"/>
  <c r="AN149" i="43"/>
  <c r="AC149" i="43" s="1"/>
  <c r="AN161" i="43"/>
  <c r="AC161" i="43" s="1"/>
  <c r="AN174" i="43"/>
  <c r="AC174" i="43" s="1"/>
  <c r="AN220" i="43"/>
  <c r="AC220" i="43" s="1"/>
  <c r="AN235" i="43"/>
  <c r="AC235" i="43" s="1"/>
  <c r="AN80" i="43"/>
  <c r="AC80" i="43" s="1"/>
  <c r="AN48" i="43"/>
  <c r="AC48" i="43" s="1"/>
  <c r="AN201" i="43"/>
  <c r="AC201" i="43" s="1"/>
  <c r="AN217" i="43"/>
  <c r="AC217" i="43" s="1"/>
  <c r="AN232" i="43"/>
  <c r="AC232" i="43" s="1"/>
  <c r="AN247" i="43"/>
  <c r="AC247" i="43" s="1"/>
  <c r="AN272" i="43"/>
  <c r="AC272" i="43" s="1"/>
  <c r="AN182" i="43"/>
  <c r="AC182" i="43" s="1"/>
  <c r="AN132" i="43"/>
  <c r="AC132" i="43" s="1"/>
  <c r="AN20" i="43"/>
  <c r="AC20" i="43" s="1"/>
  <c r="AN265" i="43"/>
  <c r="AC265" i="43" s="1"/>
  <c r="AN277" i="43"/>
  <c r="AC277" i="43" s="1"/>
  <c r="AN312" i="43"/>
  <c r="AC312" i="43" s="1"/>
  <c r="AN245" i="43"/>
  <c r="AC245" i="43" s="1"/>
  <c r="AN192" i="43"/>
  <c r="AC192" i="43" s="1"/>
  <c r="AN90" i="43"/>
  <c r="AC90" i="43" s="1"/>
  <c r="AN309" i="43"/>
  <c r="AN179" i="43"/>
  <c r="AC179" i="43" s="1"/>
  <c r="AN229" i="43"/>
  <c r="AC229" i="43" s="1"/>
  <c r="AN259" i="43"/>
  <c r="AC259" i="43" s="1"/>
  <c r="AN169" i="43"/>
  <c r="AC169" i="43" s="1"/>
  <c r="AN238" i="43"/>
  <c r="AC238" i="43" s="1"/>
  <c r="AN279" i="43"/>
  <c r="AC279" i="43" s="1"/>
  <c r="AN22" i="43"/>
  <c r="AC22" i="43" s="1"/>
  <c r="AN59" i="43"/>
  <c r="AC59" i="43" s="1"/>
  <c r="AN91" i="43"/>
  <c r="AC91" i="43" s="1"/>
  <c r="AN305" i="43"/>
  <c r="AC305" i="43" s="1"/>
  <c r="AN168" i="43"/>
  <c r="AC168" i="43" s="1"/>
  <c r="AN271" i="43"/>
  <c r="AC271" i="43" s="1"/>
  <c r="AN122" i="43"/>
  <c r="AC122" i="43" s="1"/>
  <c r="AN160" i="43"/>
  <c r="AC160" i="43" s="1"/>
  <c r="AN214" i="43"/>
  <c r="AC214" i="43" s="1"/>
  <c r="AN19" i="43"/>
  <c r="AC19" i="43" s="1"/>
  <c r="AN39" i="43"/>
  <c r="AC39" i="43" s="1"/>
  <c r="AN102" i="43"/>
  <c r="AC102" i="43" s="1"/>
  <c r="AN299" i="43"/>
  <c r="AN307" i="43"/>
  <c r="AC307" i="43" s="1"/>
  <c r="AN196" i="43"/>
  <c r="AC196" i="43" s="1"/>
  <c r="AN219" i="43"/>
  <c r="AC219" i="43" s="1"/>
  <c r="AN230" i="43"/>
  <c r="AC230" i="43" s="1"/>
  <c r="AN242" i="43"/>
  <c r="AC242" i="43" s="1"/>
  <c r="AN249" i="43"/>
  <c r="AC249" i="43" s="1"/>
  <c r="AN260" i="43"/>
  <c r="AC260" i="43" s="1"/>
  <c r="AN321" i="43"/>
  <c r="AC321" i="43" s="1"/>
  <c r="AN270" i="43"/>
  <c r="AC270" i="43" s="1"/>
  <c r="AN286" i="43"/>
  <c r="AC286" i="43" s="1"/>
  <c r="AB60" i="43"/>
  <c r="AB92" i="43"/>
  <c r="AN92" i="43"/>
  <c r="AC92" i="43" s="1"/>
  <c r="AB284" i="43"/>
  <c r="AN284" i="43"/>
  <c r="AC284" i="43" s="1"/>
  <c r="AN212" i="43"/>
  <c r="AC212" i="43" s="1"/>
  <c r="AN134" i="43"/>
  <c r="AC134" i="43" s="1"/>
  <c r="AB52" i="43"/>
  <c r="AN52" i="43"/>
  <c r="AC52" i="43" s="1"/>
  <c r="AB68" i="43"/>
  <c r="AN68" i="43"/>
  <c r="AC68" i="43" s="1"/>
  <c r="AB84" i="43"/>
  <c r="AN84" i="43"/>
  <c r="AC84" i="43" s="1"/>
  <c r="AB114" i="43"/>
  <c r="AN66" i="43"/>
  <c r="AC66" i="43" s="1"/>
  <c r="AN21" i="43"/>
  <c r="AC21" i="43" s="1"/>
  <c r="AN36" i="43"/>
  <c r="AC36" i="43" s="1"/>
  <c r="AN297" i="43"/>
  <c r="AC297" i="43" s="1"/>
  <c r="AN140" i="43"/>
  <c r="AC140" i="43" s="1"/>
  <c r="AN151" i="43"/>
  <c r="AC151" i="43" s="1"/>
  <c r="AN177" i="43"/>
  <c r="AC177" i="43" s="1"/>
  <c r="AN191" i="43"/>
  <c r="AC191" i="43" s="1"/>
  <c r="AN224" i="43"/>
  <c r="AC224" i="43" s="1"/>
  <c r="AN254" i="43"/>
  <c r="AC254" i="43" s="1"/>
  <c r="AN72" i="43"/>
  <c r="AC72" i="43" s="1"/>
  <c r="AN184" i="43"/>
  <c r="AC184" i="43" s="1"/>
  <c r="AN205" i="43"/>
  <c r="AC205" i="43" s="1"/>
  <c r="AN221" i="43"/>
  <c r="AC221" i="43" s="1"/>
  <c r="AN236" i="43"/>
  <c r="AC236" i="43" s="1"/>
  <c r="AN251" i="43"/>
  <c r="AC251" i="43" s="1"/>
  <c r="AN319" i="43"/>
  <c r="AC319" i="43" s="1"/>
  <c r="AN175" i="43"/>
  <c r="AC175" i="43" s="1"/>
  <c r="AN27" i="43"/>
  <c r="AC27" i="43" s="1"/>
  <c r="AN106" i="43"/>
  <c r="AC106" i="43" s="1"/>
  <c r="AN306" i="43"/>
  <c r="AC306" i="43" s="1"/>
  <c r="AN239" i="43"/>
  <c r="AC239" i="43" s="1"/>
  <c r="AN145" i="43"/>
  <c r="AC145" i="43" s="1"/>
  <c r="AN34" i="43"/>
  <c r="AC34" i="43" s="1"/>
  <c r="AN26" i="43"/>
  <c r="AC26" i="43" s="1"/>
  <c r="AN42" i="43"/>
  <c r="AC42" i="43" s="1"/>
  <c r="AN67" i="43"/>
  <c r="AC67" i="43" s="1"/>
  <c r="AN104" i="43"/>
  <c r="AC104" i="43" s="1"/>
  <c r="AN117" i="43"/>
  <c r="AC117" i="43" s="1"/>
  <c r="AN155" i="43"/>
  <c r="AC155" i="43" s="1"/>
  <c r="AN262" i="43"/>
  <c r="AC262" i="43" s="1"/>
  <c r="AN163" i="43"/>
  <c r="AC163" i="43" s="1"/>
  <c r="AN112" i="43"/>
  <c r="AC112" i="43" s="1"/>
  <c r="AN202" i="43"/>
  <c r="AC202" i="43" s="1"/>
  <c r="AN218" i="43"/>
  <c r="AC218" i="43" s="1"/>
  <c r="AN183" i="43"/>
  <c r="AC183" i="43" s="1"/>
  <c r="AN253" i="43"/>
  <c r="AC253" i="43" s="1"/>
  <c r="AN199" i="43"/>
  <c r="AC199" i="43" s="1"/>
  <c r="AN11" i="43"/>
  <c r="AC11" i="43" s="1"/>
  <c r="AN13" i="43"/>
  <c r="AC13" i="43" s="1"/>
  <c r="AN292" i="43"/>
  <c r="AC292" i="43" s="1"/>
  <c r="AN53" i="43"/>
  <c r="AC53" i="43" s="1"/>
  <c r="AN62" i="43"/>
  <c r="AC62" i="43" s="1"/>
  <c r="AN69" i="43"/>
  <c r="AC69" i="43" s="1"/>
  <c r="AN76" i="43"/>
  <c r="AC76" i="43" s="1"/>
  <c r="AN85" i="43"/>
  <c r="AC85" i="43" s="1"/>
  <c r="AN93" i="43"/>
  <c r="AC93" i="43" s="1"/>
  <c r="AN109" i="43"/>
  <c r="AC109" i="43" s="1"/>
  <c r="AN113" i="43"/>
  <c r="AC113" i="43" s="1"/>
  <c r="AN119" i="43"/>
  <c r="AC119" i="43" s="1"/>
  <c r="AN126" i="43"/>
  <c r="AC126" i="43" s="1"/>
  <c r="AN79" i="43"/>
  <c r="AC79" i="43" s="1"/>
  <c r="AN164" i="43"/>
  <c r="AC164" i="43" s="1"/>
  <c r="AN176" i="43"/>
  <c r="AC176" i="43" s="1"/>
  <c r="AN207" i="43"/>
  <c r="AC207" i="43" s="1"/>
  <c r="AN282" i="43"/>
  <c r="AC282" i="43" s="1"/>
  <c r="AN50" i="43"/>
  <c r="AC50" i="43" s="1"/>
  <c r="AB10" i="43"/>
  <c r="AB16" i="43"/>
  <c r="AB165" i="43"/>
  <c r="AN165" i="43"/>
  <c r="AC165" i="43" s="1"/>
  <c r="AB35" i="43"/>
  <c r="AB135" i="43"/>
  <c r="AN135" i="43"/>
  <c r="AC135" i="43" s="1"/>
  <c r="AB287" i="43"/>
  <c r="AB244" i="43"/>
  <c r="AN244" i="43"/>
  <c r="AC244" i="43" s="1"/>
  <c r="AN25" i="43"/>
  <c r="AC25" i="43" s="1"/>
  <c r="AN58" i="43"/>
  <c r="AC58" i="43" s="1"/>
  <c r="AN74" i="43"/>
  <c r="AC74" i="43" s="1"/>
  <c r="AN131" i="43"/>
  <c r="AC131" i="43" s="1"/>
  <c r="AN302" i="43"/>
  <c r="AC302" i="43" s="1"/>
  <c r="AN181" i="43"/>
  <c r="AC181" i="43" s="1"/>
  <c r="AN193" i="43"/>
  <c r="AC193" i="43" s="1"/>
  <c r="AN243" i="43"/>
  <c r="AC243" i="43" s="1"/>
  <c r="AN295" i="43"/>
  <c r="AC295" i="43" s="1"/>
  <c r="AN325" i="43"/>
  <c r="AN225" i="43"/>
  <c r="AC225" i="43" s="1"/>
  <c r="AN240" i="43"/>
  <c r="AC240" i="43" s="1"/>
  <c r="AN144" i="43"/>
  <c r="AC144" i="43" s="1"/>
  <c r="AN31" i="43"/>
  <c r="AC31" i="43" s="1"/>
  <c r="AN269" i="43"/>
  <c r="AC269" i="43" s="1"/>
  <c r="AN285" i="43"/>
  <c r="AC285" i="43" s="1"/>
  <c r="AN125" i="43"/>
  <c r="AC125" i="43" s="1"/>
  <c r="AN318" i="43"/>
  <c r="AC318" i="43" s="1"/>
  <c r="AN261" i="43"/>
  <c r="AC261" i="43" s="1"/>
  <c r="AN222" i="43"/>
  <c r="AC222" i="43" s="1"/>
  <c r="AN237" i="43"/>
  <c r="AC237" i="43" s="1"/>
  <c r="AN252" i="43"/>
  <c r="AC252" i="43" s="1"/>
  <c r="AN185" i="43"/>
  <c r="AC185" i="43" s="1"/>
  <c r="AN15" i="43"/>
  <c r="AC15" i="43" s="1"/>
  <c r="AN30" i="43"/>
  <c r="AC30" i="43" s="1"/>
  <c r="AN75" i="43"/>
  <c r="AC75" i="43" s="1"/>
  <c r="AN108" i="43"/>
  <c r="AC108" i="43" s="1"/>
  <c r="AN124" i="43"/>
  <c r="AC124" i="43" s="1"/>
  <c r="AN276" i="43"/>
  <c r="AC276" i="43" s="1"/>
  <c r="AN60" i="43"/>
  <c r="AC60" i="43" s="1"/>
  <c r="AN156" i="43"/>
  <c r="AC156" i="43" s="1"/>
  <c r="AN223" i="43"/>
  <c r="AC223" i="43" s="1"/>
  <c r="AN248" i="43"/>
  <c r="AC248" i="43" s="1"/>
  <c r="AN28" i="43"/>
  <c r="AC28" i="43" s="1"/>
  <c r="AN44" i="43"/>
  <c r="AC44" i="43" s="1"/>
  <c r="AN293" i="43"/>
  <c r="AC293" i="43" s="1"/>
  <c r="AN150" i="43"/>
  <c r="AC150" i="43" s="1"/>
  <c r="AN200" i="43"/>
  <c r="AC200" i="43" s="1"/>
  <c r="AN234" i="43"/>
  <c r="AC234" i="43" s="1"/>
  <c r="AN320" i="43"/>
  <c r="AC320" i="43" s="1"/>
  <c r="AB317" i="43"/>
  <c r="AB94" i="43"/>
</calcChain>
</file>

<file path=xl/comments1.xml><?xml version="1.0" encoding="utf-8"?>
<comments xmlns="http://schemas.openxmlformats.org/spreadsheetml/2006/main">
  <authors>
    <author>CoHoa</author>
  </authors>
  <commentList>
    <comment ref="V300" authorId="0" shapeId="0">
      <text>
        <r>
          <rPr>
            <b/>
            <sz val="9"/>
            <color indexed="81"/>
            <rFont val="Tahoma"/>
            <family val="2"/>
          </rPr>
          <t>CoHoa:</t>
        </r>
        <r>
          <rPr>
            <sz val="9"/>
            <color indexed="81"/>
            <rFont val="Tahoma"/>
            <family val="2"/>
          </rPr>
          <t xml:space="preserve">
Sai sót khi ra đề thi</t>
        </r>
      </text>
    </comment>
    <comment ref="V327" authorId="0" shapeId="0">
      <text>
        <r>
          <rPr>
            <b/>
            <sz val="9"/>
            <color indexed="81"/>
            <rFont val="Tahoma"/>
            <family val="2"/>
          </rPr>
          <t>CoHoa:</t>
        </r>
        <r>
          <rPr>
            <sz val="9"/>
            <color indexed="81"/>
            <rFont val="Tahoma"/>
            <family val="2"/>
          </rPr>
          <t xml:space="preserve">
GV quên 1 tiết dạy đồ án ngày 9/3 </t>
        </r>
      </text>
    </comment>
  </commentList>
</comments>
</file>

<file path=xl/sharedStrings.xml><?xml version="1.0" encoding="utf-8"?>
<sst xmlns="http://schemas.openxmlformats.org/spreadsheetml/2006/main" count="5791" uniqueCount="1146">
  <si>
    <t>TT</t>
  </si>
  <si>
    <t>Họ và tên</t>
  </si>
  <si>
    <t>Nguyễn Thị Thùy</t>
  </si>
  <si>
    <t>Nguyễn Thị Ngọc Anh</t>
  </si>
  <si>
    <t>Nguyễn Thị Tuyết</t>
  </si>
  <si>
    <t>Nguyễn Thị Tất</t>
  </si>
  <si>
    <t>Nguyễn Thị Nhuận</t>
  </si>
  <si>
    <t>Lê Minh Phong</t>
  </si>
  <si>
    <t>Ngô Thanh Điền</t>
  </si>
  <si>
    <t>Đơn vị</t>
  </si>
  <si>
    <t>Khoa KHCB</t>
  </si>
  <si>
    <t>Khoa Kinh tế</t>
  </si>
  <si>
    <t>Ban Giám hiệu</t>
  </si>
  <si>
    <t>TT Đào tạo LTT</t>
  </si>
  <si>
    <t>TT Y tế</t>
  </si>
  <si>
    <t>Phạm Hữu Lộc</t>
  </si>
  <si>
    <t>Đinh Văn Đệ</t>
  </si>
  <si>
    <t>Đinh Hồng Minh</t>
  </si>
  <si>
    <t>Lê Xuân Thiện</t>
  </si>
  <si>
    <t>Hồ Minh Lợi</t>
  </si>
  <si>
    <t>Trần Thị Thu Hà</t>
  </si>
  <si>
    <t>Vũ Như Quỳnh</t>
  </si>
  <si>
    <t>Nguyễn Thị Bích Liễu</t>
  </si>
  <si>
    <t>10</t>
  </si>
  <si>
    <t>Nguyễn Văn Chì</t>
  </si>
  <si>
    <t>11</t>
  </si>
  <si>
    <t>Trần Thị Ánh Phượng</t>
  </si>
  <si>
    <t>12</t>
  </si>
  <si>
    <t>Trần Văn Cu Anh</t>
  </si>
  <si>
    <t>13</t>
  </si>
  <si>
    <t>Thái Thị My Sa</t>
  </si>
  <si>
    <t>14</t>
  </si>
  <si>
    <t>Lưu Hoàng Hải Yến</t>
  </si>
  <si>
    <t>15</t>
  </si>
  <si>
    <t>Nguyễn Cao Thắng</t>
  </si>
  <si>
    <t>16</t>
  </si>
  <si>
    <t>Phạm Hữu Tấn</t>
  </si>
  <si>
    <t>17</t>
  </si>
  <si>
    <t>18</t>
  </si>
  <si>
    <t>Nguyễn Hữu Xuân Vũ</t>
  </si>
  <si>
    <t>19</t>
  </si>
  <si>
    <t>Nguyễn Trung Dũng</t>
  </si>
  <si>
    <t>20</t>
  </si>
  <si>
    <t>21</t>
  </si>
  <si>
    <t>Lê Hồng Phúc</t>
  </si>
  <si>
    <t>22</t>
  </si>
  <si>
    <t>Nguyễn Tiến Hưng</t>
  </si>
  <si>
    <t>23</t>
  </si>
  <si>
    <t>Đồng Anh Tuấn</t>
  </si>
  <si>
    <t>Nguyễn Kính</t>
  </si>
  <si>
    <t>Nguyễn Thị Kim Dung</t>
  </si>
  <si>
    <t>Hồng Mộng Tuyết Dung</t>
  </si>
  <si>
    <t>Trần Thị Minh Thoa</t>
  </si>
  <si>
    <t>Nguyễn Thị Hồng Thắm</t>
  </si>
  <si>
    <t>Trần Thị Thảo Vân</t>
  </si>
  <si>
    <t>Hồ Văn Sĩ</t>
  </si>
  <si>
    <t>Huỳnh Thị Minh Ly</t>
  </si>
  <si>
    <t>Huỳnh Thị Mai</t>
  </si>
  <si>
    <t>Võ Thị Xuân Thơ</t>
  </si>
  <si>
    <t>Giáp Thị Vượng</t>
  </si>
  <si>
    <t>Vương Hội Khánh</t>
  </si>
  <si>
    <t>Nguyễn Thị Thanh Thảo</t>
  </si>
  <si>
    <t>Lê Văn Bình</t>
  </si>
  <si>
    <t>Lương Xuân Thịnh</t>
  </si>
  <si>
    <t>Lâm Viết Dũng</t>
  </si>
  <si>
    <t>Huỳnh Thị Xuân Mai</t>
  </si>
  <si>
    <t>Trần Thị Phương Oanh</t>
  </si>
  <si>
    <t>Thân Thị Nhung</t>
  </si>
  <si>
    <t>Mai Thu Hương</t>
  </si>
  <si>
    <t>Phạm Minh Nghĩa</t>
  </si>
  <si>
    <t>Nguyễn Ngọc Hiệp</t>
  </si>
  <si>
    <t>Nguyễn Thị Kim Anh</t>
  </si>
  <si>
    <t>Phan Đức Long</t>
  </si>
  <si>
    <t>Lê Thị Nữ</t>
  </si>
  <si>
    <t>Phạm Thị Lê Chi</t>
  </si>
  <si>
    <t>Hà Nhật Thanh</t>
  </si>
  <si>
    <t>Nguyễn Tất Thắng</t>
  </si>
  <si>
    <t>Bùi Thị Dương</t>
  </si>
  <si>
    <t>Trần Văn Lý</t>
  </si>
  <si>
    <t>Huỳnh Văn Hiếu</t>
  </si>
  <si>
    <t>Trịnh Tuấn Vũ</t>
  </si>
  <si>
    <t>Phạm Huy Hoàng</t>
  </si>
  <si>
    <t>Nguyễn Chí Nhân</t>
  </si>
  <si>
    <t>Nguyễn Thanh Sơn</t>
  </si>
  <si>
    <t>Nguyễn Văn Sơn</t>
  </si>
  <si>
    <t>Vũ Thị Thu Thủy</t>
  </si>
  <si>
    <t>Nguyễn Yến Nhi</t>
  </si>
  <si>
    <t>Nguyễn Ngọc Trang</t>
  </si>
  <si>
    <t>Lê Tiến Dũng</t>
  </si>
  <si>
    <t>Nguyễn Văn Hậu</t>
  </si>
  <si>
    <t>Dương Đức Kiên</t>
  </si>
  <si>
    <t>Hà Như Mai</t>
  </si>
  <si>
    <t>Phạm Thị Thu Nga</t>
  </si>
  <si>
    <t>Nguyễn Thị Cẩm Thạch</t>
  </si>
  <si>
    <t>Nguyễn Thị Thủy</t>
  </si>
  <si>
    <t>Nguyễn Văn Đông</t>
  </si>
  <si>
    <t>Đặng Thị Kiến Trúc</t>
  </si>
  <si>
    <t>Nguyễn Thanh Tú</t>
  </si>
  <si>
    <t>Trần Thị Ánh Tuyết</t>
  </si>
  <si>
    <t>Nguyễn Thị Huyền Nga</t>
  </si>
  <si>
    <t>Trịnh Khắc Vũ</t>
  </si>
  <si>
    <t>Nguyễn Phương Hà</t>
  </si>
  <si>
    <t>Đặng Thị Nhật Minh</t>
  </si>
  <si>
    <t>Lê Thái Hùng</t>
  </si>
  <si>
    <t>Giang Phi Hùng</t>
  </si>
  <si>
    <t>Nguyễn Mạnh Phương</t>
  </si>
  <si>
    <t>Nguyễn Phú Tân</t>
  </si>
  <si>
    <t>Nguyễn Đức Thắng</t>
  </si>
  <si>
    <t>Nguyễn Ngọc Quỳnh</t>
  </si>
  <si>
    <t>Lê Thị Hồng Vân</t>
  </si>
  <si>
    <t>Nguyễn Thị Dinh</t>
  </si>
  <si>
    <t>Phan Thị Thùy Trang</t>
  </si>
  <si>
    <t>Lê Thị Mai Hường</t>
  </si>
  <si>
    <t>Đỗ Thị Thơm</t>
  </si>
  <si>
    <t>Trần Thị Hồng Thu</t>
  </si>
  <si>
    <t>Cao Thị Hồng Thắm</t>
  </si>
  <si>
    <t>Bùi Thành Dũng</t>
  </si>
  <si>
    <t>Trần Văn Lượng</t>
  </si>
  <si>
    <t>Nguyễn Anh Kiệt</t>
  </si>
  <si>
    <t>Phạm Thị Vinh</t>
  </si>
  <si>
    <t>Đinh Thị Huyên</t>
  </si>
  <si>
    <t>Đỗ Thị Ngát</t>
  </si>
  <si>
    <t>Hoàng Thị Trang</t>
  </si>
  <si>
    <t>Sỹ Thị Chung</t>
  </si>
  <si>
    <t>Chung Trần Thế Vinh</t>
  </si>
  <si>
    <t>Dương Minh Chung</t>
  </si>
  <si>
    <t>Vũ Đức Pháp</t>
  </si>
  <si>
    <t>Vũ Quang Khải</t>
  </si>
  <si>
    <t xml:space="preserve">Đỗ Thị Phương Khanh </t>
  </si>
  <si>
    <t>Trương Thị Phương Hồng</t>
  </si>
  <si>
    <t>Phan Văn Thành</t>
  </si>
  <si>
    <t>Phan Thị Xuân Trang</t>
  </si>
  <si>
    <t>Lư Thị Yến Vũ</t>
  </si>
  <si>
    <t>Trần Đình Khải</t>
  </si>
  <si>
    <t>Nguyễn Thanh Vũ</t>
  </si>
  <si>
    <t>Nguyễn Tiến Dũng</t>
  </si>
  <si>
    <t>Nguyễn Thành Long</t>
  </si>
  <si>
    <t>Nguyễn Duy Hải</t>
  </si>
  <si>
    <t>Bùi Anh Tuấn</t>
  </si>
  <si>
    <t>Trần Minh Thông</t>
  </si>
  <si>
    <t>Trần Thị Hương</t>
  </si>
  <si>
    <t>Nguyễn Thanh Vĩnh Phúc</t>
  </si>
  <si>
    <t>Võ Minh Quang</t>
  </si>
  <si>
    <t>Dương Thị Hồng</t>
  </si>
  <si>
    <t>Giáp Đức Nhận</t>
  </si>
  <si>
    <t>Võ Thị Lệ Trân</t>
  </si>
  <si>
    <t>Nguyễn Anh Tuấn</t>
  </si>
  <si>
    <t>Võ Đắc Thịnh</t>
  </si>
  <si>
    <t>Nguyễn Hữu Mạnh</t>
  </si>
  <si>
    <t>Phan Anh Tuấn Kiệt</t>
  </si>
  <si>
    <t>Triệu Phú Nguyên</t>
  </si>
  <si>
    <t>Nguyễn Thành Đức</t>
  </si>
  <si>
    <t>Nguyễn Minh Thái</t>
  </si>
  <si>
    <t>Đặng Thái Sơn</t>
  </si>
  <si>
    <t>Nguyễn Thái Bình</t>
  </si>
  <si>
    <t>Kiều Trung Tín</t>
  </si>
  <si>
    <t>Trần Quốc Duy</t>
  </si>
  <si>
    <t>Hồ Văn Hóa</t>
  </si>
  <si>
    <t>Nguyễn Thanh Hùng</t>
  </si>
  <si>
    <t>Hà Quốc Bảo</t>
  </si>
  <si>
    <t>Hoàng Phúc Bảo</t>
  </si>
  <si>
    <t>Ngô Hoàng Anh</t>
  </si>
  <si>
    <t>Châu Văn Bảo</t>
  </si>
  <si>
    <t>Vũ Hạnh Chiêu</t>
  </si>
  <si>
    <t>Ngô Phong Cường</t>
  </si>
  <si>
    <t>Nguyễn Minh Đức Cường</t>
  </si>
  <si>
    <t>Tạ Minh Cường</t>
  </si>
  <si>
    <t>Võ Cường</t>
  </si>
  <si>
    <t>Nguyễn Thùy Dương</t>
  </si>
  <si>
    <t>Lê Tiến Đạt</t>
  </si>
  <si>
    <t>Nguyễn Hồng Đức</t>
  </si>
  <si>
    <t>Nguyễn Thị Ngọc Hiền</t>
  </si>
  <si>
    <t>Trần Trung Hiếu</t>
  </si>
  <si>
    <t>Mạnh Lê Hoàn</t>
  </si>
  <si>
    <t>Lê Thế Huân</t>
  </si>
  <si>
    <t>Tăng Cẩm Huê</t>
  </si>
  <si>
    <t>Nguyễn Thùy Linh</t>
  </si>
  <si>
    <t>Huỳnh Ngọc Mai</t>
  </si>
  <si>
    <t>Đặng Đức Minh</t>
  </si>
  <si>
    <t>Nguyễn Thị Tố Nga</t>
  </si>
  <si>
    <t>Nguyễn Trần Thanh Nhàn</t>
  </si>
  <si>
    <t>Đỗ Huỳnh Thanh Phong</t>
  </si>
  <si>
    <t>Nguyễn Anh Tăng</t>
  </si>
  <si>
    <t>Quách Minh Thử</t>
  </si>
  <si>
    <t>Trần Công Tiến</t>
  </si>
  <si>
    <t>Trần Hiếu Trinh</t>
  </si>
  <si>
    <t>Trần Nguyên Bảo Trân</t>
  </si>
  <si>
    <t>Nguyễn Văn Yên</t>
  </si>
  <si>
    <t>Đặng Thế Huân</t>
  </si>
  <si>
    <t>Phan Văn Hòa</t>
  </si>
  <si>
    <t>Trần Đình Khoa</t>
  </si>
  <si>
    <t xml:space="preserve">Đỗ Trọng Quý </t>
  </si>
  <si>
    <t>Võ Thị Tuyết</t>
  </si>
  <si>
    <t>Nguyễn Trọng Nghĩa</t>
  </si>
  <si>
    <t>Trịnh Hoàng Hiệp</t>
  </si>
  <si>
    <t>Phạm Quỳnh Như</t>
  </si>
  <si>
    <t>Đào Anh Tuấn</t>
  </si>
  <si>
    <t>Bùi Ánh Tuyết</t>
  </si>
  <si>
    <t>Lê Thị Thu Thảo</t>
  </si>
  <si>
    <t>Lưu Thị Thúy</t>
  </si>
  <si>
    <t>Võ Thị Kim Thư</t>
  </si>
  <si>
    <t>Lữ Xuân Trang</t>
  </si>
  <si>
    <t>Đỗ Tuấn Việt</t>
  </si>
  <si>
    <t>Nguyễn Hữu Thiện</t>
  </si>
  <si>
    <t>Nguyễn Tứ Cảnh</t>
  </si>
  <si>
    <t>Trương Hữu Lộc</t>
  </si>
  <si>
    <t>Đặng Thu Hà</t>
  </si>
  <si>
    <t>Trần Thị Diễm Thúy</t>
  </si>
  <si>
    <t>Nguyễn Thị Nhung</t>
  </si>
  <si>
    <t>Nguyễn Thị Trang</t>
  </si>
  <si>
    <t>Hà Thị Hậu</t>
  </si>
  <si>
    <t>Đỗ Thị Tâm</t>
  </si>
  <si>
    <t>Lương Thị Thắm</t>
  </si>
  <si>
    <t>Đỗ Công Thành</t>
  </si>
  <si>
    <t>Lê Quang Liêm</t>
  </si>
  <si>
    <t>Nguyễn Văn Thành</t>
  </si>
  <si>
    <t>Nguyễn Trọng Phú</t>
  </si>
  <si>
    <t>Giáp Văn Thịnh</t>
  </si>
  <si>
    <t>Vũ Ngọc Quang</t>
  </si>
  <si>
    <t>Ninh Đỗ Hiệp</t>
  </si>
  <si>
    <t>Lê Hồng Anh Tuấn</t>
  </si>
  <si>
    <t>Dương Thị Thủy</t>
  </si>
  <si>
    <t>Tạ Quốc Tấn</t>
  </si>
  <si>
    <t>Nguyễn Thị Thu Trang</t>
  </si>
  <si>
    <t>Trần Thị Thu</t>
  </si>
  <si>
    <t>Thân Thị Quyết</t>
  </si>
  <si>
    <t>Nguyễn Xuân Lợi</t>
  </si>
  <si>
    <t>Nguyễn Vân Giang</t>
  </si>
  <si>
    <t>Nguyễn Khoa</t>
  </si>
  <si>
    <t>Vũ Thị Thái Linh</t>
  </si>
  <si>
    <t>Nguyễn Sanh Cường</t>
  </si>
  <si>
    <t>Lê Quý Hưng Quốc</t>
  </si>
  <si>
    <t>Bùi Văn Dũng</t>
  </si>
  <si>
    <t>Nguyễn Văn Minh</t>
  </si>
  <si>
    <t xml:space="preserve">Nguyễn Thị Khánh Thư </t>
  </si>
  <si>
    <t>Nguyễn Thị Thu Hồng</t>
  </si>
  <si>
    <t>Trần Việt Khánh</t>
  </si>
  <si>
    <t>Đỗ Thị Hải Yến</t>
  </si>
  <si>
    <t>Lê Hồng Thái</t>
  </si>
  <si>
    <t>Đặng Ngọc Đoàn</t>
  </si>
  <si>
    <t>Nguyễn Văn Đôn</t>
  </si>
  <si>
    <t>Nguyễn Văn Danh</t>
  </si>
  <si>
    <t>Trần Vĩnh Xuyên</t>
  </si>
  <si>
    <t>Dương Ngọc Vọng</t>
  </si>
  <si>
    <t>Nguyễn Ngọc Tuyên</t>
  </si>
  <si>
    <t>Nguyễn Cao Phong</t>
  </si>
  <si>
    <t>Mai Chiếm Tuấn</t>
  </si>
  <si>
    <t>Nguyễn Thị Hải Hà</t>
  </si>
  <si>
    <t>Lương Minh Dũng</t>
  </si>
  <si>
    <t>Khoa Lý luận Chính trị</t>
  </si>
  <si>
    <t>Trang Thị Xuân Uyên</t>
  </si>
  <si>
    <t>Bùi Thị Lan Anh</t>
  </si>
  <si>
    <t>Lê Thị Huyền</t>
  </si>
  <si>
    <t>Chế Vân Cầm</t>
  </si>
  <si>
    <t>Nguyễn Bạch Cẩm Dung</t>
  </si>
  <si>
    <t>Nguyễn Thị Hiền</t>
  </si>
  <si>
    <t>Bùi Thị Ngọc Sương</t>
  </si>
  <si>
    <t>Nguyễn Ngọc Thọ</t>
  </si>
  <si>
    <t>Phạm Thị Thanh Thúy</t>
  </si>
  <si>
    <t>Lâm Thị Phương Thùy</t>
  </si>
  <si>
    <t>Trương Việt Khánh Trang</t>
  </si>
  <si>
    <t>Phạm Hữu Thành Phú</t>
  </si>
  <si>
    <t>Huỳnh Thanh Nhàn</t>
  </si>
  <si>
    <t>Đỗ Thị Bích Thủy</t>
  </si>
  <si>
    <t>Nguyễn Việt Tiến</t>
  </si>
  <si>
    <t>Huỳnh Bá Triết</t>
  </si>
  <si>
    <t>Võ Tấn Kiệt</t>
  </si>
  <si>
    <t>HĐ trường</t>
  </si>
  <si>
    <t>Bùi Đức Phước</t>
  </si>
  <si>
    <t>Trần Thanh Quí</t>
  </si>
  <si>
    <t>Nguyễn Thị Thanh Hòa</t>
  </si>
  <si>
    <t>Phòng CTCT - HSSV</t>
  </si>
  <si>
    <t>Phạm Huỳnh Kim Ngân</t>
  </si>
  <si>
    <t>Nguyễn Văn Tấn</t>
  </si>
  <si>
    <t>Tổng số CB-GV-NV</t>
  </si>
  <si>
    <t>Huỳnh Thị Cẩm Hoa</t>
  </si>
  <si>
    <t>Bùi Đặng Hoàng Tuấn</t>
  </si>
  <si>
    <t>Trương Thị Hồng</t>
  </si>
  <si>
    <t>Nguyễn Thị Thảo</t>
  </si>
  <si>
    <t>Nguyễn Thị Vân</t>
  </si>
  <si>
    <t>Lê Hồng Sơn</t>
  </si>
  <si>
    <t>Nguyễn Thị Minh Thùy</t>
  </si>
  <si>
    <t>NLĐ</t>
  </si>
  <si>
    <t>Trần Thị Ngọc Dung</t>
  </si>
  <si>
    <t>Nguyễn Mỹ Tiên</t>
  </si>
  <si>
    <t>Trần Hồng Thảo</t>
  </si>
  <si>
    <t>Cao Văn Tuấn</t>
  </si>
  <si>
    <t>Trần Nam Anh</t>
  </si>
  <si>
    <t>Phạm Quang Vũ</t>
  </si>
  <si>
    <t>Nguyễn Thanh Giang</t>
  </si>
  <si>
    <t>Nguyễn Thanh Hiền</t>
  </si>
  <si>
    <t>Trần Thanh Phương</t>
  </si>
  <si>
    <t>Nguyễn Hồng Phúc</t>
  </si>
  <si>
    <t>Hồ Ngọc Chi</t>
  </si>
  <si>
    <t>Huỳnh Quốc Dũng</t>
  </si>
  <si>
    <t>Nguyễn Lương Tâm</t>
  </si>
  <si>
    <t>Trần Thế Sơn</t>
  </si>
  <si>
    <t>Lê Thị Phương Thảo</t>
  </si>
  <si>
    <t>Cao Xuân Giang</t>
  </si>
  <si>
    <t>A</t>
  </si>
  <si>
    <t>E</t>
  </si>
  <si>
    <t>C</t>
  </si>
  <si>
    <t>B</t>
  </si>
  <si>
    <t>A DN</t>
  </si>
  <si>
    <t>Trần Văn Đông</t>
  </si>
  <si>
    <t>Trần Giang Nam</t>
  </si>
  <si>
    <t>Nguyễn Tiến Việt Dũng</t>
  </si>
  <si>
    <t>01</t>
  </si>
  <si>
    <t>02</t>
  </si>
  <si>
    <t>03</t>
  </si>
  <si>
    <t>04</t>
  </si>
  <si>
    <t>05</t>
  </si>
  <si>
    <t>06</t>
  </si>
  <si>
    <t>07</t>
  </si>
  <si>
    <t>08</t>
  </si>
  <si>
    <t>09</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</si>
  <si>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</si>
  <si>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</si>
  <si>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</si>
  <si>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</si>
  <si>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</si>
  <si>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</si>
  <si>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</si>
  <si>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</si>
  <si>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</si>
  <si>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</si>
  <si>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</si>
  <si>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</si>
  <si>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</si>
  <si>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</si>
  <si>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</si>
  <si>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</si>
  <si>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</si>
  <si>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</si>
  <si>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</si>
  <si>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</si>
  <si>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</si>
  <si>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</si>
  <si>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</si>
  <si>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</si>
  <si>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</si>
  <si>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</si>
  <si>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</si>
  <si>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</si>
  <si>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</si>
  <si>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</si>
  <si>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</si>
  <si>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</si>
  <si>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</si>
  <si>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</si>
  <si>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</si>
  <si>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</si>
  <si>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</si>
  <si>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</si>
  <si>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</si>
  <si>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</si>
  <si>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</si>
  <si>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</si>
  <si>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</si>
  <si>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</si>
  <si>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</si>
  <si>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</si>
  <si>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</si>
  <si>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</si>
  <si>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</si>
  <si>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</si>
  <si>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</si>
  <si>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</si>
  <si>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</si>
  <si>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</si>
  <si>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</si>
  <si>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</si>
  <si>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</si>
  <si>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</si>
  <si>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</si>
  <si>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</si>
  <si>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</si>
  <si>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</si>
  <si>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</si>
  <si>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</si>
  <si>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</si>
  <si>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</si>
  <si>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</si>
  <si>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</si>
  <si>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</si>
  <si>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</si>
  <si>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</si>
  <si>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</si>
  <si>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</si>
  <si>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</si>
  <si>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</si>
  <si>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</si>
  <si>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</si>
  <si>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</si>
  <si>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</si>
  <si>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</si>
  <si>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</si>
  <si>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</si>
  <si>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</si>
  <si>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</si>
  <si>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</si>
  <si>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</si>
  <si>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</si>
  <si>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</si>
  <si>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</si>
  <si>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</si>
  <si>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</si>
  <si>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</si>
  <si>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</si>
  <si>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</si>
  <si>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</si>
  <si>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</si>
  <si>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</si>
  <si>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</si>
  <si>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</si>
  <si>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</si>
  <si>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</si>
  <si>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</si>
  <si>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</si>
  <si>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</si>
  <si>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</si>
  <si>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</si>
  <si>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</si>
  <si>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</si>
  <si>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</si>
  <si>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</si>
  <si>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</si>
  <si>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</si>
  <si>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</si>
  <si>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</si>
  <si>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</si>
  <si>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</si>
  <si>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</si>
  <si>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</si>
  <si>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</si>
  <si>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</si>
  <si>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</si>
  <si>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</si>
  <si>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</si>
  <si>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</si>
  <si>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</si>
  <si>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</si>
  <si>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</si>
  <si>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</si>
  <si>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</si>
  <si>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</si>
  <si>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</si>
  <si>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</si>
  <si>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</si>
  <si>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</si>
  <si>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</si>
  <si>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</si>
  <si>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</si>
  <si>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</si>
  <si>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</si>
  <si>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</si>
  <si>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</si>
  <si>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</si>
  <si>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</si>
  <si>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</si>
  <si>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</si>
  <si>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</si>
  <si>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</si>
  <si>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</si>
  <si>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</si>
  <si>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</si>
  <si>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</si>
  <si>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</si>
  <si>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</si>
  <si>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</si>
  <si>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</si>
  <si>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</si>
  <si>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</si>
  <si>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</si>
  <si>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</si>
  <si>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</si>
  <si>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</si>
  <si>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</si>
  <si>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</si>
  <si>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</si>
  <si>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</si>
  <si>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</si>
  <si>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</si>
  <si>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</si>
  <si>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</si>
  <si>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</si>
  <si>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</si>
  <si>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</si>
  <si>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</si>
  <si>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</si>
  <si>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</si>
  <si>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</si>
  <si>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</si>
  <si>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</si>
  <si>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</si>
  <si>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</si>
  <si>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</si>
  <si>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</si>
  <si>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</si>
  <si>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</si>
  <si>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</si>
  <si>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</si>
  <si>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</si>
  <si>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</si>
  <si>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</si>
  <si>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</si>
  <si>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</si>
  <si>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</si>
  <si>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</si>
  <si>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</si>
  <si>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</si>
  <si>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</si>
  <si>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</si>
  <si>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</si>
  <si>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</si>
  <si>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</si>
  <si>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</si>
  <si>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</si>
  <si>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</si>
  <si>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</si>
  <si>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</si>
  <si>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</si>
  <si>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</si>
  <si>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</si>
  <si>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</si>
  <si>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</si>
  <si>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</si>
  <si>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</si>
  <si>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</si>
  <si>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</si>
  <si>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</si>
  <si>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</si>
  <si>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</si>
  <si>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</si>
  <si>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</si>
  <si>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</si>
  <si>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</si>
  <si>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</si>
  <si>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</si>
  <si>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</si>
  <si>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</si>
  <si>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</si>
  <si>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</si>
  <si>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</si>
  <si>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</si>
  <si>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</si>
  <si>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</si>
  <si>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</si>
  <si>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</si>
  <si>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</si>
  <si>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</si>
  <si>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</si>
  <si>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</si>
  <si>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</si>
  <si>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</si>
  <si>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</si>
  <si>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</si>
  <si>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</si>
  <si>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</si>
  <si>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</si>
  <si>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</si>
  <si>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</si>
  <si>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</si>
  <si>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</si>
  <si>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</si>
  <si>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</si>
  <si>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</si>
  <si>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</si>
  <si>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</si>
  <si>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</si>
  <si>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</si>
  <si>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</si>
  <si>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</si>
  <si>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</si>
  <si>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</si>
  <si>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</si>
  <si>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</si>
  <si>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</si>
  <si>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</si>
  <si>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</si>
  <si>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</si>
  <si>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</si>
  <si>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</si>
  <si>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</si>
  <si>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</si>
  <si>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</si>
  <si>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</si>
  <si>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</si>
  <si>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</si>
  <si>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</si>
  <si>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</si>
  <si>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</si>
  <si>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</si>
  <si>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</si>
  <si>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</si>
  <si>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</si>
  <si>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</si>
  <si>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</si>
  <si>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</si>
  <si>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</si>
  <si>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</si>
  <si>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</si>
  <si>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</si>
  <si>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</si>
  <si>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</si>
  <si>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313</t>
  </si>
  <si>
    <t>314</t>
  </si>
  <si>
    <t>315</t>
  </si>
  <si>
    <t>316</t>
  </si>
  <si>
    <t>317</t>
  </si>
  <si>
    <t>318</t>
  </si>
  <si>
    <t>319</t>
  </si>
  <si>
    <t>320</t>
  </si>
  <si>
    <t>321</t>
  </si>
  <si>
    <t>322</t>
  </si>
  <si>
    <t>323</t>
  </si>
  <si>
    <t>324</t>
  </si>
  <si>
    <t>325</t>
  </si>
  <si>
    <t>D</t>
  </si>
  <si>
    <t>Nguyễn Trọng Thạch</t>
  </si>
  <si>
    <t>Nguyễn Khắc Huy</t>
  </si>
  <si>
    <t>TT Thư viện</t>
  </si>
  <si>
    <t>Khoa Cơ khí</t>
  </si>
  <si>
    <t>Khoa May - TT</t>
  </si>
  <si>
    <t>Khoa Nhiệt - Lạnh</t>
  </si>
  <si>
    <t>Vương Thanh Thủy</t>
  </si>
  <si>
    <t>Khoa Động lực</t>
  </si>
  <si>
    <t>Mai Nguyễn Hoàng Yến</t>
  </si>
  <si>
    <t>Lý Văn Trung</t>
  </si>
  <si>
    <t>Đỗ Hoàng Duy</t>
  </si>
  <si>
    <t>Nguyễn Hoàng Vinh</t>
  </si>
  <si>
    <t>Huỳnh Chí Giỏi</t>
  </si>
  <si>
    <t>Trình Minh Phong</t>
  </si>
  <si>
    <t>Trần Kim Tươi</t>
  </si>
  <si>
    <t>Trần Anh Mỹ</t>
  </si>
  <si>
    <t>Nguyễn Minh Đức</t>
  </si>
  <si>
    <t>Lâm Thị Phương Thảo</t>
  </si>
  <si>
    <t>Dương Văn Tâm</t>
  </si>
  <si>
    <t>Nguyễn Khắc Huân</t>
  </si>
  <si>
    <t>Huỳnh Ngọc Liên</t>
  </si>
  <si>
    <t>Nguyễn Thụy Nghiêm</t>
  </si>
  <si>
    <t>Nguyễn Thị Thùy Tiên</t>
  </si>
  <si>
    <t>Phòng TC - HC - TH</t>
  </si>
  <si>
    <t>Phan Thị Ngọc Phượng</t>
  </si>
  <si>
    <t xml:space="preserve"> Phòng Kế hoạch - TC</t>
  </si>
  <si>
    <t>Phòng Tuyển sinh - ĐT</t>
  </si>
  <si>
    <t>P. Khảo thí &amp; ĐBCL</t>
  </si>
  <si>
    <t xml:space="preserve"> Phòng Quản lý KH - HTQT</t>
  </si>
  <si>
    <t>Lê Trần Thanh Nga</t>
  </si>
  <si>
    <t xml:space="preserve"> Phòng Quản trị - DV</t>
  </si>
  <si>
    <t>Nguyễn Thành Nam</t>
  </si>
  <si>
    <t>Nguyễn Thiện Bình</t>
  </si>
  <si>
    <t>Khoa Công nghệ thông tin</t>
  </si>
  <si>
    <t>Nguyễn Nguyên Hoàng Ngọc Quyên</t>
  </si>
  <si>
    <t>K. Điện - Điện tử</t>
  </si>
  <si>
    <t>Lê Thị Thúy Oanh</t>
  </si>
  <si>
    <t>Huỳnh Văn Quang</t>
  </si>
  <si>
    <t>Nguyễn Văn Chiến</t>
  </si>
  <si>
    <t>TT QHDN</t>
  </si>
  <si>
    <t>TT ĐH &amp; QLDL</t>
  </si>
  <si>
    <t>Khoa Xây dựng</t>
  </si>
  <si>
    <t>Tháng 9/2020</t>
  </si>
  <si>
    <t>Trương Thị Định</t>
  </si>
  <si>
    <t>Trương Thị Bắc</t>
  </si>
  <si>
    <t>Tháng 10/2020</t>
  </si>
  <si>
    <t>Phạm Quang Tùng</t>
  </si>
  <si>
    <t>Lư Diễm Phúc</t>
  </si>
  <si>
    <t>Tháng 11/2020</t>
  </si>
  <si>
    <t>Đinh Đồng Hiệp</t>
  </si>
  <si>
    <t>Võ Anh Hào</t>
  </si>
  <si>
    <t>Tháng 12/2020</t>
  </si>
  <si>
    <t>Tháng 01/2021</t>
  </si>
  <si>
    <t>A1</t>
  </si>
  <si>
    <t>A2</t>
  </si>
  <si>
    <t>A3</t>
  </si>
  <si>
    <t>A4</t>
  </si>
  <si>
    <t>B1</t>
  </si>
  <si>
    <t>C1</t>
  </si>
  <si>
    <t>Mã số E-office</t>
  </si>
  <si>
    <t>Nguyễn Vũ Xuân Thì</t>
  </si>
  <si>
    <t>Hoàng Văn Viết</t>
  </si>
  <si>
    <t>Nguyễn Thị Thu Hà</t>
  </si>
  <si>
    <t>Phạm Thị Thu Hiền</t>
  </si>
  <si>
    <t>Võ Thị Hồng Lan</t>
  </si>
  <si>
    <t>Nguyễn Thị Thanh Tú</t>
  </si>
  <si>
    <t>Trần Thanh Trúc</t>
  </si>
  <si>
    <t>Nguyễn Thị Thu Tâm</t>
  </si>
  <si>
    <t>Nguyễn Thị Bảo Trân</t>
  </si>
  <si>
    <t>Lê Nguyễn Mỹ Trâm</t>
  </si>
  <si>
    <t>Tháng 02/2021</t>
  </si>
  <si>
    <t>B2</t>
  </si>
  <si>
    <t>01005010</t>
  </si>
  <si>
    <t>01002017</t>
  </si>
  <si>
    <t>01002018</t>
  </si>
  <si>
    <t>01002005</t>
  </si>
  <si>
    <t>01023001</t>
  </si>
  <si>
    <t>01017006</t>
  </si>
  <si>
    <t>01002007</t>
  </si>
  <si>
    <t>01002019</t>
  </si>
  <si>
    <t>01002032</t>
  </si>
  <si>
    <t>01007006</t>
  </si>
  <si>
    <t>01007007</t>
  </si>
  <si>
    <t>01007005</t>
  </si>
  <si>
    <t>01002023</t>
  </si>
  <si>
    <t>01002010</t>
  </si>
  <si>
    <t>01002012</t>
  </si>
  <si>
    <t>01002028</t>
  </si>
  <si>
    <t>01002027</t>
  </si>
  <si>
    <t>01002013</t>
  </si>
  <si>
    <t>01002031</t>
  </si>
  <si>
    <t>01002033</t>
  </si>
  <si>
    <t>01002034</t>
  </si>
  <si>
    <t>01002035</t>
  </si>
  <si>
    <t>01002036</t>
  </si>
  <si>
    <t>01002024</t>
  </si>
  <si>
    <t>01003002</t>
  </si>
  <si>
    <t>01003009</t>
  </si>
  <si>
    <t>01003005</t>
  </si>
  <si>
    <t>01003007</t>
  </si>
  <si>
    <t>01023004</t>
  </si>
  <si>
    <t>01003008</t>
  </si>
  <si>
    <t>01003014</t>
  </si>
  <si>
    <t>01004002</t>
  </si>
  <si>
    <t>01004005</t>
  </si>
  <si>
    <t>01004001</t>
  </si>
  <si>
    <t>01004003</t>
  </si>
  <si>
    <t>01004008</t>
  </si>
  <si>
    <t>01004009</t>
  </si>
  <si>
    <t>01022013</t>
  </si>
  <si>
    <t>01010038</t>
  </si>
  <si>
    <t>01012026</t>
  </si>
  <si>
    <t>01002020</t>
  </si>
  <si>
    <t>01005009</t>
  </si>
  <si>
    <t>01018006</t>
  </si>
  <si>
    <t>01004013</t>
  </si>
  <si>
    <t>01011017</t>
  </si>
  <si>
    <t>01022059</t>
  </si>
  <si>
    <t>01002002</t>
  </si>
  <si>
    <t>01009006</t>
  </si>
  <si>
    <t>01007001</t>
  </si>
  <si>
    <t>01009018</t>
  </si>
  <si>
    <t>01009008</t>
  </si>
  <si>
    <t>01009012</t>
  </si>
  <si>
    <t>01009010</t>
  </si>
  <si>
    <t>01002004</t>
  </si>
  <si>
    <t>01022058</t>
  </si>
  <si>
    <t>01007004</t>
  </si>
  <si>
    <t>01009019</t>
  </si>
  <si>
    <t>01002008</t>
  </si>
  <si>
    <t>01009011</t>
  </si>
  <si>
    <t>01009028</t>
  </si>
  <si>
    <t>01009026</t>
  </si>
  <si>
    <t>01009009</t>
  </si>
  <si>
    <t>01004004</t>
  </si>
  <si>
    <t>01006003</t>
  </si>
  <si>
    <t>01013032</t>
  </si>
  <si>
    <t>01022061</t>
  </si>
  <si>
    <t>01015027</t>
  </si>
  <si>
    <t>01006006</t>
  </si>
  <si>
    <t>01005001</t>
  </si>
  <si>
    <t>01005003</t>
  </si>
  <si>
    <t>01005011</t>
  </si>
  <si>
    <t>01008028</t>
  </si>
  <si>
    <t>01008002</t>
  </si>
  <si>
    <t>01025007</t>
  </si>
  <si>
    <t>01008004</t>
  </si>
  <si>
    <t>01008008</t>
  </si>
  <si>
    <t>01008006</t>
  </si>
  <si>
    <t>01015028</t>
  </si>
  <si>
    <t>01009007</t>
  </si>
  <si>
    <t>01017009</t>
  </si>
  <si>
    <t>01008005</t>
  </si>
  <si>
    <t>01002021</t>
  </si>
  <si>
    <t>01015026</t>
  </si>
  <si>
    <t>01008034</t>
  </si>
  <si>
    <t>01002003</t>
  </si>
  <si>
    <t>01009005</t>
  </si>
  <si>
    <t>01009014</t>
  </si>
  <si>
    <t>01012027</t>
  </si>
  <si>
    <t>01008021</t>
  </si>
  <si>
    <t>01008018</t>
  </si>
  <si>
    <t>01008024</t>
  </si>
  <si>
    <t>01008031</t>
  </si>
  <si>
    <t>01008009</t>
  </si>
  <si>
    <t>01007003</t>
  </si>
  <si>
    <t>01008012</t>
  </si>
  <si>
    <t>01009015</t>
  </si>
  <si>
    <t>01013033</t>
  </si>
  <si>
    <t>01002009</t>
  </si>
  <si>
    <t>01017008</t>
  </si>
  <si>
    <t>01008033</t>
  </si>
  <si>
    <t>01008032</t>
  </si>
  <si>
    <t>01008039</t>
  </si>
  <si>
    <t>01008041</t>
  </si>
  <si>
    <t>01008040</t>
  </si>
  <si>
    <t>01005007</t>
  </si>
  <si>
    <t>01010007</t>
  </si>
  <si>
    <t>01010006</t>
  </si>
  <si>
    <t>01010021</t>
  </si>
  <si>
    <t>01010033</t>
  </si>
  <si>
    <t>01010037</t>
  </si>
  <si>
    <t>01010031</t>
  </si>
  <si>
    <t>01010016</t>
  </si>
  <si>
    <t>01010028</t>
  </si>
  <si>
    <t>01010017</t>
  </si>
  <si>
    <t>01010024</t>
  </si>
  <si>
    <t>01010012</t>
  </si>
  <si>
    <t>01010029</t>
  </si>
  <si>
    <t>01010026</t>
  </si>
  <si>
    <t>01010023</t>
  </si>
  <si>
    <t>01010027</t>
  </si>
  <si>
    <t>01010032</t>
  </si>
  <si>
    <t>01010022</t>
  </si>
  <si>
    <t>01010003</t>
  </si>
  <si>
    <t>01010039</t>
  </si>
  <si>
    <t>01010040</t>
  </si>
  <si>
    <t>01010015</t>
  </si>
  <si>
    <t>01010019</t>
  </si>
  <si>
    <t>01010018</t>
  </si>
  <si>
    <t>01010009</t>
  </si>
  <si>
    <t>01010020</t>
  </si>
  <si>
    <t>01002025</t>
  </si>
  <si>
    <t>01004012</t>
  </si>
  <si>
    <t>01022005</t>
  </si>
  <si>
    <t>01022048</t>
  </si>
  <si>
    <t>01023002</t>
  </si>
  <si>
    <t>01010141</t>
  </si>
  <si>
    <t>01010162</t>
  </si>
  <si>
    <t>01011012</t>
  </si>
  <si>
    <t>01011002</t>
  </si>
  <si>
    <t>01011009</t>
  </si>
  <si>
    <t>01011010</t>
  </si>
  <si>
    <t>01010005</t>
  </si>
  <si>
    <t>01011005</t>
  </si>
  <si>
    <t>01011013</t>
  </si>
  <si>
    <t>01011008</t>
  </si>
  <si>
    <t>01011015</t>
  </si>
  <si>
    <t>01011007</t>
  </si>
  <si>
    <t>01011011</t>
  </si>
  <si>
    <t>01011014</t>
  </si>
  <si>
    <t>01011001</t>
  </si>
  <si>
    <t>01011006</t>
  </si>
  <si>
    <t>01011016</t>
  </si>
  <si>
    <t>01011018</t>
  </si>
  <si>
    <t>01012003</t>
  </si>
  <si>
    <t>01012008</t>
  </si>
  <si>
    <t>01012023</t>
  </si>
  <si>
    <t>01012013</t>
  </si>
  <si>
    <t>01012007</t>
  </si>
  <si>
    <t>01012022</t>
  </si>
  <si>
    <t>01012014</t>
  </si>
  <si>
    <t>01012005</t>
  </si>
  <si>
    <t>01012006</t>
  </si>
  <si>
    <t>01012004</t>
  </si>
  <si>
    <t>01012012</t>
  </si>
  <si>
    <t>01012016</t>
  </si>
  <si>
    <t>01012015</t>
  </si>
  <si>
    <t>01012019</t>
  </si>
  <si>
    <t>01012018</t>
  </si>
  <si>
    <t>01012017</t>
  </si>
  <si>
    <t>01012020</t>
  </si>
  <si>
    <t>01012021</t>
  </si>
  <si>
    <t>01012011</t>
  </si>
  <si>
    <t>01017002</t>
  </si>
  <si>
    <t>01012028</t>
  </si>
  <si>
    <t>01006004</t>
  </si>
  <si>
    <t>01012032</t>
  </si>
  <si>
    <t>01025017</t>
  </si>
  <si>
    <t>01013068</t>
  </si>
  <si>
    <t>01015002</t>
  </si>
  <si>
    <t>01015042</t>
  </si>
  <si>
    <t>01015001</t>
  </si>
  <si>
    <t>01015008</t>
  </si>
  <si>
    <t>01015013</t>
  </si>
  <si>
    <t>01015023</t>
  </si>
  <si>
    <t>01015019</t>
  </si>
  <si>
    <t>01017001</t>
  </si>
  <si>
    <t>01015006</t>
  </si>
  <si>
    <t>01015003</t>
  </si>
  <si>
    <t>01015010</t>
  </si>
  <si>
    <t>01015005</t>
  </si>
  <si>
    <t>01015004</t>
  </si>
  <si>
    <t>01015020</t>
  </si>
  <si>
    <t>01015016</t>
  </si>
  <si>
    <t>01015015</t>
  </si>
  <si>
    <t>01015021</t>
  </si>
  <si>
    <t>01015017</t>
  </si>
  <si>
    <t>01015018</t>
  </si>
  <si>
    <t>01015022</t>
  </si>
  <si>
    <t>01015012</t>
  </si>
  <si>
    <t>01015025</t>
  </si>
  <si>
    <t>01018001</t>
  </si>
  <si>
    <t>01015031</t>
  </si>
  <si>
    <t>01004007</t>
  </si>
  <si>
    <t>01015041</t>
  </si>
  <si>
    <t>01013003</t>
  </si>
  <si>
    <t>01013002</t>
  </si>
  <si>
    <t>01013004</t>
  </si>
  <si>
    <t>01013021</t>
  </si>
  <si>
    <t>01013006</t>
  </si>
  <si>
    <t>01013005</t>
  </si>
  <si>
    <t>01013016</t>
  </si>
  <si>
    <t>01013018</t>
  </si>
  <si>
    <t>01013019</t>
  </si>
  <si>
    <t>01013017</t>
  </si>
  <si>
    <t>01013027</t>
  </si>
  <si>
    <t>01013026</t>
  </si>
  <si>
    <t>01013029</t>
  </si>
  <si>
    <t>01013028</t>
  </si>
  <si>
    <t>01013022</t>
  </si>
  <si>
    <t>01013047</t>
  </si>
  <si>
    <t>01013070</t>
  </si>
  <si>
    <t>01014047</t>
  </si>
  <si>
    <t>01013079</t>
  </si>
  <si>
    <t>01013061</t>
  </si>
  <si>
    <t>01013087</t>
  </si>
  <si>
    <t>01013096</t>
  </si>
  <si>
    <t>01014002</t>
  </si>
  <si>
    <t>01023003</t>
  </si>
  <si>
    <t>01014004</t>
  </si>
  <si>
    <t>01014008</t>
  </si>
  <si>
    <t>01014007</t>
  </si>
  <si>
    <t>01014005</t>
  </si>
  <si>
    <t>01014026</t>
  </si>
  <si>
    <t>01014029</t>
  </si>
  <si>
    <t>01014033</t>
  </si>
  <si>
    <t>01014023</t>
  </si>
  <si>
    <t>01014013</t>
  </si>
  <si>
    <t>01014017</t>
  </si>
  <si>
    <t>01014034</t>
  </si>
  <si>
    <t>01014020</t>
  </si>
  <si>
    <t>01014018</t>
  </si>
  <si>
    <t>01014019</t>
  </si>
  <si>
    <t>01014010</t>
  </si>
  <si>
    <t>01014030</t>
  </si>
  <si>
    <t>01014024</t>
  </si>
  <si>
    <t>01014022</t>
  </si>
  <si>
    <t>01014025</t>
  </si>
  <si>
    <t>01014032</t>
  </si>
  <si>
    <t>01014006</t>
  </si>
  <si>
    <t>01014009</t>
  </si>
  <si>
    <t>01014021</t>
  </si>
  <si>
    <t>01014038</t>
  </si>
  <si>
    <t>01014016</t>
  </si>
  <si>
    <t>01014045</t>
  </si>
  <si>
    <t>01014046</t>
  </si>
  <si>
    <t>01014048</t>
  </si>
  <si>
    <t>01016008</t>
  </si>
  <si>
    <t>01016001</t>
  </si>
  <si>
    <t>01016003</t>
  </si>
  <si>
    <t>01016004</t>
  </si>
  <si>
    <t>01016002</t>
  </si>
  <si>
    <t>01016006</t>
  </si>
  <si>
    <t>01016005</t>
  </si>
  <si>
    <t>01016007</t>
  </si>
  <si>
    <t>01016010</t>
  </si>
  <si>
    <t>01016012</t>
  </si>
  <si>
    <t>01013020</t>
  </si>
  <si>
    <t>01029001</t>
  </si>
  <si>
    <t>01010013</t>
  </si>
  <si>
    <t>01013009</t>
  </si>
  <si>
    <t>01013015</t>
  </si>
  <si>
    <t>01013023</t>
  </si>
  <si>
    <t>01013011</t>
  </si>
  <si>
    <t>01013008</t>
  </si>
  <si>
    <t>01025001</t>
  </si>
  <si>
    <t>01025009</t>
  </si>
  <si>
    <t>01003013</t>
  </si>
  <si>
    <t>01025004</t>
  </si>
  <si>
    <t>01025011</t>
  </si>
  <si>
    <t>01025003</t>
  </si>
  <si>
    <t>01025008</t>
  </si>
  <si>
    <t>01025002</t>
  </si>
  <si>
    <t>01025012</t>
  </si>
  <si>
    <t>01025016</t>
  </si>
  <si>
    <t>01025015</t>
  </si>
  <si>
    <t>01025018</t>
  </si>
  <si>
    <t>01025019</t>
  </si>
  <si>
    <t>01025020</t>
  </si>
  <si>
    <t>01004014</t>
  </si>
  <si>
    <t>01004016</t>
  </si>
  <si>
    <t>01028013</t>
  </si>
  <si>
    <t>01028016</t>
  </si>
  <si>
    <t>01018003</t>
  </si>
  <si>
    <t>01018002</t>
  </si>
  <si>
    <t>01018005</t>
  </si>
  <si>
    <t>01018008</t>
  </si>
  <si>
    <t>01018007</t>
  </si>
  <si>
    <t>01018009</t>
  </si>
  <si>
    <t>01019001</t>
  </si>
  <si>
    <t>01019002</t>
  </si>
  <si>
    <t>01005005</t>
  </si>
  <si>
    <t>01021001</t>
  </si>
  <si>
    <t>01021003</t>
  </si>
  <si>
    <t>01021004</t>
  </si>
  <si>
    <t>01007008</t>
  </si>
  <si>
    <t>01017003</t>
  </si>
  <si>
    <t>01017010</t>
  </si>
  <si>
    <t>01018004</t>
  </si>
  <si>
    <t>01025013</t>
  </si>
  <si>
    <t>01009027</t>
  </si>
  <si>
    <t>01010030</t>
  </si>
  <si>
    <t>01001001</t>
  </si>
  <si>
    <t>01002001</t>
  </si>
  <si>
    <t>01001006</t>
  </si>
  <si>
    <t>01014037</t>
  </si>
  <si>
    <t>01007009</t>
  </si>
  <si>
    <t>01010068</t>
  </si>
  <si>
    <t>Bùi Trọng Tân</t>
  </si>
  <si>
    <t>01013094</t>
  </si>
  <si>
    <t>Nguyễn Thanh Dũng</t>
  </si>
  <si>
    <t>01029016</t>
  </si>
  <si>
    <t>Trần Việt Anh</t>
  </si>
  <si>
    <t>01002038</t>
  </si>
  <si>
    <t xml:space="preserve">Trương Phú Cường </t>
  </si>
  <si>
    <t>01008043</t>
  </si>
  <si>
    <t>Võ Tấn Đức</t>
  </si>
  <si>
    <t>01008042</t>
  </si>
  <si>
    <t>Ngô Ngọc Của</t>
  </si>
  <si>
    <t>01008044</t>
  </si>
  <si>
    <t>Tháng 03/2021</t>
  </si>
  <si>
    <t>01014012</t>
  </si>
  <si>
    <t>C2</t>
  </si>
  <si>
    <t>Tháng 04/2021</t>
  </si>
  <si>
    <t>Tháng 05/2021</t>
  </si>
  <si>
    <t>Xếp loại</t>
  </si>
  <si>
    <t>Điểm</t>
  </si>
  <si>
    <t>Huỳnh Như Ý</t>
  </si>
  <si>
    <t>01003015</t>
  </si>
  <si>
    <t>Võ Hoài Sơn</t>
  </si>
  <si>
    <t>01012048</t>
  </si>
  <si>
    <t>Võ Quốc Duy</t>
  </si>
  <si>
    <t>01013120</t>
  </si>
  <si>
    <t>Trần Ngọc Tuấn</t>
  </si>
  <si>
    <t>01028017</t>
  </si>
  <si>
    <t>Điểm X
(Điểm TB cả năm)</t>
  </si>
  <si>
    <t>Hợp đồng từ tháng 11/2020, đánh giá 08 tháng làm việc thực tế</t>
  </si>
  <si>
    <t>TT. KONE</t>
  </si>
  <si>
    <t>Tuyển dụng từ tháng 10/2020, đánh giá 09 tháng làm việc thực tế</t>
  </si>
  <si>
    <t>Giang Văn Tiến</t>
  </si>
  <si>
    <t>Hồ Gia Bảo</t>
  </si>
  <si>
    <t>Nguyễn Hoàng Thanh Ngân</t>
  </si>
  <si>
    <t>Phạm Thị Hồng Thắm</t>
  </si>
  <si>
    <t>326</t>
  </si>
  <si>
    <t>327</t>
  </si>
  <si>
    <t>328</t>
  </si>
  <si>
    <t>329</t>
  </si>
  <si>
    <t>330</t>
  </si>
  <si>
    <t>331</t>
  </si>
  <si>
    <t>332</t>
  </si>
  <si>
    <t>333</t>
  </si>
  <si>
    <t>Nghỉ hộ sản 05 tháng, từ ngày 01/12/2020 - 01/5/2021, đánh giá 07 tháng làm việc thực tế</t>
  </si>
  <si>
    <t>ADN</t>
  </si>
  <si>
    <t>Nghỉ hộ sản từ ngày 05/3/2020 - 01/9/2021, đánh giá 10 tháng làm việc thực tế</t>
  </si>
  <si>
    <t>Xuất sắc</t>
  </si>
  <si>
    <t>Tốt</t>
  </si>
  <si>
    <t>Xin ý kiến Hội đồng</t>
  </si>
  <si>
    <t>Mức  đánh giá, xếp loại tối đa</t>
  </si>
  <si>
    <t>Kết quả đánh giá của đơn vị</t>
  </si>
  <si>
    <t>Cá nhân tự đánh giá</t>
  </si>
  <si>
    <t>Ý kiến đánh giá của đơn vị</t>
  </si>
  <si>
    <t>Đơn vị thực hiện</t>
  </si>
  <si>
    <t>Chi bộ đánh giá</t>
  </si>
  <si>
    <t>Kết quả đánh giá của chi bộ</t>
  </si>
  <si>
    <t>Ý kiến đánh giá của chi bộ</t>
  </si>
  <si>
    <t>Hội đồng đánh giá</t>
  </si>
  <si>
    <t>Ý kiến đánh giá của Hội đồng</t>
  </si>
  <si>
    <t>Kết quả đánh giá của Hội đồng</t>
  </si>
  <si>
    <t>Hoàn thành</t>
  </si>
  <si>
    <t>Tháng 7/2020</t>
  </si>
  <si>
    <t>Tháng 8/2020</t>
  </si>
  <si>
    <t>Hợp đồng từ tháng 12/2020, đánh giá 07 tháng làm việc thực tế</t>
  </si>
  <si>
    <t xml:space="preserve">Xuất sắc </t>
  </si>
  <si>
    <t>Nghỉ hộ sản từ ngày 22/3/2021, đánh giá 09 tháng làm việc thực tế</t>
  </si>
  <si>
    <t>Nghỉ hộ sản từ ngày 12/12/2020 - 01/7/2021, đánh giá 06 tháng làm việc thực tế</t>
  </si>
  <si>
    <t>HĐ tháng 12/2020, đánh giá 07 tháng làm việc thực tế</t>
  </si>
  <si>
    <t>Tuyển dụng từ 01/3/2021, thời gian công tác chưa đủ 6 tháng.</t>
  </si>
  <si>
    <t>Hợp đồng từ tháng 3/2021, thời gian công tác chưa đủ 6 tháng.</t>
  </si>
  <si>
    <t>Hợp đồng từ tháng 5/2021, thời gian công tác chưa đủ 6 tháng.</t>
  </si>
  <si>
    <t>Hợp đồng từ tháng 4/2021, thời gian công tác chưa đủ 6 tháng.</t>
  </si>
  <si>
    <t>Tuyển dụng từ tháng 04/2021, thời gian công tác chưa đủ 6 tháng.</t>
  </si>
  <si>
    <t>Tuyển dụng từ 01/4/2021, thời gian công tác chưa đủ 6 tháng.</t>
  </si>
  <si>
    <t>Tuyển dụng từ tháng 4/2021, thời gian công tác chưa đủ 6 tháng.</t>
  </si>
  <si>
    <t>Tuyển dụng từ 01/5/2021, thời gian công tác chưa đủ 6 tháng.</t>
  </si>
  <si>
    <t>Tuyển dụng từ tháng 5/2021, thời gian công tác chưa đủ 6 tháng.</t>
  </si>
  <si>
    <t>Tích cực tham gia các hoạt trong khoa và các phong trào của Đoàn thanh niên chi đoàn khoa.</t>
  </si>
  <si>
    <t>Có chuyên môn tốt nhưng vẩn còn quên 1 số giờ lên lớp và coi thi</t>
  </si>
  <si>
    <t>Stt</t>
  </si>
  <si>
    <t>Tên đơn vị</t>
  </si>
  <si>
    <r>
      <t>Hoàn thành xuất sắc nhiệm vụ</t>
    </r>
    <r>
      <rPr>
        <i/>
        <sz val="14"/>
        <color indexed="8"/>
        <rFont val="Times New Roman"/>
        <family val="1"/>
      </rPr>
      <t/>
    </r>
  </si>
  <si>
    <t>Hoàn thành tốt nhiệm vụ</t>
  </si>
  <si>
    <t xml:space="preserve">Hoàn thành nhiệm vụ </t>
  </si>
  <si>
    <t>Không hoàn thành nhiệm vụ</t>
  </si>
  <si>
    <t>Số lượng</t>
  </si>
  <si>
    <t>Tỷ lệ</t>
  </si>
  <si>
    <t>Phòng Tổ chức - Hành chính - Tổng hợp</t>
  </si>
  <si>
    <t>a</t>
  </si>
  <si>
    <t>Viên chức</t>
  </si>
  <si>
    <t>b</t>
  </si>
  <si>
    <t>Hợp đồng trường</t>
  </si>
  <si>
    <t>Phòng TT Giáo dục - Công tác SV</t>
  </si>
  <si>
    <t>Phòng Khảo thí và Đảm bảo chất lượng</t>
  </si>
  <si>
    <t>Phòng Kế hoạch - Tài chính</t>
  </si>
  <si>
    <t>Phòng Quản trị - Dịch vụ</t>
  </si>
  <si>
    <t>Phòng Tuyển sinh - Đào tạo</t>
  </si>
  <si>
    <t>Phòng Quản lý KH - HTQT</t>
  </si>
  <si>
    <t>Trung tâm Quan hệ doanh nghiệp</t>
  </si>
  <si>
    <t>Trung tâm Y tế</t>
  </si>
  <si>
    <t>Trung tâm Thư viện</t>
  </si>
  <si>
    <t>Trung tâm ĐT Lý Tự Trọng</t>
  </si>
  <si>
    <t>Khoa Khoa học cơ bản</t>
  </si>
  <si>
    <t>Khoa Điện - Điện tử</t>
  </si>
  <si>
    <t>Khoa May - Thời trang</t>
  </si>
  <si>
    <t>TỔNG CỘNG</t>
  </si>
  <si>
    <t>Phân loại mức độ hoàn thành nhiệm vụ</t>
  </si>
  <si>
    <t>Tổng cộng</t>
  </si>
  <si>
    <t>Hoàn thành xuất sắc nhiệm vụ</t>
  </si>
  <si>
    <t xml:space="preserve">Hoàn thành tốt nhiệm vụ  </t>
  </si>
  <si>
    <t xml:space="preserve">Hoàn thành nhiệm vụ </t>
  </si>
  <si>
    <t>Không hoàn thành nhiệm vụ</t>
  </si>
  <si>
    <t>TỔNG CC-VC-NLĐ</t>
  </si>
  <si>
    <t>NLD</t>
  </si>
  <si>
    <t>Không đánh giá</t>
  </si>
  <si>
    <t>Xin ý kiến HĐ</t>
  </si>
  <si>
    <t>Viên chức + HĐ Sở</t>
  </si>
  <si>
    <t xml:space="preserve">Hợp đồng từ tháng 11/2020 (đánh giá 8 tháng làm việc thực tế). </t>
  </si>
  <si>
    <t>Ghi chú</t>
  </si>
  <si>
    <t>VIÊN CHỨC HOÀN THÀNH TỐT NHIỆM VỤ: 31 người</t>
  </si>
  <si>
    <t>I. VIÊN CHỨC HOÀN THÀNH XUẤT SẮC NHIỆM VỤ: 283 người</t>
  </si>
  <si>
    <t>III. VIÊN CHỨC HOÀN THÀNH NHIỆM VỤ: 02 người</t>
  </si>
  <si>
    <t>IV. XIN Ý KIẾN HỘI ĐỒNG: 02 người</t>
  </si>
  <si>
    <t>V. KHÔNG THỰC HIỆN ĐÁNH GIÁ, XẾP LOẠI DO THỜI GIAN CÔNG TÁC CHƯA ĐỦ 06 THÁNG: 15 người</t>
  </si>
  <si>
    <r>
      <t xml:space="preserve">UBND THẢNH PHỐ HỒ CHÍ MINH
</t>
    </r>
    <r>
      <rPr>
        <b/>
        <sz val="13"/>
        <rFont val="Times New Roman"/>
        <family val="1"/>
      </rPr>
      <t xml:space="preserve">TRƯỜNG CAO ĐẲNG LÝ TỰ TRỌNG 
THÀNH </t>
    </r>
    <r>
      <rPr>
        <b/>
        <u/>
        <sz val="13"/>
        <rFont val="Times New Roman"/>
        <family val="1"/>
      </rPr>
      <t>PHỐ HỒ C</t>
    </r>
    <r>
      <rPr>
        <b/>
        <sz val="13"/>
        <rFont val="Times New Roman"/>
        <family val="1"/>
      </rPr>
      <t>HÍ MINH</t>
    </r>
  </si>
  <si>
    <r>
      <t xml:space="preserve">CỘNG HÒA XÃ HỘI CHỦ NGHĨA VIỆT NAM
</t>
    </r>
    <r>
      <rPr>
        <b/>
        <u/>
        <sz val="13"/>
        <rFont val="Times New Roman"/>
        <family val="1"/>
      </rPr>
      <t>Độc lập - Tự do - Hạnh phúc</t>
    </r>
    <r>
      <rPr>
        <b/>
        <sz val="13"/>
        <rFont val="Times New Roman"/>
        <family val="1"/>
      </rPr>
      <t xml:space="preserve">
</t>
    </r>
  </si>
  <si>
    <t>10A* + 1C*</t>
  </si>
  <si>
    <t>9A* + 1B* +  1D</t>
  </si>
  <si>
    <t>10A* + 1D</t>
  </si>
  <si>
    <t xml:space="preserve">10A* + 1C* </t>
  </si>
  <si>
    <t>VC/NLĐ</t>
  </si>
  <si>
    <t>KẾT QUẢ ĐÁNH GIÁ, XẾP LOẠI VC,NLĐ NĂM HỌC 2020-2021</t>
  </si>
  <si>
    <t>Trung tâm KONE</t>
  </si>
  <si>
    <r>
      <t xml:space="preserve">BẢNG TỔNG HỢP KẾT QUẢ ĐÁNH GIÁ, XẾP LOẠI CHẤT LƯỢNG VIÊN CHỨC - NGƯỜI LAO ĐỘNG NĂM HỌC 2020 - 2021
</t>
    </r>
    <r>
      <rPr>
        <b/>
        <i/>
        <sz val="14"/>
        <color indexed="8"/>
        <rFont val="Times New Roman"/>
        <family val="1"/>
      </rPr>
      <t>(Tổng hợp kết quả đánh giá từ các đơn vị trực thuộc trường và kết quả đánh giá của Chi bộ đối với VCQL)</t>
    </r>
  </si>
  <si>
    <r>
      <t xml:space="preserve">TPHCM, ngày    tháng 5 năm 2021
</t>
    </r>
    <r>
      <rPr>
        <b/>
        <sz val="14"/>
        <rFont val="Times New Roman"/>
        <family val="1"/>
      </rPr>
      <t>TRƯỞNG PHÒNG TC-HC-TH</t>
    </r>
  </si>
  <si>
    <t>Trung tâm điều hành và QLDL</t>
  </si>
  <si>
    <t>Tổng số CB-GV-NV hực hiện đánh giá</t>
  </si>
  <si>
    <t>TỔNG CC-VC-NLĐ  THỰC HIỆN ĐÁNH GIÁ</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</si>
</sst>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41" x14ac:knownFonts="1">
    <font>
      <sz val="11"/>
      <color theme="1"/>
      <name val="Calibri"/>
      <family val="2"/>
      <scheme val="minor"/>
    </font>
    <font>
      <sz val="11"/>
      <color indexed="8"/>
      <name val="Calibri"/>
      <family val="2"/>
    </font>
    <font>
      <b/>
      <sz val="12"/>
      <name val="Times New Roman"/>
      <family val="1"/>
    </font>
    <font>
      <sz val="12"/>
      <name val="Times New Roman"/>
      <family val="1"/>
    </font>
    <font>
      <sz val="12"/>
      <color indexed="8"/>
      <name val="Times New Roman"/>
      <family val="1"/>
    </font>
    <font>
      <b/>
      <sz val="12"/>
      <color indexed="8"/>
      <name val="Times New Roman"/>
      <family val="1"/>
    </font>
    <font>
      <b/>
      <sz val="14"/>
      <color indexed="8"/>
      <name val="Times New Roman"/>
      <family val="1"/>
    </font>
    <font>
      <b/>
      <sz val="14"/>
      <name val="Times New Roman"/>
      <family val="1"/>
    </font>
    <font>
      <sz val="11"/>
      <name val="Times New Roman"/>
      <family val="1"/>
    </font>
    <font>
      <sz val="10"/>
      <name val="Arial"/>
      <family val="2"/>
    </font>
    <font>
      <sz val="10"/>
      <name val="Arial"/>
      <family val="2"/>
      <charset val="163"/>
    </font>
    <font>
      <sz val="14"/>
      <color indexed="8"/>
      <name val="Times New Roman"/>
      <family val="1"/>
    </font>
    <font>
      <sz val="10"/>
      <name val="Times New Roman"/>
      <family val="1"/>
    </font>
    <font>
      <sz val="10"/>
      <color indexed="8"/>
      <name val="Times New Roman"/>
      <family val="1"/>
    </font>
    <font>
      <b/>
      <sz val="10"/>
      <name val="Times New Roman"/>
      <family val="1"/>
    </font>
    <font>
      <sz val="8"/>
      <name val="Times New Roman"/>
      <family val="1"/>
    </font>
    <font>
      <sz val="9"/>
      <name val="Times New Roman"/>
      <family val="1"/>
    </font>
    <font>
      <sz val="9"/>
      <color indexed="81"/>
      <name val="Tahoma"/>
      <family val="2"/>
    </font>
    <font>
      <b/>
      <sz val="9"/>
      <color indexed="81"/>
      <name val="Tahoma"/>
      <family val="2"/>
    </font>
    <font>
      <sz val="13"/>
      <name val="Times New Roman"/>
      <family val="1"/>
    </font>
    <font>
      <sz val="12"/>
      <color theme="1"/>
      <name val="Times New Roman"/>
      <family val="1"/>
    </font>
    <font>
      <sz val="12"/>
      <color rgb="FFFF0000"/>
      <name val="Times New Roman"/>
      <family val="1"/>
    </font>
    <font>
      <b/>
      <sz val="14"/>
      <color theme="1"/>
      <name val="Times New Roman"/>
      <family val="1"/>
    </font>
    <font>
      <sz val="14"/>
      <color theme="1"/>
      <name val="Times New Roman"/>
      <family val="1"/>
    </font>
    <font>
      <b/>
      <sz val="12"/>
      <color theme="1"/>
      <name val="Times New Roman"/>
      <family val="1"/>
    </font>
    <font>
      <sz val="10"/>
      <color theme="1"/>
      <name val="Times New Roman"/>
      <family val="1"/>
    </font>
    <font>
      <b/>
      <sz val="10"/>
      <color theme="1"/>
      <name val="Times New Roman"/>
      <family val="1"/>
    </font>
    <font>
      <b/>
      <sz val="13"/>
      <color indexed="8"/>
      <name val="Times New Roman"/>
      <family val="1"/>
    </font>
    <font>
      <b/>
      <sz val="13"/>
      <name val="Times New Roman"/>
      <family val="1"/>
    </font>
    <font>
      <sz val="11"/>
      <color theme="1"/>
      <name val="Calibri"/>
      <family val="2"/>
      <scheme val="minor"/>
    </font>
    <font>
      <b/>
      <sz val="13"/>
      <color theme="1"/>
      <name val="Times New Roman"/>
      <family val="1"/>
    </font>
    <font>
      <i/>
      <sz val="14"/>
      <color indexed="8"/>
      <name val="Times New Roman"/>
      <family val="1"/>
    </font>
    <font>
      <b/>
      <u/>
      <sz val="13"/>
      <name val="Times New Roman"/>
      <family val="1"/>
    </font>
    <font>
      <sz val="13"/>
      <color indexed="8"/>
      <name val="Calibri"/>
      <family val="2"/>
    </font>
    <font>
      <i/>
      <sz val="12"/>
      <color indexed="8"/>
      <name val="Times New Roman"/>
      <family val="1"/>
    </font>
    <font>
      <b/>
      <i/>
      <sz val="14"/>
      <color indexed="8"/>
      <name val="Times New Roman"/>
      <family val="1"/>
    </font>
    <font>
      <sz val="11"/>
      <color theme="1"/>
      <name val="Times New Roman"/>
      <family val="1"/>
    </font>
    <font>
      <sz val="14"/>
      <name val="Times New Roman"/>
      <family val="1"/>
    </font>
    <font>
      <sz val="13"/>
      <color theme="0"/>
      <name val="Times New Roman"/>
      <family val="1"/>
    </font>
    <font>
      <sz val="12"/>
      <color theme="0"/>
      <name val="Times New Roman"/>
      <family val="1"/>
    </font>
    <font>
      <sz val="11"/>
      <color theme="0"/>
      <name val="Times New Roman"/>
      <family val="1"/>
    </font>
  </fonts>
  <fills count="8">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theme="5" tint="0.39997558519241921"/>
        <bgColor indexed="64"/>
      </patternFill>
    </fill>
    <fill>
      <patternFill patternType="solid">
        <fgColor rgb="FF00B0F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style="thin">
        <color indexed="8"/>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6">
    <xf numFmtId="0" fontId="0" fillId="0" borderId="0"/>
    <xf numFmtId="0" fontId="9" fillId="0" borderId="0"/>
    <xf numFmtId="0" fontId="1" fillId="0" borderId="0"/>
    <xf numFmtId="0" fontId="1" fillId="0" borderId="0"/>
    <xf numFmtId="0" fontId="10" fillId="0" borderId="0"/>
    <xf numFmtId="9" fontId="29" fillId="0" borderId="0" applyFont="0" applyFill="0" applyBorder="0" applyAlignment="0" applyProtection="0"/>
  </cellStyleXfs>
  <cellXfs count="235">
    <xf numFmtId="0" fontId="0" fillId="0" borderId="0" xfId="0"/>
    <xf numFmtId="0" fontId="21" fillId="2" borderId="0" xfId="0" applyFont="1" applyFill="1" applyAlignment="1">
      <alignment horizontal="center" vertical="center" wrapText="1"/>
    </xf>
    <xf numFmtId="0" fontId="3" fillId="2" borderId="0"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1" xfId="0" quotePrefix="1" applyFont="1" applyFill="1" applyBorder="1" applyAlignment="1">
      <alignment horizontal="center" vertical="center" wrapText="1"/>
    </xf>
    <xf numFmtId="0" fontId="4" fillId="2" borderId="0" xfId="0" applyFont="1" applyFill="1" applyAlignment="1">
      <alignment vertical="center" wrapText="1"/>
    </xf>
    <xf numFmtId="0" fontId="4" fillId="2" borderId="1" xfId="0" applyFont="1" applyFill="1" applyBorder="1" applyAlignment="1">
      <alignment vertical="center" wrapText="1"/>
    </xf>
    <xf numFmtId="0" fontId="3" fillId="2" borderId="1" xfId="1" applyFont="1" applyFill="1" applyBorder="1" applyAlignment="1">
      <alignment horizontal="center" vertical="center" wrapText="1"/>
    </xf>
    <xf numFmtId="0" fontId="3" fillId="2" borderId="1" xfId="0" applyFont="1" applyFill="1" applyBorder="1" applyAlignment="1">
      <alignment vertical="center" wrapText="1"/>
    </xf>
    <xf numFmtId="0" fontId="2" fillId="2" borderId="1" xfId="0" applyFont="1" applyFill="1" applyBorder="1" applyAlignment="1">
      <alignment horizontal="center" vertical="center" wrapText="1"/>
    </xf>
    <xf numFmtId="0" fontId="20" fillId="0" borderId="1" xfId="0" applyFont="1" applyFill="1" applyBorder="1" applyAlignment="1">
      <alignment horizontal="center" vertical="center" wrapText="1"/>
    </xf>
    <xf numFmtId="0" fontId="20" fillId="2"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5" fillId="0" borderId="0" xfId="0" applyFont="1" applyFill="1" applyAlignment="1">
      <alignment vertical="center" wrapText="1"/>
    </xf>
    <xf numFmtId="0" fontId="20" fillId="0" borderId="0" xfId="0" applyFont="1" applyFill="1"/>
    <xf numFmtId="0" fontId="21"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12" fillId="2" borderId="1" xfId="0" applyFont="1" applyFill="1" applyBorder="1" applyAlignment="1">
      <alignment vertical="center" wrapText="1"/>
    </xf>
    <xf numFmtId="0" fontId="19" fillId="2" borderId="1" xfId="0" applyFont="1" applyFill="1" applyBorder="1" applyAlignment="1">
      <alignment horizontal="center" vertical="center" wrapText="1"/>
    </xf>
    <xf numFmtId="0" fontId="3" fillId="2" borderId="0" xfId="0" applyFont="1" applyFill="1" applyAlignment="1">
      <alignment vertical="center" wrapText="1"/>
    </xf>
    <xf numFmtId="0" fontId="5" fillId="2" borderId="0" xfId="0" applyFont="1" applyFill="1" applyAlignment="1">
      <alignment vertical="center" wrapText="1"/>
    </xf>
    <xf numFmtId="0" fontId="20" fillId="2" borderId="0" xfId="0" applyFont="1" applyFill="1"/>
    <xf numFmtId="0" fontId="13" fillId="2" borderId="0" xfId="0" applyFont="1" applyFill="1" applyAlignment="1">
      <alignment vertical="center" wrapText="1"/>
    </xf>
    <xf numFmtId="0" fontId="24" fillId="2" borderId="0" xfId="0" applyFont="1" applyFill="1" applyBorder="1" applyAlignment="1">
      <alignment horizontal="center"/>
    </xf>
    <xf numFmtId="0" fontId="25" fillId="2" borderId="0" xfId="0" applyFont="1" applyFill="1"/>
    <xf numFmtId="49" fontId="3" fillId="2" borderId="1" xfId="0" applyNumberFormat="1" applyFont="1" applyFill="1" applyBorder="1" applyAlignment="1" applyProtection="1">
      <alignment horizontal="left" vertical="center" wrapText="1"/>
      <protection locked="0"/>
    </xf>
    <xf numFmtId="0" fontId="23" fillId="0" borderId="1" xfId="0" applyFont="1" applyBorder="1"/>
    <xf numFmtId="0" fontId="3" fillId="2" borderId="0" xfId="0" applyFont="1" applyFill="1" applyAlignment="1">
      <alignment horizontal="center" vertical="center" wrapText="1"/>
    </xf>
    <xf numFmtId="0" fontId="24" fillId="2" borderId="0" xfId="0" applyFont="1" applyFill="1" applyBorder="1"/>
    <xf numFmtId="0" fontId="20" fillId="2" borderId="0" xfId="0" applyFont="1" applyFill="1" applyBorder="1"/>
    <xf numFmtId="0" fontId="3" fillId="2" borderId="1" xfId="0" quotePrefix="1" applyFont="1" applyFill="1" applyBorder="1" applyAlignment="1" applyProtection="1">
      <alignment horizontal="center" vertical="center" wrapText="1"/>
      <protection locked="0"/>
    </xf>
    <xf numFmtId="0" fontId="12" fillId="2" borderId="1" xfId="0" quotePrefix="1" applyFont="1" applyFill="1" applyBorder="1" applyAlignment="1" applyProtection="1">
      <alignment horizontal="left" vertical="center" wrapText="1"/>
      <protection locked="0"/>
    </xf>
    <xf numFmtId="0" fontId="3" fillId="2" borderId="5" xfId="0" applyFont="1" applyFill="1" applyBorder="1" applyAlignment="1">
      <alignment horizontal="center" vertical="center" wrapText="1"/>
    </xf>
    <xf numFmtId="49" fontId="3" fillId="2" borderId="1" xfId="0" applyNumberFormat="1" applyFont="1" applyFill="1" applyBorder="1" applyAlignment="1">
      <alignment vertical="center" wrapText="1"/>
    </xf>
    <xf numFmtId="49" fontId="3" fillId="2" borderId="1" xfId="0" applyNumberFormat="1" applyFont="1" applyFill="1" applyBorder="1" applyAlignment="1">
      <alignment horizontal="center" vertical="center" wrapText="1"/>
    </xf>
    <xf numFmtId="0" fontId="19" fillId="2" borderId="1" xfId="0" applyFont="1" applyFill="1" applyBorder="1" applyAlignment="1" applyProtection="1">
      <alignment horizontal="left" vertical="center" wrapText="1"/>
      <protection locked="0"/>
    </xf>
    <xf numFmtId="0" fontId="3" fillId="2" borderId="1" xfId="0" applyFont="1" applyFill="1" applyBorder="1" applyAlignment="1" applyProtection="1">
      <alignment horizontal="left" vertical="center" wrapText="1"/>
      <protection locked="0"/>
    </xf>
    <xf numFmtId="0" fontId="3" fillId="2" borderId="7" xfId="0" applyFont="1" applyFill="1" applyBorder="1" applyAlignment="1" applyProtection="1">
      <alignment horizontal="center" vertical="center" wrapText="1"/>
      <protection locked="0"/>
    </xf>
    <xf numFmtId="0" fontId="19" fillId="2" borderId="1" xfId="0" applyFont="1" applyFill="1" applyBorder="1" applyAlignment="1" applyProtection="1">
      <alignment horizontal="justify" vertical="center" wrapText="1"/>
      <protection locked="0"/>
    </xf>
    <xf numFmtId="0" fontId="3" fillId="2" borderId="1" xfId="0" applyFont="1" applyFill="1" applyBorder="1" applyAlignment="1" applyProtection="1">
      <alignment horizontal="center" vertical="center" wrapText="1"/>
      <protection locked="0"/>
    </xf>
    <xf numFmtId="0" fontId="3" fillId="2" borderId="1" xfId="0" quotePrefix="1" applyNumberFormat="1" applyFont="1" applyFill="1" applyBorder="1" applyAlignment="1" applyProtection="1">
      <alignment horizontal="center" vertical="center" wrapText="1"/>
      <protection locked="0"/>
    </xf>
    <xf numFmtId="0" fontId="19" fillId="2" borderId="1" xfId="1" applyFont="1" applyFill="1" applyBorder="1" applyAlignment="1">
      <alignment vertical="center" wrapText="1"/>
    </xf>
    <xf numFmtId="0" fontId="3" fillId="2" borderId="1" xfId="2" applyFont="1" applyFill="1" applyBorder="1" applyAlignment="1" applyProtection="1">
      <alignment vertical="center" wrapText="1"/>
      <protection hidden="1"/>
    </xf>
    <xf numFmtId="0" fontId="3" fillId="2" borderId="1" xfId="2" applyFont="1" applyFill="1" applyBorder="1" applyAlignment="1" applyProtection="1">
      <alignment horizontal="center" vertical="center" wrapText="1"/>
      <protection hidden="1"/>
    </xf>
    <xf numFmtId="0" fontId="3" fillId="2" borderId="1" xfId="4" applyFont="1" applyFill="1" applyBorder="1" applyAlignment="1" applyProtection="1">
      <alignment vertical="center" wrapText="1"/>
      <protection hidden="1"/>
    </xf>
    <xf numFmtId="0" fontId="3" fillId="2" borderId="1" xfId="0" applyFont="1" applyFill="1" applyBorder="1" applyAlignment="1" applyProtection="1">
      <alignment horizontal="justify" vertical="center" wrapText="1"/>
      <protection locked="0"/>
    </xf>
    <xf numFmtId="0" fontId="3" fillId="2" borderId="1" xfId="0" quotePrefix="1" applyNumberFormat="1" applyFont="1" applyFill="1" applyBorder="1" applyAlignment="1" applyProtection="1">
      <alignment horizontal="center" vertical="center"/>
      <protection locked="0"/>
    </xf>
    <xf numFmtId="0" fontId="3" fillId="2" borderId="1" xfId="1" quotePrefix="1" applyFont="1" applyFill="1" applyBorder="1" applyAlignment="1">
      <alignment horizontal="center" vertical="center" wrapText="1"/>
    </xf>
    <xf numFmtId="0" fontId="20" fillId="2" borderId="0" xfId="0" applyFont="1" applyFill="1" applyAlignment="1"/>
    <xf numFmtId="0" fontId="3" fillId="2" borderId="0" xfId="0" applyFont="1" applyFill="1" applyAlignment="1">
      <alignment horizontal="center"/>
    </xf>
    <xf numFmtId="0" fontId="20" fillId="2" borderId="0" xfId="0" applyFont="1" applyFill="1" applyBorder="1" applyAlignment="1">
      <alignment horizontal="center" vertical="center" wrapText="1"/>
    </xf>
    <xf numFmtId="0" fontId="20" fillId="2" borderId="0" xfId="0" applyFont="1" applyFill="1" applyBorder="1" applyAlignment="1"/>
    <xf numFmtId="0" fontId="3" fillId="2" borderId="0" xfId="0" applyFont="1" applyFill="1" applyBorder="1" applyAlignment="1">
      <alignment horizontal="center"/>
    </xf>
    <xf numFmtId="0" fontId="25" fillId="2" borderId="0" xfId="0" applyFont="1" applyFill="1" applyBorder="1"/>
    <xf numFmtId="0" fontId="12" fillId="2" borderId="1" xfId="0" applyNumberFormat="1" applyFont="1" applyFill="1" applyBorder="1" applyAlignment="1" applyProtection="1">
      <alignment horizontal="left" vertical="center" wrapText="1"/>
      <protection locked="0"/>
    </xf>
    <xf numFmtId="0" fontId="12" fillId="2" borderId="1" xfId="0" quotePrefix="1" applyFont="1" applyFill="1" applyBorder="1" applyAlignment="1">
      <alignment horizontal="left" vertical="center" wrapText="1"/>
    </xf>
    <xf numFmtId="0" fontId="2" fillId="2" borderId="1" xfId="1" applyFont="1" applyFill="1" applyBorder="1" applyAlignment="1">
      <alignment horizontal="center" vertical="center" wrapText="1"/>
    </xf>
    <xf numFmtId="0" fontId="5" fillId="2" borderId="1" xfId="0" applyFont="1" applyFill="1" applyBorder="1" applyAlignment="1">
      <alignment horizontal="center" vertical="center" wrapText="1"/>
    </xf>
    <xf numFmtId="0" fontId="24" fillId="2" borderId="8" xfId="0" applyFont="1" applyFill="1" applyBorder="1" applyAlignment="1">
      <alignment horizontal="center"/>
    </xf>
    <xf numFmtId="4" fontId="5" fillId="2" borderId="0" xfId="0" applyNumberFormat="1" applyFont="1" applyFill="1" applyAlignment="1">
      <alignment vertical="center" wrapText="1"/>
    </xf>
    <xf numFmtId="4" fontId="3" fillId="2" borderId="1" xfId="0" quotePrefix="1" applyNumberFormat="1" applyFont="1" applyFill="1" applyBorder="1" applyAlignment="1">
      <alignment horizontal="center" vertical="center" wrapText="1"/>
    </xf>
    <xf numFmtId="4" fontId="20" fillId="2" borderId="0" xfId="0" applyNumberFormat="1" applyFont="1" applyFill="1"/>
    <xf numFmtId="0" fontId="2" fillId="3" borderId="1" xfId="0" applyFont="1" applyFill="1" applyBorder="1" applyAlignment="1">
      <alignment horizontal="center" vertical="center" wrapText="1"/>
    </xf>
    <xf numFmtId="0" fontId="27" fillId="3" borderId="1"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5" fillId="6" borderId="1"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20" fillId="2" borderId="8"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2" borderId="1" xfId="0" applyFont="1" applyFill="1" applyBorder="1" applyAlignment="1">
      <alignment wrapText="1"/>
    </xf>
    <xf numFmtId="0" fontId="8" fillId="2" borderId="1" xfId="0" applyFont="1" applyFill="1" applyBorder="1" applyAlignment="1">
      <alignment vertical="center" wrapText="1"/>
    </xf>
    <xf numFmtId="0" fontId="5" fillId="3"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1" xfId="0" quotePrefix="1" applyFont="1" applyFill="1" applyBorder="1" applyAlignment="1">
      <alignment horizontal="center" vertical="center" wrapText="1"/>
    </xf>
    <xf numFmtId="0" fontId="3" fillId="2" borderId="1" xfId="1" applyFont="1" applyFill="1" applyBorder="1" applyAlignment="1">
      <alignment horizontal="center" vertical="center" wrapText="1"/>
    </xf>
    <xf numFmtId="0" fontId="3" fillId="2" borderId="1" xfId="0" applyFont="1" applyFill="1" applyBorder="1" applyAlignment="1">
      <alignment vertical="center" wrapText="1"/>
    </xf>
    <xf numFmtId="0" fontId="3" fillId="2" borderId="1" xfId="3" applyFont="1" applyFill="1" applyBorder="1" applyAlignment="1">
      <alignment vertical="center" wrapText="1"/>
    </xf>
    <xf numFmtId="0" fontId="2" fillId="2" borderId="1" xfId="0" applyFont="1" applyFill="1" applyBorder="1" applyAlignment="1">
      <alignment horizontal="center" vertical="center" wrapText="1"/>
    </xf>
    <xf numFmtId="0" fontId="3" fillId="2" borderId="1" xfId="0" applyFont="1" applyFill="1" applyBorder="1" applyAlignment="1" applyProtection="1">
      <alignment vertical="center" wrapText="1"/>
      <protection hidden="1"/>
    </xf>
    <xf numFmtId="0" fontId="3" fillId="2" borderId="1" xfId="0" applyFont="1" applyFill="1" applyBorder="1" applyAlignment="1" applyProtection="1">
      <alignment horizontal="center" vertical="center" wrapText="1"/>
      <protection hidden="1"/>
    </xf>
    <xf numFmtId="0" fontId="3" fillId="2" borderId="1" xfId="1" applyFont="1" applyFill="1" applyBorder="1" applyAlignment="1">
      <alignment vertical="center" wrapText="1"/>
    </xf>
    <xf numFmtId="0" fontId="12" fillId="2" borderId="1" xfId="0" applyFont="1" applyFill="1" applyBorder="1" applyAlignment="1">
      <alignment vertical="center" wrapText="1"/>
    </xf>
    <xf numFmtId="0" fontId="12" fillId="2" borderId="1" xfId="0" quotePrefix="1" applyFont="1" applyFill="1" applyBorder="1" applyAlignment="1">
      <alignment vertical="center" wrapText="1"/>
    </xf>
    <xf numFmtId="0" fontId="12" fillId="2" borderId="1" xfId="0" applyFont="1" applyFill="1" applyBorder="1"/>
    <xf numFmtId="0" fontId="19" fillId="2" borderId="1" xfId="0" applyFont="1" applyFill="1" applyBorder="1" applyAlignment="1">
      <alignment horizontal="center" vertical="center" wrapText="1"/>
    </xf>
    <xf numFmtId="0" fontId="3" fillId="2" borderId="0" xfId="0" applyFont="1" applyFill="1" applyAlignment="1">
      <alignment vertical="center" wrapText="1"/>
    </xf>
    <xf numFmtId="0" fontId="15" fillId="2" borderId="1" xfId="0" applyFont="1" applyFill="1" applyBorder="1" applyAlignment="1">
      <alignment vertical="center" wrapText="1"/>
    </xf>
    <xf numFmtId="0" fontId="2" fillId="2" borderId="1" xfId="0" quotePrefix="1" applyFont="1" applyFill="1" applyBorder="1" applyAlignment="1">
      <alignment horizontal="center" vertical="center" wrapText="1"/>
    </xf>
    <xf numFmtId="0" fontId="16" fillId="2" borderId="1" xfId="0" applyFont="1" applyFill="1" applyBorder="1" applyAlignment="1">
      <alignment vertical="center" wrapText="1"/>
    </xf>
    <xf numFmtId="0" fontId="15" fillId="2" borderId="1" xfId="0" quotePrefix="1" applyFont="1" applyFill="1" applyBorder="1" applyAlignment="1">
      <alignment vertical="center" wrapText="1"/>
    </xf>
    <xf numFmtId="0" fontId="12" fillId="2" borderId="1" xfId="0" quotePrefix="1" applyFont="1" applyFill="1" applyBorder="1" applyAlignment="1">
      <alignment horizontal="center" vertical="center" wrapText="1"/>
    </xf>
    <xf numFmtId="0" fontId="3" fillId="2" borderId="1" xfId="4" applyFont="1" applyFill="1" applyBorder="1" applyAlignment="1" applyProtection="1">
      <alignment horizontal="center" vertical="center" wrapText="1"/>
      <protection hidden="1"/>
    </xf>
    <xf numFmtId="0" fontId="3" fillId="2" borderId="1" xfId="3" applyFont="1" applyFill="1" applyBorder="1" applyAlignment="1">
      <alignment horizontal="center" vertical="center" wrapText="1"/>
    </xf>
    <xf numFmtId="0" fontId="3" fillId="2" borderId="1" xfId="0" quotePrefix="1" applyFont="1" applyFill="1" applyBorder="1" applyAlignment="1">
      <alignment vertical="center" wrapText="1"/>
    </xf>
    <xf numFmtId="0" fontId="3" fillId="2" borderId="5" xfId="0" applyFont="1" applyFill="1" applyBorder="1" applyAlignment="1">
      <alignment vertical="center" wrapText="1"/>
    </xf>
    <xf numFmtId="0" fontId="14" fillId="2" borderId="1" xfId="0" applyFont="1" applyFill="1" applyBorder="1" applyAlignment="1">
      <alignment horizontal="center" vertical="center" wrapText="1"/>
    </xf>
    <xf numFmtId="0" fontId="2" fillId="2" borderId="1" xfId="0" applyFont="1" applyFill="1" applyBorder="1" applyAlignment="1">
      <alignment vertical="center"/>
    </xf>
    <xf numFmtId="0" fontId="19" fillId="2" borderId="1" xfId="0" applyFont="1" applyFill="1" applyBorder="1" applyAlignment="1">
      <alignment vertical="center"/>
    </xf>
    <xf numFmtId="0" fontId="2" fillId="4" borderId="1" xfId="1" applyFont="1" applyFill="1" applyBorder="1" applyAlignment="1">
      <alignment horizontal="center" vertical="center" wrapText="1"/>
    </xf>
    <xf numFmtId="0" fontId="2" fillId="4" borderId="1" xfId="0" quotePrefix="1" applyFont="1" applyFill="1" applyBorder="1" applyAlignment="1">
      <alignment horizontal="center" vertical="center" wrapText="1"/>
    </xf>
    <xf numFmtId="0" fontId="24" fillId="4" borderId="1" xfId="0" applyFont="1" applyFill="1" applyBorder="1" applyAlignment="1">
      <alignment horizontal="center" vertical="center" wrapText="1"/>
    </xf>
    <xf numFmtId="3" fontId="3" fillId="2" borderId="1" xfId="0" quotePrefix="1" applyNumberFormat="1" applyFont="1" applyFill="1" applyBorder="1" applyAlignment="1">
      <alignment horizontal="center" vertical="center" wrapText="1"/>
    </xf>
    <xf numFmtId="0" fontId="3" fillId="3" borderId="1" xfId="0" quotePrefix="1" applyFont="1" applyFill="1" applyBorder="1" applyAlignment="1">
      <alignment horizontal="center" vertical="center" wrapText="1"/>
    </xf>
    <xf numFmtId="0" fontId="5" fillId="3" borderId="1" xfId="0" applyFont="1" applyFill="1" applyBorder="1" applyAlignment="1">
      <alignment horizontal="left" vertical="center"/>
    </xf>
    <xf numFmtId="0" fontId="3" fillId="3" borderId="1" xfId="0" applyFont="1" applyFill="1" applyBorder="1" applyAlignment="1">
      <alignment horizontal="center" vertical="center" wrapText="1"/>
    </xf>
    <xf numFmtId="0" fontId="20" fillId="3" borderId="1" xfId="0" applyFont="1" applyFill="1" applyBorder="1" applyAlignment="1">
      <alignment horizontal="center" vertical="center" wrapText="1"/>
    </xf>
    <xf numFmtId="3" fontId="3" fillId="3" borderId="1" xfId="0" quotePrefix="1" applyNumberFormat="1" applyFont="1" applyFill="1" applyBorder="1" applyAlignment="1">
      <alignment horizontal="center" vertical="center" wrapText="1"/>
    </xf>
    <xf numFmtId="0" fontId="12" fillId="3" borderId="1" xfId="0" applyFont="1" applyFill="1" applyBorder="1" applyAlignment="1">
      <alignment vertical="center" wrapText="1"/>
    </xf>
    <xf numFmtId="0" fontId="3" fillId="3" borderId="1" xfId="0" applyFont="1" applyFill="1" applyBorder="1" applyAlignment="1">
      <alignment vertical="center" wrapText="1"/>
    </xf>
    <xf numFmtId="0" fontId="3" fillId="3" borderId="0" xfId="0" applyFont="1" applyFill="1" applyAlignment="1">
      <alignment vertical="center" wrapText="1"/>
    </xf>
    <xf numFmtId="4" fontId="2" fillId="3" borderId="1" xfId="0" applyNumberFormat="1" applyFont="1" applyFill="1" applyBorder="1" applyAlignment="1">
      <alignment horizontal="center" vertical="center" wrapText="1"/>
    </xf>
    <xf numFmtId="0" fontId="4" fillId="3" borderId="0" xfId="0" applyFont="1" applyFill="1" applyAlignment="1">
      <alignment vertical="center" wrapText="1"/>
    </xf>
    <xf numFmtId="0" fontId="2" fillId="3" borderId="1" xfId="0" applyFont="1" applyFill="1" applyBorder="1" applyAlignment="1">
      <alignment vertical="center"/>
    </xf>
    <xf numFmtId="0" fontId="3" fillId="2" borderId="0" xfId="0" applyFont="1" applyFill="1" applyBorder="1" applyAlignment="1">
      <alignment vertical="center" wrapText="1"/>
    </xf>
    <xf numFmtId="0" fontId="27" fillId="0" borderId="1" xfId="0" applyFont="1" applyFill="1" applyBorder="1" applyAlignment="1">
      <alignment horizontal="center" vertical="center" wrapText="1"/>
    </xf>
    <xf numFmtId="0" fontId="24" fillId="2" borderId="0" xfId="0" applyFont="1" applyFill="1" applyBorder="1" applyAlignment="1">
      <alignment horizontal="center" vertical="center"/>
    </xf>
    <xf numFmtId="0" fontId="2" fillId="2" borderId="0" xfId="0" applyFont="1" applyFill="1" applyBorder="1" applyAlignment="1">
      <alignment horizontal="center" vertical="center"/>
    </xf>
    <xf numFmtId="0" fontId="26" fillId="2" borderId="0" xfId="0" applyFont="1" applyFill="1" applyBorder="1" applyAlignment="1">
      <alignment horizontal="center" vertical="center"/>
    </xf>
    <xf numFmtId="0" fontId="24" fillId="2" borderId="0" xfId="0" applyFont="1" applyFill="1" applyBorder="1" applyAlignment="1"/>
    <xf numFmtId="0" fontId="2" fillId="4" borderId="1" xfId="0" applyFont="1" applyFill="1" applyBorder="1" applyAlignment="1">
      <alignment horizontal="center" vertical="center" wrapText="1"/>
    </xf>
    <xf numFmtId="0" fontId="28" fillId="2" borderId="0" xfId="1" applyFont="1" applyFill="1" applyAlignment="1">
      <alignment horizontal="center"/>
    </xf>
    <xf numFmtId="0" fontId="33" fillId="2" borderId="0" xfId="0" applyFont="1" applyFill="1"/>
    <xf numFmtId="0" fontId="28" fillId="2" borderId="0" xfId="1" applyFont="1" applyFill="1" applyAlignment="1">
      <alignment wrapText="1"/>
    </xf>
    <xf numFmtId="3" fontId="2" fillId="2" borderId="1" xfId="0" quotePrefix="1" applyNumberFormat="1" applyFont="1" applyFill="1" applyBorder="1" applyAlignment="1">
      <alignment horizontal="center" vertical="center" wrapText="1"/>
    </xf>
    <xf numFmtId="0" fontId="2" fillId="2" borderId="0" xfId="0" applyFont="1" applyFill="1" applyAlignment="1">
      <alignment vertical="center" wrapText="1"/>
    </xf>
    <xf numFmtId="0" fontId="3" fillId="4" borderId="1" xfId="0" applyFont="1" applyFill="1" applyBorder="1" applyAlignment="1">
      <alignment vertical="center" wrapText="1"/>
    </xf>
    <xf numFmtId="0" fontId="3" fillId="4" borderId="1" xfId="0" applyFont="1" applyFill="1" applyBorder="1" applyAlignment="1">
      <alignment horizontal="center" vertical="center" wrapText="1"/>
    </xf>
    <xf numFmtId="0" fontId="3" fillId="4" borderId="1" xfId="0" quotePrefix="1" applyFont="1" applyFill="1" applyBorder="1" applyAlignment="1">
      <alignment horizontal="center" vertical="center" wrapText="1"/>
    </xf>
    <xf numFmtId="0" fontId="20" fillId="4" borderId="1" xfId="0" applyFont="1" applyFill="1" applyBorder="1" applyAlignment="1">
      <alignment horizontal="center" vertical="center" wrapText="1"/>
    </xf>
    <xf numFmtId="3" fontId="3" fillId="4" borderId="1" xfId="0" quotePrefix="1" applyNumberFormat="1" applyFont="1" applyFill="1" applyBorder="1" applyAlignment="1">
      <alignment horizontal="center" vertical="center" wrapText="1"/>
    </xf>
    <xf numFmtId="3" fontId="2" fillId="4" borderId="1" xfId="0" quotePrefix="1" applyNumberFormat="1" applyFont="1" applyFill="1" applyBorder="1" applyAlignment="1">
      <alignment horizontal="center" vertical="center" wrapText="1"/>
    </xf>
    <xf numFmtId="0" fontId="19" fillId="4" borderId="1" xfId="0" applyFont="1" applyFill="1" applyBorder="1" applyAlignment="1">
      <alignment horizontal="center" vertical="center" wrapText="1"/>
    </xf>
    <xf numFmtId="0" fontId="12" fillId="4" borderId="1" xfId="0" applyFont="1" applyFill="1" applyBorder="1" applyAlignment="1">
      <alignment vertical="center" wrapText="1"/>
    </xf>
    <xf numFmtId="0" fontId="15" fillId="4" borderId="1" xfId="0" applyFont="1" applyFill="1" applyBorder="1" applyAlignment="1">
      <alignment vertical="center" wrapText="1"/>
    </xf>
    <xf numFmtId="37" fontId="34" fillId="2" borderId="1" xfId="0" applyNumberFormat="1" applyFont="1" applyFill="1" applyBorder="1" applyAlignment="1">
      <alignment horizontal="center" vertical="center" wrapText="1"/>
    </xf>
    <xf numFmtId="0" fontId="3" fillId="0" borderId="1" xfId="0" quotePrefix="1" applyFont="1" applyFill="1" applyBorder="1" applyAlignment="1">
      <alignment horizontal="center" vertical="center" wrapText="1"/>
    </xf>
    <xf numFmtId="0" fontId="3" fillId="0" borderId="0" xfId="0" applyFont="1" applyFill="1" applyAlignment="1">
      <alignment vertical="center" wrapText="1"/>
    </xf>
    <xf numFmtId="0" fontId="2" fillId="0" borderId="0" xfId="0" applyFont="1" applyFill="1" applyAlignment="1">
      <alignment vertical="center" wrapText="1"/>
    </xf>
    <xf numFmtId="0" fontId="8" fillId="4" borderId="1" xfId="0" applyFont="1" applyFill="1" applyBorder="1" applyAlignment="1">
      <alignment vertical="center" wrapText="1"/>
    </xf>
    <xf numFmtId="0" fontId="12" fillId="4" borderId="1" xfId="0" applyFont="1" applyFill="1" applyBorder="1" applyAlignment="1">
      <alignment horizontal="left" vertical="center" wrapText="1"/>
    </xf>
    <xf numFmtId="0" fontId="12" fillId="4" borderId="1" xfId="0" quotePrefix="1" applyFont="1" applyFill="1" applyBorder="1" applyAlignment="1">
      <alignment vertical="center" wrapText="1"/>
    </xf>
    <xf numFmtId="0" fontId="12" fillId="4" borderId="1" xfId="0" quotePrefix="1" applyFont="1" applyFill="1" applyBorder="1" applyAlignment="1">
      <alignment horizontal="left" vertical="center" wrapText="1"/>
    </xf>
    <xf numFmtId="0" fontId="12" fillId="4" borderId="1" xfId="0" applyNumberFormat="1" applyFont="1" applyFill="1" applyBorder="1" applyAlignment="1" applyProtection="1">
      <alignment horizontal="left" vertical="center" wrapText="1"/>
      <protection locked="0"/>
    </xf>
    <xf numFmtId="0" fontId="12" fillId="4" borderId="1" xfId="0" quotePrefix="1" applyFont="1" applyFill="1" applyBorder="1" applyAlignment="1" applyProtection="1">
      <alignment horizontal="left" vertical="center" wrapText="1"/>
      <protection locked="0"/>
    </xf>
    <xf numFmtId="0" fontId="12" fillId="7" borderId="1" xfId="0" quotePrefix="1" applyFont="1" applyFill="1" applyBorder="1" applyAlignment="1">
      <alignment vertical="center" wrapText="1"/>
    </xf>
    <xf numFmtId="0" fontId="12" fillId="7" borderId="1" xfId="0" applyFont="1" applyFill="1" applyBorder="1" applyAlignment="1">
      <alignment vertical="center" wrapText="1"/>
    </xf>
    <xf numFmtId="0" fontId="4" fillId="2" borderId="0" xfId="0" applyFont="1" applyFill="1" applyAlignment="1">
      <alignment horizontal="center" vertical="center" wrapText="1"/>
    </xf>
    <xf numFmtId="0" fontId="4" fillId="2"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20" fillId="2" borderId="0" xfId="0" applyFont="1" applyFill="1" applyBorder="1" applyAlignment="1">
      <alignment horizontal="center"/>
    </xf>
    <xf numFmtId="0" fontId="20" fillId="2" borderId="0" xfId="0" applyFont="1" applyFill="1" applyAlignment="1">
      <alignment horizontal="center"/>
    </xf>
    <xf numFmtId="0" fontId="3" fillId="4" borderId="1" xfId="1" applyFont="1" applyFill="1" applyBorder="1" applyAlignment="1">
      <alignment vertical="center" wrapText="1"/>
    </xf>
    <xf numFmtId="0" fontId="3" fillId="4" borderId="1" xfId="1" applyFont="1" applyFill="1" applyBorder="1" applyAlignment="1">
      <alignment horizontal="center" vertical="center" wrapText="1"/>
    </xf>
    <xf numFmtId="0" fontId="8" fillId="4" borderId="1" xfId="0" applyFont="1" applyFill="1" applyBorder="1" applyAlignment="1">
      <alignment horizontal="center" vertical="center" wrapText="1"/>
    </xf>
    <xf numFmtId="0" fontId="19" fillId="4" borderId="1" xfId="0" applyFont="1" applyFill="1" applyBorder="1" applyAlignment="1" applyProtection="1">
      <alignment horizontal="justify" vertical="center" wrapText="1"/>
      <protection locked="0"/>
    </xf>
    <xf numFmtId="0" fontId="3" fillId="4" borderId="1" xfId="0" applyFont="1" applyFill="1" applyBorder="1" applyAlignment="1" applyProtection="1">
      <alignment horizontal="center" vertical="center" wrapText="1"/>
      <protection locked="0"/>
    </xf>
    <xf numFmtId="0" fontId="22" fillId="0" borderId="3" xfId="0" quotePrefix="1" applyFont="1" applyFill="1" applyBorder="1" applyAlignment="1">
      <alignment horizontal="center" vertical="center"/>
    </xf>
    <xf numFmtId="164" fontId="11"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0" fontId="23" fillId="0" borderId="3" xfId="0" quotePrefix="1" applyFont="1" applyFill="1" applyBorder="1" applyAlignment="1">
      <alignment horizontal="center" vertical="center"/>
    </xf>
    <xf numFmtId="0" fontId="23" fillId="0" borderId="1" xfId="0" applyFont="1" applyFill="1" applyBorder="1" applyAlignment="1">
      <alignment vertical="center" wrapText="1"/>
    </xf>
    <xf numFmtId="9" fontId="11" fillId="0" borderId="1" xfId="5" applyFont="1" applyFill="1" applyBorder="1" applyAlignment="1">
      <alignment horizontal="center" vertical="center" wrapText="1"/>
    </xf>
    <xf numFmtId="2" fontId="11" fillId="0" borderId="1" xfId="0" applyNumberFormat="1" applyFont="1" applyFill="1" applyBorder="1" applyAlignment="1">
      <alignment horizontal="center" vertical="center" wrapText="1"/>
    </xf>
    <xf numFmtId="0" fontId="22" fillId="0" borderId="1" xfId="0" applyFont="1" applyFill="1" applyBorder="1" applyAlignment="1">
      <alignment vertical="center" wrapText="1"/>
    </xf>
    <xf numFmtId="0" fontId="22" fillId="0" borderId="1" xfId="0" applyFont="1" applyFill="1" applyBorder="1" applyAlignment="1">
      <alignment horizontal="center" vertical="center"/>
    </xf>
    <xf numFmtId="0" fontId="22" fillId="4" borderId="1" xfId="0" applyFont="1" applyFill="1" applyBorder="1" applyAlignment="1">
      <alignment horizontal="center" vertical="center"/>
    </xf>
    <xf numFmtId="0" fontId="23" fillId="0" borderId="1" xfId="0" applyFont="1" applyFill="1" applyBorder="1" applyAlignment="1">
      <alignment horizontal="center" vertical="center"/>
    </xf>
    <xf numFmtId="0" fontId="22" fillId="0" borderId="1" xfId="0" applyFont="1" applyFill="1" applyBorder="1" applyAlignment="1">
      <alignment vertical="center"/>
    </xf>
    <xf numFmtId="0" fontId="22" fillId="0" borderId="3" xfId="0" applyFont="1" applyFill="1" applyBorder="1" applyAlignment="1">
      <alignment horizontal="left" vertical="center" wrapText="1"/>
    </xf>
    <xf numFmtId="0" fontId="23" fillId="0" borderId="0" xfId="0" applyFont="1" applyFill="1" applyAlignment="1">
      <alignment horizontal="center" vertical="center"/>
    </xf>
    <xf numFmtId="0" fontId="23" fillId="0" borderId="0" xfId="0" applyFont="1" applyFill="1" applyAlignment="1">
      <alignment vertical="center"/>
    </xf>
    <xf numFmtId="0" fontId="11" fillId="0" borderId="1" xfId="0" applyFont="1" applyFill="1" applyBorder="1" applyAlignment="1">
      <alignment vertical="center" wrapText="1"/>
    </xf>
    <xf numFmtId="0" fontId="11" fillId="0" borderId="1" xfId="0" applyFont="1" applyFill="1" applyBorder="1" applyAlignment="1">
      <alignment horizontal="center" vertical="center" wrapText="1"/>
    </xf>
    <xf numFmtId="2" fontId="11" fillId="0" borderId="1" xfId="5" applyNumberFormat="1" applyFont="1" applyFill="1" applyBorder="1" applyAlignment="1">
      <alignment horizontal="center" vertical="center" wrapText="1"/>
    </xf>
    <xf numFmtId="1" fontId="22" fillId="0" borderId="1" xfId="5" applyNumberFormat="1" applyFont="1" applyFill="1" applyBorder="1" applyAlignment="1">
      <alignment horizontal="center" vertical="center"/>
    </xf>
    <xf numFmtId="0" fontId="22" fillId="0" borderId="2" xfId="0" applyFont="1" applyFill="1" applyBorder="1" applyAlignment="1">
      <alignment vertical="center" wrapText="1"/>
    </xf>
    <xf numFmtId="0" fontId="22" fillId="0" borderId="1" xfId="0" applyFont="1" applyFill="1" applyBorder="1" applyAlignment="1">
      <alignment horizontal="center" vertical="center" wrapText="1"/>
    </xf>
    <xf numFmtId="10" fontId="11" fillId="0" borderId="1" xfId="5" applyNumberFormat="1" applyFont="1" applyFill="1" applyBorder="1" applyAlignment="1">
      <alignment horizontal="center" vertical="center" wrapText="1"/>
    </xf>
    <xf numFmtId="10" fontId="6" fillId="0" borderId="1" xfId="5" applyNumberFormat="1" applyFont="1" applyFill="1" applyBorder="1" applyAlignment="1">
      <alignment horizontal="center" vertical="center" wrapText="1"/>
    </xf>
    <xf numFmtId="0" fontId="36" fillId="0" borderId="0" xfId="0" applyFont="1" applyFill="1"/>
    <xf numFmtId="0" fontId="23" fillId="0" borderId="1" xfId="0" applyFont="1" applyFill="1" applyBorder="1"/>
    <xf numFmtId="0" fontId="37" fillId="0" borderId="1" xfId="0" applyFont="1" applyFill="1" applyBorder="1"/>
    <xf numFmtId="0" fontId="19" fillId="0" borderId="0" xfId="0" applyFont="1" applyFill="1"/>
    <xf numFmtId="0" fontId="37" fillId="0" borderId="1" xfId="0" applyFont="1" applyFill="1" applyBorder="1" applyAlignment="1">
      <alignment horizontal="center" vertical="center"/>
    </xf>
    <xf numFmtId="2" fontId="37" fillId="0" borderId="1" xfId="0" applyNumberFormat="1" applyFont="1" applyFill="1" applyBorder="1"/>
    <xf numFmtId="9" fontId="6" fillId="0" borderId="1" xfId="5" applyFont="1" applyFill="1" applyBorder="1" applyAlignment="1">
      <alignment horizontal="center" vertical="center" wrapText="1"/>
    </xf>
    <xf numFmtId="0" fontId="37" fillId="0" borderId="1" xfId="0" applyFont="1" applyFill="1" applyBorder="1" applyAlignment="1">
      <alignment horizontal="center"/>
    </xf>
    <xf numFmtId="0" fontId="7" fillId="0" borderId="1" xfId="0" applyFont="1" applyFill="1" applyBorder="1" applyAlignment="1">
      <alignment horizontal="center" vertical="center"/>
    </xf>
    <xf numFmtId="0" fontId="22" fillId="4" borderId="1" xfId="0" applyFont="1" applyFill="1" applyBorder="1" applyAlignment="1">
      <alignment horizontal="center" vertical="center" wrapText="1"/>
    </xf>
    <xf numFmtId="0" fontId="37" fillId="4" borderId="1" xfId="0" applyFont="1" applyFill="1" applyBorder="1" applyAlignment="1">
      <alignment horizontal="center" vertical="center"/>
    </xf>
    <xf numFmtId="0" fontId="11" fillId="3" borderId="1" xfId="0" applyFont="1" applyFill="1" applyBorder="1" applyAlignment="1">
      <alignment horizontal="center" vertical="center" wrapText="1"/>
    </xf>
    <xf numFmtId="0" fontId="38" fillId="2" borderId="1" xfId="0" applyFont="1" applyFill="1" applyBorder="1" applyAlignment="1">
      <alignment horizontal="center" vertical="center" wrapText="1"/>
    </xf>
    <xf numFmtId="0" fontId="39" fillId="2" borderId="1" xfId="0" applyFont="1" applyFill="1" applyBorder="1" applyAlignment="1">
      <alignment horizontal="center" vertical="center" wrapText="1"/>
    </xf>
    <xf numFmtId="0" fontId="39" fillId="4" borderId="1" xfId="0" applyFont="1" applyFill="1" applyBorder="1" applyAlignment="1">
      <alignment horizontal="center" vertical="center" wrapText="1"/>
    </xf>
    <xf numFmtId="0" fontId="38" fillId="4" borderId="1" xfId="0" applyFont="1" applyFill="1" applyBorder="1" applyAlignment="1">
      <alignment horizontal="center" vertical="center" wrapText="1"/>
    </xf>
    <xf numFmtId="0" fontId="40" fillId="2" borderId="1" xfId="0" applyFont="1" applyFill="1" applyBorder="1" applyAlignment="1">
      <alignment horizontal="center" vertical="center" wrapText="1"/>
    </xf>
    <xf numFmtId="0" fontId="39" fillId="3"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19" fillId="2" borderId="0" xfId="1" applyFont="1" applyFill="1" applyAlignment="1">
      <alignment horizontal="center" wrapText="1"/>
    </xf>
    <xf numFmtId="0" fontId="6" fillId="2" borderId="0" xfId="0" applyFont="1" applyFill="1" applyAlignment="1">
      <alignment horizontal="center" wrapText="1"/>
    </xf>
    <xf numFmtId="0" fontId="28" fillId="2" borderId="0" xfId="1" applyFont="1" applyFill="1" applyAlignment="1">
      <alignment horizontal="center" wrapText="1"/>
    </xf>
    <xf numFmtId="0" fontId="37" fillId="2" borderId="0"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27" fillId="6" borderId="1" xfId="0" applyFont="1" applyFill="1" applyBorder="1" applyAlignment="1">
      <alignment horizontal="center" vertical="center" wrapText="1"/>
    </xf>
    <xf numFmtId="4" fontId="2" fillId="4" borderId="4" xfId="0" applyNumberFormat="1" applyFont="1" applyFill="1" applyBorder="1" applyAlignment="1">
      <alignment horizontal="center" vertical="center" wrapText="1"/>
    </xf>
    <xf numFmtId="4" fontId="2" fillId="4" borderId="3"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4" fontId="2" fillId="2" borderId="1" xfId="0" applyNumberFormat="1" applyFont="1" applyFill="1" applyBorder="1" applyAlignment="1">
      <alignment horizontal="center" vertical="center" wrapText="1"/>
    </xf>
    <xf numFmtId="0" fontId="27" fillId="0" borderId="4" xfId="0" applyFont="1" applyFill="1" applyBorder="1" applyAlignment="1">
      <alignment horizontal="center" vertical="center" wrapText="1"/>
    </xf>
    <xf numFmtId="0" fontId="27" fillId="0" borderId="3" xfId="0" applyFont="1" applyFill="1" applyBorder="1" applyAlignment="1">
      <alignment horizontal="center" vertical="center" wrapText="1"/>
    </xf>
    <xf numFmtId="0" fontId="30" fillId="0" borderId="4" xfId="0" applyFont="1" applyFill="1" applyBorder="1" applyAlignment="1">
      <alignment horizontal="center" vertical="center"/>
    </xf>
    <xf numFmtId="0" fontId="30" fillId="0" borderId="3" xfId="0" applyFont="1" applyFill="1" applyBorder="1" applyAlignment="1">
      <alignment horizontal="center" vertical="center"/>
    </xf>
    <xf numFmtId="0" fontId="30" fillId="0" borderId="4" xfId="0" applyFont="1" applyFill="1" applyBorder="1" applyAlignment="1">
      <alignment horizontal="center" vertical="center" wrapText="1"/>
    </xf>
    <xf numFmtId="0" fontId="30" fillId="0" borderId="3" xfId="0" applyFont="1" applyFill="1" applyBorder="1" applyAlignment="1">
      <alignment horizontal="center" vertical="center" wrapText="1"/>
    </xf>
    <xf numFmtId="0" fontId="27" fillId="0" borderId="1" xfId="0" applyFont="1" applyFill="1" applyBorder="1" applyAlignment="1">
      <alignment horizontal="center" vertical="center" wrapText="1"/>
    </xf>
    <xf numFmtId="0" fontId="7" fillId="0" borderId="0" xfId="0" applyFont="1" applyFill="1" applyAlignment="1">
      <alignment horizontal="center"/>
    </xf>
    <xf numFmtId="0" fontId="6" fillId="4" borderId="2" xfId="0" applyFont="1" applyFill="1" applyBorder="1" applyAlignment="1">
      <alignment horizontal="center" vertical="center" wrapText="1"/>
    </xf>
    <xf numFmtId="0" fontId="6" fillId="4" borderId="6" xfId="0" applyFont="1" applyFill="1" applyBorder="1" applyAlignment="1">
      <alignment horizontal="center" vertical="center" wrapText="1"/>
    </xf>
    <xf numFmtId="0" fontId="22" fillId="4" borderId="2" xfId="0" applyFont="1" applyFill="1" applyBorder="1" applyAlignment="1">
      <alignment horizontal="center" vertical="center"/>
    </xf>
    <xf numFmtId="0" fontId="22" fillId="4" borderId="6" xfId="0" applyFont="1" applyFill="1" applyBorder="1" applyAlignment="1">
      <alignment horizontal="center" vertical="center"/>
    </xf>
    <xf numFmtId="0" fontId="6" fillId="0" borderId="9" xfId="0" applyFont="1" applyFill="1" applyBorder="1" applyAlignment="1">
      <alignment horizontal="center" vertical="center" wrapText="1"/>
    </xf>
    <xf numFmtId="0" fontId="6" fillId="0" borderId="10" xfId="0" applyFont="1" applyFill="1" applyBorder="1" applyAlignment="1">
      <alignment horizontal="center" vertical="center" wrapText="1"/>
    </xf>
    <xf numFmtId="0" fontId="6" fillId="0" borderId="11" xfId="0" applyFont="1" applyFill="1" applyBorder="1" applyAlignment="1">
      <alignment horizontal="center" vertical="center" wrapText="1"/>
    </xf>
    <xf numFmtId="0" fontId="6" fillId="0" borderId="12" xfId="0" applyFont="1" applyFill="1" applyBorder="1" applyAlignment="1">
      <alignment horizontal="center" vertical="center" wrapText="1"/>
    </xf>
    <xf numFmtId="0" fontId="11" fillId="0" borderId="2" xfId="0" applyFont="1" applyFill="1" applyBorder="1" applyAlignment="1">
      <alignment horizontal="center" vertical="center" wrapText="1"/>
    </xf>
    <xf numFmtId="0" fontId="11" fillId="0" borderId="6" xfId="0" applyFont="1" applyFill="1" applyBorder="1" applyAlignment="1">
      <alignment horizontal="center" vertical="center" wrapText="1"/>
    </xf>
    <xf numFmtId="0" fontId="22" fillId="0" borderId="2" xfId="0" applyFont="1" applyFill="1" applyBorder="1" applyAlignment="1">
      <alignment horizontal="center" vertical="center"/>
    </xf>
    <xf numFmtId="0" fontId="22" fillId="0" borderId="6" xfId="0" applyFont="1" applyFill="1" applyBorder="1" applyAlignment="1">
      <alignment horizontal="center" vertical="center"/>
    </xf>
    <xf numFmtId="0" fontId="22" fillId="0" borderId="2" xfId="0" applyFont="1" applyFill="1" applyBorder="1" applyAlignment="1">
      <alignment horizontal="center" vertical="center" wrapText="1"/>
    </xf>
    <xf numFmtId="0" fontId="22" fillId="0" borderId="6" xfId="0" applyFont="1" applyFill="1" applyBorder="1" applyAlignment="1">
      <alignment horizontal="center" vertical="center" wrapText="1"/>
    </xf>
  </cellXfs>
  <cellStyles count="6">
    <cellStyle name="Normal" xfId="0" builtinId="0"/>
    <cellStyle name="Normal 2" xfId="1"/>
    <cellStyle name="Normal_Mau tung muc 360 gio NH 2013-2014" xfId="2"/>
    <cellStyle name="Normal_Sheet1" xfId="3"/>
    <cellStyle name="Normal_tong ket gio NCKH_Dong luc" xfId="4"/>
    <cellStyle name="Percent" xfId="5"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calcChain" Target="calcChain.xml"/><Relationship Id="rId5" Type="http://schemas.openxmlformats.org/officeDocument/2006/relationships/externalLink" Target="externalLinks/externalLink2.xml"/><Relationship Id="rId10" Type="http://schemas.openxmlformats.org/officeDocument/2006/relationships/sharedStrings" Target="sharedStrings.xml"/><Relationship Id="rId4" Type="http://schemas.openxmlformats.org/officeDocument/2006/relationships/externalLink" Target="externalLinks/externalLink1.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lieu/Documents/Zalo%20Received%20Files/Thong%20bao%20ket%20qua%20thi%20dua/Thang%2003.2021/2.T03.2021%20tong%20hop%20thi%20dua%20thang%203%20trinh%20hoi%20don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lieu/Documents/Zalo%20Received%20Files/Thong%20bao%20ket%20qua%20thi%20dua/Thang%2004.2021/Ket%20qua%20thi%20dua%20thang%2004.2021%20gui%20don%20vi.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ANH%20PHUONG/DU%20LIEU%20PHUONG/19.%20HO%20SO%20THI%20DUA%20TRUONG/NAM%20HOC%202020%20-%202021/THI%20DUA%20THANG/Thong%20bao%20ket%20qua%20thi%20dua/Thang%2005.2021/t052021-tong-hop-thi-dua-thang-5-2021-trinh%20hoi%20dong.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lieu/Documents/Zalo%20Received%20Files/Tong%20hop%20thi%20dua%20tHK,%20NH%2020-21%2013-05-2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3.21"/>
      <sheetName val="Chi tiet"/>
      <sheetName val="TCHC"/>
      <sheetName val="P.KH-TC"/>
      <sheetName val="P.TS-ĐT"/>
      <sheetName val="Chi tiet goc"/>
      <sheetName val="P.TTGD-CTSV"/>
      <sheetName val="P.KT&amp;ĐBCL"/>
      <sheetName val="P.QLKH-HTQT"/>
      <sheetName val="P.QT-DV"/>
      <sheetName val="K.KHCB"/>
      <sheetName val="K.LLCT"/>
      <sheetName val="K.CƠ KHÍ"/>
      <sheetName val="K.CNTT"/>
      <sheetName val="K.ĐỘNG LỰC"/>
      <sheetName val="K.Đ-ĐTỬ"/>
      <sheetName val="K.MAY-TT"/>
      <sheetName val="K.NHIỆT-LẠNH"/>
      <sheetName val="K.KINH TẾ"/>
      <sheetName val="K.XÂY DỰNG"/>
      <sheetName val="TT.THƯ VIỆN"/>
      <sheetName val="TT.ĐTLTT"/>
      <sheetName val="TT.Y TẾ"/>
      <sheetName val="TT.QHDN"/>
      <sheetName val="TT DHDL"/>
      <sheetName val="KONE"/>
    </sheetNames>
    <sheetDataSet>
      <sheetData sheetId="0" refreshError="1"/>
      <sheetData sheetId="1" refreshError="1">
        <row r="7">
          <cell r="D7" t="str">
            <v>01001001</v>
          </cell>
          <cell r="E7" t="str">
            <v>A1</v>
          </cell>
          <cell r="F7" t="str">
            <v>- Có bài viết đăng kỷ yếu Hội thảo Quốc tế 2020
- Tham gia Đề án phát triển nhà trường</v>
          </cell>
          <cell r="G7" t="str">
            <v>A1</v>
          </cell>
          <cell r="I7" t="str">
            <v>A1</v>
          </cell>
          <cell r="K7" t="str">
            <v>A1</v>
          </cell>
        </row>
        <row r="8">
          <cell r="D8" t="str">
            <v>01002001</v>
          </cell>
          <cell r="E8" t="str">
            <v>A1</v>
          </cell>
          <cell r="F8" t="str">
            <v>- Có bài viết đăng kỷ yếu Hội thảo Quốc tế 2020
- Tham gia Đề án phát triển nhà trường</v>
          </cell>
          <cell r="G8" t="str">
            <v>A1</v>
          </cell>
          <cell r="I8" t="str">
            <v>A1</v>
          </cell>
          <cell r="K8" t="str">
            <v>A1</v>
          </cell>
        </row>
        <row r="9">
          <cell r="D9" t="str">
            <v>01001006</v>
          </cell>
          <cell r="E9" t="str">
            <v>A1</v>
          </cell>
          <cell r="F9" t="str">
            <v>- Có bài viết đăng kỷ yếu Hội thảo Quốc tế 2020
- Tham gia Đề án phát triển nhà trường</v>
          </cell>
          <cell r="G9" t="str">
            <v>A1</v>
          </cell>
          <cell r="I9" t="str">
            <v>A1</v>
          </cell>
          <cell r="K9" t="str">
            <v>A1</v>
          </cell>
        </row>
        <row r="10">
          <cell r="D10" t="str">
            <v>01014037</v>
          </cell>
          <cell r="E10" t="str">
            <v>A1</v>
          </cell>
          <cell r="F10" t="str">
            <v>- Có bài viết đăng kỷ yếu Hội thảo Quốc tế 2020
- Tham gia Đề án phát triển nhà trường</v>
          </cell>
          <cell r="G10" t="str">
            <v>A1</v>
          </cell>
          <cell r="I10" t="str">
            <v>A1</v>
          </cell>
          <cell r="K10" t="str">
            <v>A1</v>
          </cell>
        </row>
        <row r="11">
          <cell r="E11">
            <v>8</v>
          </cell>
          <cell r="G11">
            <v>8</v>
          </cell>
          <cell r="H11" t="str">
            <v>1A1 + 5A2 + 0A3 + 1A4 + 1A DN</v>
          </cell>
          <cell r="I11">
            <v>8</v>
          </cell>
          <cell r="J11" t="str">
            <v>1A1 + 6A2 + 0A3 + 0A4 + 1A DN</v>
          </cell>
          <cell r="K11">
            <v>8</v>
          </cell>
          <cell r="L11" t="str">
            <v>1A1 + 6A2 + 0A3 + 0A4 + 1A DN</v>
          </cell>
        </row>
        <row r="12">
          <cell r="E12">
            <v>6</v>
          </cell>
          <cell r="G12">
            <v>6</v>
          </cell>
          <cell r="H12" t="str">
            <v>1A1 + 4A2 + 0A3 + 0A4 + 1A DN</v>
          </cell>
          <cell r="I12">
            <v>6</v>
          </cell>
          <cell r="J12" t="str">
            <v>1A1 + 4A2 + 0A3 + 0A4 + 1A DN</v>
          </cell>
          <cell r="K12">
            <v>6</v>
          </cell>
          <cell r="L12" t="str">
            <v>1A1 + 4A2 + 0A3 + 0A4 + 1A DN</v>
          </cell>
        </row>
        <row r="13">
          <cell r="D13" t="str">
            <v>01002024</v>
          </cell>
          <cell r="E13" t="str">
            <v>A1</v>
          </cell>
          <cell r="F13" t="str">
            <v>- Tham gia Đề án hợp tác đào tạo trình độ cao đẳng chất lượng cao giữa Trường CĐ Lý Tự Trọng Tp.HCM với công ty TNHH Sản xuất và Kinh doanh VINFAST (QĐ số 496A/QĐ-LTT-ĐT ngày 30/5/2020)</v>
          </cell>
          <cell r="G13" t="str">
            <v>A1</v>
          </cell>
          <cell r="I13" t="str">
            <v>A1</v>
          </cell>
          <cell r="K13" t="str">
            <v>A1</v>
          </cell>
        </row>
        <row r="14">
          <cell r="D14" t="str">
            <v>01003002</v>
          </cell>
          <cell r="E14" t="str">
            <v>A2</v>
          </cell>
          <cell r="F14" t="str">
            <v>Có sáng kiến được công nhận PVAH cấp ngành (QĐ số 1720/QĐ-GDĐT-VP ngày 21/8/2020)</v>
          </cell>
          <cell r="G14" t="str">
            <v>A2</v>
          </cell>
          <cell r="I14" t="str">
            <v>A2</v>
          </cell>
          <cell r="K14" t="str">
            <v>A2</v>
          </cell>
        </row>
        <row r="15">
          <cell r="D15" t="str">
            <v>01003009</v>
          </cell>
          <cell r="E15" t="str">
            <v>A2</v>
          </cell>
          <cell r="F15" t="str">
            <v>Có sáng kiến được công nhận PVAH cấp ngành (QĐ số 1720/QĐ-GDĐT-VP ngày 21/8/2020)</v>
          </cell>
          <cell r="G15" t="str">
            <v>A2</v>
          </cell>
          <cell r="I15" t="str">
            <v>A2</v>
          </cell>
          <cell r="K15" t="str">
            <v>A2</v>
          </cell>
        </row>
        <row r="16">
          <cell r="D16" t="str">
            <v>01003005</v>
          </cell>
          <cell r="E16" t="str">
            <v>A2</v>
          </cell>
          <cell r="F16" t="str">
            <v>Có sáng kiến được công nhận PVAH cấp ngành (QĐ số 1720/QĐ-GDĐT-VP ngày 21/8/2020)</v>
          </cell>
          <cell r="G16" t="str">
            <v>A2</v>
          </cell>
          <cell r="I16" t="str">
            <v>A2</v>
          </cell>
          <cell r="K16" t="str">
            <v>A2</v>
          </cell>
        </row>
        <row r="17">
          <cell r="D17" t="str">
            <v>01023004</v>
          </cell>
          <cell r="E17" t="str">
            <v>A2</v>
          </cell>
          <cell r="F17" t="str">
            <v>Có sáng kiến được công nhận PVAH cấp ngành (QĐ số 1720/QĐ-GDĐT-VP ngày 21/8/2020)</v>
          </cell>
          <cell r="G17" t="str">
            <v>A2</v>
          </cell>
          <cell r="I17" t="str">
            <v>A2</v>
          </cell>
          <cell r="K17" t="str">
            <v>A2</v>
          </cell>
        </row>
        <row r="18">
          <cell r="D18" t="str">
            <v>01003007</v>
          </cell>
          <cell r="E18" t="str">
            <v>A2</v>
          </cell>
          <cell r="F18" t="str">
            <v>Có sáng kiến được công nhận PVAH cấp ngành (QĐ số 1720/QĐ-GDĐT-VP ngày 21/8/2020)</v>
          </cell>
          <cell r="G18" t="str">
            <v>A DN</v>
          </cell>
          <cell r="H18" t="str">
            <v>Cô Thắm nghỉ hộ sản từ 01/12/2020</v>
          </cell>
          <cell r="I18" t="str">
            <v>A DN</v>
          </cell>
          <cell r="K18" t="str">
            <v>A DN</v>
          </cell>
        </row>
        <row r="19">
          <cell r="E19">
            <v>2</v>
          </cell>
          <cell r="G19">
            <v>2</v>
          </cell>
          <cell r="H19" t="str">
            <v>0A1 + 1A2 + 0A3 + 1A4</v>
          </cell>
          <cell r="I19">
            <v>2</v>
          </cell>
          <cell r="J19" t="str">
            <v>0A1 + 2A2 + 0A3 + 0A4</v>
          </cell>
          <cell r="K19">
            <v>2</v>
          </cell>
          <cell r="L19" t="str">
            <v>0A1 + 2A2 + 0A3 + 0A4</v>
          </cell>
        </row>
        <row r="20">
          <cell r="D20" t="str">
            <v>01003008</v>
          </cell>
          <cell r="E20" t="str">
            <v>A2</v>
          </cell>
          <cell r="F20" t="str">
            <v>Có sáng kiến được công nhận PVAH cấp ngành (QĐ số 1720/QĐ-GDĐT-VP ngày 21/8/2020)</v>
          </cell>
          <cell r="G20" t="str">
            <v>A2</v>
          </cell>
          <cell r="I20" t="str">
            <v>A2</v>
          </cell>
          <cell r="K20" t="str">
            <v>A2</v>
          </cell>
        </row>
        <row r="21">
          <cell r="D21" t="str">
            <v>01003014</v>
          </cell>
          <cell r="E21" t="str">
            <v>A4</v>
          </cell>
          <cell r="G21" t="str">
            <v>A4</v>
          </cell>
          <cell r="I21" t="str">
            <v>A2</v>
          </cell>
          <cell r="K21" t="str">
            <v>A2</v>
          </cell>
          <cell r="L21" t="str">
            <v>Cá nhân tích cực tham gia các hoạt động của nhà trường, đơn vị</v>
          </cell>
        </row>
        <row r="22">
          <cell r="E22">
            <v>16</v>
          </cell>
          <cell r="G22">
            <v>16</v>
          </cell>
          <cell r="H22" t="str">
            <v>4A1 + 8A2 + 2A3 + 2A4</v>
          </cell>
          <cell r="I22">
            <v>16</v>
          </cell>
          <cell r="J22" t="str">
            <v>8A1 + 5A2 + 2A3 + 1A4</v>
          </cell>
          <cell r="K22">
            <v>16</v>
          </cell>
          <cell r="L22" t="str">
            <v>8A1 + 5A2 + 2A3 + 1A4</v>
          </cell>
        </row>
        <row r="23">
          <cell r="E23">
            <v>12</v>
          </cell>
          <cell r="G23">
            <v>12</v>
          </cell>
          <cell r="H23" t="str">
            <v>2A1 + 7A2 + 1A3 + 2A4</v>
          </cell>
          <cell r="I23">
            <v>12</v>
          </cell>
          <cell r="J23" t="str">
            <v>6A1 + 4A2 + 1A3 + 1A4</v>
          </cell>
          <cell r="K23">
            <v>12</v>
          </cell>
          <cell r="L23" t="str">
            <v>6A1 + 4A2 + 1A3 + 1A4</v>
          </cell>
        </row>
        <row r="24">
          <cell r="D24" t="str">
            <v>01004002</v>
          </cell>
          <cell r="E24" t="str">
            <v>A1</v>
          </cell>
          <cell r="F24" t="str">
            <v>- Tham gia Đề án hợp tác đào tạo trình độ cao đẳng chất lượng cao giữa Trường CĐ Lý Tự Trọng Tp.HCM với công ty TNHH Sản xuất và Kinh doanh VINFAST (QĐ số 496A/QĐ-LTT-ĐT ngày 30/5/2020)</v>
          </cell>
          <cell r="G24" t="str">
            <v>A1</v>
          </cell>
          <cell r="I24" t="str">
            <v>A1</v>
          </cell>
          <cell r="K24" t="str">
            <v>A1</v>
          </cell>
        </row>
        <row r="25">
          <cell r="D25" t="str">
            <v>01004001</v>
          </cell>
          <cell r="E25" t="str">
            <v>A2</v>
          </cell>
          <cell r="F25" t="str">
            <v>Có sáng kiến được công nhận PVAH cấp ngành (QĐ số 1720/QĐ-GDĐT-VP ngày 21/8/2020)</v>
          </cell>
          <cell r="G25" t="str">
            <v>A2</v>
          </cell>
          <cell r="I25" t="str">
            <v>A1</v>
          </cell>
          <cell r="J25" t="str">
            <v>Nhất trí với đề nghị của đơn vị nâng lên A1 do cá nhân tham gia nhiều việc trường, đơn vị và vượt nhiều ngày công</v>
          </cell>
          <cell r="K25" t="str">
            <v>A1</v>
          </cell>
          <cell r="L25" t="str">
            <v>Cá nhân tích cực tham gia và điều hành các hoạt động tuyển sinh, đào tạo của nhà trường đạt hiệu quả</v>
          </cell>
        </row>
        <row r="26">
          <cell r="D26" t="str">
            <v>01004005</v>
          </cell>
          <cell r="E26" t="str">
            <v>A2</v>
          </cell>
          <cell r="F26" t="str">
            <v>- Có sáng kiến được công nhận PVAH cấp ngành (QĐ số 1720/QĐ-GDĐT-VP ngày 21/8/2020)</v>
          </cell>
          <cell r="G26" t="str">
            <v>A2</v>
          </cell>
          <cell r="I26" t="str">
            <v>A1</v>
          </cell>
          <cell r="J26" t="str">
            <v>Nhất trí với đề nghị của đơn vị nâng lên A1 do cá nhân tham gia nhiều việc trường, đơn vị và vượt nhiều ngày công</v>
          </cell>
          <cell r="K26" t="str">
            <v>A1</v>
          </cell>
          <cell r="L26" t="str">
            <v>Cá nhân tích cực tham gia và điều hành các hoạt động tuyển sinh, công tác Đoàn Thanh niên của nhà trường đạt hiệu quả</v>
          </cell>
        </row>
        <row r="27">
          <cell r="D27" t="str">
            <v>01004004</v>
          </cell>
          <cell r="E27" t="str">
            <v>A1</v>
          </cell>
          <cell r="F27" t="str">
            <v>- Tham gia Đề án hợp tác đào tạo trình độ cao đẳng chất lượng cao giữa Trường CĐ Lý Tự Trọng Tp.HCM với công ty TNHH Sản xuất và Kinh doanh VINFAST (QĐ số 496A/QĐ-LTT-ĐT ngày 30/5/2020)</v>
          </cell>
          <cell r="G27" t="str">
            <v>A1</v>
          </cell>
          <cell r="I27" t="str">
            <v>A1</v>
          </cell>
          <cell r="K27" t="str">
            <v>A1</v>
          </cell>
        </row>
        <row r="28">
          <cell r="D28" t="str">
            <v>01022013</v>
          </cell>
          <cell r="E28" t="str">
            <v>A2</v>
          </cell>
          <cell r="F28" t="str">
            <v>- Có bài viết đăng kỷ yếu Hội thảo Quốc tế 2020
- Có sáng kiến được công nhận PVAH cấp ngành (QĐ số 1720/QĐ-GDĐT-VP ngày 21/8/2020)</v>
          </cell>
          <cell r="G28" t="str">
            <v>A2</v>
          </cell>
          <cell r="I28" t="str">
            <v>A2</v>
          </cell>
          <cell r="K28" t="str">
            <v>A2</v>
          </cell>
        </row>
        <row r="29">
          <cell r="D29" t="str">
            <v>01004003</v>
          </cell>
          <cell r="E29" t="str">
            <v>A2</v>
          </cell>
          <cell r="F29" t="str">
            <v>Có sáng kiến được công nhận PVAH cấp ngành (QĐ số 1720/QĐ-GDĐT-VP ngày 21/8/2020)</v>
          </cell>
          <cell r="G29" t="str">
            <v>A2</v>
          </cell>
          <cell r="I29" t="str">
            <v>A1</v>
          </cell>
          <cell r="J29" t="str">
            <v>Nhất trí với đề nghị của đơn vị nâng lên A1 do cá nhân tham gia nhiều việc trường, đơn vị và vượt nhiều ngày công</v>
          </cell>
          <cell r="K29" t="str">
            <v>A1</v>
          </cell>
          <cell r="L29" t="str">
            <v>Cá nhân tích cực tham gia các hoạt động của nhà trường, đơn vị</v>
          </cell>
        </row>
        <row r="30">
          <cell r="D30" t="str">
            <v>01004008</v>
          </cell>
          <cell r="E30" t="str">
            <v>A2</v>
          </cell>
          <cell r="F30" t="str">
            <v>Có sáng kiến được công nhận PVAH cấp ngành (QĐ số 1720/QĐ-GDĐT-VP ngày 21/8/2020)</v>
          </cell>
          <cell r="G30" t="str">
            <v>A2</v>
          </cell>
          <cell r="I30" t="str">
            <v>A1</v>
          </cell>
          <cell r="J30" t="str">
            <v>Nhất trí với đề nghị của đơn vị nâng lên A1 do cá nhân tham gia nhiều việc trường, đơn vị và vượt nhiều ngày công</v>
          </cell>
          <cell r="K30" t="str">
            <v>A1</v>
          </cell>
          <cell r="L30" t="str">
            <v>Cá nhân tích cực tham gia các hoạt động của nhà trường, đơn vị</v>
          </cell>
        </row>
        <row r="31">
          <cell r="D31" t="str">
            <v>01005009</v>
          </cell>
          <cell r="E31" t="str">
            <v>A4</v>
          </cell>
          <cell r="G31" t="str">
            <v>A4</v>
          </cell>
          <cell r="I31" t="str">
            <v>A4</v>
          </cell>
          <cell r="K31" t="str">
            <v>A4</v>
          </cell>
        </row>
        <row r="32">
          <cell r="D32" t="str">
            <v>01004009</v>
          </cell>
          <cell r="E32" t="str">
            <v>A3</v>
          </cell>
          <cell r="F32" t="str">
            <v>Có sáng kiến được công nhận cấp trường</v>
          </cell>
          <cell r="G32" t="str">
            <v>A3</v>
          </cell>
          <cell r="I32" t="str">
            <v>A2</v>
          </cell>
          <cell r="J32" t="str">
            <v>Nhất trí với đề nghị của đơn vị nâng lên A2 do cá nhân tham gia nhiều việc trường, đơn vị và vượt nhiều ngày công</v>
          </cell>
          <cell r="K32" t="str">
            <v>A2</v>
          </cell>
          <cell r="L32" t="str">
            <v>Cá nhân tích cực tham gia các hoạt động của nhà trường</v>
          </cell>
        </row>
        <row r="33">
          <cell r="D33" t="str">
            <v>01002020</v>
          </cell>
          <cell r="E33" t="str">
            <v>A2</v>
          </cell>
          <cell r="F33" t="str">
            <v>- Có bài viết đăng kỷ yếu Hội thảo Quốc tế 2020
- Có sáng kiến được công nhận PVAH cấp ngành (QĐ số 1720/QĐ-GDĐT-VP ngày 21/8/2020)</v>
          </cell>
          <cell r="G33" t="str">
            <v>A2</v>
          </cell>
          <cell r="I33" t="str">
            <v>A2</v>
          </cell>
          <cell r="K33" t="str">
            <v>A2</v>
          </cell>
        </row>
        <row r="34">
          <cell r="D34" t="str">
            <v>01010038</v>
          </cell>
          <cell r="E34" t="str">
            <v>A4</v>
          </cell>
          <cell r="G34" t="str">
            <v>A4</v>
          </cell>
          <cell r="I34" t="str">
            <v>A3</v>
          </cell>
          <cell r="J34" t="str">
            <v>Đề nghị nâng lên A3 do cá nhân tích cực trong hoạt động của trường và của đơn vị</v>
          </cell>
          <cell r="K34" t="str">
            <v>A3</v>
          </cell>
          <cell r="L34" t="str">
            <v>Cá nhân tích cực tham gia các hoạt động của nhà trường, đơn vị</v>
          </cell>
        </row>
        <row r="35">
          <cell r="D35" t="str">
            <v>01012026</v>
          </cell>
          <cell r="E35" t="str">
            <v>A2</v>
          </cell>
          <cell r="F35" t="str">
            <v>Có sáng kiến được công nhận PVAH cấp ngành (QĐ số 1720/QĐ-GDĐT-VP ngày 21/8/2020)</v>
          </cell>
          <cell r="G35" t="str">
            <v>A2</v>
          </cell>
          <cell r="I35" t="str">
            <v>A2</v>
          </cell>
          <cell r="K35" t="str">
            <v>A2</v>
          </cell>
        </row>
        <row r="36">
          <cell r="E36">
            <v>4</v>
          </cell>
          <cell r="G36">
            <v>4</v>
          </cell>
          <cell r="H36" t="str">
            <v>2A1 + 1A2 + 1A3 + 0A4</v>
          </cell>
          <cell r="I36">
            <v>4</v>
          </cell>
          <cell r="J36" t="str">
            <v>2A1 + 1A2 + 1A3 + 0A4</v>
          </cell>
          <cell r="K36">
            <v>4</v>
          </cell>
          <cell r="L36" t="str">
            <v>2A1 + 1A2 + 1A3 + 0A4</v>
          </cell>
        </row>
        <row r="37">
          <cell r="D37" t="str">
            <v>01011017</v>
          </cell>
          <cell r="E37" t="str">
            <v>A1</v>
          </cell>
          <cell r="F37" t="str">
            <v>- Tham gia Đề án hợp tác đào tạo trình độ cao đẳng chất lượng cao giữa Trường CĐ Lý Tự Trọng Tp.HCM với công ty TNHH Sản xuất và Kinh doanh VINFAST (QĐ số 496A/QĐ-LTT-ĐT ngày 30/5/2020)</v>
          </cell>
          <cell r="G37" t="str">
            <v>A1</v>
          </cell>
          <cell r="I37" t="str">
            <v>A1</v>
          </cell>
          <cell r="K37" t="str">
            <v>A1</v>
          </cell>
        </row>
        <row r="38">
          <cell r="D38" t="str">
            <v>01022059</v>
          </cell>
          <cell r="E38" t="str">
            <v>A1</v>
          </cell>
          <cell r="F38" t="str">
            <v>- Tham gia Đề án hợp tác đào tạo trình độ cao đẳng chất lượng cao giữa Trường CĐ Lý Tự Trọng Tp.HCM với công ty TNHH Sản xuất và Kinh doanh VINFAST (QĐ số 496A/QĐ-LTT-ĐT ngày 30/5/2020)</v>
          </cell>
          <cell r="G38" t="str">
            <v>A1</v>
          </cell>
          <cell r="I38" t="str">
            <v>A1</v>
          </cell>
          <cell r="K38" t="str">
            <v>A1</v>
          </cell>
        </row>
        <row r="39">
          <cell r="D39" t="str">
            <v>01018006</v>
          </cell>
          <cell r="E39" t="str">
            <v>A2</v>
          </cell>
          <cell r="F39" t="str">
            <v>- Có sáng kiến được công nhận PVAH cấp ngành (QĐ số 1720/QĐ-GDĐT-VP ngày 21/8/2020)</v>
          </cell>
          <cell r="G39" t="str">
            <v>A2</v>
          </cell>
          <cell r="I39" t="str">
            <v>A2</v>
          </cell>
          <cell r="K39" t="str">
            <v>A2</v>
          </cell>
        </row>
        <row r="40">
          <cell r="D40" t="str">
            <v>01004013</v>
          </cell>
          <cell r="E40" t="str">
            <v>A3</v>
          </cell>
          <cell r="F40" t="str">
            <v>Có sáng kiến được công nhận cấp trường</v>
          </cell>
          <cell r="G40" t="str">
            <v>A3</v>
          </cell>
          <cell r="I40" t="str">
            <v>A3</v>
          </cell>
          <cell r="K40" t="str">
            <v>A3</v>
          </cell>
        </row>
        <row r="41">
          <cell r="E41">
            <v>26</v>
          </cell>
          <cell r="G41">
            <v>26</v>
          </cell>
          <cell r="H41" t="str">
            <v>1A1 + 4A2 + 16A3 + 5A4</v>
          </cell>
          <cell r="I41">
            <v>26</v>
          </cell>
          <cell r="J41" t="str">
            <v>1A1 + 11A2 + 9A3 + 5A4</v>
          </cell>
          <cell r="K41">
            <v>26</v>
          </cell>
          <cell r="L41" t="str">
            <v>1A1 + 11A2 + 9A3 + 5A4</v>
          </cell>
        </row>
        <row r="42">
          <cell r="E42">
            <v>13</v>
          </cell>
          <cell r="G42">
            <v>13</v>
          </cell>
          <cell r="H42" t="str">
            <v>1A1 + 4A2 + 8A3 + 0A4</v>
          </cell>
          <cell r="I42">
            <v>13</v>
          </cell>
          <cell r="J42" t="str">
            <v>1A1 + 9A2 + 3A3 + 0A4</v>
          </cell>
          <cell r="K42">
            <v>13</v>
          </cell>
          <cell r="L42" t="str">
            <v>1A1 + 9A2 + 3A3 + 0A4</v>
          </cell>
        </row>
        <row r="43">
          <cell r="D43" t="str">
            <v>01007009</v>
          </cell>
          <cell r="E43" t="str">
            <v>A1</v>
          </cell>
          <cell r="F43" t="str">
            <v>Tham gia Đề án hợp tác đào tạo trình độ cao đẳng chất lượng cao giữa Trường CĐ Lý Tự Trọng Tp.HCM với công ty TNHH Sản xuất và Kinh doanh VINFAST (QĐ số 496A/QĐ-LTT-ĐT ngày 30/5/2020)</v>
          </cell>
          <cell r="G43" t="str">
            <v>A1</v>
          </cell>
          <cell r="I43" t="str">
            <v>A1</v>
          </cell>
          <cell r="K43" t="str">
            <v>A1</v>
          </cell>
        </row>
        <row r="44">
          <cell r="D44" t="str">
            <v>01004007</v>
          </cell>
          <cell r="E44" t="str">
            <v>A2</v>
          </cell>
          <cell r="F44" t="str">
            <v>- Có bài viết đăng kỷ yếu hội thảo cấp trường (Hội thảo Quốc tế COSS 2020).
- Có bài viết sáng kiến đạt PVAH cấp ngành (QĐ số 1720/QĐ-GDĐT ngày 21/8/2020)</v>
          </cell>
          <cell r="G44" t="str">
            <v>A2</v>
          </cell>
          <cell r="I44" t="str">
            <v>A2</v>
          </cell>
          <cell r="K44" t="str">
            <v>A2</v>
          </cell>
        </row>
        <row r="45">
          <cell r="D45" t="str">
            <v>01002017</v>
          </cell>
          <cell r="E45" t="str">
            <v>A2</v>
          </cell>
          <cell r="F45" t="str">
            <v>Có sáng kiến được công nhận PVAH cấp ngành (QĐ số 1720/QĐ-GDĐT-VP ngày 21/8/2020)</v>
          </cell>
          <cell r="G45" t="str">
            <v>A2</v>
          </cell>
          <cell r="I45" t="str">
            <v>A2</v>
          </cell>
          <cell r="K45" t="str">
            <v>A2</v>
          </cell>
        </row>
        <row r="46">
          <cell r="D46" t="str">
            <v>01002018</v>
          </cell>
          <cell r="E46" t="str">
            <v>A3</v>
          </cell>
          <cell r="F46" t="str">
            <v>Có bài viết Hội thảo cấp khoa trong tháng 03/2021</v>
          </cell>
          <cell r="G46" t="str">
            <v>A3</v>
          </cell>
          <cell r="I46" t="str">
            <v>A2</v>
          </cell>
          <cell r="J46" t="str">
            <v xml:space="preserve">Nhất trí với đề nghị của đơn vị nâng lên A2 do cá nhân tham gia nhiều việc trường và đơn vị </v>
          </cell>
          <cell r="K46" t="str">
            <v>A2</v>
          </cell>
          <cell r="L46" t="str">
            <v>Cá nhân tích cực tham gia các hoạt động của nhà trường, đơn vị</v>
          </cell>
        </row>
        <row r="47">
          <cell r="D47" t="str">
            <v>01002005</v>
          </cell>
          <cell r="E47" t="str">
            <v>A3</v>
          </cell>
          <cell r="F47" t="str">
            <v>Có sáng kiến được công nhận cấp trường</v>
          </cell>
          <cell r="G47" t="str">
            <v>A3</v>
          </cell>
          <cell r="I47" t="str">
            <v>A2</v>
          </cell>
          <cell r="J47" t="str">
            <v xml:space="preserve">Nhất trí với đề nghị của đơn vị nâng lên A2 do cá nhân tham gia nhiều việc trường và đơn vị </v>
          </cell>
          <cell r="K47" t="str">
            <v>A2</v>
          </cell>
          <cell r="L47" t="str">
            <v>Cá nhân tích cực tham gia các hoạt động của nhà trường, đơn vị</v>
          </cell>
        </row>
        <row r="48">
          <cell r="D48" t="str">
            <v>01023001</v>
          </cell>
          <cell r="E48" t="str">
            <v>A3</v>
          </cell>
          <cell r="F48" t="str">
            <v>Có bài viết Hội thảo cấp khoa trong tháng 03/2021</v>
          </cell>
          <cell r="G48" t="str">
            <v>A3</v>
          </cell>
          <cell r="I48" t="str">
            <v>A2</v>
          </cell>
          <cell r="J48" t="str">
            <v>Nhất trí với đề nghị của đơn vị nâng lên A2 do cá nhân tham gia công tác tuyển sinh tại các trường trong thành phố</v>
          </cell>
          <cell r="K48" t="str">
            <v>A2</v>
          </cell>
          <cell r="L48" t="str">
            <v>Cá nhân tích cực tham gia các hoạt động của nhà trường, đơn vị</v>
          </cell>
        </row>
        <row r="49">
          <cell r="D49" t="str">
            <v>01017006</v>
          </cell>
          <cell r="E49" t="str">
            <v>A3</v>
          </cell>
          <cell r="F49" t="str">
            <v>Có bài viết Hội thảo cấp khoa trong tháng 03/2021</v>
          </cell>
          <cell r="G49" t="str">
            <v>A3</v>
          </cell>
          <cell r="I49" t="str">
            <v>A2</v>
          </cell>
          <cell r="J49" t="str">
            <v xml:space="preserve">Nhất trí với đề nghị của đơn vị nâng lên A2 do cá nhân tham gia nhiều việc trường và đơn vị </v>
          </cell>
          <cell r="K49" t="str">
            <v>A2</v>
          </cell>
          <cell r="L49" t="str">
            <v>Cá nhân tích cực tham gia các hoạt động của nhà trường, đơn vị</v>
          </cell>
        </row>
        <row r="50">
          <cell r="D50" t="str">
            <v>01002019</v>
          </cell>
          <cell r="E50" t="str">
            <v>A2</v>
          </cell>
          <cell r="F50" t="str">
            <v xml:space="preserve">Có tham gia đề án nâng cấp trường
</v>
          </cell>
          <cell r="G50" t="str">
            <v>A2</v>
          </cell>
          <cell r="I50" t="str">
            <v>A2</v>
          </cell>
          <cell r="K50" t="str">
            <v>A2</v>
          </cell>
        </row>
        <row r="51">
          <cell r="D51" t="str">
            <v>01002032</v>
          </cell>
          <cell r="E51" t="str">
            <v>A3</v>
          </cell>
          <cell r="F51" t="str">
            <v>Có bài viết Hội thảo cấp khoa trong tháng 03/2021</v>
          </cell>
          <cell r="G51" t="str">
            <v>A3</v>
          </cell>
          <cell r="I51" t="str">
            <v>A2</v>
          </cell>
          <cell r="J51" t="str">
            <v>Nhất trí với đề nghị của đơn vị nâng lên A2 do cá nhân tham gia nhiều việc trường</v>
          </cell>
          <cell r="K51" t="str">
            <v>A2</v>
          </cell>
          <cell r="L51" t="str">
            <v>Cá nhân tích cực tham gia các hoạt động của nhà trường, đơn vị</v>
          </cell>
        </row>
        <row r="52">
          <cell r="D52" t="str">
            <v>01007007</v>
          </cell>
          <cell r="E52" t="str">
            <v>A3</v>
          </cell>
          <cell r="F52" t="str">
            <v>Có sáng kiến được công nhận cấp trường</v>
          </cell>
          <cell r="G52" t="str">
            <v>A3</v>
          </cell>
          <cell r="I52" t="str">
            <v>A3</v>
          </cell>
          <cell r="K52" t="str">
            <v>A3</v>
          </cell>
        </row>
        <row r="53">
          <cell r="D53" t="str">
            <v>01007005</v>
          </cell>
          <cell r="E53" t="str">
            <v>A2</v>
          </cell>
          <cell r="F53" t="str">
            <v>Có sáng kiến được công nhận PVAH cấp ngành (QĐ số 1720/QĐ-GDĐT-VP ngày 21/8/2020)</v>
          </cell>
          <cell r="G53" t="str">
            <v>A2</v>
          </cell>
          <cell r="I53" t="str">
            <v>A2</v>
          </cell>
          <cell r="K53" t="str">
            <v>A2</v>
          </cell>
        </row>
        <row r="54">
          <cell r="D54" t="str">
            <v>01007006</v>
          </cell>
          <cell r="E54" t="str">
            <v>A3</v>
          </cell>
          <cell r="F54" t="str">
            <v>Có bài viết Hội thảo cấp khoa trong tháng 03/2021</v>
          </cell>
          <cell r="G54" t="str">
            <v>A3</v>
          </cell>
          <cell r="I54" t="str">
            <v>A3</v>
          </cell>
          <cell r="K54" t="str">
            <v>A3</v>
          </cell>
        </row>
        <row r="55">
          <cell r="D55" t="str">
            <v>01002007</v>
          </cell>
          <cell r="E55" t="str">
            <v>A3</v>
          </cell>
          <cell r="G55" t="str">
            <v>A3</v>
          </cell>
          <cell r="I55" t="str">
            <v>A3</v>
          </cell>
          <cell r="K55" t="str">
            <v>A3</v>
          </cell>
        </row>
        <row r="56">
          <cell r="E56">
            <v>13</v>
          </cell>
          <cell r="G56">
            <v>13</v>
          </cell>
          <cell r="H56" t="str">
            <v>0A1 + 0A2 + 8A3 + 5A4</v>
          </cell>
          <cell r="I56">
            <v>13</v>
          </cell>
          <cell r="J56" t="str">
            <v>0A1 + 2A2 + 6A3 + 5A4</v>
          </cell>
          <cell r="K56">
            <v>13</v>
          </cell>
          <cell r="L56" t="str">
            <v>0A1 + 2A2 + 6A3 + 5A4</v>
          </cell>
        </row>
        <row r="57">
          <cell r="D57" t="str">
            <v>01002023</v>
          </cell>
          <cell r="E57" t="str">
            <v>A3</v>
          </cell>
          <cell r="G57" t="str">
            <v>A3</v>
          </cell>
          <cell r="I57" t="str">
            <v>A3</v>
          </cell>
          <cell r="K57" t="str">
            <v>A3</v>
          </cell>
        </row>
        <row r="58">
          <cell r="D58" t="str">
            <v>01002010</v>
          </cell>
          <cell r="E58" t="str">
            <v>A3</v>
          </cell>
          <cell r="G58" t="str">
            <v>A3</v>
          </cell>
          <cell r="I58" t="str">
            <v>A3</v>
          </cell>
          <cell r="K58" t="str">
            <v>A3</v>
          </cell>
        </row>
        <row r="59">
          <cell r="D59" t="str">
            <v>01002012</v>
          </cell>
          <cell r="E59" t="str">
            <v>A3</v>
          </cell>
          <cell r="G59" t="str">
            <v>A3</v>
          </cell>
          <cell r="I59" t="str">
            <v>A3</v>
          </cell>
          <cell r="K59" t="str">
            <v>A3</v>
          </cell>
        </row>
        <row r="60">
          <cell r="D60" t="str">
            <v>01002028</v>
          </cell>
          <cell r="E60" t="str">
            <v>A3</v>
          </cell>
          <cell r="G60" t="str">
            <v>A3</v>
          </cell>
          <cell r="I60" t="str">
            <v>A3</v>
          </cell>
          <cell r="K60" t="str">
            <v>A3</v>
          </cell>
        </row>
        <row r="61">
          <cell r="D61" t="str">
            <v>01002027</v>
          </cell>
          <cell r="E61" t="str">
            <v>A3</v>
          </cell>
          <cell r="F61" t="str">
            <v>Có bài viết Hội thảo cấp khoa trong tháng 03/2021</v>
          </cell>
          <cell r="G61" t="str">
            <v>A3</v>
          </cell>
          <cell r="I61" t="str">
            <v>A2</v>
          </cell>
          <cell r="J61" t="str">
            <v>Nhất trí với đề nghị của đơn vị nâng lên A2 do cá nhân tham gia công tác tuyển sinh tại các trường trong thành phố</v>
          </cell>
          <cell r="K61" t="str">
            <v>A2</v>
          </cell>
          <cell r="L61" t="str">
            <v>Cá nhân tích cực tham gia các hoạt động tuyển sinh trong Thành phố của nhà trường</v>
          </cell>
        </row>
        <row r="62">
          <cell r="D62" t="str">
            <v>01002013</v>
          </cell>
          <cell r="E62" t="str">
            <v>A3</v>
          </cell>
          <cell r="G62" t="str">
            <v>A3</v>
          </cell>
          <cell r="I62" t="str">
            <v>A3</v>
          </cell>
          <cell r="K62" t="str">
            <v>A3</v>
          </cell>
        </row>
        <row r="63">
          <cell r="D63" t="str">
            <v>01002031</v>
          </cell>
          <cell r="E63" t="str">
            <v>A3</v>
          </cell>
          <cell r="G63" t="str">
            <v>A4</v>
          </cell>
          <cell r="I63" t="str">
            <v>A4</v>
          </cell>
          <cell r="K63" t="str">
            <v>A4</v>
          </cell>
        </row>
        <row r="64">
          <cell r="D64" t="str">
            <v>01002034</v>
          </cell>
          <cell r="E64" t="str">
            <v>A3</v>
          </cell>
          <cell r="G64" t="str">
            <v>A4</v>
          </cell>
          <cell r="I64" t="str">
            <v>A4</v>
          </cell>
          <cell r="K64" t="str">
            <v>A4</v>
          </cell>
        </row>
        <row r="65">
          <cell r="D65" t="str">
            <v>01002033</v>
          </cell>
          <cell r="E65" t="str">
            <v>A3</v>
          </cell>
          <cell r="G65" t="str">
            <v>A4</v>
          </cell>
          <cell r="I65" t="str">
            <v>A4</v>
          </cell>
          <cell r="K65" t="str">
            <v>A4</v>
          </cell>
        </row>
        <row r="66">
          <cell r="D66" t="str">
            <v>01002035</v>
          </cell>
          <cell r="E66" t="str">
            <v>A3</v>
          </cell>
          <cell r="G66" t="str">
            <v>A3</v>
          </cell>
          <cell r="I66" t="str">
            <v>A2</v>
          </cell>
          <cell r="J66" t="str">
            <v>Nhất trí với đề nghị của đơn vị nâng lên A2 do cá nhân tham gia công tác tuyển sinh tại các trường tỉnh miền tây</v>
          </cell>
          <cell r="K66" t="str">
            <v>A2</v>
          </cell>
          <cell r="L66" t="str">
            <v>Cá nhân tích cực tham gia các hoạt động tuyển sinh tại các tỉnh miền Tây của nhà trường</v>
          </cell>
        </row>
        <row r="67">
          <cell r="D67" t="str">
            <v>01002036</v>
          </cell>
          <cell r="E67" t="str">
            <v>A3</v>
          </cell>
          <cell r="G67" t="str">
            <v>A3</v>
          </cell>
          <cell r="I67" t="str">
            <v>A3</v>
          </cell>
          <cell r="K67" t="str">
            <v>A3</v>
          </cell>
        </row>
        <row r="68">
          <cell r="D68" t="str">
            <v>01010068</v>
          </cell>
          <cell r="E68" t="str">
            <v>A3</v>
          </cell>
          <cell r="G68" t="str">
            <v>A4</v>
          </cell>
          <cell r="I68" t="str">
            <v>A4</v>
          </cell>
          <cell r="K68" t="str">
            <v>A4</v>
          </cell>
        </row>
        <row r="69">
          <cell r="D69" t="str">
            <v>01002038</v>
          </cell>
          <cell r="E69" t="str">
            <v>A4</v>
          </cell>
          <cell r="G69" t="str">
            <v>A4</v>
          </cell>
          <cell r="I69" t="str">
            <v>A4</v>
          </cell>
          <cell r="K69" t="str">
            <v>A4</v>
          </cell>
        </row>
        <row r="70">
          <cell r="E70">
            <v>15</v>
          </cell>
          <cell r="G70">
            <v>15</v>
          </cell>
          <cell r="H70" t="str">
            <v>0A1 + 5A2 + 6A3 + 4A4</v>
          </cell>
          <cell r="I70">
            <v>15</v>
          </cell>
          <cell r="J70" t="str">
            <v>1A1 + 4A2 + 8A3 + 2A4</v>
          </cell>
          <cell r="K70">
            <v>15</v>
          </cell>
          <cell r="L70" t="str">
            <v>1A1 + 4A2 + 8A3 + 2A4</v>
          </cell>
        </row>
        <row r="71">
          <cell r="E71">
            <v>10</v>
          </cell>
          <cell r="G71">
            <v>10</v>
          </cell>
          <cell r="H71" t="str">
            <v>0A1 + 4A2 + 4A3 + 2A4</v>
          </cell>
          <cell r="I71">
            <v>10</v>
          </cell>
          <cell r="J71" t="str">
            <v>1A1 + 3A2 + 5A3 + 1A4</v>
          </cell>
          <cell r="K71">
            <v>10</v>
          </cell>
          <cell r="L71" t="str">
            <v>1A1 + 3A2 + 5A3 + 1A4</v>
          </cell>
        </row>
        <row r="72">
          <cell r="D72" t="str">
            <v>01002002</v>
          </cell>
          <cell r="E72" t="str">
            <v>A2</v>
          </cell>
          <cell r="F72" t="str">
            <v>- Có bài viết đăng kỷ yếu hội thảo cấp trường (Hội thảo Quốc tế COSS 2020).
- Có sáng kiến được công nhận PVAH cấp ngành (QĐ số 1720/QĐ-GDĐT-VP ngày 21/8/2020)</v>
          </cell>
          <cell r="G72" t="str">
            <v>A2</v>
          </cell>
          <cell r="I72" t="str">
            <v>A1</v>
          </cell>
          <cell r="J72" t="str">
            <v>Đề nghị nâng lên A1</v>
          </cell>
          <cell r="K72" t="str">
            <v>A1</v>
          </cell>
          <cell r="L72" t="str">
            <v>Cá nhân tích cực tham gia và điều hành các hoạt động của nhà trường đạt hiệu quả</v>
          </cell>
        </row>
        <row r="73">
          <cell r="D73" t="str">
            <v>01007001</v>
          </cell>
          <cell r="E73" t="str">
            <v>A2</v>
          </cell>
          <cell r="F73" t="str">
            <v>- Có bài viết đăng kỷ yếu hội thảo cấp trường (Hội thảo Quốc tế COSS 2020).</v>
          </cell>
          <cell r="G73" t="str">
            <v>A2</v>
          </cell>
          <cell r="I73" t="str">
            <v>A2</v>
          </cell>
          <cell r="K73" t="str">
            <v>A2</v>
          </cell>
        </row>
        <row r="74">
          <cell r="D74" t="str">
            <v>01009006</v>
          </cell>
          <cell r="E74" t="str">
            <v>A3</v>
          </cell>
          <cell r="F74" t="str">
            <v>Có bài viết Hội thảo cấp khoa trong tháng 03/2021</v>
          </cell>
          <cell r="G74" t="str">
            <v>A3</v>
          </cell>
          <cell r="I74" t="str">
            <v>A3</v>
          </cell>
          <cell r="K74" t="str">
            <v>A3</v>
          </cell>
        </row>
        <row r="75">
          <cell r="D75" t="str">
            <v>01009018</v>
          </cell>
          <cell r="E75" t="str">
            <v>A4</v>
          </cell>
          <cell r="G75" t="str">
            <v>A4</v>
          </cell>
          <cell r="I75" t="str">
            <v>A3</v>
          </cell>
          <cell r="J75" t="str">
            <v>Đề nghị nâng lên A3 do cá nhân tích cực trong hoạt động của trường và của đơn vị</v>
          </cell>
          <cell r="K75" t="str">
            <v>A3</v>
          </cell>
          <cell r="L75" t="str">
            <v>Cá nhân tích cực tham gia các hoạt động của nhà trường, đơn vị</v>
          </cell>
        </row>
        <row r="76">
          <cell r="D76" t="str">
            <v>01009010</v>
          </cell>
          <cell r="E76" t="str">
            <v>A4</v>
          </cell>
          <cell r="G76" t="str">
            <v>A4</v>
          </cell>
          <cell r="I76" t="str">
            <v>A4</v>
          </cell>
          <cell r="K76" t="str">
            <v>A4</v>
          </cell>
        </row>
        <row r="77">
          <cell r="D77" t="str">
            <v>01002004</v>
          </cell>
          <cell r="E77" t="str">
            <v>A2</v>
          </cell>
          <cell r="F77" t="str">
            <v>- Có bài viết đăng kỷ yếu hội thảo cấp trường (Hội thảo Quốc tế COSS 2020).
- Có sáng kiến được công nhận cấp trường</v>
          </cell>
          <cell r="G77" t="str">
            <v>A2</v>
          </cell>
          <cell r="I77" t="str">
            <v>A2</v>
          </cell>
          <cell r="K77" t="str">
            <v>A2</v>
          </cell>
        </row>
        <row r="78">
          <cell r="D78" t="str">
            <v>01009008</v>
          </cell>
          <cell r="E78" t="str">
            <v>A3</v>
          </cell>
          <cell r="F78" t="str">
            <v>Có bài viết Hội thảo cấp khoa trong tháng 03/2021</v>
          </cell>
          <cell r="G78" t="str">
            <v>A3</v>
          </cell>
          <cell r="I78" t="str">
            <v>A3</v>
          </cell>
          <cell r="K78" t="str">
            <v>A3</v>
          </cell>
        </row>
        <row r="79">
          <cell r="D79" t="str">
            <v>01022058</v>
          </cell>
          <cell r="E79" t="str">
            <v>A3</v>
          </cell>
          <cell r="F79" t="str">
            <v>Có sáng kiến được công nhận cấp trường</v>
          </cell>
          <cell r="G79" t="str">
            <v>A3</v>
          </cell>
          <cell r="I79" t="str">
            <v>A3</v>
          </cell>
          <cell r="K79" t="str">
            <v>A3</v>
          </cell>
        </row>
        <row r="80">
          <cell r="D80" t="str">
            <v>01007004</v>
          </cell>
          <cell r="E80" t="str">
            <v>A3</v>
          </cell>
          <cell r="F80" t="str">
            <v>Có bài viết Hội thảo cấp khoa trong tháng 03/2021</v>
          </cell>
          <cell r="G80" t="str">
            <v>A3</v>
          </cell>
          <cell r="I80" t="str">
            <v>A3</v>
          </cell>
          <cell r="K80" t="str">
            <v>A3</v>
          </cell>
        </row>
        <row r="81">
          <cell r="D81" t="str">
            <v>01009012</v>
          </cell>
          <cell r="E81" t="str">
            <v>A2</v>
          </cell>
          <cell r="F81" t="str">
            <v>Có sáng kiến được công nhận PVAH cấp ngành (QĐ số 1720/QĐ-GDĐT-VP ngày 21/8/2020)</v>
          </cell>
          <cell r="G81" t="str">
            <v>A2</v>
          </cell>
          <cell r="I81" t="str">
            <v>A2</v>
          </cell>
          <cell r="K81" t="str">
            <v>A2</v>
          </cell>
        </row>
        <row r="82">
          <cell r="E82">
            <v>5</v>
          </cell>
          <cell r="G82">
            <v>5</v>
          </cell>
          <cell r="H82" t="str">
            <v>0A1 + 1A2 + 2A3 + 2A4</v>
          </cell>
          <cell r="I82">
            <v>5</v>
          </cell>
          <cell r="J82" t="str">
            <v>0A1 + 1A2 + 3A3 + 1A4</v>
          </cell>
          <cell r="K82">
            <v>5</v>
          </cell>
          <cell r="L82" t="str">
            <v>0A1 + 1A2 + 3A3 + 1A4</v>
          </cell>
        </row>
        <row r="83">
          <cell r="D83" t="str">
            <v>01002008</v>
          </cell>
          <cell r="E83" t="str">
            <v>A2</v>
          </cell>
          <cell r="F83" t="str">
            <v>Có sáng kiến được công nhận PVAH cấp ngành (QĐ số 1720/QĐ-GDĐT-VP ngày 21/8/2020)</v>
          </cell>
          <cell r="G83" t="str">
            <v>A2</v>
          </cell>
          <cell r="I83" t="str">
            <v>A2</v>
          </cell>
          <cell r="K83" t="str">
            <v>A2</v>
          </cell>
        </row>
        <row r="84">
          <cell r="D84" t="str">
            <v>01009011</v>
          </cell>
          <cell r="E84" t="str">
            <v>A3</v>
          </cell>
          <cell r="F84" t="str">
            <v>Có sáng kiến được công nhận cấp trường</v>
          </cell>
          <cell r="G84" t="str">
            <v>A3</v>
          </cell>
          <cell r="I84" t="str">
            <v>A3</v>
          </cell>
          <cell r="K84" t="str">
            <v>A3</v>
          </cell>
        </row>
        <row r="85">
          <cell r="D85" t="str">
            <v>01009019</v>
          </cell>
          <cell r="E85" t="str">
            <v>A3</v>
          </cell>
          <cell r="F85" t="str">
            <v>Có sáng kiến được công nhận cấp trường</v>
          </cell>
          <cell r="G85" t="str">
            <v>A3</v>
          </cell>
          <cell r="I85" t="str">
            <v>A3</v>
          </cell>
          <cell r="K85" t="str">
            <v>A3</v>
          </cell>
        </row>
        <row r="86">
          <cell r="D86" t="str">
            <v>01009028</v>
          </cell>
          <cell r="E86" t="str">
            <v>A4</v>
          </cell>
          <cell r="G86" t="str">
            <v>A4</v>
          </cell>
          <cell r="I86" t="str">
            <v>A4</v>
          </cell>
          <cell r="K86" t="str">
            <v>A4</v>
          </cell>
        </row>
        <row r="87">
          <cell r="D87" t="str">
            <v>01009026</v>
          </cell>
          <cell r="E87" t="str">
            <v>A4</v>
          </cell>
          <cell r="G87" t="str">
            <v>A4</v>
          </cell>
          <cell r="I87" t="str">
            <v>A3</v>
          </cell>
          <cell r="J87" t="str">
            <v>Nhất trí với đề nghị của đơn vị nâng lên A3 do cá nhân tham gia công tác tuyển sinh tại các trường trong thành phố</v>
          </cell>
          <cell r="K87" t="str">
            <v>A3</v>
          </cell>
          <cell r="L87" t="str">
            <v>Cá nhân tích cực tham gia các hoạt động tuyển sinh của nhà trường và công việc của đơn vị</v>
          </cell>
        </row>
        <row r="88">
          <cell r="E88">
            <v>7</v>
          </cell>
          <cell r="G88">
            <v>7</v>
          </cell>
          <cell r="H88" t="str">
            <v>0A1 + 3A2 + 4A3 + 0A4</v>
          </cell>
          <cell r="I88">
            <v>7</v>
          </cell>
          <cell r="J88" t="str">
            <v>2A1 + 2A2 + 3A3 + 0A4</v>
          </cell>
          <cell r="K88">
            <v>7</v>
          </cell>
          <cell r="L88" t="str">
            <v>2A1 + 2A2 + 3A3 + 0A4</v>
          </cell>
        </row>
        <row r="89">
          <cell r="E89">
            <v>6</v>
          </cell>
          <cell r="G89">
            <v>6</v>
          </cell>
          <cell r="H89" t="str">
            <v>0A1 + 2A2 + 4A3 + 0A4</v>
          </cell>
          <cell r="I89">
            <v>6</v>
          </cell>
          <cell r="J89" t="str">
            <v>1A1 + 2A2 + 3A3 + 0A4</v>
          </cell>
          <cell r="K89">
            <v>6</v>
          </cell>
          <cell r="L89" t="str">
            <v>1A1 + 2A2 + 3A3 + 0A4</v>
          </cell>
        </row>
        <row r="90">
          <cell r="D90" t="str">
            <v>01009009</v>
          </cell>
          <cell r="E90" t="str">
            <v>A2</v>
          </cell>
          <cell r="F90" t="str">
            <v>Có bài viết  được đăng kỷ yếu hội thảo cấp trường (Hội thảo Quốc tế COSS 2020).</v>
          </cell>
          <cell r="G90" t="str">
            <v>A2</v>
          </cell>
          <cell r="I90" t="str">
            <v>A1</v>
          </cell>
          <cell r="J90" t="str">
            <v>Đề nghị nâng lên A1</v>
          </cell>
          <cell r="K90" t="str">
            <v>A1</v>
          </cell>
          <cell r="L90" t="str">
            <v>Cá nhân tích cực tham gia và điều hành các hoạt động của nhà trường đạt hiệu quả</v>
          </cell>
        </row>
        <row r="91">
          <cell r="D91" t="str">
            <v>01023002</v>
          </cell>
          <cell r="E91" t="str">
            <v>A3</v>
          </cell>
          <cell r="F91" t="str">
            <v>Có SK được công nhận cấp trường</v>
          </cell>
          <cell r="G91" t="str">
            <v>A3</v>
          </cell>
          <cell r="I91" t="str">
            <v>A2</v>
          </cell>
          <cell r="J91" t="str">
            <v>Nhất trí với đề nghị của đơn vị nâng lên A2 do cá nhân tích cực trong công tác Đảng vụ.</v>
          </cell>
          <cell r="K91" t="str">
            <v>A2</v>
          </cell>
          <cell r="L91" t="str">
            <v>Cá nhân tích cực tham gia các hoạt động của nhà trường và công tác đảng vụ</v>
          </cell>
        </row>
        <row r="92">
          <cell r="D92" t="str">
            <v>01006003</v>
          </cell>
          <cell r="E92" t="str">
            <v>A2</v>
          </cell>
          <cell r="F92" t="str">
            <v>Có bài viết  được đăng kỷ yếu hội thảo cấp trường (Hội thảo Quốc tế COSS 2020).</v>
          </cell>
          <cell r="G92" t="str">
            <v>A3</v>
          </cell>
          <cell r="I92" t="str">
            <v>A3</v>
          </cell>
          <cell r="K92" t="str">
            <v>A3</v>
          </cell>
        </row>
        <row r="93">
          <cell r="D93" t="str">
            <v>01013032</v>
          </cell>
          <cell r="E93" t="str">
            <v>A3</v>
          </cell>
          <cell r="F93" t="str">
            <v>Có bài viết Hội thảo cấp khoa trong tháng 03/2021</v>
          </cell>
          <cell r="G93" t="str">
            <v>A3</v>
          </cell>
          <cell r="I93" t="str">
            <v>A3</v>
          </cell>
          <cell r="K93" t="str">
            <v>A3</v>
          </cell>
        </row>
        <row r="94">
          <cell r="D94" t="str">
            <v>01022061</v>
          </cell>
          <cell r="E94" t="str">
            <v>A2</v>
          </cell>
          <cell r="F94" t="str">
            <v>Có bài viết  được đăng kỷ yếu hội thảo cấp trường (Hội thảo Quốc tế COSS 2020).</v>
          </cell>
          <cell r="G94" t="str">
            <v>A2</v>
          </cell>
          <cell r="I94" t="str">
            <v>A2</v>
          </cell>
          <cell r="K94" t="str">
            <v>A2</v>
          </cell>
        </row>
        <row r="95">
          <cell r="D95" t="str">
            <v>01015027</v>
          </cell>
          <cell r="E95" t="str">
            <v>A2</v>
          </cell>
          <cell r="F95" t="str">
            <v>Có sáng kiến được công nhận PVAH cấp ngành (QĐ số 1720/QĐ-GDĐT-VP ngày 21/8/2020)</v>
          </cell>
          <cell r="G95" t="str">
            <v>A3</v>
          </cell>
          <cell r="I95" t="str">
            <v>A3</v>
          </cell>
          <cell r="K95" t="str">
            <v>A3</v>
          </cell>
        </row>
        <row r="96">
          <cell r="E96">
            <v>1</v>
          </cell>
          <cell r="G96">
            <v>1</v>
          </cell>
          <cell r="H96" t="str">
            <v>0A1 + 1A2 + 0A3 + 0A4</v>
          </cell>
          <cell r="I96">
            <v>1</v>
          </cell>
          <cell r="J96" t="str">
            <v>1A1 + 0A2 + 0A3 + 0A4</v>
          </cell>
          <cell r="K96">
            <v>1</v>
          </cell>
          <cell r="L96" t="str">
            <v>1A1 + 0A2 + 0A3 + 0A4</v>
          </cell>
        </row>
        <row r="97">
          <cell r="D97" t="str">
            <v>01006006</v>
          </cell>
          <cell r="E97" t="str">
            <v>A2</v>
          </cell>
          <cell r="F97" t="str">
            <v>Có sáng kiến được công nhận PVAH cấp ngành (QĐ số 1720/QĐ-GDĐT-VP ngày 21/8/2020)</v>
          </cell>
          <cell r="G97" t="str">
            <v>A2</v>
          </cell>
          <cell r="I97" t="str">
            <v>A1</v>
          </cell>
          <cell r="J97" t="str">
            <v>Đề nghị nâng lên A1 do cá nhân tích cực tham gia hoạt động của trường và đơn vị</v>
          </cell>
          <cell r="K97" t="str">
            <v>A1</v>
          </cell>
          <cell r="L97" t="str">
            <v>Cá nhân tích cực tham gia các hoạt động của nhà trường, đơn vị và Đoàn Thanh niên</v>
          </cell>
        </row>
        <row r="98">
          <cell r="E98">
            <v>2</v>
          </cell>
          <cell r="G98">
            <v>2</v>
          </cell>
          <cell r="H98" t="str">
            <v>1A1 + 0A2 + 0A3 + 1A4</v>
          </cell>
          <cell r="I98">
            <v>2</v>
          </cell>
          <cell r="J98" t="str">
            <v>1A1 + 0A2 + 1A3 + 0A4</v>
          </cell>
          <cell r="K98">
            <v>2</v>
          </cell>
          <cell r="L98" t="str">
            <v>1A1 + 0A2 + 1A3 + 0A4</v>
          </cell>
        </row>
        <row r="99">
          <cell r="E99">
            <v>1</v>
          </cell>
          <cell r="G99">
            <v>1</v>
          </cell>
          <cell r="H99" t="str">
            <v>1A1 + 0A2 + 0A3 + 0A4</v>
          </cell>
          <cell r="I99">
            <v>1</v>
          </cell>
          <cell r="J99" t="str">
            <v>1A1 + 0A2 + 0A3 + 0A4</v>
          </cell>
          <cell r="K99">
            <v>1</v>
          </cell>
          <cell r="L99" t="str">
            <v>1A1 + 0A2 + 0A3 + 0A4</v>
          </cell>
        </row>
        <row r="100">
          <cell r="D100" t="str">
            <v>01005001</v>
          </cell>
          <cell r="E100" t="str">
            <v>A1</v>
          </cell>
          <cell r="F100" t="str">
            <v>- Tham gia Đề án hợp tác đào tạo trình độ cao đẳng chất lượng cao giữa Trường CĐ Lý Tự Trọng Tp.HCM với công ty TNHH Sản xuất và Kinh doanh VINFAST (QĐ số 496A/QĐ-LTT-ĐT ngày 30/5/2020)</v>
          </cell>
          <cell r="G100" t="str">
            <v>A1</v>
          </cell>
          <cell r="I100" t="str">
            <v>A1</v>
          </cell>
          <cell r="K100" t="str">
            <v>A1</v>
          </cell>
        </row>
        <row r="101">
          <cell r="E101">
            <v>1</v>
          </cell>
          <cell r="G101">
            <v>1</v>
          </cell>
          <cell r="H101" t="str">
            <v>0A1 + 0A2 + 0A3 + 1A4</v>
          </cell>
          <cell r="I101">
            <v>1</v>
          </cell>
          <cell r="J101" t="str">
            <v>0A1 + 0A2 + 1A3 + 0A4</v>
          </cell>
          <cell r="K101">
            <v>1</v>
          </cell>
          <cell r="L101" t="str">
            <v>0A1 + 0A2 + 1A3 + 0A4</v>
          </cell>
        </row>
        <row r="102">
          <cell r="D102" t="str">
            <v>01005003</v>
          </cell>
          <cell r="E102" t="str">
            <v>A4</v>
          </cell>
          <cell r="G102" t="str">
            <v>A4</v>
          </cell>
          <cell r="I102" t="str">
            <v>A3</v>
          </cell>
          <cell r="J102" t="str">
            <v>Đề nghị nâng lên A3 do cá nhân tham gia công tác tuyển sinh tại các trường trong thành phố</v>
          </cell>
          <cell r="K102" t="str">
            <v>A3</v>
          </cell>
          <cell r="L102" t="str">
            <v>Cá nhân tích cực tham gia các hoạt động tuyển sinh trong Thành phố của nhà trường</v>
          </cell>
        </row>
        <row r="103">
          <cell r="E103">
            <v>36</v>
          </cell>
          <cell r="G103">
            <v>36</v>
          </cell>
          <cell r="H103" t="str">
            <v>1A1 + 4A2 + 6A3 + 25A4</v>
          </cell>
          <cell r="I103">
            <v>36</v>
          </cell>
          <cell r="J103" t="str">
            <v>1A1 + 7A2 + 7A3 + 18A4</v>
          </cell>
          <cell r="K103">
            <v>36</v>
          </cell>
          <cell r="L103" t="str">
            <v>1A1 + 7A2 + 7A3 + 18A4</v>
          </cell>
        </row>
        <row r="104">
          <cell r="E104">
            <v>16</v>
          </cell>
          <cell r="G104">
            <v>16</v>
          </cell>
          <cell r="H104" t="str">
            <v>1A1 + 4A2 + 5A3 + 6A4</v>
          </cell>
          <cell r="I104">
            <v>16</v>
          </cell>
          <cell r="J104" t="str">
            <v>1A1 + 7A2 + 2A3 + 6A4</v>
          </cell>
          <cell r="K104">
            <v>16</v>
          </cell>
          <cell r="L104" t="str">
            <v>1A1 + 7A2 + 2A3 + 6A4</v>
          </cell>
        </row>
        <row r="105">
          <cell r="D105" t="str">
            <v>01008028</v>
          </cell>
          <cell r="E105" t="str">
            <v>A1</v>
          </cell>
          <cell r="F105" t="str">
            <v>Tham gia xây dựng Chuẩn đầu ra ngành Kỹ thuật Nhiệt (theo CV đề nghị của trường)</v>
          </cell>
          <cell r="G105" t="str">
            <v>A1</v>
          </cell>
          <cell r="I105" t="str">
            <v>A1</v>
          </cell>
          <cell r="K105" t="str">
            <v>A1</v>
          </cell>
        </row>
        <row r="106">
          <cell r="D106" t="str">
            <v>01008002</v>
          </cell>
          <cell r="E106" t="str">
            <v>A2</v>
          </cell>
          <cell r="F106" t="str">
            <v>Có sáng kiến được công nhận PVAH cấp ngành (QĐ số 1720/QĐ-GDĐT-VP ngày 21/8/2020)</v>
          </cell>
          <cell r="G106" t="str">
            <v>A2</v>
          </cell>
          <cell r="I106" t="str">
            <v>A2</v>
          </cell>
          <cell r="K106" t="str">
            <v>A2</v>
          </cell>
        </row>
        <row r="107">
          <cell r="D107" t="str">
            <v>01025007</v>
          </cell>
          <cell r="E107" t="str">
            <v>A2</v>
          </cell>
          <cell r="F107" t="str">
            <v>Có bài viết  được đăng kỷ yếu hội thảo cấp trường (Hội thảo Quốc tế COSS 2020).</v>
          </cell>
          <cell r="G107" t="str">
            <v>A2</v>
          </cell>
          <cell r="I107" t="str">
            <v>A2</v>
          </cell>
          <cell r="K107" t="str">
            <v>A2</v>
          </cell>
        </row>
        <row r="108">
          <cell r="D108" t="str">
            <v>01008004</v>
          </cell>
          <cell r="E108" t="str">
            <v>A3</v>
          </cell>
          <cell r="F108" t="str">
            <v>Có sáng kiến được công nhận cấp trường</v>
          </cell>
          <cell r="G108" t="str">
            <v>A3</v>
          </cell>
          <cell r="I108" t="str">
            <v>A2</v>
          </cell>
          <cell r="J108" t="str">
            <v xml:space="preserve">Nhất trí với đề nghị của đơn vị nâng lên A2 do cá nhân tham gia và hoàn thành tốt các hoạt động của đơn vị </v>
          </cell>
          <cell r="K108" t="str">
            <v>A2</v>
          </cell>
          <cell r="L108" t="str">
            <v>Cá nhân tích cực tham gia và điều hành các hoạt động của nhà trường và đơn vị đạt hiệu quả</v>
          </cell>
        </row>
        <row r="109">
          <cell r="D109" t="str">
            <v>01009007</v>
          </cell>
          <cell r="E109" t="str">
            <v>A2</v>
          </cell>
          <cell r="F109" t="str">
            <v>Có sáng kiến được công nhận PVAH cấp ngành (QĐ số 1720/QĐ-GDĐT-VP ngày 21/8/2020)</v>
          </cell>
          <cell r="G109" t="str">
            <v>A2</v>
          </cell>
          <cell r="I109" t="str">
            <v>A2</v>
          </cell>
          <cell r="K109" t="str">
            <v>A2</v>
          </cell>
        </row>
        <row r="110">
          <cell r="D110" t="str">
            <v>01008008</v>
          </cell>
          <cell r="E110" t="str">
            <v>A3</v>
          </cell>
          <cell r="F110" t="str">
            <v>Có sáng kiến được công nhận cấp trường</v>
          </cell>
          <cell r="G110" t="str">
            <v>A3</v>
          </cell>
          <cell r="I110" t="str">
            <v>A2</v>
          </cell>
          <cell r="J110" t="str">
            <v xml:space="preserve">Nhất trí với đề nghị của đơn vị nâng lên A2 do cá nhân tham gia và hoàn thành tốt các hoạt động của đơn vị </v>
          </cell>
          <cell r="K110" t="str">
            <v>A2</v>
          </cell>
          <cell r="L110" t="str">
            <v>Cá nhân tích cực tham gia các hoạt động của nhà trường, đơn vị</v>
          </cell>
        </row>
        <row r="111">
          <cell r="D111" t="str">
            <v>01008006</v>
          </cell>
          <cell r="E111" t="str">
            <v>A4</v>
          </cell>
          <cell r="G111" t="str">
            <v>A4</v>
          </cell>
          <cell r="I111" t="str">
            <v>A4</v>
          </cell>
          <cell r="K111" t="str">
            <v>A4</v>
          </cell>
        </row>
        <row r="112">
          <cell r="D112" t="str">
            <v>01002021</v>
          </cell>
          <cell r="E112" t="str">
            <v>A2</v>
          </cell>
          <cell r="F112" t="str">
            <v>Có sáng kiến được công nhận PVAH cấp ngành (QĐ số 1720/QĐ-GDĐT-VP ngày 21/8/2020)</v>
          </cell>
          <cell r="G112" t="str">
            <v>A2</v>
          </cell>
          <cell r="I112" t="str">
            <v>A2</v>
          </cell>
          <cell r="K112" t="str">
            <v>A2</v>
          </cell>
        </row>
        <row r="113">
          <cell r="D113" t="str">
            <v>01017009</v>
          </cell>
          <cell r="E113" t="str">
            <v>A3</v>
          </cell>
          <cell r="F113" t="str">
            <v>Có sáng kiến được công nhận cấp trường</v>
          </cell>
          <cell r="G113" t="str">
            <v>A3</v>
          </cell>
          <cell r="I113" t="str">
            <v>A3</v>
          </cell>
          <cell r="K113" t="str">
            <v>A3</v>
          </cell>
        </row>
        <row r="114">
          <cell r="D114" t="str">
            <v>01015026</v>
          </cell>
          <cell r="E114" t="str">
            <v>A4</v>
          </cell>
          <cell r="G114" t="str">
            <v>A4</v>
          </cell>
          <cell r="I114" t="str">
            <v>A4</v>
          </cell>
          <cell r="K114" t="str">
            <v>A4</v>
          </cell>
        </row>
        <row r="115">
          <cell r="D115" t="str">
            <v>01015028</v>
          </cell>
          <cell r="E115" t="str">
            <v>A4</v>
          </cell>
          <cell r="G115" t="str">
            <v>A4</v>
          </cell>
          <cell r="I115" t="str">
            <v>A4</v>
          </cell>
          <cell r="K115" t="str">
            <v>A4</v>
          </cell>
        </row>
        <row r="116">
          <cell r="D116" t="str">
            <v>01008005</v>
          </cell>
          <cell r="E116" t="str">
            <v>A3</v>
          </cell>
          <cell r="F116" t="str">
            <v>Có sáng kiến được công nhận cấp trường</v>
          </cell>
          <cell r="G116" t="str">
            <v>A3</v>
          </cell>
          <cell r="I116" t="str">
            <v>A2</v>
          </cell>
          <cell r="J116" t="str">
            <v xml:space="preserve">Nhất trí với đề nghị của đơn vị nâng lên A2 do cá nhân tham gia và hoàn thành tốt các hoạt động của đơn vị </v>
          </cell>
          <cell r="K116" t="str">
            <v>A2</v>
          </cell>
          <cell r="L116" t="str">
            <v>Cá nhân tích cực tham gia các hoạt động của nhà trường, đơn vị</v>
          </cell>
        </row>
        <row r="117">
          <cell r="D117" t="str">
            <v>01009005</v>
          </cell>
          <cell r="E117" t="str">
            <v>A4</v>
          </cell>
          <cell r="G117" t="str">
            <v>A4</v>
          </cell>
          <cell r="I117" t="str">
            <v>A4</v>
          </cell>
          <cell r="K117" t="str">
            <v>A4</v>
          </cell>
        </row>
        <row r="118">
          <cell r="D118" t="str">
            <v>01002003</v>
          </cell>
          <cell r="E118" t="str">
            <v>A4</v>
          </cell>
          <cell r="G118" t="str">
            <v>A4</v>
          </cell>
          <cell r="I118" t="str">
            <v>A4</v>
          </cell>
          <cell r="K118" t="str">
            <v>A4</v>
          </cell>
        </row>
        <row r="119">
          <cell r="D119" t="str">
            <v>01009014</v>
          </cell>
          <cell r="E119" t="str">
            <v>A4</v>
          </cell>
          <cell r="G119" t="str">
            <v>A4</v>
          </cell>
          <cell r="I119" t="str">
            <v>A4</v>
          </cell>
          <cell r="K119" t="str">
            <v>A4</v>
          </cell>
        </row>
        <row r="120">
          <cell r="D120" t="str">
            <v>01008034</v>
          </cell>
          <cell r="E120" t="str">
            <v>A3</v>
          </cell>
          <cell r="F120" t="str">
            <v>Có sáng kiến được công nhận cấp trường</v>
          </cell>
          <cell r="G120" t="str">
            <v>A3</v>
          </cell>
          <cell r="I120" t="str">
            <v>A3</v>
          </cell>
          <cell r="K120" t="str">
            <v>A3</v>
          </cell>
        </row>
        <row r="121">
          <cell r="E121">
            <v>20</v>
          </cell>
          <cell r="G121">
            <v>20</v>
          </cell>
          <cell r="H121" t="str">
            <v>0A1 + 0A2 + 1A3 + 19A4</v>
          </cell>
          <cell r="I121">
            <v>20</v>
          </cell>
          <cell r="J121" t="str">
            <v>0A1 + 0A2 + 5A3 + 15A4</v>
          </cell>
          <cell r="K121">
            <v>20</v>
          </cell>
          <cell r="L121" t="str">
            <v>0A1 + 0A2 + 5A3 + 15A4</v>
          </cell>
        </row>
        <row r="122">
          <cell r="D122" t="str">
            <v>01008021</v>
          </cell>
          <cell r="E122" t="str">
            <v>A4</v>
          </cell>
          <cell r="G122" t="str">
            <v>A4</v>
          </cell>
          <cell r="I122" t="str">
            <v>A4</v>
          </cell>
          <cell r="K122" t="str">
            <v>A4</v>
          </cell>
        </row>
        <row r="123">
          <cell r="D123" t="str">
            <v>01008009</v>
          </cell>
          <cell r="E123" t="str">
            <v>A4</v>
          </cell>
          <cell r="G123" t="str">
            <v>A4</v>
          </cell>
          <cell r="I123" t="str">
            <v>A3</v>
          </cell>
          <cell r="J123" t="str">
            <v xml:space="preserve">Nhất trí với đề nghị của đơn vị nâng lên A3 do cá nhân tham gia và hoàn thành tốt các hoạt động của đơn vị </v>
          </cell>
          <cell r="K123" t="str">
            <v>A3</v>
          </cell>
          <cell r="L123" t="str">
            <v>Cá nhân tích cực tham gia các hoạt động của nhà trường, đơn vị</v>
          </cell>
        </row>
        <row r="124">
          <cell r="D124" t="str">
            <v>01007003</v>
          </cell>
          <cell r="E124" t="str">
            <v>A4</v>
          </cell>
          <cell r="G124" t="str">
            <v>A4</v>
          </cell>
          <cell r="I124" t="str">
            <v>A4</v>
          </cell>
          <cell r="K124" t="str">
            <v>A4</v>
          </cell>
        </row>
        <row r="125">
          <cell r="D125" t="str">
            <v>01008031</v>
          </cell>
          <cell r="E125" t="str">
            <v>A4</v>
          </cell>
          <cell r="G125" t="str">
            <v>A4</v>
          </cell>
          <cell r="I125" t="str">
            <v>A4</v>
          </cell>
          <cell r="K125" t="str">
            <v>A4</v>
          </cell>
        </row>
        <row r="126">
          <cell r="D126" t="str">
            <v>01008018</v>
          </cell>
          <cell r="E126" t="str">
            <v>A4</v>
          </cell>
          <cell r="G126" t="str">
            <v>A4</v>
          </cell>
          <cell r="I126" t="str">
            <v>A4</v>
          </cell>
          <cell r="K126" t="str">
            <v>A4</v>
          </cell>
        </row>
        <row r="127">
          <cell r="D127" t="str">
            <v>01008024</v>
          </cell>
          <cell r="E127" t="str">
            <v>A4</v>
          </cell>
          <cell r="G127" t="str">
            <v>A4</v>
          </cell>
          <cell r="I127" t="str">
            <v>A4</v>
          </cell>
          <cell r="K127" t="str">
            <v>A4</v>
          </cell>
        </row>
        <row r="128">
          <cell r="D128" t="str">
            <v>01008039</v>
          </cell>
          <cell r="E128" t="str">
            <v>A4</v>
          </cell>
          <cell r="G128" t="str">
            <v>A4</v>
          </cell>
          <cell r="I128" t="str">
            <v>A4</v>
          </cell>
          <cell r="K128" t="str">
            <v>A4</v>
          </cell>
        </row>
        <row r="129">
          <cell r="D129" t="str">
            <v>01008040</v>
          </cell>
          <cell r="E129" t="str">
            <v>A4</v>
          </cell>
          <cell r="G129" t="str">
            <v>A4</v>
          </cell>
          <cell r="I129" t="str">
            <v>A4</v>
          </cell>
          <cell r="K129" t="str">
            <v>A4</v>
          </cell>
        </row>
        <row r="130">
          <cell r="D130" t="str">
            <v>01008041</v>
          </cell>
          <cell r="E130" t="str">
            <v>A4</v>
          </cell>
          <cell r="G130" t="str">
            <v>A4</v>
          </cell>
          <cell r="I130" t="str">
            <v>A4</v>
          </cell>
          <cell r="K130" t="str">
            <v>A4</v>
          </cell>
        </row>
        <row r="131">
          <cell r="D131" t="str">
            <v>01012027</v>
          </cell>
          <cell r="E131" t="str">
            <v>A3</v>
          </cell>
          <cell r="F131" t="str">
            <v>Có sáng kiến được công nhận cấp trường</v>
          </cell>
          <cell r="G131" t="str">
            <v>A3</v>
          </cell>
          <cell r="I131" t="str">
            <v>A3</v>
          </cell>
          <cell r="K131" t="str">
            <v>A3</v>
          </cell>
        </row>
        <row r="132">
          <cell r="D132" t="str">
            <v>01008012</v>
          </cell>
          <cell r="E132" t="str">
            <v>A4</v>
          </cell>
          <cell r="G132" t="str">
            <v>A4</v>
          </cell>
          <cell r="I132" t="str">
            <v>A3</v>
          </cell>
          <cell r="J132" t="str">
            <v xml:space="preserve">Nhất trí với đề nghị của đơn vị nâng lên A3 do cá nhân tham gia và hoàn thành tốt các hoạt động của đơn vị </v>
          </cell>
          <cell r="K132" t="str">
            <v>A3</v>
          </cell>
          <cell r="L132" t="str">
            <v>Cá nhân tích cực tham gia các hoạt động của nhà trường, đơn vị</v>
          </cell>
        </row>
        <row r="133">
          <cell r="D133" t="str">
            <v>01017008</v>
          </cell>
          <cell r="E133" t="str">
            <v>A4</v>
          </cell>
          <cell r="G133" t="str">
            <v>A4</v>
          </cell>
          <cell r="I133" t="str">
            <v>A3</v>
          </cell>
          <cell r="J133" t="str">
            <v xml:space="preserve">Nhất trí với đề nghị của đơn vị nâng lên A3 do cá nhân tham gia và hoàn thành tốt các hoạt động của đơn vị </v>
          </cell>
          <cell r="K133" t="str">
            <v>A3</v>
          </cell>
          <cell r="L133" t="str">
            <v>Cá nhân tích cực tham gia các hoạt động của nhà trường, đơn vị</v>
          </cell>
        </row>
        <row r="134">
          <cell r="D134" t="str">
            <v>01008033</v>
          </cell>
          <cell r="E134" t="str">
            <v>A4</v>
          </cell>
          <cell r="G134" t="str">
            <v>A4</v>
          </cell>
          <cell r="I134" t="str">
            <v>A3</v>
          </cell>
          <cell r="J134" t="str">
            <v xml:space="preserve">Nhất trí với đề nghị của đơn vị nâng lên A3 do cá nhân tham gia và hoàn thành tốt các hoạt động của đơn vị </v>
          </cell>
          <cell r="K134" t="str">
            <v>A3</v>
          </cell>
          <cell r="L134" t="str">
            <v>Cá nhân tích cực tham gia các hoạt động của nhà trường, đơn vị</v>
          </cell>
        </row>
        <row r="135">
          <cell r="D135" t="str">
            <v>01008032</v>
          </cell>
          <cell r="E135" t="str">
            <v>A4</v>
          </cell>
          <cell r="G135" t="str">
            <v>A4</v>
          </cell>
          <cell r="I135" t="str">
            <v>A4</v>
          </cell>
          <cell r="K135" t="str">
            <v>A4</v>
          </cell>
        </row>
        <row r="136">
          <cell r="D136" t="str">
            <v>01013033</v>
          </cell>
          <cell r="E136" t="str">
            <v>A4</v>
          </cell>
          <cell r="G136" t="str">
            <v>A4</v>
          </cell>
          <cell r="I136" t="str">
            <v>A4</v>
          </cell>
          <cell r="K136" t="str">
            <v>A4</v>
          </cell>
        </row>
        <row r="137">
          <cell r="D137" t="str">
            <v>01009015</v>
          </cell>
          <cell r="E137" t="str">
            <v>A4</v>
          </cell>
          <cell r="G137" t="str">
            <v>A4</v>
          </cell>
          <cell r="I137" t="str">
            <v>A4</v>
          </cell>
          <cell r="K137" t="str">
            <v>A4</v>
          </cell>
        </row>
        <row r="138">
          <cell r="D138" t="str">
            <v>01002009</v>
          </cell>
          <cell r="E138" t="str">
            <v>A4</v>
          </cell>
          <cell r="G138" t="str">
            <v>A4</v>
          </cell>
          <cell r="I138" t="str">
            <v>A4</v>
          </cell>
          <cell r="K138" t="str">
            <v>A4</v>
          </cell>
        </row>
        <row r="139">
          <cell r="D139" t="str">
            <v>01008043</v>
          </cell>
          <cell r="E139" t="str">
            <v>A4</v>
          </cell>
          <cell r="G139" t="str">
            <v>A4</v>
          </cell>
          <cell r="I139" t="str">
            <v>A4</v>
          </cell>
          <cell r="K139" t="str">
            <v>A4</v>
          </cell>
        </row>
        <row r="140">
          <cell r="D140" t="str">
            <v>01008042</v>
          </cell>
          <cell r="E140" t="str">
            <v>A4</v>
          </cell>
          <cell r="G140" t="str">
            <v>A4</v>
          </cell>
          <cell r="I140" t="str">
            <v>A4</v>
          </cell>
          <cell r="K140" t="str">
            <v>A4</v>
          </cell>
        </row>
        <row r="141">
          <cell r="D141" t="str">
            <v>01008044</v>
          </cell>
          <cell r="E141" t="str">
            <v>A4</v>
          </cell>
          <cell r="G141" t="str">
            <v>A4</v>
          </cell>
          <cell r="I141" t="str">
            <v>A4</v>
          </cell>
          <cell r="K141" t="str">
            <v>A4</v>
          </cell>
        </row>
        <row r="142">
          <cell r="E142">
            <v>33</v>
          </cell>
          <cell r="G142">
            <v>33</v>
          </cell>
          <cell r="H142" t="str">
            <v>1A1 + 1A2 + 9A3 + 20A4 + 2B1</v>
          </cell>
          <cell r="I142">
            <v>33</v>
          </cell>
          <cell r="J142" t="str">
            <v>1A1 + 2A2 + 9A3 + 20A4 + 1B1</v>
          </cell>
          <cell r="K142">
            <v>33</v>
          </cell>
          <cell r="L142" t="str">
            <v>1A1 + 2A2 + 9A3 + 20A4 + 1 B1</v>
          </cell>
        </row>
        <row r="143">
          <cell r="E143">
            <v>33</v>
          </cell>
          <cell r="G143">
            <v>33</v>
          </cell>
          <cell r="H143" t="str">
            <v>1A1 + 1A2 + 9A3 + 20A4 + 2B1</v>
          </cell>
          <cell r="I143">
            <v>33</v>
          </cell>
          <cell r="J143" t="str">
            <v>1A1 + 2A2 + 9A3 + 20A4 + 1B1</v>
          </cell>
          <cell r="K143">
            <v>33</v>
          </cell>
          <cell r="L143" t="str">
            <v>1A1 + 2A2 + 9A3 + 20A4 + 1 B1</v>
          </cell>
        </row>
        <row r="144">
          <cell r="D144" t="str">
            <v>01010006</v>
          </cell>
          <cell r="E144" t="str">
            <v>A2</v>
          </cell>
          <cell r="F144" t="str">
            <v>- Có bài viết đăng kỷ yếu hội thảo cấp trường (Hội thảo Quốc tế COSS 2020).
- Có bài viết hội thảo cấp khoa năm 2020</v>
          </cell>
          <cell r="G144" t="str">
            <v>A4</v>
          </cell>
          <cell r="I144" t="str">
            <v>A4</v>
          </cell>
          <cell r="K144" t="str">
            <v>A4</v>
          </cell>
        </row>
        <row r="145">
          <cell r="D145" t="str">
            <v>01010012</v>
          </cell>
          <cell r="E145" t="str">
            <v>A3</v>
          </cell>
          <cell r="F145" t="str">
            <v>Có viết bài hội thảo cấp khoa năm 2020</v>
          </cell>
          <cell r="G145" t="str">
            <v>A3</v>
          </cell>
          <cell r="I145" t="str">
            <v>A3</v>
          </cell>
          <cell r="K145" t="str">
            <v>A3</v>
          </cell>
        </row>
        <row r="146">
          <cell r="D146" t="str">
            <v>01004012</v>
          </cell>
          <cell r="E146" t="str">
            <v>A2</v>
          </cell>
          <cell r="F146" t="str">
            <v>Có bài viết đăng kỷ yếu hội thảo cấp trường (Hội thảo Quốc tế COSS 2020).</v>
          </cell>
          <cell r="G146" t="str">
            <v>A4</v>
          </cell>
          <cell r="I146" t="str">
            <v>A4</v>
          </cell>
          <cell r="K146" t="str">
            <v>A4</v>
          </cell>
        </row>
        <row r="147">
          <cell r="D147" t="str">
            <v>01010026</v>
          </cell>
          <cell r="E147" t="str">
            <v>A2</v>
          </cell>
          <cell r="F147" t="str">
            <v>Có bài viết đăng kỷ yếu hội thảo cấp trường (Hội thảo Quốc tế COSS 2020).</v>
          </cell>
          <cell r="G147" t="str">
            <v>A4</v>
          </cell>
          <cell r="I147" t="str">
            <v>A4</v>
          </cell>
          <cell r="K147" t="str">
            <v>A4</v>
          </cell>
        </row>
        <row r="148">
          <cell r="D148" t="str">
            <v>01010023</v>
          </cell>
          <cell r="E148" t="str">
            <v>A3</v>
          </cell>
          <cell r="F148" t="str">
            <v>Có bài viết Hội thảo cấp khoa trong tháng 03/2021</v>
          </cell>
          <cell r="G148" t="str">
            <v>A4</v>
          </cell>
          <cell r="I148" t="str">
            <v>A4</v>
          </cell>
          <cell r="K148" t="str">
            <v>A4</v>
          </cell>
        </row>
        <row r="149">
          <cell r="D149" t="str">
            <v>01010029</v>
          </cell>
          <cell r="E149" t="str">
            <v>A3</v>
          </cell>
          <cell r="F149" t="str">
            <v>Có sáng kiến được công nhận cấp trường</v>
          </cell>
          <cell r="G149" t="str">
            <v>A4</v>
          </cell>
          <cell r="I149" t="str">
            <v>A4</v>
          </cell>
          <cell r="K149" t="str">
            <v>A4</v>
          </cell>
        </row>
        <row r="150">
          <cell r="D150" t="str">
            <v>01010024</v>
          </cell>
          <cell r="E150" t="str">
            <v>A3</v>
          </cell>
          <cell r="F150" t="str">
            <v>Có viết bài hội thảo cấp khoa năm 2020</v>
          </cell>
          <cell r="G150" t="str">
            <v>A4</v>
          </cell>
          <cell r="I150" t="str">
            <v>A4</v>
          </cell>
          <cell r="K150" t="str">
            <v>A4</v>
          </cell>
        </row>
        <row r="151">
          <cell r="D151" t="str">
            <v>01010017</v>
          </cell>
          <cell r="E151" t="str">
            <v>A3</v>
          </cell>
          <cell r="F151" t="str">
            <v>- Có viết bài hội thảo cấp khoa năm 2020</v>
          </cell>
          <cell r="G151" t="str">
            <v>A4</v>
          </cell>
          <cell r="I151" t="str">
            <v>A4</v>
          </cell>
          <cell r="K151" t="str">
            <v>A4</v>
          </cell>
        </row>
        <row r="152">
          <cell r="D152" t="str">
            <v>01022048</v>
          </cell>
          <cell r="E152" t="str">
            <v>A3</v>
          </cell>
          <cell r="F152" t="str">
            <v>Có bài viết Hội thảo cấp khoa trong tháng 03/2021</v>
          </cell>
          <cell r="G152" t="str">
            <v>A4</v>
          </cell>
          <cell r="I152" t="str">
            <v>A4</v>
          </cell>
          <cell r="K152" t="str">
            <v>A4</v>
          </cell>
        </row>
        <row r="153">
          <cell r="D153" t="str">
            <v>01010039</v>
          </cell>
          <cell r="E153" t="str">
            <v>A2</v>
          </cell>
          <cell r="F153" t="str">
            <v>- Có bài viết đăng kỷ yếu hội thảo cấp trường (Hội thảo Quốc tế COSS 2020).
- Có bài viết hội thảo cấp khoa năm 2020</v>
          </cell>
          <cell r="G153" t="str">
            <v>A2</v>
          </cell>
          <cell r="I153" t="str">
            <v>A2</v>
          </cell>
          <cell r="K153" t="str">
            <v>A2</v>
          </cell>
        </row>
        <row r="154">
          <cell r="D154" t="str">
            <v>01010040</v>
          </cell>
          <cell r="E154" t="str">
            <v>A2</v>
          </cell>
          <cell r="F154" t="str">
            <v>- Có bài viết đăng kỷ yếu hội thảo cấp trường (Hội thảo Quốc tế COSS 2020).
- Có bài viết hội thảo cấp khoa năm 2020</v>
          </cell>
          <cell r="G154" t="str">
            <v>A3</v>
          </cell>
          <cell r="I154" t="str">
            <v>A3</v>
          </cell>
          <cell r="K154" t="str">
            <v>A3</v>
          </cell>
        </row>
        <row r="155">
          <cell r="D155" t="str">
            <v>01010009</v>
          </cell>
          <cell r="E155" t="str">
            <v>A3</v>
          </cell>
          <cell r="F155" t="str">
            <v>Có bài viết Hội thảo cấp khoa trong tháng 03/2021</v>
          </cell>
          <cell r="G155" t="str">
            <v>A3</v>
          </cell>
          <cell r="I155" t="str">
            <v>A3</v>
          </cell>
          <cell r="K155" t="str">
            <v>A3</v>
          </cell>
        </row>
        <row r="156">
          <cell r="D156" t="str">
            <v>01010020</v>
          </cell>
          <cell r="E156" t="str">
            <v>A3</v>
          </cell>
          <cell r="F156" t="str">
            <v>- Có sáng kiến được công nhận cấp trường</v>
          </cell>
          <cell r="G156" t="str">
            <v>A4</v>
          </cell>
          <cell r="I156" t="str">
            <v>A4</v>
          </cell>
          <cell r="K156" t="str">
            <v>A4</v>
          </cell>
        </row>
        <row r="157">
          <cell r="D157" t="str">
            <v>01010018</v>
          </cell>
          <cell r="E157" t="str">
            <v>A2</v>
          </cell>
          <cell r="F157" t="str">
            <v>- Có bài viết đăng kỷ yếu hội thảo cấp trường (Hội thảo Quốc tế COSS 2020).
- Có bài viết hội thảo cấp khoa năm 2020</v>
          </cell>
          <cell r="G157" t="str">
            <v>A4</v>
          </cell>
          <cell r="I157" t="str">
            <v>A4</v>
          </cell>
          <cell r="K157" t="str">
            <v>A4</v>
          </cell>
        </row>
        <row r="158">
          <cell r="D158" t="str">
            <v>01010019</v>
          </cell>
          <cell r="E158" t="str">
            <v>A4</v>
          </cell>
          <cell r="G158" t="str">
            <v>B1</v>
          </cell>
          <cell r="H158" t="str">
            <v>Ra đề thi phần câu hỏi dẫn bị dư từ</v>
          </cell>
          <cell r="I158" t="str">
            <v>B1</v>
          </cell>
          <cell r="J158" t="str">
            <v>Nhất trí với xếp loại của đơn vị</v>
          </cell>
          <cell r="K158" t="str">
            <v>B1</v>
          </cell>
          <cell r="L158" t="str">
            <v>GV sai sót khi ra đề thi</v>
          </cell>
        </row>
        <row r="159">
          <cell r="D159" t="str">
            <v>01010015</v>
          </cell>
          <cell r="E159" t="str">
            <v>A3</v>
          </cell>
          <cell r="F159" t="str">
            <v>Có viết bài hội thảo cấp khoa năm 2020</v>
          </cell>
          <cell r="G159" t="str">
            <v>A4</v>
          </cell>
          <cell r="I159" t="str">
            <v>A4</v>
          </cell>
          <cell r="K159" t="str">
            <v>A4</v>
          </cell>
        </row>
        <row r="160">
          <cell r="D160" t="str">
            <v>01010027</v>
          </cell>
          <cell r="E160" t="str">
            <v>A4</v>
          </cell>
          <cell r="G160" t="str">
            <v>B1</v>
          </cell>
          <cell r="H160" t="str">
            <v>Ra đề thi  thiếu khoảng trắng để SV điền đáp án</v>
          </cell>
          <cell r="I160" t="str">
            <v>A4</v>
          </cell>
          <cell r="J160" t="str">
            <v>Đề nghị nâng lên A4 và nhắc nhở đối với GV do GV vi phạm lần đầu và  GV có phối hợp với phòng Khảo thí khắc phục ngay trong giờ thi, sinh viên đã làm bài bình thường theo đúng tiến độ</v>
          </cell>
          <cell r="K160" t="str">
            <v>A4</v>
          </cell>
          <cell r="L160" t="str">
            <v>GV đã khắc phục ngay trong giờ thi không làm ảnh hưởng đến bài thi SV. 'Nhắc nhở GV cẩn thận, kiểm tra kỹ khi ra đề thi</v>
          </cell>
        </row>
        <row r="161">
          <cell r="D161" t="str">
            <v>01002025</v>
          </cell>
          <cell r="E161" t="str">
            <v>A4</v>
          </cell>
          <cell r="G161" t="str">
            <v>A4</v>
          </cell>
          <cell r="I161" t="str">
            <v>A4</v>
          </cell>
          <cell r="K161" t="str">
            <v>A4</v>
          </cell>
        </row>
        <row r="162">
          <cell r="D162" t="str">
            <v>01010162</v>
          </cell>
          <cell r="E162" t="str">
            <v>A4</v>
          </cell>
          <cell r="G162" t="str">
            <v>A4</v>
          </cell>
          <cell r="I162" t="str">
            <v>A4</v>
          </cell>
          <cell r="K162" t="str">
            <v>A4</v>
          </cell>
        </row>
        <row r="163">
          <cell r="D163" t="str">
            <v>01010141</v>
          </cell>
          <cell r="E163" t="str">
            <v>A3</v>
          </cell>
          <cell r="F163" t="str">
            <v>Có viết bài hội thảo cấp khoa năm 2020</v>
          </cell>
          <cell r="G163" t="str">
            <v>A3</v>
          </cell>
          <cell r="I163" t="str">
            <v>A3</v>
          </cell>
          <cell r="K163" t="str">
            <v>A3</v>
          </cell>
        </row>
        <row r="164">
          <cell r="D164" t="str">
            <v>01010033</v>
          </cell>
          <cell r="E164" t="str">
            <v>A3</v>
          </cell>
          <cell r="F164" t="str">
            <v>Có bài viết Hội thảo cấp khoa trong tháng 03/2021</v>
          </cell>
          <cell r="G164" t="str">
            <v>A4</v>
          </cell>
          <cell r="I164" t="str">
            <v>A4</v>
          </cell>
          <cell r="K164" t="str">
            <v>A4</v>
          </cell>
        </row>
        <row r="165">
          <cell r="D165" t="str">
            <v>01010037</v>
          </cell>
          <cell r="E165" t="str">
            <v>A1</v>
          </cell>
          <cell r="F165" t="str">
            <v>- Bài báo: Kiều Phương Chi, Mai Thế Tân, Dương Đức Kiên(2020), "Về một lớp không gian các họ số khả tổng",  Tạp Chí Khoa học Trường Đại học Vinh, ISSN 1859-2228</v>
          </cell>
          <cell r="G165" t="str">
            <v>A4</v>
          </cell>
          <cell r="I165" t="str">
            <v>A4</v>
          </cell>
          <cell r="K165" t="str">
            <v>A4</v>
          </cell>
        </row>
        <row r="166">
          <cell r="D166" t="str">
            <v>01010031</v>
          </cell>
          <cell r="E166" t="str">
            <v>A3</v>
          </cell>
          <cell r="F166" t="str">
            <v>Có viết bài hội thảo cấp khoa năm 2020</v>
          </cell>
          <cell r="G166" t="str">
            <v>A4</v>
          </cell>
          <cell r="I166" t="str">
            <v>A4</v>
          </cell>
          <cell r="K166" t="str">
            <v>A4</v>
          </cell>
        </row>
        <row r="167">
          <cell r="D167" t="str">
            <v>01005007</v>
          </cell>
          <cell r="E167" t="str">
            <v>A1</v>
          </cell>
          <cell r="F167" t="str">
            <v>- 2 Bài báo thuộc danh mục ISSI, 
- Có bài viết đăng kỷ yếu hội thảo cấp trường (Hội thảo Quốc tế COSS 2020)</v>
          </cell>
          <cell r="G167" t="str">
            <v>A1</v>
          </cell>
          <cell r="I167" t="str">
            <v>A1</v>
          </cell>
          <cell r="K167" t="str">
            <v>A1</v>
          </cell>
        </row>
        <row r="168">
          <cell r="D168" t="str">
            <v>01010007</v>
          </cell>
          <cell r="E168" t="str">
            <v>A3</v>
          </cell>
          <cell r="F168" t="str">
            <v>Có viết bài hội thảo cấp khoa năm 2020</v>
          </cell>
          <cell r="G168" t="str">
            <v>A3</v>
          </cell>
          <cell r="I168" t="str">
            <v>A3</v>
          </cell>
          <cell r="K168" t="str">
            <v>A3</v>
          </cell>
        </row>
        <row r="169">
          <cell r="D169" t="str">
            <v>01010016</v>
          </cell>
          <cell r="E169" t="str">
            <v>A4</v>
          </cell>
          <cell r="G169" t="str">
            <v>A4</v>
          </cell>
          <cell r="I169" t="str">
            <v>A4</v>
          </cell>
          <cell r="K169" t="str">
            <v>A4</v>
          </cell>
        </row>
        <row r="170">
          <cell r="D170" t="str">
            <v>01010028</v>
          </cell>
          <cell r="E170" t="str">
            <v>A2</v>
          </cell>
          <cell r="F170" t="str">
            <v>- Có bài viết đăng kỷ yếu hội thảo cấp trường (Hội thảo Quốc tế COSS 2020).</v>
          </cell>
          <cell r="G170" t="str">
            <v>A3</v>
          </cell>
          <cell r="I170" t="str">
            <v>A3</v>
          </cell>
          <cell r="K170" t="str">
            <v>A3</v>
          </cell>
        </row>
        <row r="171">
          <cell r="D171" t="str">
            <v>01010003</v>
          </cell>
          <cell r="E171" t="str">
            <v>A4</v>
          </cell>
          <cell r="G171" t="str">
            <v>A4</v>
          </cell>
          <cell r="I171" t="str">
            <v>A4</v>
          </cell>
          <cell r="K171" t="str">
            <v>A4</v>
          </cell>
        </row>
        <row r="172">
          <cell r="D172" t="str">
            <v>01010032</v>
          </cell>
          <cell r="E172" t="str">
            <v>A4</v>
          </cell>
          <cell r="G172" t="str">
            <v>A4</v>
          </cell>
          <cell r="I172" t="str">
            <v>A2</v>
          </cell>
          <cell r="J172" t="str">
            <v xml:space="preserve">Nhất trí với đề nghị của đơn vị nâng lên A2 do cá nhân tham gia và hoàn thành tốt các hoạt động của trường và đơn vị </v>
          </cell>
          <cell r="K172" t="str">
            <v>A2</v>
          </cell>
          <cell r="L172" t="str">
            <v>Cá nhân tích cực tham gia các hoạt động tuyển sinh, quảng bá hình ảnh của nhà trường, đơn vị</v>
          </cell>
        </row>
        <row r="173">
          <cell r="D173" t="str">
            <v>01010030</v>
          </cell>
          <cell r="E173" t="str">
            <v>A3</v>
          </cell>
          <cell r="F173" t="str">
            <v>Có viết bài hội thảo cấp khoa năm 2020</v>
          </cell>
          <cell r="G173" t="str">
            <v>A3</v>
          </cell>
          <cell r="I173" t="str">
            <v>A3</v>
          </cell>
          <cell r="K173" t="str">
            <v>A3</v>
          </cell>
        </row>
        <row r="174">
          <cell r="D174" t="str">
            <v>01010022</v>
          </cell>
          <cell r="E174" t="str">
            <v>A4</v>
          </cell>
          <cell r="G174" t="str">
            <v>A4</v>
          </cell>
          <cell r="I174" t="str">
            <v>A4</v>
          </cell>
          <cell r="K174" t="str">
            <v>A4</v>
          </cell>
        </row>
        <row r="175">
          <cell r="D175" t="str">
            <v>01010021</v>
          </cell>
          <cell r="E175" t="str">
            <v>A3</v>
          </cell>
          <cell r="F175" t="str">
            <v>Có viết bài hội thảo cấp khoa năm 2020</v>
          </cell>
          <cell r="G175" t="str">
            <v>A3</v>
          </cell>
          <cell r="I175" t="str">
            <v>A3</v>
          </cell>
          <cell r="K175" t="str">
            <v>A3</v>
          </cell>
        </row>
        <row r="176">
          <cell r="D176" t="str">
            <v>01022005</v>
          </cell>
          <cell r="E176" t="str">
            <v>A3</v>
          </cell>
          <cell r="F176" t="str">
            <v>Có bài viết Hội thảo cấp khoa trong tháng 03/2021</v>
          </cell>
          <cell r="G176" t="str">
            <v>A3</v>
          </cell>
          <cell r="I176" t="str">
            <v>A3</v>
          </cell>
          <cell r="K176" t="str">
            <v>A3</v>
          </cell>
        </row>
        <row r="177">
          <cell r="E177">
            <v>16</v>
          </cell>
          <cell r="G177">
            <v>16</v>
          </cell>
          <cell r="H177" t="str">
            <v>0A1 + 0A2 + 8A3 + 8A4 + 0B1 + 0B2</v>
          </cell>
          <cell r="I177">
            <v>16</v>
          </cell>
          <cell r="J177" t="str">
            <v>0A1 + 1A2 + 8A3 + 7A4 + 0B1 + 0B2</v>
          </cell>
          <cell r="K177">
            <v>16</v>
          </cell>
          <cell r="L177" t="str">
            <v>0A1 + 1A2 + 8A3 + 7A4 + 0B1 + 0B2</v>
          </cell>
        </row>
        <row r="178">
          <cell r="E178">
            <v>16</v>
          </cell>
          <cell r="G178">
            <v>16</v>
          </cell>
          <cell r="H178" t="str">
            <v>0A1 + 0A2 + 8A3 + 8A4 + 0B1 + 0B2</v>
          </cell>
          <cell r="I178">
            <v>16</v>
          </cell>
          <cell r="J178" t="str">
            <v>0A1 + 1A2 + 8A3 + 7A4 + 0B1 + 0B2</v>
          </cell>
          <cell r="K178">
            <v>16</v>
          </cell>
          <cell r="L178" t="str">
            <v>0A1 + 1A2 + 8A3 + 7A4 + 0B1 + 0B2</v>
          </cell>
        </row>
        <row r="179">
          <cell r="D179" t="str">
            <v>01011005</v>
          </cell>
          <cell r="E179" t="str">
            <v>A2</v>
          </cell>
          <cell r="F179" t="str">
            <v>- Có bài viết đăng kỷ yếu hội thảo cấp trường (Hội thảo Quốc tế COSS 2020).
- Có SK được công nhận cấp trường</v>
          </cell>
          <cell r="G179" t="str">
            <v>A3</v>
          </cell>
          <cell r="I179" t="str">
            <v>A3</v>
          </cell>
          <cell r="K179" t="str">
            <v>A3</v>
          </cell>
        </row>
        <row r="180">
          <cell r="D180" t="str">
            <v>01011011</v>
          </cell>
          <cell r="E180" t="str">
            <v>A2</v>
          </cell>
          <cell r="F180" t="str">
            <v>- Có bài viết đăng kỷ yếu hội thảo cấp trường (Hội thảo Quốc tế COSS 2020).</v>
          </cell>
          <cell r="G180" t="str">
            <v>A4</v>
          </cell>
          <cell r="I180" t="str">
            <v>A4</v>
          </cell>
          <cell r="K180" t="str">
            <v>A4</v>
          </cell>
        </row>
        <row r="181">
          <cell r="D181" t="str">
            <v>01011013</v>
          </cell>
          <cell r="E181" t="str">
            <v>A2</v>
          </cell>
          <cell r="F181" t="str">
            <v>- Có bài viết đăng kỷ yếu hội thảo cấp trường (Hội thảo Quốc tế COSS 2020).</v>
          </cell>
          <cell r="G181" t="str">
            <v>A3</v>
          </cell>
          <cell r="I181" t="str">
            <v>A3</v>
          </cell>
          <cell r="K181" t="str">
            <v>A3</v>
          </cell>
        </row>
        <row r="182">
          <cell r="D182" t="str">
            <v>01011009</v>
          </cell>
          <cell r="E182" t="str">
            <v>A2</v>
          </cell>
          <cell r="F182" t="str">
            <v>- Có bài viết đăng kỷ yếu hội thảo cấp trường (Hội thảo Quốc tế COSS 2020).</v>
          </cell>
          <cell r="G182" t="str">
            <v>A3</v>
          </cell>
          <cell r="I182" t="str">
            <v>A3</v>
          </cell>
          <cell r="K182" t="str">
            <v>A3</v>
          </cell>
        </row>
        <row r="183">
          <cell r="D183" t="str">
            <v>01011001</v>
          </cell>
          <cell r="E183" t="str">
            <v>A4</v>
          </cell>
          <cell r="G183" t="str">
            <v>A4</v>
          </cell>
          <cell r="I183" t="str">
            <v>A4</v>
          </cell>
          <cell r="K183" t="str">
            <v>A4</v>
          </cell>
        </row>
        <row r="184">
          <cell r="D184" t="str">
            <v>01011014</v>
          </cell>
          <cell r="E184" t="str">
            <v>A2</v>
          </cell>
          <cell r="F184" t="str">
            <v>- Có bài viết đăng kỷ yếu hội thảo cấp trường (Hội thảo Quốc tế COSS 2020).</v>
          </cell>
          <cell r="G184" t="str">
            <v>A4</v>
          </cell>
          <cell r="I184" t="str">
            <v>A4</v>
          </cell>
          <cell r="K184" t="str">
            <v>A4</v>
          </cell>
        </row>
        <row r="185">
          <cell r="D185" t="str">
            <v>01010005</v>
          </cell>
          <cell r="E185" t="str">
            <v>A2</v>
          </cell>
          <cell r="F185" t="str">
            <v>- Có bài viết đăng kỷ yếu hội thảo cấp trường (Hội thảo Quốc tế COSS 2020).</v>
          </cell>
          <cell r="G185" t="str">
            <v>A4</v>
          </cell>
          <cell r="I185" t="str">
            <v>A3</v>
          </cell>
          <cell r="J185" t="str">
            <v>Đề nghị xếp loại A3 do cá nhân có tham gia công việc của trường và Công đoàn</v>
          </cell>
          <cell r="K185" t="str">
            <v>A3</v>
          </cell>
          <cell r="L185" t="str">
            <v>Cá nhân tích cực tham gia các hoạt động của nhà trường và Công đoàn</v>
          </cell>
        </row>
        <row r="186">
          <cell r="D186" t="str">
            <v>01011016</v>
          </cell>
          <cell r="E186" t="str">
            <v>A2</v>
          </cell>
          <cell r="F186" t="str">
            <v>- Có bài viết đăng kỷ yếu hội thảo cấp trường (Hội thảo Quốc tế COSS 2020).</v>
          </cell>
          <cell r="G186" t="str">
            <v>A4</v>
          </cell>
          <cell r="I186" t="str">
            <v>A4</v>
          </cell>
          <cell r="K186" t="str">
            <v>A4</v>
          </cell>
        </row>
        <row r="187">
          <cell r="D187" t="str">
            <v>01011012</v>
          </cell>
          <cell r="E187" t="str">
            <v>A2</v>
          </cell>
          <cell r="F187" t="str">
            <v>- Có bài viết đăng kỷ yếu hội thảo cấp trường (Hội thảo Quốc tế COSS 2020).</v>
          </cell>
          <cell r="G187" t="str">
            <v>A3</v>
          </cell>
          <cell r="I187" t="str">
            <v>A3</v>
          </cell>
          <cell r="K187" t="str">
            <v>A3</v>
          </cell>
        </row>
        <row r="188">
          <cell r="D188" t="str">
            <v>01011007</v>
          </cell>
          <cell r="E188" t="str">
            <v>A2</v>
          </cell>
          <cell r="F188" t="str">
            <v>- Có bài viết đăng kỷ yếu hội thảo cấp trường (Hội thảo Quốc tế COSS 2020).</v>
          </cell>
          <cell r="G188" t="str">
            <v>A4</v>
          </cell>
          <cell r="I188" t="str">
            <v>A4</v>
          </cell>
          <cell r="K188" t="str">
            <v>A4</v>
          </cell>
        </row>
        <row r="189">
          <cell r="D189" t="str">
            <v>01011008</v>
          </cell>
          <cell r="E189" t="str">
            <v>A2</v>
          </cell>
          <cell r="F189" t="str">
            <v>- Có bài viết đăng kỷ yếu hội thảo cấp trường (Hội thảo Quốc tế COSS 2020).</v>
          </cell>
          <cell r="G189" t="str">
            <v>A4</v>
          </cell>
          <cell r="I189" t="str">
            <v>A4</v>
          </cell>
          <cell r="K189" t="str">
            <v>A4</v>
          </cell>
        </row>
        <row r="190">
          <cell r="D190" t="str">
            <v>01011015</v>
          </cell>
          <cell r="E190" t="str">
            <v>A2</v>
          </cell>
          <cell r="F190" t="str">
            <v>- Có bài viết đăng kỷ yếu hội thảo cấp trường (Hội thảo Quốc tế COSS 2020).</v>
          </cell>
          <cell r="G190" t="str">
            <v>A3</v>
          </cell>
          <cell r="I190" t="str">
            <v>A2</v>
          </cell>
          <cell r="J190" t="str">
            <v>Đề nghị xếp loại A2 do cá nhân tích cực tham gia công tác tuyển sinh trực tuyến</v>
          </cell>
          <cell r="K190" t="str">
            <v>A2</v>
          </cell>
          <cell r="L190" t="str">
            <v>Cá nhân tích cực tham gia các hoạt động tư vấn tuyển sinh trực tuyến của nhà trường</v>
          </cell>
        </row>
        <row r="191">
          <cell r="D191" t="str">
            <v>01011010</v>
          </cell>
          <cell r="E191" t="str">
            <v>A2</v>
          </cell>
          <cell r="F191" t="str">
            <v>- Có bài viết đăng kỷ yếu hội thảo cấp trường (Hội thảo Quốc tế COSS 2020).</v>
          </cell>
          <cell r="G191" t="str">
            <v>A3</v>
          </cell>
          <cell r="I191" t="str">
            <v>A3</v>
          </cell>
          <cell r="K191" t="str">
            <v>A3</v>
          </cell>
        </row>
        <row r="192">
          <cell r="D192" t="str">
            <v>01011018</v>
          </cell>
          <cell r="E192" t="str">
            <v>A2</v>
          </cell>
          <cell r="F192" t="str">
            <v>- Có bài viết đăng kỷ yếu hội thảo cấp trường (Hội thảo Quốc tế COSS 2020).</v>
          </cell>
          <cell r="G192" t="str">
            <v>A4</v>
          </cell>
          <cell r="I192" t="str">
            <v>A4</v>
          </cell>
          <cell r="K192" t="str">
            <v>A4</v>
          </cell>
        </row>
        <row r="193">
          <cell r="D193" t="str">
            <v>01011002</v>
          </cell>
          <cell r="E193" t="str">
            <v>A2</v>
          </cell>
          <cell r="F193" t="str">
            <v>- Có bài viết đăng kỷ yếu hội thảo cấp trường (Hội thảo Quốc tế COSS 2020).</v>
          </cell>
          <cell r="G193" t="str">
            <v>A3</v>
          </cell>
          <cell r="I193" t="str">
            <v>A3</v>
          </cell>
          <cell r="K193" t="str">
            <v>A3</v>
          </cell>
        </row>
        <row r="194">
          <cell r="D194" t="str">
            <v>01011006</v>
          </cell>
          <cell r="E194" t="str">
            <v>A2</v>
          </cell>
          <cell r="F194" t="str">
            <v>- Có bài viết đăng kỷ yếu hội thảo cấp trường (Hội thảo Quốc tế COSS 2020).</v>
          </cell>
          <cell r="G194" t="str">
            <v>A3</v>
          </cell>
          <cell r="I194" t="str">
            <v>A3</v>
          </cell>
          <cell r="K194" t="str">
            <v>A3</v>
          </cell>
        </row>
        <row r="195">
          <cell r="E195">
            <v>25</v>
          </cell>
          <cell r="G195">
            <v>25</v>
          </cell>
          <cell r="H195" t="str">
            <v>4A1 + 1A2 + 9A3 + 11A4 + 0B1 + 0B2 + 0C1</v>
          </cell>
          <cell r="I195">
            <v>25</v>
          </cell>
          <cell r="J195" t="str">
            <v>4A1 + 1A2 + 9A3 + 11A4 + 0B1 + 0B2 + 0C1</v>
          </cell>
          <cell r="K195">
            <v>25</v>
          </cell>
          <cell r="L195" t="str">
            <v>4A1 + 1A2 + 9A3 + 11A4 + 0B1 + 0B2 + 0C1</v>
          </cell>
        </row>
        <row r="196">
          <cell r="E196">
            <v>25</v>
          </cell>
          <cell r="G196">
            <v>25</v>
          </cell>
          <cell r="H196" t="str">
            <v>4A1 + 1A2 + 9A3 + 11A4 + 0B1 + 0B2 + 0C1</v>
          </cell>
          <cell r="I196">
            <v>25</v>
          </cell>
          <cell r="J196" t="str">
            <v>4A1 + 1A2 + 9A3 + 11A4 + 0B1 + 0B2 + 0C1</v>
          </cell>
          <cell r="K196">
            <v>25</v>
          </cell>
          <cell r="L196" t="str">
            <v>4A1 + 1A2 + 9A3 + 11A4 + 0B1 + 0B2 + 0C1</v>
          </cell>
        </row>
        <row r="197">
          <cell r="D197" t="str">
            <v>01012003</v>
          </cell>
          <cell r="E197" t="str">
            <v>A1</v>
          </cell>
          <cell r="F197" t="str">
            <v>- Tham gia Đề án hợp tác đào tạo trình độ cao đẳng chất lượng cao giữa Trường CĐ Lý Tự Trọng Tp.HCM với công ty TNHH Sản xuất và Kinh doanh VINFAST (QĐ số 496A/QĐ-LTT-ĐT ngày 30/5/2020)</v>
          </cell>
          <cell r="G197" t="str">
            <v>A1</v>
          </cell>
          <cell r="I197" t="str">
            <v>A1</v>
          </cell>
          <cell r="K197" t="str">
            <v>A1</v>
          </cell>
        </row>
        <row r="198">
          <cell r="D198" t="str">
            <v>01012008</v>
          </cell>
          <cell r="E198" t="str">
            <v>A3</v>
          </cell>
          <cell r="F198" t="str">
            <v>Kỷ yếu hội thảo khoa học cấp khoa</v>
          </cell>
          <cell r="G198" t="str">
            <v>A3</v>
          </cell>
          <cell r="I198" t="str">
            <v>A3</v>
          </cell>
          <cell r="K198" t="str">
            <v>A3</v>
          </cell>
        </row>
        <row r="199">
          <cell r="D199" t="str">
            <v>01012007</v>
          </cell>
          <cell r="E199" t="str">
            <v>A3</v>
          </cell>
          <cell r="F199" t="str">
            <v>Kỷ yếu hội thảo khoa học cấp khoa</v>
          </cell>
          <cell r="G199" t="str">
            <v>A3</v>
          </cell>
          <cell r="I199" t="str">
            <v>A3</v>
          </cell>
          <cell r="K199" t="str">
            <v>A3</v>
          </cell>
        </row>
        <row r="200">
          <cell r="D200" t="str">
            <v>01012013</v>
          </cell>
          <cell r="E200" t="str">
            <v>A2</v>
          </cell>
          <cell r="F200" t="str">
            <v>- Có bài viết đăng kỷ yếu hội thảo cấp trường (Hội thảo Quốc tế COSS 2020).</v>
          </cell>
          <cell r="G200" t="str">
            <v>A2</v>
          </cell>
          <cell r="I200" t="str">
            <v>A2</v>
          </cell>
          <cell r="K200" t="str">
            <v>A2</v>
          </cell>
        </row>
        <row r="201">
          <cell r="D201" t="str">
            <v>01012023</v>
          </cell>
          <cell r="E201" t="str">
            <v>A1</v>
          </cell>
          <cell r="F201" t="str">
            <v>- Nghiên cứu khoa học cấp trường năm 2020 thi công cánh tay robot 6 bậc tự do 
- Có bài viết đăng kỷ yếu hội thảo cấp trường (Hội thảo Quốc tế COSS 2020).</v>
          </cell>
          <cell r="G201" t="str">
            <v>A1</v>
          </cell>
          <cell r="I201" t="str">
            <v>A1</v>
          </cell>
          <cell r="K201" t="str">
            <v>A1</v>
          </cell>
        </row>
        <row r="202">
          <cell r="D202" t="str">
            <v>01012014</v>
          </cell>
          <cell r="E202" t="str">
            <v>A3</v>
          </cell>
          <cell r="F202" t="str">
            <v>Có bài viết Hội thảo cấp khoa trong tháng 03/2021</v>
          </cell>
          <cell r="G202" t="str">
            <v>A3</v>
          </cell>
          <cell r="I202" t="str">
            <v>A3</v>
          </cell>
          <cell r="K202" t="str">
            <v>A3</v>
          </cell>
        </row>
        <row r="203">
          <cell r="D203" t="str">
            <v>01012005</v>
          </cell>
          <cell r="E203" t="str">
            <v>A2</v>
          </cell>
          <cell r="F203" t="str">
            <v>- Có bài viết đăng kỷ yếu hội thảo cấp trường (Hội thảo Quốc tế COSS 2020).</v>
          </cell>
          <cell r="G203" t="str">
            <v>A3</v>
          </cell>
          <cell r="I203" t="str">
            <v>A3</v>
          </cell>
          <cell r="K203" t="str">
            <v>A3</v>
          </cell>
        </row>
        <row r="204">
          <cell r="D204" t="str">
            <v>01012006</v>
          </cell>
          <cell r="E204" t="str">
            <v>A3</v>
          </cell>
          <cell r="F204" t="str">
            <v>Có bài viết Hội thảo cấp khoa trong tháng 03/2021</v>
          </cell>
          <cell r="G204" t="str">
            <v>A3</v>
          </cell>
          <cell r="I204" t="str">
            <v>A3</v>
          </cell>
          <cell r="K204" t="str">
            <v>A3</v>
          </cell>
        </row>
        <row r="205">
          <cell r="D205" t="str">
            <v>01012004</v>
          </cell>
          <cell r="E205" t="str">
            <v>A4</v>
          </cell>
          <cell r="G205" t="str">
            <v>A4</v>
          </cell>
          <cell r="I205" t="str">
            <v>A4</v>
          </cell>
          <cell r="K205" t="str">
            <v>A4</v>
          </cell>
        </row>
        <row r="206">
          <cell r="D206" t="str">
            <v>01012012</v>
          </cell>
          <cell r="E206" t="str">
            <v>A4</v>
          </cell>
          <cell r="G206" t="str">
            <v>A4</v>
          </cell>
          <cell r="I206" t="str">
            <v>A4</v>
          </cell>
          <cell r="K206" t="str">
            <v>A4</v>
          </cell>
        </row>
        <row r="207">
          <cell r="D207" t="str">
            <v>01012016</v>
          </cell>
          <cell r="E207" t="str">
            <v>A4</v>
          </cell>
          <cell r="G207" t="str">
            <v>A4</v>
          </cell>
          <cell r="I207" t="str">
            <v>A4</v>
          </cell>
          <cell r="K207" t="str">
            <v>A4</v>
          </cell>
        </row>
        <row r="208">
          <cell r="D208" t="str">
            <v>01012015</v>
          </cell>
          <cell r="E208" t="str">
            <v>A4</v>
          </cell>
          <cell r="G208" t="str">
            <v>A4</v>
          </cell>
          <cell r="I208" t="str">
            <v>A4</v>
          </cell>
          <cell r="K208" t="str">
            <v>A4</v>
          </cell>
        </row>
        <row r="209">
          <cell r="D209" t="str">
            <v>01012019</v>
          </cell>
          <cell r="E209" t="str">
            <v>A4</v>
          </cell>
          <cell r="G209" t="str">
            <v>A4</v>
          </cell>
          <cell r="I209" t="str">
            <v>A4</v>
          </cell>
          <cell r="K209" t="str">
            <v>A4</v>
          </cell>
        </row>
        <row r="210">
          <cell r="D210" t="str">
            <v>01012018</v>
          </cell>
          <cell r="E210" t="str">
            <v>A4</v>
          </cell>
          <cell r="G210" t="str">
            <v>A4</v>
          </cell>
          <cell r="I210" t="str">
            <v>A4</v>
          </cell>
          <cell r="K210" t="str">
            <v>A4</v>
          </cell>
        </row>
        <row r="211">
          <cell r="D211" t="str">
            <v>01012017</v>
          </cell>
          <cell r="E211" t="str">
            <v>A3</v>
          </cell>
          <cell r="F211" t="str">
            <v>Kỷ yếu hội thảo khoa học cấp khoa</v>
          </cell>
          <cell r="G211" t="str">
            <v>A4</v>
          </cell>
          <cell r="I211" t="str">
            <v>A4</v>
          </cell>
          <cell r="K211" t="str">
            <v>A4</v>
          </cell>
        </row>
        <row r="212">
          <cell r="D212" t="str">
            <v>01012022</v>
          </cell>
          <cell r="E212" t="str">
            <v>A4</v>
          </cell>
          <cell r="G212" t="str">
            <v>A4</v>
          </cell>
          <cell r="I212" t="str">
            <v>A4</v>
          </cell>
          <cell r="K212" t="str">
            <v>A4</v>
          </cell>
        </row>
        <row r="213">
          <cell r="D213" t="str">
            <v>01012020</v>
          </cell>
          <cell r="E213" t="str">
            <v>A3</v>
          </cell>
          <cell r="F213" t="str">
            <v>Kỷ yếu hội thảo khoa học cấp khoa</v>
          </cell>
          <cell r="G213" t="str">
            <v>A3</v>
          </cell>
          <cell r="I213" t="str">
            <v>A3</v>
          </cell>
          <cell r="K213" t="str">
            <v>A3</v>
          </cell>
        </row>
        <row r="214">
          <cell r="D214" t="str">
            <v>01012021</v>
          </cell>
          <cell r="E214" t="str">
            <v>A4</v>
          </cell>
          <cell r="G214" t="str">
            <v>A4</v>
          </cell>
          <cell r="I214" t="str">
            <v>A4</v>
          </cell>
          <cell r="K214" t="str">
            <v>A4</v>
          </cell>
        </row>
        <row r="215">
          <cell r="D215" t="str">
            <v>01012011</v>
          </cell>
          <cell r="E215" t="str">
            <v>A4</v>
          </cell>
          <cell r="G215" t="str">
            <v>A4</v>
          </cell>
          <cell r="I215" t="str">
            <v>A4</v>
          </cell>
          <cell r="K215" t="str">
            <v>A4</v>
          </cell>
        </row>
        <row r="216">
          <cell r="D216" t="str">
            <v>01017002</v>
          </cell>
          <cell r="E216" t="str">
            <v>A4</v>
          </cell>
          <cell r="G216" t="str">
            <v>A4</v>
          </cell>
          <cell r="I216" t="str">
            <v>A4</v>
          </cell>
          <cell r="K216" t="str">
            <v>A4</v>
          </cell>
        </row>
        <row r="217">
          <cell r="D217" t="str">
            <v>01012028</v>
          </cell>
          <cell r="E217" t="str">
            <v>A3</v>
          </cell>
          <cell r="F217" t="str">
            <v>Có SK được công nhận cấp trường</v>
          </cell>
          <cell r="G217" t="str">
            <v>A3</v>
          </cell>
          <cell r="I217" t="str">
            <v>A3</v>
          </cell>
          <cell r="K217" t="str">
            <v>A3</v>
          </cell>
        </row>
        <row r="218">
          <cell r="D218" t="str">
            <v>01012032</v>
          </cell>
          <cell r="E218" t="str">
            <v>A3</v>
          </cell>
          <cell r="F218" t="str">
            <v>Kỷ yếu hội thảo khoa học cấp khoa</v>
          </cell>
          <cell r="G218" t="str">
            <v>A3</v>
          </cell>
          <cell r="I218" t="str">
            <v>A3</v>
          </cell>
          <cell r="K218" t="str">
            <v>A3</v>
          </cell>
        </row>
        <row r="219">
          <cell r="D219" t="str">
            <v>01025017</v>
          </cell>
          <cell r="E219" t="str">
            <v>A1</v>
          </cell>
          <cell r="F219" t="str">
            <v xml:space="preserve">Nghiên cứu khoa học cấp trường năm 2020 thi công cánh tay robot 6 bậc tự do </v>
          </cell>
          <cell r="G219" t="str">
            <v>A1</v>
          </cell>
          <cell r="I219" t="str">
            <v>A1</v>
          </cell>
          <cell r="K219" t="str">
            <v>A1</v>
          </cell>
        </row>
        <row r="220">
          <cell r="D220" t="str">
            <v>01006004</v>
          </cell>
          <cell r="E220" t="str">
            <v>A3</v>
          </cell>
          <cell r="F220" t="str">
            <v>Kỷ yếu hội thảo khoa học cấp khoa</v>
          </cell>
          <cell r="G220" t="str">
            <v>A3</v>
          </cell>
          <cell r="I220" t="str">
            <v>A3</v>
          </cell>
          <cell r="K220" t="str">
            <v>A3</v>
          </cell>
        </row>
        <row r="221">
          <cell r="D221" t="str">
            <v>01013068</v>
          </cell>
          <cell r="E221" t="str">
            <v>A1</v>
          </cell>
          <cell r="F221" t="str">
            <v>- Nghiên cứu khoa học cấp trường năm 2020 Thi công xe điện chạy bằng năng lượng mặt trời
- Có bài viết đăng kỷ yếu hội thảo cấp trường (Hội thảo Quốc tế COSS 2020).</v>
          </cell>
          <cell r="G221" t="str">
            <v>A1</v>
          </cell>
          <cell r="I221" t="str">
            <v>A1</v>
          </cell>
          <cell r="K221" t="str">
            <v>A1</v>
          </cell>
        </row>
        <row r="222">
          <cell r="E222">
            <v>25</v>
          </cell>
          <cell r="G222">
            <v>25</v>
          </cell>
          <cell r="H222" t="str">
            <v>0A1 + 1A2 + 9A3 + 13A4 + 2B1 + 0B2 + 0C1</v>
          </cell>
          <cell r="I222">
            <v>25</v>
          </cell>
          <cell r="J222" t="str">
            <v>1A1 + 2A2 + 7A3 + 13A4 + 2B1 + 0B2 + 0C1</v>
          </cell>
          <cell r="K222">
            <v>25</v>
          </cell>
          <cell r="L222" t="str">
            <v>1A1 + 2A2 + 7A3 + 15A4 + 0B1 + 0B2 + 0C1</v>
          </cell>
        </row>
        <row r="223">
          <cell r="E223">
            <v>25</v>
          </cell>
          <cell r="G223">
            <v>25</v>
          </cell>
          <cell r="H223" t="str">
            <v>0A1 + 1A2 + 9A3 + 13A4 + 2B1 + 0B2 + 0C1</v>
          </cell>
          <cell r="I223">
            <v>25</v>
          </cell>
          <cell r="J223" t="str">
            <v>1A1 + 2A2 + 7A3 + 13A4 + 2B1 + 0B2 + 0C1</v>
          </cell>
          <cell r="K223">
            <v>25</v>
          </cell>
          <cell r="L223" t="str">
            <v>1A1 + 2A2 + 7A3 + 15A4 + 0B1 + 0B2 + 0C1</v>
          </cell>
        </row>
        <row r="224">
          <cell r="D224" t="str">
            <v>01015042</v>
          </cell>
          <cell r="E224" t="str">
            <v>A2</v>
          </cell>
          <cell r="F224" t="str">
            <v>- Có bài viết sáng kiến đạt PVAH cấp ngành (QĐ số 1720/QĐ-GDĐT ngày 21/8/2020)</v>
          </cell>
          <cell r="G224" t="str">
            <v>A2</v>
          </cell>
          <cell r="I224" t="str">
            <v>A1</v>
          </cell>
          <cell r="J224" t="str">
            <v>Đề nghị nâng lên A1</v>
          </cell>
          <cell r="K224" t="str">
            <v>A1</v>
          </cell>
          <cell r="L224" t="str">
            <v>Cá nhân tích cực tham gia các hoạt động tuyển sinh, quảng bá hình ảnh của nhà trường, đơn vị</v>
          </cell>
        </row>
        <row r="225">
          <cell r="D225" t="str">
            <v>01015005</v>
          </cell>
          <cell r="E225" t="str">
            <v>A3</v>
          </cell>
          <cell r="F225" t="str">
            <v>Bài tham luận cấp Khoa (Hội thảo khoa học Khoa Công nghệ Thông tin ngày 28/06/20)</v>
          </cell>
          <cell r="G225" t="str">
            <v>A4</v>
          </cell>
          <cell r="I225" t="str">
            <v>A4</v>
          </cell>
          <cell r="K225" t="str">
            <v>A4</v>
          </cell>
        </row>
        <row r="226">
          <cell r="D226" t="str">
            <v>01015022</v>
          </cell>
          <cell r="E226" t="str">
            <v>A2</v>
          </cell>
          <cell r="F226" t="str">
            <v>- Có bài viết đăng kỷ yếu hội thảo cấp trường (Hội thảo Quốc tế COSS 2020).
- Có bài viết sáng kiến đạt PVAH cấp ngành (QĐ số 1720/QĐ-GDĐT ngày 21/8/2020)</v>
          </cell>
          <cell r="G226" t="str">
            <v>A3</v>
          </cell>
          <cell r="I226" t="str">
            <v>A2</v>
          </cell>
          <cell r="J226" t="str">
            <v>Đề nghị nâng lên A2</v>
          </cell>
          <cell r="K226" t="str">
            <v>A2</v>
          </cell>
          <cell r="L226" t="str">
            <v>Cá nhân tích cực tham gia và điều hành các hoạt động của nhà trường và đơn vị</v>
          </cell>
        </row>
        <row r="227">
          <cell r="D227" t="str">
            <v>01015018</v>
          </cell>
          <cell r="E227" t="str">
            <v>A4</v>
          </cell>
          <cell r="G227" t="str">
            <v>A4</v>
          </cell>
          <cell r="I227" t="str">
            <v>A4</v>
          </cell>
          <cell r="K227" t="str">
            <v>A4</v>
          </cell>
        </row>
        <row r="228">
          <cell r="D228" t="str">
            <v>01015023</v>
          </cell>
          <cell r="E228" t="str">
            <v>A2</v>
          </cell>
          <cell r="F228" t="str">
            <v>- Có bài viết sáng kiến đạt PVAH cấp ngành (QĐ số 1720/QĐ-GDĐT ngày 21/8/2020)</v>
          </cell>
          <cell r="G228" t="str">
            <v>A3</v>
          </cell>
          <cell r="I228" t="str">
            <v>A3</v>
          </cell>
          <cell r="K228" t="str">
            <v>A3</v>
          </cell>
        </row>
        <row r="229">
          <cell r="D229" t="str">
            <v>01015020</v>
          </cell>
          <cell r="E229" t="str">
            <v>A4</v>
          </cell>
          <cell r="G229" t="str">
            <v>A4</v>
          </cell>
          <cell r="I229" t="str">
            <v>A4</v>
          </cell>
          <cell r="K229" t="str">
            <v>A4</v>
          </cell>
        </row>
        <row r="230">
          <cell r="D230" t="str">
            <v>01015041</v>
          </cell>
          <cell r="E230" t="str">
            <v>A4</v>
          </cell>
          <cell r="G230" t="str">
            <v>A4</v>
          </cell>
          <cell r="I230" t="str">
            <v>A4</v>
          </cell>
          <cell r="K230" t="str">
            <v>A4</v>
          </cell>
        </row>
        <row r="231">
          <cell r="D231" t="str">
            <v>01015001</v>
          </cell>
          <cell r="E231" t="str">
            <v>A2</v>
          </cell>
          <cell r="F231" t="str">
            <v>- Có bài viết đăng kỷ yếu hội thảo cấp trường (Hội thảo Quốc tế COSS 2020).
- Có bài viết sáng kiến đạt PVAH cấp ngành (QĐ số 1720/QĐ-GDĐT ngày 21/8/2020)</v>
          </cell>
          <cell r="G231" t="str">
            <v>A3</v>
          </cell>
          <cell r="I231" t="str">
            <v>A3</v>
          </cell>
          <cell r="K231" t="str">
            <v>A3</v>
          </cell>
        </row>
        <row r="232">
          <cell r="D232" t="str">
            <v>01015015</v>
          </cell>
          <cell r="E232" t="str">
            <v>A4</v>
          </cell>
          <cell r="G232" t="str">
            <v>A4</v>
          </cell>
          <cell r="I232" t="str">
            <v>A4</v>
          </cell>
          <cell r="K232" t="str">
            <v>A4</v>
          </cell>
        </row>
        <row r="233">
          <cell r="D233" t="str">
            <v>01015019</v>
          </cell>
          <cell r="E233" t="str">
            <v>A2</v>
          </cell>
          <cell r="F233" t="str">
            <v>- Có bài viết sáng kiến đạt PVAH cấp ngành (QĐ số 1720/QĐ-GDĐT ngày 21/8/2020)</v>
          </cell>
          <cell r="G233" t="str">
            <v>A3</v>
          </cell>
          <cell r="I233" t="str">
            <v>A3</v>
          </cell>
          <cell r="K233" t="str">
            <v>A3</v>
          </cell>
        </row>
        <row r="234">
          <cell r="D234" t="str">
            <v>01015002</v>
          </cell>
          <cell r="E234" t="str">
            <v>A3</v>
          </cell>
          <cell r="F234" t="str">
            <v>Bài tham luận cấp Khoa (Hội thảo khoa học Khoa Công nghệ Thông tin ngày 28/06/20)</v>
          </cell>
          <cell r="G234" t="str">
            <v>A3</v>
          </cell>
          <cell r="I234" t="str">
            <v>A2</v>
          </cell>
          <cell r="J234" t="str">
            <v>Đề nghị nâng lên A2</v>
          </cell>
          <cell r="K234" t="str">
            <v>A2</v>
          </cell>
          <cell r="L234" t="str">
            <v>Cá nhân tích cực tham gia và điều hành các hoạt động của nhà trường đạt hiệu quả</v>
          </cell>
        </row>
        <row r="235">
          <cell r="D235" t="str">
            <v>01015013</v>
          </cell>
          <cell r="E235" t="str">
            <v>A3</v>
          </cell>
          <cell r="F235" t="str">
            <v>- Bài tham luận cấp Khoa (Hội thảo khoa học Khoa Công nghệ Thông tin ngày 28/06/20)</v>
          </cell>
          <cell r="G235" t="str">
            <v>A4</v>
          </cell>
          <cell r="I235" t="str">
            <v>A4</v>
          </cell>
          <cell r="K235" t="str">
            <v>A4</v>
          </cell>
        </row>
        <row r="236">
          <cell r="D236" t="str">
            <v>01015006</v>
          </cell>
          <cell r="E236" t="str">
            <v>A2</v>
          </cell>
          <cell r="F236" t="str">
            <v>- Có bài viết sáng kiến đạt PVAH cấp ngành (QĐ số 1720/QĐ-GDĐT ngày 21/8/2020)</v>
          </cell>
          <cell r="G236" t="str">
            <v>A3</v>
          </cell>
          <cell r="I236" t="str">
            <v>A3</v>
          </cell>
          <cell r="K236" t="str">
            <v>A3</v>
          </cell>
        </row>
        <row r="237">
          <cell r="D237" t="str">
            <v>01018001</v>
          </cell>
          <cell r="E237" t="str">
            <v>A2</v>
          </cell>
          <cell r="F237" t="str">
            <v>- Có bài viết sáng kiến đạt PVAH cấp ngành (QĐ số 1720/QĐ-GDĐT ngày 21/8/2020)</v>
          </cell>
          <cell r="G237" t="str">
            <v>A4</v>
          </cell>
          <cell r="I237" t="str">
            <v>A4</v>
          </cell>
          <cell r="K237" t="str">
            <v>A4</v>
          </cell>
        </row>
        <row r="238">
          <cell r="D238" t="str">
            <v>01015004</v>
          </cell>
          <cell r="E238" t="str">
            <v>A2</v>
          </cell>
          <cell r="F238" t="str">
            <v>- Có bài viết sáng kiến đạt PVAH cấp ngành (QĐ số 1720/QĐ-GDĐT ngày 21/8/2020)</v>
          </cell>
          <cell r="G238" t="str">
            <v>A3</v>
          </cell>
          <cell r="I238" t="str">
            <v>A3</v>
          </cell>
          <cell r="K238" t="str">
            <v>A3</v>
          </cell>
        </row>
        <row r="239">
          <cell r="D239" t="str">
            <v>01015010</v>
          </cell>
          <cell r="E239" t="str">
            <v>A4</v>
          </cell>
          <cell r="G239" t="str">
            <v>B1</v>
          </cell>
          <cell r="H239" t="str">
            <v>GV chấm thi lần 1 lệch điểm so với điểm chấm phúc khảo</v>
          </cell>
          <cell r="I239" t="str">
            <v>B1</v>
          </cell>
          <cell r="J239" t="str">
            <v>GV chấm bài thi lệch điểm so với điểm chấm phúc khảo do lỗi phần mềm. Nhất trí với xếp loại B1  của đơn vị</v>
          </cell>
          <cell r="K239" t="str">
            <v>A4</v>
          </cell>
          <cell r="L239" t="str">
            <v xml:space="preserve">Nhắc nhở GV chấm bài thi linh động, hạn chế chênh lệch điểm của sinh viên </v>
          </cell>
        </row>
        <row r="240">
          <cell r="D240" t="str">
            <v>01015017</v>
          </cell>
          <cell r="E240" t="str">
            <v>A4</v>
          </cell>
          <cell r="G240" t="str">
            <v>A4</v>
          </cell>
          <cell r="I240" t="str">
            <v>A4</v>
          </cell>
          <cell r="K240" t="str">
            <v>A4</v>
          </cell>
        </row>
        <row r="241">
          <cell r="D241" t="str">
            <v>01015016</v>
          </cell>
          <cell r="E241" t="str">
            <v>A4</v>
          </cell>
          <cell r="G241" t="str">
            <v>B1</v>
          </cell>
          <cell r="H241" t="str">
            <v>GV chấm thi lần 1 lệch điểm so với điểm chấm phúc khảo</v>
          </cell>
          <cell r="I241" t="str">
            <v>B1</v>
          </cell>
          <cell r="J241" t="str">
            <v>GV chấm bài thi lệch điểm so với điểm chấm phúc khảo do lỗi phần mềm. Nhất trí với xếp loại B1 của đơn vị</v>
          </cell>
          <cell r="K241" t="str">
            <v>A4</v>
          </cell>
          <cell r="L241" t="str">
            <v xml:space="preserve">Nhắc nhở GV chấm bài thi linh động, hạn chế chênh lệch điểm của sinh viên </v>
          </cell>
        </row>
        <row r="242">
          <cell r="D242" t="str">
            <v>01015003</v>
          </cell>
          <cell r="E242" t="str">
            <v>A4</v>
          </cell>
          <cell r="G242" t="str">
            <v>A4</v>
          </cell>
          <cell r="I242" t="str">
            <v>A4</v>
          </cell>
          <cell r="K242" t="str">
            <v>A4</v>
          </cell>
        </row>
        <row r="243">
          <cell r="D243" t="str">
            <v>01015031</v>
          </cell>
          <cell r="E243" t="str">
            <v>A4</v>
          </cell>
          <cell r="G243" t="str">
            <v>A4</v>
          </cell>
          <cell r="I243" t="str">
            <v>A4</v>
          </cell>
          <cell r="K243" t="str">
            <v>A4</v>
          </cell>
        </row>
        <row r="244">
          <cell r="D244" t="str">
            <v>01015025</v>
          </cell>
          <cell r="E244" t="str">
            <v>A2</v>
          </cell>
          <cell r="F244" t="str">
            <v>Có bài viết sáng kiến đạt PVAH cấp ngành (QĐ số 1720/QĐ-GDĐT ngày 21/8/2020)</v>
          </cell>
          <cell r="G244" t="str">
            <v>A4</v>
          </cell>
          <cell r="I244" t="str">
            <v>A4</v>
          </cell>
          <cell r="K244" t="str">
            <v>A4</v>
          </cell>
        </row>
        <row r="245">
          <cell r="D245" t="str">
            <v>01017001</v>
          </cell>
          <cell r="E245" t="str">
            <v>A2</v>
          </cell>
          <cell r="F245" t="str">
            <v>- Có bài viết đăng kỷ yếu hội thảo cấp trường (Hội thảo Quốc tế COSS 2020).
- Có bài viết sáng kiến đạt PVAH cấp ngành (QĐ số 1720/QĐ-GDĐT ngày 21/8/2020)</v>
          </cell>
          <cell r="G245" t="str">
            <v>A3</v>
          </cell>
          <cell r="I245" t="str">
            <v>A3</v>
          </cell>
          <cell r="K245" t="str">
            <v>A3</v>
          </cell>
        </row>
        <row r="246">
          <cell r="D246" t="str">
            <v>01015012</v>
          </cell>
          <cell r="E246" t="str">
            <v>A2</v>
          </cell>
          <cell r="F246" t="str">
            <v>- Có bài viết sáng kiến đạt PVAH cấp ngành (QĐ số 1720/QĐ-GDĐT ngày 21/8/2020)</v>
          </cell>
          <cell r="G246" t="str">
            <v>A3</v>
          </cell>
          <cell r="I246" t="str">
            <v>A3</v>
          </cell>
          <cell r="K246" t="str">
            <v>A3</v>
          </cell>
        </row>
        <row r="247">
          <cell r="D247" t="str">
            <v>01015008</v>
          </cell>
          <cell r="E247" t="str">
            <v>A2</v>
          </cell>
          <cell r="F247" t="str">
            <v>- Có bài viết đăng kỷ yếu hội thảo cấp trường (Hội thảo Quốc tế COSS 2020).</v>
          </cell>
          <cell r="G247" t="str">
            <v>A4</v>
          </cell>
          <cell r="I247" t="str">
            <v>A4</v>
          </cell>
          <cell r="K247" t="str">
            <v>A4</v>
          </cell>
        </row>
        <row r="248">
          <cell r="D248" t="str">
            <v>01015021</v>
          </cell>
          <cell r="E248" t="str">
            <v>A4</v>
          </cell>
          <cell r="G248" t="str">
            <v>A4</v>
          </cell>
          <cell r="I248" t="str">
            <v>A4</v>
          </cell>
          <cell r="K248" t="str">
            <v>A4</v>
          </cell>
        </row>
        <row r="249">
          <cell r="E249">
            <v>23</v>
          </cell>
          <cell r="G249">
            <v>23</v>
          </cell>
          <cell r="H249" t="str">
            <v>3A1 + 1A2 + 16A3 + 2A4 + 0B1 + 0B2 + 1C2</v>
          </cell>
          <cell r="I249">
            <v>23</v>
          </cell>
          <cell r="J249" t="str">
            <v>3A1 + 1A2 + 16A3 + 2A4 + 0B1 + 0B2 + 1C2</v>
          </cell>
          <cell r="K249">
            <v>23</v>
          </cell>
          <cell r="L249" t="str">
            <v>3A1 + 1A2 + 16A3 + 2A4 + 0B1 + 0B2 + 1C1 + 0C2</v>
          </cell>
        </row>
        <row r="250">
          <cell r="E250">
            <v>22</v>
          </cell>
          <cell r="G250">
            <v>22</v>
          </cell>
          <cell r="H250" t="str">
            <v>2A1 + 1A2 + 16A3 + 2A4 + 0B1 + 0B2 + 1C2</v>
          </cell>
          <cell r="I250">
            <v>22</v>
          </cell>
          <cell r="J250" t="str">
            <v>2A1 + 1A2 + 16A3 + 2A4 + 0B1 + 0B2 + 1C2</v>
          </cell>
          <cell r="K250">
            <v>22</v>
          </cell>
          <cell r="L250" t="str">
            <v>2A1 + 1A2 + 16A3 + 2A4 + 0B1 + 0B2 + 1C1 + 0C2</v>
          </cell>
        </row>
        <row r="251">
          <cell r="D251" t="str">
            <v>01013003</v>
          </cell>
          <cell r="E251" t="str">
            <v>A1</v>
          </cell>
          <cell r="F251" t="str">
            <v>- Tham gia Đề án hợp tác đào tạo trình độ cao đẳng chất lượng cao giữa Trường CĐ Lý Tự Trọng Tp.HCM với công ty TNHH Sản xuất và Kinh doanh VINFAST (QĐ số 496A/QĐ-LTT-ĐT ngày 30/5/2020)</v>
          </cell>
          <cell r="G251" t="str">
            <v>A1</v>
          </cell>
          <cell r="I251" t="str">
            <v>A1</v>
          </cell>
          <cell r="K251" t="str">
            <v>A1</v>
          </cell>
        </row>
        <row r="252">
          <cell r="D252" t="str">
            <v>01013002</v>
          </cell>
          <cell r="E252" t="str">
            <v>A1</v>
          </cell>
          <cell r="F252" t="str">
            <v>- Tham gia Đề án hợp tác đào tạo trình độ cao đẳng chất lượng cao giữa Trường CĐ Lý Tự Trọng Tp.HCM với công ty TNHH Sản xuất và Kinh doanh VINFAST (QĐ số 496A/QĐ-LTT-ĐT ngày 30/5/2020)</v>
          </cell>
          <cell r="G252" t="str">
            <v>A1</v>
          </cell>
          <cell r="I252" t="str">
            <v>A1</v>
          </cell>
          <cell r="K252" t="str">
            <v>A1</v>
          </cell>
        </row>
        <row r="253">
          <cell r="D253" t="str">
            <v>01013004</v>
          </cell>
          <cell r="E253" t="str">
            <v>A1</v>
          </cell>
          <cell r="F253" t="str">
            <v>- Có bài báo đăng trên tạp chí quốc tế International Journal of Advances in Engineering anh Management (IJAEM) ngày 24/9/2020
- Có bài báo đăng trên tạp chí quốc tế International Journal of Engineering and Advance Technology Studies Vol 8, No.3, PP: 27-35</v>
          </cell>
          <cell r="G253" t="str">
            <v>A3</v>
          </cell>
          <cell r="I253" t="str">
            <v>A3</v>
          </cell>
          <cell r="K253" t="str">
            <v>A3</v>
          </cell>
        </row>
        <row r="254">
          <cell r="D254" t="str">
            <v>01013021</v>
          </cell>
          <cell r="E254" t="str">
            <v>A3</v>
          </cell>
          <cell r="F254" t="str">
            <v>- Có bài viết sáng kiến được nhà trường công nhận</v>
          </cell>
          <cell r="G254" t="str">
            <v>A3</v>
          </cell>
          <cell r="I254" t="str">
            <v>A3</v>
          </cell>
          <cell r="K254" t="str">
            <v>A3</v>
          </cell>
        </row>
        <row r="255">
          <cell r="D255" t="str">
            <v>01013006</v>
          </cell>
          <cell r="E255" t="str">
            <v>A1</v>
          </cell>
          <cell r="F255" t="str">
            <v>- Có bài viết đăng kỷ yếu hội thảo cấp trường (Hội thảo Quốc tế COSS 2020).
- Tham gia chuẩn đầu ra ngành CN Mạ</v>
          </cell>
          <cell r="G255" t="str">
            <v>A2</v>
          </cell>
          <cell r="I255" t="str">
            <v>A2</v>
          </cell>
          <cell r="K255" t="str">
            <v>A2</v>
          </cell>
        </row>
        <row r="256">
          <cell r="D256" t="str">
            <v>01013018</v>
          </cell>
          <cell r="E256" t="str">
            <v>A3</v>
          </cell>
          <cell r="F256" t="str">
            <v>- Có bài viết sáng kiến được nhà trường công nhận</v>
          </cell>
          <cell r="G256" t="str">
            <v>C2</v>
          </cell>
          <cell r="H256" t="str">
            <v>GV quên 01 tiết dạy ngày 09/3</v>
          </cell>
          <cell r="I256" t="str">
            <v>C2</v>
          </cell>
          <cell r="J256" t="str">
            <v>Nhất trí với xếp loại của đơn vị</v>
          </cell>
          <cell r="K256" t="str">
            <v>C1</v>
          </cell>
          <cell r="L256" t="str">
            <v>GV giảng dạy tiết đồ án và có kế hoạch khắc phục, hướng dẫn cho sinh viên</v>
          </cell>
        </row>
        <row r="257">
          <cell r="D257" t="str">
            <v>01013019</v>
          </cell>
          <cell r="E257" t="str">
            <v>A2</v>
          </cell>
          <cell r="F257" t="str">
            <v>- Có bài viết đăng kỷ yếu hội thảo cấp trường (Hội thảo Quốc tế COSS 2020).</v>
          </cell>
          <cell r="G257" t="str">
            <v>A3</v>
          </cell>
          <cell r="I257" t="str">
            <v>A3</v>
          </cell>
          <cell r="K257" t="str">
            <v>A3</v>
          </cell>
        </row>
        <row r="258">
          <cell r="D258" t="str">
            <v>01013016</v>
          </cell>
          <cell r="E258" t="str">
            <v>A3</v>
          </cell>
          <cell r="F258" t="str">
            <v>Có bài viết sáng kiến được nhà trường công nhận</v>
          </cell>
          <cell r="G258" t="str">
            <v>A3</v>
          </cell>
          <cell r="I258" t="str">
            <v>A3</v>
          </cell>
          <cell r="K258" t="str">
            <v>A3</v>
          </cell>
        </row>
        <row r="259">
          <cell r="D259" t="str">
            <v>01013017</v>
          </cell>
          <cell r="E259" t="str">
            <v>A3</v>
          </cell>
          <cell r="F259" t="str">
            <v>Có bài viết sáng kiến được nhà trường công nhận</v>
          </cell>
          <cell r="G259" t="str">
            <v>A3</v>
          </cell>
          <cell r="I259" t="str">
            <v>A3</v>
          </cell>
          <cell r="K259" t="str">
            <v>A3</v>
          </cell>
        </row>
        <row r="260">
          <cell r="D260" t="str">
            <v>01013027</v>
          </cell>
          <cell r="E260" t="str">
            <v>A3</v>
          </cell>
          <cell r="F260" t="str">
            <v>- Có bài viết sáng kiến được nhà trường công nhận</v>
          </cell>
          <cell r="G260" t="str">
            <v>A3</v>
          </cell>
          <cell r="I260" t="str">
            <v>A3</v>
          </cell>
          <cell r="K260" t="str">
            <v>A3</v>
          </cell>
        </row>
        <row r="261">
          <cell r="D261" t="str">
            <v>01013026</v>
          </cell>
          <cell r="E261" t="str">
            <v>A3</v>
          </cell>
          <cell r="F261" t="str">
            <v>Có bài viết sáng kiến được nhà trường công nhận</v>
          </cell>
          <cell r="G261" t="str">
            <v>A3</v>
          </cell>
          <cell r="I261" t="str">
            <v>A3</v>
          </cell>
          <cell r="K261" t="str">
            <v>A3</v>
          </cell>
        </row>
        <row r="262">
          <cell r="D262" t="str">
            <v>01013029</v>
          </cell>
          <cell r="E262" t="str">
            <v>A3</v>
          </cell>
          <cell r="F262" t="str">
            <v>Có bài viết sáng kiến được nhà trường công nhận</v>
          </cell>
          <cell r="G262" t="str">
            <v>A3</v>
          </cell>
          <cell r="I262" t="str">
            <v>A3</v>
          </cell>
          <cell r="K262" t="str">
            <v>A3</v>
          </cell>
        </row>
        <row r="263">
          <cell r="D263" t="str">
            <v>01013028</v>
          </cell>
          <cell r="E263" t="str">
            <v>A3</v>
          </cell>
          <cell r="F263" t="str">
            <v>Có bài viết sáng kiến được nhà trường công nhận</v>
          </cell>
          <cell r="G263" t="str">
            <v>A3</v>
          </cell>
          <cell r="I263" t="str">
            <v>A3</v>
          </cell>
          <cell r="K263" t="str">
            <v>A3</v>
          </cell>
        </row>
        <row r="264">
          <cell r="D264" t="str">
            <v>01013005</v>
          </cell>
          <cell r="E264" t="str">
            <v>A3</v>
          </cell>
          <cell r="F264" t="str">
            <v>- Tham gia đề tài NCKH cấp trường. (tính năm sau)
- Có bài viết sáng kiến được nhà trường công nhận</v>
          </cell>
          <cell r="G264" t="str">
            <v>A3</v>
          </cell>
          <cell r="I264" t="str">
            <v>A3</v>
          </cell>
          <cell r="K264" t="str">
            <v>A3</v>
          </cell>
        </row>
        <row r="265">
          <cell r="D265" t="str">
            <v>01013022</v>
          </cell>
          <cell r="E265" t="str">
            <v>A2</v>
          </cell>
          <cell r="F265" t="str">
            <v>- Có bài viết đăng kỷ yếu hội thảo cấp trường (Hội thảo Quốc tế COSS 2020).</v>
          </cell>
          <cell r="G265" t="str">
            <v>A3</v>
          </cell>
          <cell r="I265" t="str">
            <v>A3</v>
          </cell>
          <cell r="K265" t="str">
            <v>A3</v>
          </cell>
        </row>
        <row r="266">
          <cell r="D266" t="str">
            <v>01013047</v>
          </cell>
          <cell r="E266" t="str">
            <v>A3</v>
          </cell>
          <cell r="F266" t="str">
            <v>Có bài viết sáng kiến được nhà trường công nhận</v>
          </cell>
          <cell r="G266" t="str">
            <v>A3</v>
          </cell>
          <cell r="I266" t="str">
            <v>A3</v>
          </cell>
          <cell r="K266" t="str">
            <v>A3</v>
          </cell>
        </row>
        <row r="267">
          <cell r="D267" t="str">
            <v>01013070</v>
          </cell>
          <cell r="E267" t="str">
            <v>A3</v>
          </cell>
          <cell r="F267" t="str">
            <v>Có bài viết sáng kiến được nhà trường công nhận</v>
          </cell>
          <cell r="G267" t="str">
            <v>A3</v>
          </cell>
          <cell r="I267" t="str">
            <v>A3</v>
          </cell>
          <cell r="K267" t="str">
            <v>A3</v>
          </cell>
        </row>
        <row r="268">
          <cell r="D268" t="str">
            <v>01014047</v>
          </cell>
          <cell r="E268" t="str">
            <v>A3</v>
          </cell>
          <cell r="F268" t="str">
            <v>- Có bài viết sáng kiến được nhà trường công nhận</v>
          </cell>
          <cell r="G268" t="str">
            <v>A3</v>
          </cell>
          <cell r="I268" t="str">
            <v>A3</v>
          </cell>
          <cell r="K268" t="str">
            <v>A3</v>
          </cell>
        </row>
        <row r="269">
          <cell r="D269" t="str">
            <v>01013079</v>
          </cell>
          <cell r="E269" t="str">
            <v>A2</v>
          </cell>
          <cell r="F269" t="str">
            <v>- Có bài viết đăng kỷ yếu hội thảo cấp trường (Hội thảo Quốc tế COSS 2020).</v>
          </cell>
          <cell r="G269" t="str">
            <v>A3</v>
          </cell>
          <cell r="I269" t="str">
            <v>A3</v>
          </cell>
          <cell r="K269" t="str">
            <v>A3</v>
          </cell>
        </row>
        <row r="270">
          <cell r="D270" t="str">
            <v>01013087</v>
          </cell>
          <cell r="E270" t="str">
            <v>A4</v>
          </cell>
          <cell r="G270" t="str">
            <v>A4</v>
          </cell>
          <cell r="I270" t="str">
            <v>A4</v>
          </cell>
          <cell r="K270" t="str">
            <v>A4</v>
          </cell>
        </row>
        <row r="271">
          <cell r="D271" t="str">
            <v>01013061</v>
          </cell>
          <cell r="E271" t="str">
            <v>A1</v>
          </cell>
          <cell r="F271" t="str">
            <v>Có tham gia xây dựng chuẩn đầu ra ngành công nghệ sơn tĩnh điện</v>
          </cell>
          <cell r="G271" t="str">
            <v>A3</v>
          </cell>
          <cell r="I271" t="str">
            <v>A3</v>
          </cell>
          <cell r="K271" t="str">
            <v>A3</v>
          </cell>
        </row>
        <row r="272">
          <cell r="D272" t="str">
            <v>01013094</v>
          </cell>
          <cell r="E272" t="str">
            <v>A4</v>
          </cell>
          <cell r="G272" t="str">
            <v>A4</v>
          </cell>
          <cell r="I272" t="str">
            <v>A4</v>
          </cell>
          <cell r="K272" t="str">
            <v>A4</v>
          </cell>
        </row>
        <row r="273">
          <cell r="E273">
            <v>1</v>
          </cell>
          <cell r="G273">
            <v>1</v>
          </cell>
          <cell r="H273" t="str">
            <v>1A1 + 0A2 + 0A3 + 0 A4</v>
          </cell>
          <cell r="I273">
            <v>1</v>
          </cell>
          <cell r="J273" t="str">
            <v>1A1 + 0A2 + 0A3 + 0A4</v>
          </cell>
          <cell r="K273">
            <v>1</v>
          </cell>
          <cell r="L273" t="str">
            <v>1A1 + 0A2 + 0A3 + 0A4 + 0B1 + 0B2 + 0C1</v>
          </cell>
        </row>
        <row r="274">
          <cell r="D274" t="str">
            <v>01013096</v>
          </cell>
          <cell r="E274" t="str">
            <v>A1</v>
          </cell>
          <cell r="F274" t="str">
            <v>- Tham gia viết chuẩn đầu ra 2 ngành sơn tĩnh điện và CN Mạ
- Thực hiện đề án phát triển nhà trường
- Tham gia đề án nhận diện thương hiệu trường
- Tham gia đề án xây dựng nhà trường thông minh</v>
          </cell>
          <cell r="G274" t="str">
            <v>A1</v>
          </cell>
          <cell r="I274" t="str">
            <v>A1</v>
          </cell>
          <cell r="K274" t="str">
            <v>A1</v>
          </cell>
        </row>
        <row r="275">
          <cell r="E275">
            <v>30</v>
          </cell>
          <cell r="G275">
            <v>30</v>
          </cell>
          <cell r="H275" t="str">
            <v>5A1 + 5A2 + 8A3 + 12A4 + 0B1 + 0B2 + 0C1</v>
          </cell>
          <cell r="I275">
            <v>30</v>
          </cell>
          <cell r="J275" t="str">
            <v>5A1 + 5A2 + 8A3 + 12A4 + 0B1 + 0B2 + 0C1</v>
          </cell>
          <cell r="K275">
            <v>30</v>
          </cell>
          <cell r="L275" t="str">
            <v>5A1 + 5A2 + 8A3 + 12A4 + 0B1 + 0B2 + 0C1</v>
          </cell>
        </row>
        <row r="276">
          <cell r="E276">
            <v>30</v>
          </cell>
          <cell r="G276">
            <v>30</v>
          </cell>
          <cell r="H276" t="str">
            <v>5A1 + 5A2 + 8A3 + 12A4 + 0B1 + 0B2 + 0C1</v>
          </cell>
          <cell r="I276">
            <v>30</v>
          </cell>
          <cell r="J276" t="str">
            <v>5A1 + 5A2 + 8A3 + 12A4 + 0B1 + 0B2 + 0C1</v>
          </cell>
          <cell r="K276">
            <v>30</v>
          </cell>
          <cell r="L276" t="str">
            <v>5A1 + 5A2 + 8A3 + 12A4 + 0B1 + 0B2 + 0C1</v>
          </cell>
        </row>
        <row r="277">
          <cell r="D277" t="str">
            <v>01014002</v>
          </cell>
          <cell r="E277" t="str">
            <v>A1</v>
          </cell>
          <cell r="F277" t="str">
            <v>- Tham gia Đề án hợp tác đào tạo trình độ cao đẳng chất lượng cao giữa Trường CĐ Lý Tự Trọng Tp.HCM với công ty TNHH Sản xuất và Kinh doanh VINFAST (QĐ số 496A/QĐ-LTT-ĐT ngày 30/5/2020)</v>
          </cell>
          <cell r="G277" t="str">
            <v>A1</v>
          </cell>
          <cell r="I277" t="str">
            <v>A1</v>
          </cell>
          <cell r="K277" t="str">
            <v>A1</v>
          </cell>
        </row>
        <row r="278">
          <cell r="D278" t="str">
            <v>01014004</v>
          </cell>
          <cell r="E278" t="str">
            <v>A1</v>
          </cell>
          <cell r="F278" t="str">
            <v>- Tham gia 1 đề tài NCKH cấp trường (NGHIỆM THU 01/2021)
- Có bài viết sáng kiến đạt PVAH cấp ngành (QĐ số 1720/QĐ-GDĐT-VP ngày 21/8/2020)
- Có bài viết đăng kỷ yếu hội thảo cấp trường (Hội thảo Quốc tế COSS 2020).</v>
          </cell>
          <cell r="G278" t="str">
            <v>A1</v>
          </cell>
          <cell r="I278" t="str">
            <v>A1</v>
          </cell>
          <cell r="K278" t="str">
            <v>A1</v>
          </cell>
        </row>
        <row r="279">
          <cell r="D279" t="str">
            <v>01023003</v>
          </cell>
          <cell r="E279" t="str">
            <v>A2</v>
          </cell>
          <cell r="F279" t="str">
            <v>- Có bài viết sáng kiến đạt PVAH cấp ngành (QĐ số 1720/QĐ-GDĐT-VP ngày 21/8/2020)
- Có bài viết đăng kỷ yếu hội thảo cấp trường (Hội thảo Quốc tế COSS 2020).</v>
          </cell>
          <cell r="G279" t="str">
            <v>A2</v>
          </cell>
          <cell r="I279" t="str">
            <v>A2</v>
          </cell>
          <cell r="K279" t="str">
            <v>A2</v>
          </cell>
        </row>
        <row r="280">
          <cell r="D280" t="str">
            <v>01014008</v>
          </cell>
          <cell r="E280" t="str">
            <v>A2</v>
          </cell>
          <cell r="F280" t="str">
            <v>- Có bài viết sáng kiến đạt PVAH cấp ngành (QĐ số 1720/QĐ-GDĐT-VP ngày 21/8/2020)
- Có bài viết đăng kỷ yếu hội thảo cấp trường (Hội thảo Quốc tế COSS 2020).</v>
          </cell>
          <cell r="G280" t="str">
            <v>A2</v>
          </cell>
          <cell r="I280" t="str">
            <v>A2</v>
          </cell>
          <cell r="K280" t="str">
            <v>A2</v>
          </cell>
        </row>
        <row r="281">
          <cell r="D281" t="str">
            <v>01014007</v>
          </cell>
          <cell r="E281" t="str">
            <v>A1</v>
          </cell>
          <cell r="F281" t="str">
            <v>Tham gia 1 đề tài NCKH cấp trường (QĐ số 1581/QĐ-LTTQLKH 23/12/2019)
- Có bài viết đăng kỷ yếu hội thảo cấp trường (Hội thảo Quốc tế COSS 2020).</v>
          </cell>
          <cell r="G281" t="str">
            <v>A1</v>
          </cell>
          <cell r="I281" t="str">
            <v>A1</v>
          </cell>
          <cell r="K281" t="str">
            <v>A1</v>
          </cell>
        </row>
        <row r="282">
          <cell r="D282" t="str">
            <v>01014038</v>
          </cell>
          <cell r="E282" t="str">
            <v>A1</v>
          </cell>
          <cell r="F282" t="str">
            <v>- Tham gia Đề án hợp tác đào tạo trình độ cao đẳng chất lượng cao giữa Trường CĐ Lý Tự Trọng Tp.HCM với công ty TNHH Sản xuất và Kinh doanh VINFAST (QĐ số 496A/QĐ-LTT-ĐT ngày 30/5/2020)</v>
          </cell>
          <cell r="G282" t="str">
            <v>A1</v>
          </cell>
          <cell r="I282" t="str">
            <v>A1</v>
          </cell>
          <cell r="K282" t="str">
            <v>A1</v>
          </cell>
        </row>
        <row r="283">
          <cell r="D283" t="str">
            <v>01014005</v>
          </cell>
          <cell r="E283" t="str">
            <v>A2</v>
          </cell>
          <cell r="F283" t="str">
            <v>- Có bài viết đăng kỷ yếu hội thảo cấp trường (Hội thảo Quốc tế COSS 2020).</v>
          </cell>
          <cell r="G283" t="str">
            <v>A4</v>
          </cell>
          <cell r="I283" t="str">
            <v>A4</v>
          </cell>
          <cell r="K283" t="str">
            <v>A4</v>
          </cell>
        </row>
        <row r="284">
          <cell r="D284" t="str">
            <v>01014046</v>
          </cell>
          <cell r="E284" t="str">
            <v>A2</v>
          </cell>
          <cell r="F284" t="str">
            <v>- Có bài viết đăng kỷ yếu hội thảo cấp trường (Hội thảo Quốc tế COSS 2020).</v>
          </cell>
          <cell r="G284" t="str">
            <v>A2</v>
          </cell>
          <cell r="I284" t="str">
            <v>A2</v>
          </cell>
          <cell r="K284" t="str">
            <v>A2</v>
          </cell>
        </row>
        <row r="285">
          <cell r="D285" t="str">
            <v>01014026</v>
          </cell>
          <cell r="E285" t="str">
            <v>A3</v>
          </cell>
          <cell r="F285" t="str">
            <v>- Có bài viết đăng kỷ yếu hội thảo cấp khoa  19/06/2020</v>
          </cell>
          <cell r="G285" t="str">
            <v>A3</v>
          </cell>
          <cell r="I285" t="str">
            <v>A3</v>
          </cell>
          <cell r="K285" t="str">
            <v>A3</v>
          </cell>
        </row>
        <row r="286">
          <cell r="D286" t="str">
            <v>01014029</v>
          </cell>
          <cell r="E286" t="str">
            <v>A3</v>
          </cell>
          <cell r="F286" t="str">
            <v>- Có bài viết đăng kỷ yếu hội thảo cấp khoa  19/06/2020</v>
          </cell>
          <cell r="G286" t="str">
            <v>A4</v>
          </cell>
          <cell r="I286" t="str">
            <v>A4</v>
          </cell>
          <cell r="K286" t="str">
            <v>A4</v>
          </cell>
        </row>
        <row r="287">
          <cell r="D287" t="str">
            <v>01014033</v>
          </cell>
          <cell r="E287" t="str">
            <v>A1</v>
          </cell>
          <cell r="F287" t="str">
            <v xml:space="preserve">Tham gia 1 đề tài NCKH cấp trường (QĐ số 1581/QĐ-LTTQLKH 23/12/2019) </v>
          </cell>
          <cell r="G287" t="str">
            <v>A1</v>
          </cell>
          <cell r="I287" t="str">
            <v>A1</v>
          </cell>
          <cell r="K287" t="str">
            <v>A1</v>
          </cell>
        </row>
        <row r="288">
          <cell r="D288" t="str">
            <v>01014023</v>
          </cell>
          <cell r="E288" t="str">
            <v>A1</v>
          </cell>
          <cell r="F288" t="str">
            <v>- Tham gia 1 đề tài NCKH cấp trường (NGHIỆM THU 01/2021)
- Có bài viết sáng kiến đạt PVAH cấp ngành (QĐ số 1720/QĐ-GDĐT ngày 21/8/2020)</v>
          </cell>
          <cell r="G288" t="str">
            <v>A3</v>
          </cell>
          <cell r="I288" t="str">
            <v>A3</v>
          </cell>
          <cell r="K288" t="str">
            <v>A3</v>
          </cell>
        </row>
        <row r="289">
          <cell r="D289" t="str">
            <v>01014013</v>
          </cell>
          <cell r="E289" t="str">
            <v>A3</v>
          </cell>
          <cell r="F289" t="str">
            <v>- Có bài viết đăng kỷ yếu hội thảo cấp khoa  19/06/2020</v>
          </cell>
          <cell r="G289" t="str">
            <v>A4</v>
          </cell>
          <cell r="I289" t="str">
            <v>A4</v>
          </cell>
          <cell r="K289" t="str">
            <v>A4</v>
          </cell>
        </row>
        <row r="290">
          <cell r="D290" t="str">
            <v>01014017</v>
          </cell>
          <cell r="E290" t="str">
            <v>A3</v>
          </cell>
          <cell r="F290" t="str">
            <v>- Có bài viết đăng kỷ yếu hội thảo cấp khoa  19/06/2020</v>
          </cell>
          <cell r="G290" t="str">
            <v>A4</v>
          </cell>
          <cell r="I290" t="str">
            <v>A4</v>
          </cell>
          <cell r="K290" t="str">
            <v>A4</v>
          </cell>
        </row>
        <row r="291">
          <cell r="D291" t="str">
            <v>01014034</v>
          </cell>
          <cell r="E291" t="str">
            <v>A3</v>
          </cell>
          <cell r="F291" t="str">
            <v>- Có bài viết đăng kỷ yếu hội thảo cấp khoa  19/06/2020</v>
          </cell>
          <cell r="G291" t="str">
            <v>A3</v>
          </cell>
          <cell r="I291" t="str">
            <v>A3</v>
          </cell>
          <cell r="K291" t="str">
            <v>A3</v>
          </cell>
        </row>
        <row r="292">
          <cell r="D292" t="str">
            <v>01014020</v>
          </cell>
          <cell r="E292" t="str">
            <v>A3</v>
          </cell>
          <cell r="F292" t="str">
            <v>- Có bài viết đăng kỷ yếu hội thảo cấp khoa  19/06/2020</v>
          </cell>
          <cell r="G292" t="str">
            <v>A4</v>
          </cell>
          <cell r="I292" t="str">
            <v>A4</v>
          </cell>
          <cell r="K292" t="str">
            <v>A4</v>
          </cell>
        </row>
        <row r="293">
          <cell r="D293" t="str">
            <v>01014018</v>
          </cell>
          <cell r="E293" t="str">
            <v>A3</v>
          </cell>
          <cell r="F293" t="str">
            <v>- Có bài viết đăng kỷ yếu hội thảo cấp khoa  19/06/2020</v>
          </cell>
          <cell r="G293" t="str">
            <v>A4</v>
          </cell>
          <cell r="I293" t="str">
            <v>A4</v>
          </cell>
          <cell r="K293" t="str">
            <v>A4</v>
          </cell>
        </row>
        <row r="294">
          <cell r="D294" t="str">
            <v>01014019</v>
          </cell>
          <cell r="E294" t="str">
            <v>A3</v>
          </cell>
          <cell r="F294" t="str">
            <v>- Có bài viết đăng kỷ yếu hội thảo cấp khoa  19/06/2020</v>
          </cell>
          <cell r="G294" t="str">
            <v>A4</v>
          </cell>
          <cell r="I294" t="str">
            <v>A4</v>
          </cell>
          <cell r="K294" t="str">
            <v>A4</v>
          </cell>
        </row>
        <row r="295">
          <cell r="D295" t="str">
            <v>01014010</v>
          </cell>
          <cell r="E295" t="str">
            <v>A3</v>
          </cell>
          <cell r="F295" t="str">
            <v>- Có bài viết đăng kỷ yếu hội thảo cấp khoa  19/06/2020</v>
          </cell>
          <cell r="G295" t="str">
            <v>A4</v>
          </cell>
          <cell r="I295" t="str">
            <v>A4</v>
          </cell>
          <cell r="K295" t="str">
            <v>A4</v>
          </cell>
        </row>
        <row r="296">
          <cell r="D296" t="str">
            <v>01014030</v>
          </cell>
          <cell r="E296" t="str">
            <v>A3</v>
          </cell>
          <cell r="F296" t="str">
            <v>- Có bài viết đăng kỷ yếu hội thảo cấp khoa  19/06/2020</v>
          </cell>
          <cell r="G296" t="str">
            <v>A4</v>
          </cell>
          <cell r="I296" t="str">
            <v>A4</v>
          </cell>
          <cell r="K296" t="str">
            <v>A4</v>
          </cell>
        </row>
        <row r="297">
          <cell r="D297" t="str">
            <v>01014024</v>
          </cell>
          <cell r="E297" t="str">
            <v>A3</v>
          </cell>
          <cell r="F297" t="str">
            <v>- Có bài viết đăng kỷ yếu hội thảo cấp khoa  19/06/2020
- Có SKKN được đánh giá loại khá</v>
          </cell>
          <cell r="G297" t="str">
            <v>A4</v>
          </cell>
          <cell r="I297" t="str">
            <v>A4</v>
          </cell>
          <cell r="K297" t="str">
            <v>A4</v>
          </cell>
        </row>
        <row r="298">
          <cell r="D298" t="str">
            <v>01014048</v>
          </cell>
          <cell r="E298" t="str">
            <v>A2</v>
          </cell>
          <cell r="F298" t="str">
            <v>- Có bài viết đăng kỷ yếu hội thảo cấp trường (Hội thảo Quốc tế COSS 2020).
- Có SKKN được đánh giá loại khá</v>
          </cell>
          <cell r="G298" t="str">
            <v>A2</v>
          </cell>
          <cell r="I298" t="str">
            <v>A2</v>
          </cell>
          <cell r="K298" t="str">
            <v>A2</v>
          </cell>
        </row>
        <row r="299">
          <cell r="D299" t="str">
            <v>01014022</v>
          </cell>
          <cell r="E299" t="str">
            <v>A3</v>
          </cell>
          <cell r="F299" t="str">
            <v>- Có bài viết đăng kỷ yếu hội thảo cấp khoa  19/06/2020
- Có SKKN được đánh giá loại khá</v>
          </cell>
          <cell r="G299" t="str">
            <v>A3</v>
          </cell>
          <cell r="I299" t="str">
            <v>A3</v>
          </cell>
          <cell r="K299" t="str">
            <v>A3</v>
          </cell>
        </row>
        <row r="300">
          <cell r="D300" t="str">
            <v>01014025</v>
          </cell>
          <cell r="E300" t="str">
            <v>A3</v>
          </cell>
          <cell r="F300" t="str">
            <v>- Có bài viết đăng kỷ yếu hội thảo cấp khoa  19/06/2020</v>
          </cell>
          <cell r="G300" t="str">
            <v>A4</v>
          </cell>
          <cell r="I300" t="str">
            <v>A4</v>
          </cell>
          <cell r="K300" t="str">
            <v>A4</v>
          </cell>
        </row>
        <row r="301">
          <cell r="D301" t="str">
            <v>01014032</v>
          </cell>
          <cell r="E301" t="str">
            <v>A3</v>
          </cell>
          <cell r="F301" t="str">
            <v>- Có bài viết đăng kỷ yếu hội thảo cấp khoa  19/06/2020</v>
          </cell>
          <cell r="G301" t="str">
            <v>A3</v>
          </cell>
          <cell r="I301" t="str">
            <v>A3</v>
          </cell>
          <cell r="K301" t="str">
            <v>A3</v>
          </cell>
        </row>
        <row r="302">
          <cell r="D302" t="str">
            <v>01014006</v>
          </cell>
          <cell r="E302" t="str">
            <v>A3</v>
          </cell>
          <cell r="F302" t="str">
            <v>- Có bài viết đăng kỷ yếu hội thảo cấp khoa  19/06/2020</v>
          </cell>
          <cell r="G302" t="str">
            <v>A3</v>
          </cell>
          <cell r="I302" t="str">
            <v>A3</v>
          </cell>
          <cell r="K302" t="str">
            <v>A3</v>
          </cell>
        </row>
        <row r="303">
          <cell r="D303" t="str">
            <v>01014009</v>
          </cell>
          <cell r="E303" t="str">
            <v>A3</v>
          </cell>
          <cell r="F303" t="str">
            <v>- Có bài viết đăng kỷ yếu hội thảo cấp khoa  19/06/2020</v>
          </cell>
          <cell r="G303" t="str">
            <v>A3</v>
          </cell>
          <cell r="I303" t="str">
            <v>A3</v>
          </cell>
          <cell r="K303" t="str">
            <v>A3</v>
          </cell>
        </row>
        <row r="304">
          <cell r="D304" t="str">
            <v>01014045</v>
          </cell>
          <cell r="E304" t="str">
            <v>A2</v>
          </cell>
          <cell r="F304" t="str">
            <v>- Có bài viết sáng kiến đạt PVAH cấp ngành (QĐ số 1720/QĐ-GDĐT ngày 21/8/2020)
- Có bài viết đăng kỷ yếu hội thảo cấp trường (Hội thảo Quốc tế COSS 2020).</v>
          </cell>
          <cell r="G304" t="str">
            <v>A2</v>
          </cell>
          <cell r="I304" t="str">
            <v>A2</v>
          </cell>
          <cell r="K304" t="str">
            <v>A2</v>
          </cell>
        </row>
        <row r="305">
          <cell r="D305" t="str">
            <v>01014021</v>
          </cell>
          <cell r="E305" t="str">
            <v>A2</v>
          </cell>
          <cell r="F305" t="str">
            <v>- Có bài viết đăng kỷ yếu hội thảo cấp trường (Hội thảo Quốc tế COSS 2020).</v>
          </cell>
          <cell r="G305" t="str">
            <v>A3</v>
          </cell>
          <cell r="I305" t="str">
            <v>A3</v>
          </cell>
          <cell r="K305" t="str">
            <v>A3</v>
          </cell>
        </row>
        <row r="306">
          <cell r="D306" t="str">
            <v>01014016</v>
          </cell>
          <cell r="E306" t="str">
            <v>A3</v>
          </cell>
          <cell r="F306" t="str">
            <v>- Có bài viết đăng kỷ yếu hội thảo cấp khoa  19/06/2020</v>
          </cell>
          <cell r="G306" t="str">
            <v>A4</v>
          </cell>
          <cell r="I306" t="str">
            <v>A4</v>
          </cell>
          <cell r="K306" t="str">
            <v>A4</v>
          </cell>
        </row>
        <row r="307">
          <cell r="E307">
            <v>10</v>
          </cell>
          <cell r="G307">
            <v>10</v>
          </cell>
          <cell r="H307" t="str">
            <v>0A1 + 1A2 + 4A3 + 5A4</v>
          </cell>
          <cell r="I307">
            <v>10</v>
          </cell>
          <cell r="J307" t="str">
            <v>0A1 + 1A2 + 4A3 + 5A4</v>
          </cell>
          <cell r="K307">
            <v>10</v>
          </cell>
          <cell r="L307" t="str">
            <v>0A1 + 1A2 + 4A3 + 5A4</v>
          </cell>
        </row>
        <row r="308">
          <cell r="E308">
            <v>10</v>
          </cell>
          <cell r="G308">
            <v>10</v>
          </cell>
          <cell r="H308" t="str">
            <v>0A1 + 1A2 + 4A3 + 5A4</v>
          </cell>
          <cell r="I308">
            <v>10</v>
          </cell>
          <cell r="J308" t="str">
            <v>0A1 + 1A2 + 4A3 + 5A4</v>
          </cell>
          <cell r="K308">
            <v>10</v>
          </cell>
          <cell r="L308" t="str">
            <v>0A1 + 1A2 + 4A3 + 5A4</v>
          </cell>
        </row>
        <row r="309">
          <cell r="D309" t="str">
            <v>01016004</v>
          </cell>
          <cell r="E309" t="str">
            <v>A3</v>
          </cell>
          <cell r="F309" t="str">
            <v>Có bài viết đăng trong kỷ yếu hội thảo cấp khoa tháng 06/2020</v>
          </cell>
          <cell r="G309" t="str">
            <v>A4</v>
          </cell>
          <cell r="I309" t="str">
            <v>A4</v>
          </cell>
          <cell r="K309" t="str">
            <v>A4</v>
          </cell>
        </row>
        <row r="310">
          <cell r="D310" t="str">
            <v>01016002</v>
          </cell>
          <cell r="E310" t="str">
            <v>A3</v>
          </cell>
          <cell r="F310" t="str">
            <v>Có bài viết đăng trong kỷ yếu hội thảo cấp khoa tháng 06/2020</v>
          </cell>
          <cell r="G310" t="str">
            <v>A4</v>
          </cell>
          <cell r="I310" t="str">
            <v>A4</v>
          </cell>
          <cell r="K310" t="str">
            <v>A4</v>
          </cell>
        </row>
        <row r="311">
          <cell r="D311" t="str">
            <v>01016006</v>
          </cell>
          <cell r="E311" t="str">
            <v>A2</v>
          </cell>
          <cell r="F311" t="str">
            <v>- Có bài viết đăng kỷ yếu hội thảo cấp trường (Hội thảo Quốc tế COSS 2020).</v>
          </cell>
          <cell r="G311" t="str">
            <v>A3</v>
          </cell>
          <cell r="I311" t="str">
            <v>A3</v>
          </cell>
          <cell r="K311" t="str">
            <v>A3</v>
          </cell>
        </row>
        <row r="312">
          <cell r="D312" t="str">
            <v>01016005</v>
          </cell>
          <cell r="E312" t="str">
            <v>A2</v>
          </cell>
          <cell r="F312" t="str">
            <v>- Có bài viết sáng kiến đạt PVAH cấp ngành (QĐ số 1720/QĐ-GDĐT ngày 21/8/2020)
- Có bài viết đăng kỷ yếu hội thảo cấp trường (Hội thảo Quốc tế COSS 2020).</v>
          </cell>
          <cell r="G312" t="str">
            <v>A3</v>
          </cell>
          <cell r="I312" t="str">
            <v>A3</v>
          </cell>
          <cell r="K312" t="str">
            <v>A3</v>
          </cell>
        </row>
        <row r="313">
          <cell r="D313" t="str">
            <v>01016012</v>
          </cell>
          <cell r="E313" t="str">
            <v>A3</v>
          </cell>
          <cell r="F313" t="str">
            <v>Có bài viết đăng trong kỷ yếu hội thảo cấp khoa tháng 06/2020</v>
          </cell>
          <cell r="G313" t="str">
            <v>A4</v>
          </cell>
          <cell r="I313" t="str">
            <v>A4</v>
          </cell>
          <cell r="K313" t="str">
            <v>A4</v>
          </cell>
        </row>
        <row r="314">
          <cell r="D314" t="str">
            <v>01016010</v>
          </cell>
          <cell r="E314" t="str">
            <v>A3</v>
          </cell>
          <cell r="F314" t="str">
            <v>Có bài viết đăng trong kỷ yếu hội thảo cấp khoa tháng 06/2020</v>
          </cell>
          <cell r="G314" t="str">
            <v>A4</v>
          </cell>
          <cell r="I314" t="str">
            <v>A4</v>
          </cell>
          <cell r="K314" t="str">
            <v>A4</v>
          </cell>
        </row>
        <row r="315">
          <cell r="D315" t="str">
            <v>01016008</v>
          </cell>
          <cell r="E315" t="str">
            <v>A2</v>
          </cell>
          <cell r="F315" t="str">
            <v>- Có bài viết đăng kỷ yếu hội thảo cấp trường (Hội thảo Quốc tế COSS 2020).</v>
          </cell>
          <cell r="G315" t="str">
            <v>A2</v>
          </cell>
          <cell r="I315" t="str">
            <v>A2</v>
          </cell>
          <cell r="K315" t="str">
            <v>A2</v>
          </cell>
        </row>
        <row r="316">
          <cell r="D316" t="str">
            <v>01016007</v>
          </cell>
          <cell r="E316" t="str">
            <v>A3</v>
          </cell>
          <cell r="F316" t="str">
            <v>Có bài viết đăng trong kỷ yếu hội thảo cấp khoa tháng 06/2020</v>
          </cell>
          <cell r="G316" t="str">
            <v>A3</v>
          </cell>
          <cell r="I316" t="str">
            <v>A3</v>
          </cell>
          <cell r="K316" t="str">
            <v>A3</v>
          </cell>
        </row>
        <row r="317">
          <cell r="D317" t="str">
            <v>01016003</v>
          </cell>
          <cell r="E317" t="str">
            <v>A3</v>
          </cell>
          <cell r="F317" t="str">
            <v>Có bài viết đăng trong kỷ yếu hội thảo cấp khoa tháng 06/2020</v>
          </cell>
          <cell r="G317" t="str">
            <v>A3</v>
          </cell>
          <cell r="I317" t="str">
            <v>A3</v>
          </cell>
          <cell r="K317" t="str">
            <v>A3</v>
          </cell>
        </row>
        <row r="318">
          <cell r="D318" t="str">
            <v>01016001</v>
          </cell>
          <cell r="E318" t="str">
            <v>A1</v>
          </cell>
          <cell r="F318" t="str">
            <v>- Bài báo đăng tháng 09/2020 trên Tạp chí Giáo chức Việt Nam (ISSN 1859 - 2902) 
- Có bài viết đăng kỷ yếu hội thảo cấp trường (Hội thảo Quốc tế COSS 2020).</v>
          </cell>
          <cell r="G318" t="str">
            <v>A4</v>
          </cell>
          <cell r="I318" t="str">
            <v>A4</v>
          </cell>
          <cell r="K318" t="str">
            <v>A4</v>
          </cell>
        </row>
        <row r="319">
          <cell r="E319">
            <v>9</v>
          </cell>
          <cell r="G319">
            <v>9</v>
          </cell>
          <cell r="H319" t="str">
            <v>0A1 + 2A2 + 6A3 + 1A4</v>
          </cell>
          <cell r="I319">
            <v>9</v>
          </cell>
          <cell r="J319" t="str">
            <v>1A1 + 1A2 + 6A3 + 1A4</v>
          </cell>
          <cell r="K319">
            <v>9</v>
          </cell>
          <cell r="L319" t="str">
            <v>1A1 + 1A2 + 6A3 + 1A4</v>
          </cell>
        </row>
        <row r="320">
          <cell r="E320">
            <v>9</v>
          </cell>
          <cell r="G320">
            <v>9</v>
          </cell>
          <cell r="H320" t="str">
            <v>0A1 + 2A2 + 6A3 + 1A4</v>
          </cell>
          <cell r="I320">
            <v>9</v>
          </cell>
          <cell r="J320" t="str">
            <v>1A1 + 1A2 + 6A3 + 1A4</v>
          </cell>
          <cell r="K320">
            <v>9</v>
          </cell>
          <cell r="L320" t="str">
            <v>1A1 + 1A2 + 6A3 + 1A4</v>
          </cell>
        </row>
        <row r="321">
          <cell r="D321" t="str">
            <v>01013020</v>
          </cell>
          <cell r="E321" t="str">
            <v>A1</v>
          </cell>
          <cell r="F321" t="str">
            <v>Tham gia xây dựng Chuẩn đầu ra ngành Kỹ thuật Nhiệt (theo CV đề nghị của trường)</v>
          </cell>
          <cell r="G321" t="str">
            <v>A2</v>
          </cell>
          <cell r="I321" t="str">
            <v>A1</v>
          </cell>
          <cell r="J321" t="str">
            <v>Đề nghị nâng lên A1</v>
          </cell>
          <cell r="K321" t="str">
            <v>A1</v>
          </cell>
          <cell r="L321" t="str">
            <v>Cá nhân tích cực tham gia và điều hành các hoạt động của nhà trường đạt hiệu quả</v>
          </cell>
        </row>
        <row r="322">
          <cell r="D322" t="str">
            <v>01029001</v>
          </cell>
          <cell r="E322" t="str">
            <v>A1</v>
          </cell>
          <cell r="F322" t="str">
            <v>Bài báo quốc tế có chỉ số ISSN</v>
          </cell>
          <cell r="G322" t="str">
            <v>A2</v>
          </cell>
          <cell r="I322" t="str">
            <v>A2</v>
          </cell>
          <cell r="K322" t="str">
            <v>A2</v>
          </cell>
        </row>
        <row r="323">
          <cell r="D323" t="str">
            <v>01010013</v>
          </cell>
          <cell r="E323" t="str">
            <v>A3</v>
          </cell>
          <cell r="F323" t="str">
            <v>Có bài viết đăng trong kỷ yếu hội thảo cấp khoa 14/06/2020</v>
          </cell>
          <cell r="G323" t="str">
            <v>A3</v>
          </cell>
          <cell r="I323" t="str">
            <v>A3</v>
          </cell>
          <cell r="K323" t="str">
            <v>A3</v>
          </cell>
        </row>
        <row r="324">
          <cell r="D324" t="str">
            <v>01013011</v>
          </cell>
          <cell r="E324" t="str">
            <v>A3</v>
          </cell>
          <cell r="F324" t="str">
            <v>Có bài viết đăng trong kỷ yếu hội thảo cấp khoa 14/06/2020</v>
          </cell>
          <cell r="G324" t="str">
            <v>A3</v>
          </cell>
          <cell r="I324" t="str">
            <v>A3</v>
          </cell>
          <cell r="K324" t="str">
            <v>A3</v>
          </cell>
        </row>
        <row r="325">
          <cell r="D325" t="str">
            <v>01013023</v>
          </cell>
          <cell r="E325" t="str">
            <v>A3</v>
          </cell>
          <cell r="F325" t="str">
            <v>Có bài viết đăng trong kỷ yếu hội thảo cấp khoa 14/06/2020</v>
          </cell>
          <cell r="G325" t="str">
            <v>A3</v>
          </cell>
          <cell r="I325" t="str">
            <v>A3</v>
          </cell>
          <cell r="K325" t="str">
            <v>A3</v>
          </cell>
        </row>
        <row r="326">
          <cell r="D326" t="str">
            <v>01013009</v>
          </cell>
          <cell r="E326" t="str">
            <v>A3</v>
          </cell>
          <cell r="F326" t="str">
            <v>Có bài viết đăng trong kỷ yếu hội thảo cấp khoa 14/06/2020</v>
          </cell>
          <cell r="G326" t="str">
            <v>A3</v>
          </cell>
          <cell r="I326" t="str">
            <v>A3</v>
          </cell>
          <cell r="K326" t="str">
            <v>A3</v>
          </cell>
        </row>
        <row r="327">
          <cell r="D327" t="str">
            <v>01013008</v>
          </cell>
          <cell r="E327" t="str">
            <v>A3</v>
          </cell>
          <cell r="F327" t="str">
            <v>Có bài viết đăng trong kỷ yếu hội thảo cấp khoa 14/06/2020</v>
          </cell>
          <cell r="G327" t="str">
            <v>A3</v>
          </cell>
          <cell r="I327" t="str">
            <v>A3</v>
          </cell>
          <cell r="K327" t="str">
            <v>A3</v>
          </cell>
        </row>
        <row r="328">
          <cell r="D328" t="str">
            <v>01013015</v>
          </cell>
          <cell r="E328" t="str">
            <v>A3</v>
          </cell>
          <cell r="F328" t="str">
            <v>Có bài viết đăng trong kỷ yếu hội thảo cấp khoa 14/06/2020</v>
          </cell>
          <cell r="G328" t="str">
            <v>A3</v>
          </cell>
          <cell r="I328" t="str">
            <v>A3</v>
          </cell>
          <cell r="K328" t="str">
            <v>A3</v>
          </cell>
        </row>
        <row r="329">
          <cell r="D329" t="str">
            <v>01029016</v>
          </cell>
          <cell r="E329" t="str">
            <v>A4</v>
          </cell>
          <cell r="G329" t="str">
            <v>A4</v>
          </cell>
          <cell r="I329" t="str">
            <v>A4</v>
          </cell>
          <cell r="K329" t="str">
            <v>A4</v>
          </cell>
        </row>
        <row r="330">
          <cell r="E330">
            <v>15</v>
          </cell>
          <cell r="G330">
            <v>15</v>
          </cell>
          <cell r="H330" t="str">
            <v>0A1 + 0A2 + 6A3 + 8A4 + 1A DN + 0 B1 + 0 B2</v>
          </cell>
          <cell r="I330">
            <v>15</v>
          </cell>
          <cell r="J330" t="str">
            <v>0A1 + 2A2 + 4A3 + 8A4 + 1A DN + 0 B1 + 0 B2</v>
          </cell>
          <cell r="K330">
            <v>15</v>
          </cell>
          <cell r="L330" t="str">
            <v>0A1 + 2A2 + 4A3 + 8A4 + 1A DN + 0 B1 + 0 B2</v>
          </cell>
        </row>
        <row r="331">
          <cell r="E331">
            <v>15</v>
          </cell>
          <cell r="G331">
            <v>15</v>
          </cell>
          <cell r="H331" t="str">
            <v>0A1 + 0A2 + 6A3 + 8A4 + 1A DN</v>
          </cell>
          <cell r="I331">
            <v>15</v>
          </cell>
          <cell r="J331" t="str">
            <v>0A1 + 2A2 + 4A3 + 8A4 + 1A DN + 0 B1 + 0 B2</v>
          </cell>
          <cell r="K331">
            <v>15</v>
          </cell>
          <cell r="L331" t="str">
            <v>0A1 + 2A2 + 4A3 + 8A4 + 1A DN + 0 B1 + 0 B2</v>
          </cell>
        </row>
        <row r="332">
          <cell r="D332" t="str">
            <v>01025001</v>
          </cell>
          <cell r="E332" t="str">
            <v>A2</v>
          </cell>
          <cell r="F332" t="str">
            <v>- Có bài viết sáng kiến đạt PVAH cấp ngành (QĐ số 1720/QĐ-GDĐT ngày 21/8/2020)
- Có bài viết đăng kỷ yếu hội thảo cấp trường (Hội thảo Quốc tế COSS 2020).</v>
          </cell>
          <cell r="G332" t="str">
            <v>A3</v>
          </cell>
          <cell r="I332" t="str">
            <v>A2</v>
          </cell>
          <cell r="J332" t="str">
            <v>Đề nghị nâng lên A2</v>
          </cell>
          <cell r="K332" t="str">
            <v>A2</v>
          </cell>
          <cell r="L332" t="str">
            <v>Cá nhân tích cực tham gia và điều hành các hoạt động của nhà trường đạt hiệu quả</v>
          </cell>
        </row>
        <row r="333">
          <cell r="D333" t="str">
            <v>01025016</v>
          </cell>
          <cell r="E333" t="str">
            <v>A3</v>
          </cell>
          <cell r="F333" t="str">
            <v>Có bài viết Hội thảo cấp khoa trong tháng 03/2021</v>
          </cell>
          <cell r="G333" t="str">
            <v>A4</v>
          </cell>
          <cell r="I333" t="str">
            <v>A4</v>
          </cell>
          <cell r="K333" t="str">
            <v>A4</v>
          </cell>
        </row>
        <row r="334">
          <cell r="D334" t="str">
            <v>01025018</v>
          </cell>
          <cell r="E334" t="str">
            <v>A3</v>
          </cell>
          <cell r="F334" t="str">
            <v>Có bài viết Hội thảo cấp khoa trong tháng 03/2021</v>
          </cell>
          <cell r="G334" t="str">
            <v>A4</v>
          </cell>
          <cell r="I334" t="str">
            <v>A4</v>
          </cell>
          <cell r="K334" t="str">
            <v>A4</v>
          </cell>
        </row>
        <row r="335">
          <cell r="D335" t="str">
            <v>01025019</v>
          </cell>
          <cell r="E335" t="str">
            <v>A3</v>
          </cell>
          <cell r="F335" t="str">
            <v>Có bài viết hội thảo cấp khoa</v>
          </cell>
          <cell r="G335" t="str">
            <v>A4</v>
          </cell>
          <cell r="I335" t="str">
            <v>A4</v>
          </cell>
          <cell r="K335" t="str">
            <v>A4</v>
          </cell>
        </row>
        <row r="336">
          <cell r="D336" t="str">
            <v>01025004</v>
          </cell>
          <cell r="E336" t="str">
            <v>A2</v>
          </cell>
          <cell r="F336" t="str">
            <v>Có bài viết đăng kỷ yếu hội thảo cấp trường (Hội thảo Quốc tế COSS 2020).</v>
          </cell>
          <cell r="G336" t="str">
            <v>A4</v>
          </cell>
          <cell r="I336" t="str">
            <v>A4</v>
          </cell>
          <cell r="K336" t="str">
            <v>A4</v>
          </cell>
        </row>
        <row r="337">
          <cell r="D337" t="str">
            <v>01025020</v>
          </cell>
          <cell r="E337" t="str">
            <v>A3</v>
          </cell>
          <cell r="F337" t="str">
            <v>Có bài viết Hội thảo cấp khoa trong tháng 03/2021</v>
          </cell>
          <cell r="G337" t="str">
            <v>A4</v>
          </cell>
          <cell r="I337" t="str">
            <v>A4</v>
          </cell>
          <cell r="K337" t="str">
            <v>A4</v>
          </cell>
        </row>
        <row r="338">
          <cell r="D338" t="str">
            <v>01025008</v>
          </cell>
          <cell r="E338" t="str">
            <v>A3</v>
          </cell>
          <cell r="F338" t="str">
            <v>Có bài viết Hội thảo cấp khoa trong tháng 03/2021</v>
          </cell>
          <cell r="G338" t="str">
            <v>A4</v>
          </cell>
          <cell r="I338" t="str">
            <v>A4</v>
          </cell>
          <cell r="K338" t="str">
            <v>A4</v>
          </cell>
        </row>
        <row r="339">
          <cell r="D339" t="str">
            <v>01025012</v>
          </cell>
          <cell r="E339" t="str">
            <v>A3</v>
          </cell>
          <cell r="F339" t="str">
            <v>Có sáng kiến được công nhận cấp trường</v>
          </cell>
          <cell r="G339" t="str">
            <v>A4</v>
          </cell>
          <cell r="I339" t="str">
            <v>A4</v>
          </cell>
          <cell r="K339" t="str">
            <v>A4</v>
          </cell>
        </row>
        <row r="340">
          <cell r="D340" t="str">
            <v>01025002</v>
          </cell>
          <cell r="E340" t="str">
            <v>A3</v>
          </cell>
          <cell r="F340" t="str">
            <v>Có sáng kiến được công nhận cấp trường</v>
          </cell>
          <cell r="G340" t="str">
            <v>A3</v>
          </cell>
          <cell r="I340" t="str">
            <v>A3</v>
          </cell>
          <cell r="K340" t="str">
            <v>A3</v>
          </cell>
        </row>
        <row r="341">
          <cell r="D341" t="str">
            <v>01003013</v>
          </cell>
          <cell r="E341" t="str">
            <v>A2</v>
          </cell>
          <cell r="F341" t="str">
            <v>- Có bài viết sáng kiến đạt PVAH cấp ngành (QĐ số 1720/QĐ-GDĐT ngày 21/8/2020)
- Có bài viết đăng kỷ yếu hội thảo cấp trường (Hội thảo Quốc tế COSS 2020).</v>
          </cell>
          <cell r="G341" t="str">
            <v>A3</v>
          </cell>
          <cell r="I341" t="str">
            <v>A2</v>
          </cell>
          <cell r="J341" t="str">
            <v>Đề nghị nâng lên A2</v>
          </cell>
          <cell r="K341" t="str">
            <v>A2</v>
          </cell>
          <cell r="L341" t="str">
            <v>Cá nhân tích cực tham gia các hoạt động của nhà trường và hỗ trợ công tác tại phòng KH-TC đạt hiệu quả</v>
          </cell>
        </row>
        <row r="342">
          <cell r="D342" t="str">
            <v>01025015</v>
          </cell>
          <cell r="E342" t="str">
            <v>A3</v>
          </cell>
          <cell r="F342" t="str">
            <v>Có sáng kiến được công nhận cấp trường</v>
          </cell>
          <cell r="G342" t="str">
            <v>A3</v>
          </cell>
          <cell r="I342" t="str">
            <v>A3</v>
          </cell>
          <cell r="K342" t="str">
            <v>A3</v>
          </cell>
        </row>
        <row r="343">
          <cell r="D343" t="str">
            <v>01005010</v>
          </cell>
          <cell r="E343" t="str">
            <v>A3</v>
          </cell>
          <cell r="F343" t="str">
            <v>Có bài viết Hội thảo cấp khoa trong tháng 03/2021</v>
          </cell>
          <cell r="G343" t="str">
            <v>A4</v>
          </cell>
          <cell r="I343" t="str">
            <v>A4</v>
          </cell>
          <cell r="K343" t="str">
            <v>A4</v>
          </cell>
        </row>
        <row r="344">
          <cell r="D344" t="str">
            <v>01025009</v>
          </cell>
          <cell r="E344" t="str">
            <v>A2</v>
          </cell>
          <cell r="F344" t="str">
            <v>- Có bài viết sáng kiến đạt PVAH cấp ngành (QĐ số 1720/QĐ-GDĐT ngày 21/8/2020)
- Có bài viết đăng kỷ yếu hội thảo cấp trường (Hội thảo Quốc tế COSS 2020).</v>
          </cell>
          <cell r="G344" t="str">
            <v>A3</v>
          </cell>
          <cell r="I344" t="str">
            <v>A3</v>
          </cell>
          <cell r="K344" t="str">
            <v>A3</v>
          </cell>
        </row>
        <row r="345">
          <cell r="D345" t="str">
            <v>01025011</v>
          </cell>
          <cell r="E345" t="str">
            <v>A2</v>
          </cell>
          <cell r="F345" t="str">
            <v>- Có bài viết sáng kiến đạt PVAH cấp ngành (QĐ số 1720/QĐ-GDĐT ngày 21/8/2020)</v>
          </cell>
          <cell r="G345" t="str">
            <v>A3</v>
          </cell>
          <cell r="I345" t="str">
            <v>A3</v>
          </cell>
          <cell r="K345" t="str">
            <v>A3</v>
          </cell>
        </row>
        <row r="346">
          <cell r="D346" t="str">
            <v>01025003</v>
          </cell>
          <cell r="E346" t="str">
            <v>A2</v>
          </cell>
          <cell r="F346" t="str">
            <v>Có bài viết đăng kỷ yếu hội thảo cấp trường (Hội thảo Quốc tế COSS 2020).</v>
          </cell>
          <cell r="G346" t="str">
            <v>A DN</v>
          </cell>
          <cell r="H346" t="str">
            <v>- GV Bùi Ánh Tuyết nghỉ hộ sản từ ngày 12/12/2020</v>
          </cell>
          <cell r="I346" t="str">
            <v>A DN</v>
          </cell>
          <cell r="J346" t="str">
            <v>- GV Bùi Ánh Tuyết nghỉ hộ sản từ ngày 12/12/2020</v>
          </cell>
          <cell r="K346" t="str">
            <v>A DN</v>
          </cell>
          <cell r="L346" t="str">
            <v>- GV Bùi Ánh Tuyết nghỉ hộ sản từ ngày 12/12/2020</v>
          </cell>
        </row>
        <row r="347">
          <cell r="E347">
            <v>4</v>
          </cell>
          <cell r="G347">
            <v>4</v>
          </cell>
          <cell r="H347" t="str">
            <v>0A1 + 1A2 + 1A3 + 2A4</v>
          </cell>
          <cell r="I347">
            <v>4</v>
          </cell>
          <cell r="J347" t="str">
            <v>1A1 + 0A2 + 1A3 + 2A4</v>
          </cell>
          <cell r="K347">
            <v>4</v>
          </cell>
          <cell r="L347" t="str">
            <v>1A1 + 0A2 + 1A3 + 2A4</v>
          </cell>
        </row>
        <row r="348">
          <cell r="E348">
            <v>4</v>
          </cell>
          <cell r="G348">
            <v>4</v>
          </cell>
          <cell r="H348" t="str">
            <v>0A1 + 1A2 + 1A3 + 2A4</v>
          </cell>
          <cell r="I348">
            <v>4</v>
          </cell>
          <cell r="J348" t="str">
            <v>1A1 + 0A2 + 1A3 + 2A4</v>
          </cell>
          <cell r="K348">
            <v>4</v>
          </cell>
          <cell r="L348" t="str">
            <v>1A1 + 0A2 + 1A3 + 2A4</v>
          </cell>
        </row>
        <row r="349">
          <cell r="D349" t="str">
            <v>01004014</v>
          </cell>
          <cell r="E349" t="str">
            <v>A2</v>
          </cell>
          <cell r="F349" t="str">
            <v>Có bài viết đăng kỷ yếu hội thảo cấp trường (Hội thảo Quốc tế COSS 2020).</v>
          </cell>
          <cell r="G349" t="str">
            <v>A2</v>
          </cell>
          <cell r="I349" t="str">
            <v>A1</v>
          </cell>
          <cell r="J349" t="str">
            <v>Đề nghị  nâng lên A1</v>
          </cell>
          <cell r="K349" t="str">
            <v>A1</v>
          </cell>
          <cell r="L349" t="str">
            <v>Cá nhân tích cực tham gia và điều hành các hoạt động của nhà trường đạt hiệu quả</v>
          </cell>
        </row>
        <row r="350">
          <cell r="D350" t="str">
            <v>01004016</v>
          </cell>
          <cell r="E350" t="str">
            <v>A4</v>
          </cell>
          <cell r="G350" t="str">
            <v>A4</v>
          </cell>
          <cell r="I350" t="str">
            <v>A4</v>
          </cell>
          <cell r="K350" t="str">
            <v>A4</v>
          </cell>
        </row>
        <row r="351">
          <cell r="D351" t="str">
            <v>01028013</v>
          </cell>
          <cell r="E351" t="str">
            <v>A2</v>
          </cell>
          <cell r="F351" t="str">
            <v>Có bài viết đăng kỷ yếu hội thảo cấp trường (Hội thảo Quốc tế COSS 2020).</v>
          </cell>
          <cell r="G351" t="str">
            <v>A3</v>
          </cell>
          <cell r="I351" t="str">
            <v>A3</v>
          </cell>
          <cell r="K351" t="str">
            <v>A3</v>
          </cell>
        </row>
        <row r="352">
          <cell r="D352" t="str">
            <v>01028016</v>
          </cell>
          <cell r="E352" t="str">
            <v>A4</v>
          </cell>
          <cell r="G352" t="str">
            <v>A4</v>
          </cell>
          <cell r="I352" t="str">
            <v>A4</v>
          </cell>
          <cell r="K352" t="str">
            <v>A4</v>
          </cell>
        </row>
        <row r="353">
          <cell r="E353">
            <v>7</v>
          </cell>
          <cell r="G353">
            <v>7</v>
          </cell>
          <cell r="H353" t="str">
            <v>0A1 + 1A2 + 4A3 + 2A4</v>
          </cell>
          <cell r="I353">
            <v>7</v>
          </cell>
          <cell r="J353" t="str">
            <v>1A1 + 0A2 + 4A3 + 2A4</v>
          </cell>
          <cell r="K353">
            <v>7</v>
          </cell>
          <cell r="L353" t="str">
            <v>1A1 + 0A2 + 4A3 + 2A4</v>
          </cell>
        </row>
        <row r="354">
          <cell r="E354">
            <v>4</v>
          </cell>
          <cell r="G354">
            <v>4</v>
          </cell>
          <cell r="H354" t="str">
            <v>0A1 + 1A2 + 2A3 + 1A4</v>
          </cell>
          <cell r="I354">
            <v>4</v>
          </cell>
          <cell r="J354" t="str">
            <v>1A1 + 0A2 + 2A3 + 1A4</v>
          </cell>
          <cell r="K354">
            <v>4</v>
          </cell>
          <cell r="L354" t="str">
            <v>1A1 + 0A2 + 2A3 + 1A4</v>
          </cell>
        </row>
        <row r="355">
          <cell r="D355" t="str">
            <v>01012003</v>
          </cell>
          <cell r="E355" t="str">
            <v>A2</v>
          </cell>
          <cell r="F355" t="str">
            <v>- Có bài viết sáng kiến đạt PVAH cấp ngành (QĐ số 1720/QĐ-GDĐT ngày 21/8/2020)
- Có bài viết đăng kỷ yếu hội thảo cấp trường (Hội thảo Quốc tế COSS 2020).</v>
          </cell>
          <cell r="G355" t="str">
            <v>A2</v>
          </cell>
          <cell r="I355" t="str">
            <v>A1</v>
          </cell>
          <cell r="J355" t="str">
            <v>Đề nghị nâng lên A1</v>
          </cell>
          <cell r="K355" t="str">
            <v>A1</v>
          </cell>
          <cell r="L355" t="str">
            <v>Cá nhân tích cực tham gia và điều hành các hoạt động của nhà trường đạt hiệu quả</v>
          </cell>
        </row>
        <row r="356">
          <cell r="D356" t="str">
            <v>01018003</v>
          </cell>
          <cell r="E356" t="str">
            <v>A4</v>
          </cell>
          <cell r="G356" t="str">
            <v>A4</v>
          </cell>
          <cell r="I356" t="str">
            <v>A4</v>
          </cell>
          <cell r="K356" t="str">
            <v>A4</v>
          </cell>
        </row>
        <row r="357">
          <cell r="D357" t="str">
            <v>01018002</v>
          </cell>
          <cell r="E357" t="str">
            <v>A3</v>
          </cell>
          <cell r="F357" t="str">
            <v>Có bài viết Hội thảo cấp khoa trong tháng 03/2021</v>
          </cell>
          <cell r="G357" t="str">
            <v>A3</v>
          </cell>
          <cell r="I357" t="str">
            <v>A3</v>
          </cell>
          <cell r="K357" t="str">
            <v>A3</v>
          </cell>
        </row>
        <row r="358">
          <cell r="D358" t="str">
            <v>01018005</v>
          </cell>
          <cell r="E358" t="str">
            <v>A3</v>
          </cell>
          <cell r="F358" t="str">
            <v>Có bài viết Hội thảo cấp khoa trong tháng 03/2021</v>
          </cell>
          <cell r="G358" t="str">
            <v>A3</v>
          </cell>
          <cell r="I358" t="str">
            <v>A3</v>
          </cell>
          <cell r="K358" t="str">
            <v>A3</v>
          </cell>
        </row>
        <row r="359">
          <cell r="E359">
            <v>3</v>
          </cell>
          <cell r="G359">
            <v>3</v>
          </cell>
          <cell r="H359" t="str">
            <v>0A1 + 0A2 + 2A3 + 1A4</v>
          </cell>
          <cell r="I359">
            <v>3</v>
          </cell>
          <cell r="J359" t="str">
            <v>0A1 + 0A2 + 2A3 + 1A4</v>
          </cell>
          <cell r="K359">
            <v>3</v>
          </cell>
          <cell r="L359" t="str">
            <v>0A1 + 0A2 + 2A3 + 1A4</v>
          </cell>
        </row>
        <row r="360">
          <cell r="D360" t="str">
            <v>01018008</v>
          </cell>
          <cell r="E360" t="str">
            <v>A2</v>
          </cell>
          <cell r="F360" t="str">
            <v>- Có bài viết sáng kiến đạt PVAH cấp ngành (QĐ số 1720/QĐ-GDĐT ngày 21/8/2020)</v>
          </cell>
          <cell r="G360" t="str">
            <v>A3</v>
          </cell>
          <cell r="I360" t="str">
            <v>A3</v>
          </cell>
          <cell r="K360" t="str">
            <v>A3</v>
          </cell>
        </row>
        <row r="361">
          <cell r="D361" t="str">
            <v>01018007</v>
          </cell>
          <cell r="E361" t="str">
            <v>A3</v>
          </cell>
          <cell r="F361" t="str">
            <v>Có sáng kiến được công nhận cấp trường</v>
          </cell>
          <cell r="G361" t="str">
            <v>A3</v>
          </cell>
          <cell r="I361" t="str">
            <v>A3</v>
          </cell>
          <cell r="K361" t="str">
            <v>A3</v>
          </cell>
        </row>
        <row r="362">
          <cell r="D362" t="str">
            <v>01018009</v>
          </cell>
          <cell r="E362" t="str">
            <v>A4</v>
          </cell>
          <cell r="G362" t="str">
            <v>A4</v>
          </cell>
          <cell r="I362" t="str">
            <v>A4</v>
          </cell>
          <cell r="K362" t="str">
            <v>A4</v>
          </cell>
        </row>
        <row r="363">
          <cell r="E363">
            <v>3</v>
          </cell>
          <cell r="G363">
            <v>3</v>
          </cell>
          <cell r="H363" t="str">
            <v>0A1 + 0A2 + 0A3 + 3A4</v>
          </cell>
          <cell r="I363">
            <v>3</v>
          </cell>
          <cell r="J363" t="str">
            <v>0A1 + 1A2 + 4A3 + 2A4</v>
          </cell>
          <cell r="K363">
            <v>3</v>
          </cell>
          <cell r="L363" t="str">
            <v>0A1 + 0A2 + 0A3 + 3A4</v>
          </cell>
        </row>
        <row r="364">
          <cell r="E364">
            <v>2</v>
          </cell>
          <cell r="G364">
            <v>2</v>
          </cell>
          <cell r="H364" t="str">
            <v>0A1 + 0A2 + 0A3 + 2A4</v>
          </cell>
          <cell r="I364">
            <v>2</v>
          </cell>
          <cell r="J364" t="str">
            <v>0A1 + 0A2 + 0A3 + 2A4</v>
          </cell>
          <cell r="K364">
            <v>2</v>
          </cell>
          <cell r="L364" t="str">
            <v>0A1 + 0A2 + 0A3 + 2A4</v>
          </cell>
        </row>
        <row r="365">
          <cell r="D365" t="str">
            <v>01019001</v>
          </cell>
          <cell r="E365" t="str">
            <v>A4</v>
          </cell>
          <cell r="G365" t="str">
            <v>A4</v>
          </cell>
          <cell r="I365" t="str">
            <v>A4</v>
          </cell>
          <cell r="K365" t="str">
            <v>A4</v>
          </cell>
        </row>
        <row r="366">
          <cell r="D366" t="str">
            <v>01019002</v>
          </cell>
          <cell r="E366" t="str">
            <v>A4</v>
          </cell>
          <cell r="G366" t="str">
            <v>A4</v>
          </cell>
          <cell r="I366" t="str">
            <v>A4</v>
          </cell>
          <cell r="K366" t="str">
            <v>A4</v>
          </cell>
        </row>
        <row r="367">
          <cell r="E367">
            <v>1</v>
          </cell>
          <cell r="G367">
            <v>1</v>
          </cell>
          <cell r="H367" t="str">
            <v>0A1 + 0A2 + 0A3 + 1A4</v>
          </cell>
          <cell r="I367">
            <v>1</v>
          </cell>
          <cell r="J367" t="str">
            <v>0A1 + 0A2 + 0A3 + 1A4</v>
          </cell>
          <cell r="K367">
            <v>1</v>
          </cell>
          <cell r="L367" t="str">
            <v>0A1 + 0A2 + 0A3 + 1A4</v>
          </cell>
        </row>
        <row r="368">
          <cell r="D368" t="str">
            <v>01005005</v>
          </cell>
          <cell r="E368" t="str">
            <v>A4</v>
          </cell>
          <cell r="G368" t="str">
            <v>A4</v>
          </cell>
          <cell r="I368" t="str">
            <v>A4</v>
          </cell>
          <cell r="K368" t="str">
            <v>A4</v>
          </cell>
        </row>
        <row r="369">
          <cell r="E369">
            <v>3</v>
          </cell>
          <cell r="G369">
            <v>3</v>
          </cell>
          <cell r="H369" t="str">
            <v>0A1 + 1A2 + 0A3 + 2A4</v>
          </cell>
          <cell r="I369">
            <v>3</v>
          </cell>
          <cell r="J369" t="str">
            <v>0A1 + 1A2 + 2A3 + 0A4</v>
          </cell>
          <cell r="K369">
            <v>3</v>
          </cell>
          <cell r="L369" t="str">
            <v>0A1 + 1A2 + 2A3 + 0A4</v>
          </cell>
        </row>
        <row r="370">
          <cell r="E370">
            <v>2</v>
          </cell>
          <cell r="G370">
            <v>2</v>
          </cell>
          <cell r="H370" t="str">
            <v>0A1 + 1A2 + 0A3 + 1A4</v>
          </cell>
          <cell r="I370">
            <v>2</v>
          </cell>
          <cell r="J370" t="str">
            <v>0A1 + 1A2 + 1A3 + 0A4</v>
          </cell>
          <cell r="K370">
            <v>2</v>
          </cell>
          <cell r="L370" t="str">
            <v>0A1 + 1A2 + 1A3 + 0A4</v>
          </cell>
        </row>
        <row r="371">
          <cell r="D371" t="str">
            <v>01021001</v>
          </cell>
          <cell r="E371" t="str">
            <v>A2</v>
          </cell>
          <cell r="F371" t="str">
            <v>Có sáng kiến đạt PVAH cấp ngành (QĐ số 1720/QĐ-GDĐT-VP ngày 20/8/2020)</v>
          </cell>
          <cell r="G371" t="str">
            <v>A2</v>
          </cell>
          <cell r="I371" t="str">
            <v>A2</v>
          </cell>
          <cell r="K371" t="str">
            <v>A2</v>
          </cell>
        </row>
        <row r="372">
          <cell r="D372" t="str">
            <v>01021003</v>
          </cell>
          <cell r="E372" t="str">
            <v>A4</v>
          </cell>
          <cell r="G372" t="str">
            <v>A4</v>
          </cell>
          <cell r="I372" t="str">
            <v>A3</v>
          </cell>
          <cell r="J372" t="str">
            <v>Nhất trí với đề nghị của đơn vị nâng lên A3</v>
          </cell>
          <cell r="K372" t="str">
            <v>A3</v>
          </cell>
          <cell r="L372" t="str">
            <v>Cá nhân tích cực tham gia các hoạt động của nhà trường và đơn vị đạt hiệu quả</v>
          </cell>
        </row>
        <row r="373">
          <cell r="E373">
            <v>1</v>
          </cell>
          <cell r="G373">
            <v>1</v>
          </cell>
          <cell r="H373" t="str">
            <v>0A1 + 0A2 + 0A3 + 1A4</v>
          </cell>
          <cell r="I373">
            <v>1</v>
          </cell>
          <cell r="J373" t="str">
            <v>0A1 + 0A2 + 1A3 + 0A4</v>
          </cell>
          <cell r="K373">
            <v>1</v>
          </cell>
          <cell r="L373" t="str">
            <v>0A1 + 0A2 + 1A3 + 0A4</v>
          </cell>
        </row>
        <row r="374">
          <cell r="D374" t="str">
            <v>01021004</v>
          </cell>
          <cell r="E374" t="str">
            <v>A4</v>
          </cell>
          <cell r="G374" t="str">
            <v>A4</v>
          </cell>
          <cell r="I374" t="str">
            <v>A3</v>
          </cell>
          <cell r="J374" t="str">
            <v>Nhất trí với đề nghị của đơn vị nâng lên A3</v>
          </cell>
          <cell r="K374" t="str">
            <v>A3</v>
          </cell>
          <cell r="L374" t="str">
            <v>Cá nhân tích cực tham gia các hoạt động của nhà trường và đơn vị đạt hiệu quả</v>
          </cell>
        </row>
        <row r="375">
          <cell r="E375">
            <v>2</v>
          </cell>
          <cell r="G375">
            <v>2</v>
          </cell>
          <cell r="H375" t="str">
            <v>0A1 + 1A2 + 1A3 + 0A4</v>
          </cell>
          <cell r="I375">
            <v>2</v>
          </cell>
          <cell r="J375" t="str">
            <v>0A1 + 1A2 + 1A3 + 0A4</v>
          </cell>
          <cell r="K375">
            <v>2</v>
          </cell>
          <cell r="L375" t="str">
            <v>0A1 + 1A2 + 1A3 + 0A4</v>
          </cell>
        </row>
        <row r="376">
          <cell r="E376">
            <v>2</v>
          </cell>
          <cell r="G376">
            <v>2</v>
          </cell>
          <cell r="H376" t="str">
            <v>0A1 + 1A2 + 1A3 + 0A4</v>
          </cell>
          <cell r="I376">
            <v>2</v>
          </cell>
          <cell r="J376" t="str">
            <v>0A1 + 1A2 + 1A3 + 0A4</v>
          </cell>
          <cell r="K376">
            <v>2</v>
          </cell>
          <cell r="L376" t="str">
            <v>0A1 + 1A2 + 1A3 + 0A4</v>
          </cell>
        </row>
        <row r="377">
          <cell r="D377" t="str">
            <v>01007008</v>
          </cell>
          <cell r="E377" t="str">
            <v>A2</v>
          </cell>
          <cell r="F377" t="str">
            <v>- Có bài viết đăng kỷ yếu hội thảo cấp trường (Hội thảo Quốc tế COSS 2020).</v>
          </cell>
          <cell r="G377" t="str">
            <v>A2</v>
          </cell>
          <cell r="I377" t="str">
            <v>A2</v>
          </cell>
          <cell r="K377" t="str">
            <v>A2</v>
          </cell>
        </row>
        <row r="378">
          <cell r="D378" t="str">
            <v>01014012</v>
          </cell>
          <cell r="E378" t="str">
            <v>A3</v>
          </cell>
          <cell r="F378" t="str">
            <v>Có bài viết Hội thảo cấp khoa trong tháng 03/2021</v>
          </cell>
          <cell r="G378" t="str">
            <v>A3</v>
          </cell>
          <cell r="I378" t="str">
            <v>A3</v>
          </cell>
          <cell r="K378" t="str">
            <v>A3</v>
          </cell>
        </row>
        <row r="379">
          <cell r="E379">
            <v>5</v>
          </cell>
          <cell r="G379">
            <v>5</v>
          </cell>
          <cell r="H379" t="str">
            <v>1A1 + 0A2 + 3A3 + 0A4</v>
          </cell>
          <cell r="I379">
            <v>5</v>
          </cell>
          <cell r="J379" t="str">
            <v>1A1 + 1A2 + 2A3 + 0A4</v>
          </cell>
          <cell r="K379">
            <v>5</v>
          </cell>
          <cell r="L379" t="str">
            <v>1A1 + 1A2 + 2A3 + 0A4</v>
          </cell>
        </row>
        <row r="380">
          <cell r="E380">
            <v>3</v>
          </cell>
          <cell r="G380">
            <v>3</v>
          </cell>
          <cell r="H380" t="str">
            <v>1A1 + 0A2 + 2A3 + 0A4</v>
          </cell>
          <cell r="I380">
            <v>3</v>
          </cell>
          <cell r="J380" t="str">
            <v>1A1 + 1A2 + 1A3 + 0A4</v>
          </cell>
          <cell r="K380">
            <v>3</v>
          </cell>
          <cell r="L380" t="str">
            <v>1A1 + 1A2 + 1A3 + 0A4</v>
          </cell>
        </row>
        <row r="381">
          <cell r="D381" t="str">
            <v>01017003</v>
          </cell>
          <cell r="E381" t="str">
            <v>A1</v>
          </cell>
          <cell r="F381" t="str">
            <v>- Tham gia Đề án hợp tác đào tạo trình độ cao đẳng chất lượng cao giữa Trường CĐ Lý Tự Trọng Tp.HCM với công ty TNHH Sản xuất và Kinh doanh VINFAST (QĐ số 496A/QĐ-LTT-ĐT ngày 30/5/2020)</v>
          </cell>
          <cell r="G381" t="str">
            <v>A1</v>
          </cell>
          <cell r="I381" t="str">
            <v>A1</v>
          </cell>
          <cell r="K381" t="str">
            <v>A1</v>
          </cell>
        </row>
        <row r="382">
          <cell r="D382" t="str">
            <v>01017010</v>
          </cell>
          <cell r="E382" t="str">
            <v>A3</v>
          </cell>
          <cell r="F382" t="str">
            <v>Có sáng kiến được công nhận cấp trường</v>
          </cell>
          <cell r="G382" t="str">
            <v>A3</v>
          </cell>
          <cell r="I382" t="str">
            <v>A2</v>
          </cell>
          <cell r="J382" t="str">
            <v>Nhất trí với đề nghị của đơn vị nâng lên A2 do cá nhân tham gia và hoàn thành tốt công việc của trường và đơn vị</v>
          </cell>
          <cell r="K382" t="str">
            <v>A2</v>
          </cell>
          <cell r="L382" t="str">
            <v>Cá nhân tích cực tham gia các hoạt động tư vấn tuyển sinh trực tuyến của nhà trường và đơn vị đạt hiệu quả</v>
          </cell>
        </row>
        <row r="383">
          <cell r="D383" t="str">
            <v>01018004</v>
          </cell>
          <cell r="E383" t="str">
            <v>A3</v>
          </cell>
          <cell r="F383" t="str">
            <v>Có sáng kiến được công nhận cấp trường</v>
          </cell>
          <cell r="G383" t="str">
            <v>A3</v>
          </cell>
          <cell r="I383" t="str">
            <v>A3</v>
          </cell>
          <cell r="K383" t="str">
            <v>A3</v>
          </cell>
        </row>
        <row r="384">
          <cell r="E384">
            <v>2</v>
          </cell>
          <cell r="G384">
            <v>2</v>
          </cell>
          <cell r="H384" t="str">
            <v>0A1 + 0A2 + 2A3 + 0A4</v>
          </cell>
          <cell r="I384">
            <v>2</v>
          </cell>
          <cell r="J384" t="str">
            <v>0A1 + 0A2 + 2A3 + 0A4</v>
          </cell>
          <cell r="K384">
            <v>2</v>
          </cell>
          <cell r="L384" t="str">
            <v>0A1 + 0A2 + 2A3 + 0A4</v>
          </cell>
        </row>
        <row r="385">
          <cell r="D385" t="str">
            <v>01025013</v>
          </cell>
          <cell r="E385" t="str">
            <v>A3</v>
          </cell>
          <cell r="F385" t="str">
            <v>Có bài viết Hội thảo cấp khoa trong tháng 03/2021</v>
          </cell>
          <cell r="G385" t="str">
            <v>A3</v>
          </cell>
          <cell r="I385" t="str">
            <v>A3</v>
          </cell>
          <cell r="K385" t="str">
            <v>A3</v>
          </cell>
        </row>
        <row r="386">
          <cell r="D386" t="str">
            <v>01009027</v>
          </cell>
          <cell r="E386" t="str">
            <v>A3</v>
          </cell>
          <cell r="F386" t="str">
            <v>Có sáng kiến được công nhận cấp trường</v>
          </cell>
          <cell r="G386" t="str">
            <v>A3</v>
          </cell>
          <cell r="I386" t="str">
            <v>A3</v>
          </cell>
          <cell r="K386" t="str">
            <v>A3</v>
          </cell>
        </row>
        <row r="387">
          <cell r="E387">
            <v>1</v>
          </cell>
          <cell r="G387">
            <v>1</v>
          </cell>
          <cell r="H387" t="str">
            <v>0A1 + 0A2 + 0A3 + 1A4</v>
          </cell>
          <cell r="I387">
            <v>1</v>
          </cell>
          <cell r="J387" t="str">
            <v>0A1 + 0A2 + 0A3 + 1A4</v>
          </cell>
          <cell r="K387">
            <v>1</v>
          </cell>
          <cell r="L387" t="str">
            <v>0A1 + 0A2 + 0A3 + 1A4</v>
          </cell>
        </row>
        <row r="388">
          <cell r="E388">
            <v>1</v>
          </cell>
          <cell r="G388">
            <v>1</v>
          </cell>
          <cell r="H388" t="str">
            <v>0A1 + 0A2 + 0A3 + 1A4</v>
          </cell>
          <cell r="I388">
            <v>1</v>
          </cell>
          <cell r="J388" t="str">
            <v>0A1 + 0A2 + 0A3 + 1A4</v>
          </cell>
          <cell r="K388">
            <v>1</v>
          </cell>
          <cell r="L388" t="str">
            <v>0A1 + 0A2 + 0A3 + 1A4</v>
          </cell>
        </row>
        <row r="389">
          <cell r="D389" t="str">
            <v>01005011</v>
          </cell>
          <cell r="E389" t="str">
            <v>A4</v>
          </cell>
          <cell r="G389" t="str">
            <v>A4</v>
          </cell>
          <cell r="I389" t="str">
            <v>A4</v>
          </cell>
          <cell r="K389" t="str">
            <v>A4</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Tong hop"/>
      <sheetName val="BGH"/>
      <sheetName val="P.KHTC"/>
      <sheetName val="P. TSDT"/>
      <sheetName val="P.TCHC"/>
      <sheetName val="P. TTGD"/>
      <sheetName val="P.KHAO THI"/>
      <sheetName val="P. QLKH"/>
      <sheetName val="P. QUAN TRI"/>
      <sheetName val="K. KHCB"/>
      <sheetName val="K. LLCT"/>
      <sheetName val="K. Co Khi"/>
      <sheetName val="K CNTT"/>
      <sheetName val="K DONG LUC"/>
      <sheetName val="K. Dien tu"/>
      <sheetName val="K. MAY TT"/>
      <sheetName val="K NHIET"/>
      <sheetName val="K. KINH TE"/>
      <sheetName val="K. XAY DUNG"/>
      <sheetName val="Gui chi Quynh"/>
      <sheetName val="Thu vien"/>
      <sheetName val="TT DAO TAO"/>
      <sheetName val="Y TE"/>
      <sheetName val="QHDN"/>
      <sheetName val="QLDL"/>
      <sheetName val="kon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7">
          <cell r="D7" t="str">
            <v>01001001</v>
          </cell>
          <cell r="E7" t="str">
            <v>A1</v>
          </cell>
          <cell r="F7" t="str">
            <v>A1</v>
          </cell>
          <cell r="H7" t="str">
            <v>A1</v>
          </cell>
          <cell r="J7" t="str">
            <v>A1</v>
          </cell>
        </row>
        <row r="8">
          <cell r="D8" t="str">
            <v>01002001</v>
          </cell>
          <cell r="E8" t="str">
            <v>A1</v>
          </cell>
          <cell r="F8" t="str">
            <v>A1</v>
          </cell>
          <cell r="H8" t="str">
            <v>A1</v>
          </cell>
          <cell r="J8" t="str">
            <v>A1</v>
          </cell>
        </row>
        <row r="9">
          <cell r="D9" t="str">
            <v>01001006</v>
          </cell>
          <cell r="E9" t="str">
            <v>A1</v>
          </cell>
          <cell r="F9" t="str">
            <v>A1</v>
          </cell>
          <cell r="H9" t="str">
            <v>A1</v>
          </cell>
          <cell r="J9" t="str">
            <v>A1</v>
          </cell>
        </row>
        <row r="10">
          <cell r="D10" t="str">
            <v>01014037</v>
          </cell>
          <cell r="E10" t="str">
            <v>A1</v>
          </cell>
          <cell r="F10" t="str">
            <v>A1</v>
          </cell>
          <cell r="H10" t="str">
            <v>A1</v>
          </cell>
          <cell r="J10" t="str">
            <v>A1</v>
          </cell>
        </row>
        <row r="11">
          <cell r="F11">
            <v>9</v>
          </cell>
          <cell r="G11" t="str">
            <v>1A1 + 5A2 + 0A3 + 2A4 + 1A DN</v>
          </cell>
          <cell r="H11">
            <v>9</v>
          </cell>
          <cell r="I11" t="str">
            <v>1A1 + 5A2 + 2A3 + 0A4 + 1A DN</v>
          </cell>
          <cell r="J11">
            <v>9</v>
          </cell>
          <cell r="K11" t="str">
            <v>1A1 + 6A2 + 1A3 + 0A4 + 1A DN</v>
          </cell>
        </row>
        <row r="12">
          <cell r="F12">
            <v>6</v>
          </cell>
          <cell r="G12" t="str">
            <v>1A1 + 4A2 + 0A3 + 0A4 + 1A DN</v>
          </cell>
          <cell r="H12">
            <v>6</v>
          </cell>
          <cell r="I12" t="str">
            <v>1A1 + 4A2 + 0A3 + 0A4 + 1A DN</v>
          </cell>
          <cell r="J12">
            <v>6</v>
          </cell>
          <cell r="K12" t="str">
            <v>1A1 + 4A2 + 0A3 + 0A4 + 1A DN</v>
          </cell>
        </row>
        <row r="13">
          <cell r="D13" t="str">
            <v>01002024</v>
          </cell>
          <cell r="E13" t="str">
            <v>A1</v>
          </cell>
          <cell r="F13" t="str">
            <v>A1</v>
          </cell>
          <cell r="H13" t="str">
            <v>A1</v>
          </cell>
          <cell r="J13" t="str">
            <v>A1</v>
          </cell>
        </row>
        <row r="14">
          <cell r="D14" t="str">
            <v>01003002</v>
          </cell>
          <cell r="E14" t="str">
            <v>A2</v>
          </cell>
          <cell r="F14" t="str">
            <v>A2</v>
          </cell>
          <cell r="H14" t="str">
            <v>A2</v>
          </cell>
          <cell r="J14" t="str">
            <v>A2</v>
          </cell>
        </row>
        <row r="15">
          <cell r="D15" t="str">
            <v>01003009</v>
          </cell>
          <cell r="E15" t="str">
            <v>A2</v>
          </cell>
          <cell r="F15" t="str">
            <v>A2</v>
          </cell>
          <cell r="H15" t="str">
            <v>A2</v>
          </cell>
          <cell r="J15" t="str">
            <v>A2</v>
          </cell>
        </row>
        <row r="16">
          <cell r="D16" t="str">
            <v>01003005</v>
          </cell>
          <cell r="E16" t="str">
            <v>A2</v>
          </cell>
          <cell r="F16" t="str">
            <v>A2</v>
          </cell>
          <cell r="H16" t="str">
            <v>A2</v>
          </cell>
          <cell r="J16" t="str">
            <v>A2</v>
          </cell>
        </row>
        <row r="17">
          <cell r="D17" t="str">
            <v>01023004</v>
          </cell>
          <cell r="E17" t="str">
            <v>A2</v>
          </cell>
          <cell r="F17" t="str">
            <v>A2</v>
          </cell>
          <cell r="H17" t="str">
            <v>A2</v>
          </cell>
          <cell r="J17" t="str">
            <v>A2</v>
          </cell>
        </row>
        <row r="18">
          <cell r="D18" t="str">
            <v>01003007</v>
          </cell>
          <cell r="E18" t="str">
            <v>A2</v>
          </cell>
          <cell r="F18" t="str">
            <v>A DN</v>
          </cell>
          <cell r="G18" t="str">
            <v>Cô Thắm nghỉ hộ sản từ 01/12/2020</v>
          </cell>
          <cell r="H18" t="str">
            <v>A DN</v>
          </cell>
          <cell r="J18" t="str">
            <v>A DN</v>
          </cell>
          <cell r="K18" t="str">
            <v>nghỉ hộ sản từ 01/12/2020</v>
          </cell>
        </row>
        <row r="19">
          <cell r="F19">
            <v>3</v>
          </cell>
          <cell r="G19" t="str">
            <v>0A1 + 1A2 + 0A3 + 2A4</v>
          </cell>
          <cell r="H19">
            <v>3</v>
          </cell>
          <cell r="I19" t="str">
            <v>0A1 + 1A2 + 2A3 + 0A4</v>
          </cell>
          <cell r="J19">
            <v>3</v>
          </cell>
          <cell r="K19" t="str">
            <v>0A1 + 2A2 + 1A3 + 0A4</v>
          </cell>
        </row>
        <row r="20">
          <cell r="D20" t="str">
            <v>01003008</v>
          </cell>
          <cell r="E20" t="str">
            <v>A2</v>
          </cell>
          <cell r="F20" t="str">
            <v>A2</v>
          </cell>
          <cell r="H20" t="str">
            <v>A2</v>
          </cell>
          <cell r="J20" t="str">
            <v>A2</v>
          </cell>
        </row>
        <row r="21">
          <cell r="D21" t="str">
            <v>01003014</v>
          </cell>
          <cell r="E21" t="str">
            <v>A4</v>
          </cell>
          <cell r="F21" t="str">
            <v>A4</v>
          </cell>
          <cell r="H21" t="str">
            <v>A3</v>
          </cell>
          <cell r="I21" t="str">
            <v xml:space="preserve">Cá nhân có nhiều tích cực trong công việc của phòng và của trường,  làm ngoài giờ các ngày trong tháng. Đề nghị xếp loại A3 </v>
          </cell>
          <cell r="J21" t="str">
            <v>A2</v>
          </cell>
          <cell r="K21" t="str">
            <v>Nhất trí với đề nghị của đơn vị. Cá nhân tích cực trong công việc của phòng và của trường,  làm ngoài giờ các ngày trong tháng</v>
          </cell>
        </row>
        <row r="22">
          <cell r="D22" t="str">
            <v>01003015</v>
          </cell>
          <cell r="E22" t="str">
            <v>A4</v>
          </cell>
          <cell r="F22" t="str">
            <v>A4</v>
          </cell>
          <cell r="H22" t="str">
            <v>A3</v>
          </cell>
          <cell r="I22" t="str">
            <v xml:space="preserve">Cá nhân có nhiều tích cực trong công việc của phòng và của trường,  làm ngoài giờ các ngày trong tháng. Đề nghị xếp loại A3 </v>
          </cell>
          <cell r="J22" t="str">
            <v>A3</v>
          </cell>
          <cell r="K22" t="str">
            <v>Nhất trí với đề nghị của đơn vị. Cá nhân tích cực trong công việc của phòng và của trường,  làm ngoài giờ các ngày trong tháng</v>
          </cell>
        </row>
        <row r="23">
          <cell r="F23">
            <v>16</v>
          </cell>
          <cell r="G23" t="str">
            <v>4A1 + 8A2 + 2A3 + 2A4</v>
          </cell>
          <cell r="H23">
            <v>16</v>
          </cell>
          <cell r="I23" t="str">
            <v>10A1 + 3A2 + 1A3 + 2A4</v>
          </cell>
          <cell r="J23">
            <v>16</v>
          </cell>
          <cell r="K23" t="str">
            <v>10A1 + 3A2 + 1A3 + 2A4</v>
          </cell>
        </row>
        <row r="24">
          <cell r="F24">
            <v>12</v>
          </cell>
          <cell r="G24" t="str">
            <v>2A1 + 7A2 + 1A3 + 2A4</v>
          </cell>
          <cell r="H24">
            <v>12</v>
          </cell>
          <cell r="I24" t="str">
            <v>7A1 + 2A2 + 1A3 + 2A4</v>
          </cell>
          <cell r="J24">
            <v>12</v>
          </cell>
          <cell r="K24" t="str">
            <v>7A1 + 2A2 + 1A3 + 2A4</v>
          </cell>
        </row>
        <row r="25">
          <cell r="D25" t="str">
            <v>01004002</v>
          </cell>
          <cell r="E25" t="str">
            <v>A1</v>
          </cell>
          <cell r="F25" t="str">
            <v>A1</v>
          </cell>
          <cell r="H25" t="str">
            <v>A1</v>
          </cell>
          <cell r="J25" t="str">
            <v>A1</v>
          </cell>
        </row>
        <row r="26">
          <cell r="D26" t="str">
            <v>01004001</v>
          </cell>
          <cell r="E26" t="str">
            <v>A2</v>
          </cell>
          <cell r="F26" t="str">
            <v>A2</v>
          </cell>
          <cell r="H26" t="str">
            <v>A1</v>
          </cell>
          <cell r="I26" t="str">
            <v>Nhất trí với đề nghị của đơn vị xếp loại A1 do cá nhân tham gia nhiều việc trường, đơn vị và vượt nhiều ngày công</v>
          </cell>
          <cell r="J26" t="str">
            <v>A1</v>
          </cell>
          <cell r="K26" t="str">
            <v>Nhất trí với đề nghị của đơn vị. Cá nhân tham gia nhiều việc trường, đơn vị và vượt nhiều ngày công</v>
          </cell>
        </row>
        <row r="27">
          <cell r="D27" t="str">
            <v>01004005</v>
          </cell>
          <cell r="E27" t="str">
            <v>A2</v>
          </cell>
          <cell r="F27" t="str">
            <v>A2</v>
          </cell>
          <cell r="H27" t="str">
            <v>A1</v>
          </cell>
          <cell r="I27" t="str">
            <v>Nhất trí với đề nghị của đơn vị xếp loại A1 do cá nhân tham gia nhiều việc trường, đơn vị và vượt nhiều ngày công</v>
          </cell>
          <cell r="J27" t="str">
            <v>A1</v>
          </cell>
          <cell r="K27" t="str">
            <v>Nhất trí với đề nghị của đơn vị. Cá nhân tham gia nhiều việc trường, đơn vị và vượt nhiều ngày công</v>
          </cell>
        </row>
        <row r="28">
          <cell r="D28" t="str">
            <v>01004004</v>
          </cell>
          <cell r="E28" t="str">
            <v>A1</v>
          </cell>
          <cell r="F28" t="str">
            <v>A1</v>
          </cell>
          <cell r="H28" t="str">
            <v>A1</v>
          </cell>
          <cell r="J28" t="str">
            <v>A1</v>
          </cell>
        </row>
        <row r="29">
          <cell r="D29" t="str">
            <v>01022013</v>
          </cell>
          <cell r="E29" t="str">
            <v>A2</v>
          </cell>
          <cell r="F29" t="str">
            <v>A2</v>
          </cell>
          <cell r="H29" t="str">
            <v>A1</v>
          </cell>
          <cell r="I29" t="str">
            <v>Nhất trí với đề nghị của đơn vị xếp loại A1 do cá nhân tham gia nhiều việc trường, đơn vị và vượt nhiều ngày công</v>
          </cell>
          <cell r="J29" t="str">
            <v>A1</v>
          </cell>
          <cell r="K29" t="str">
            <v>Nhất trí với đề nghị của đơn vị. Cá nhân tham gia nhiều việc trường, đơn vị và vượt nhiều ngày công</v>
          </cell>
        </row>
        <row r="30">
          <cell r="D30" t="str">
            <v>01004003</v>
          </cell>
          <cell r="E30" t="str">
            <v>A2</v>
          </cell>
          <cell r="F30" t="str">
            <v>A2</v>
          </cell>
          <cell r="H30" t="str">
            <v>A2</v>
          </cell>
          <cell r="J30" t="str">
            <v>A2</v>
          </cell>
        </row>
        <row r="31">
          <cell r="D31" t="str">
            <v>01004008</v>
          </cell>
          <cell r="E31" t="str">
            <v>A2</v>
          </cell>
          <cell r="F31" t="str">
            <v>A2</v>
          </cell>
          <cell r="H31" t="str">
            <v>A1</v>
          </cell>
          <cell r="I31" t="str">
            <v>Nhất trí với đề nghị của đơn vị xếp loại A1 do cá nhân tham gia nhiều việc trường, đơn vị và vượt nhiều ngày công</v>
          </cell>
          <cell r="J31" t="str">
            <v>A1</v>
          </cell>
          <cell r="K31" t="str">
            <v>Nhất trí với đề nghị của đơn vị. Cá nhân tham gia nhiều việc trường, đơn vị và vượt nhiều ngày công</v>
          </cell>
        </row>
        <row r="32">
          <cell r="D32" t="str">
            <v>01005009</v>
          </cell>
          <cell r="E32" t="str">
            <v>A4</v>
          </cell>
          <cell r="F32" t="str">
            <v>A4</v>
          </cell>
          <cell r="H32" t="str">
            <v>A4</v>
          </cell>
          <cell r="J32" t="str">
            <v>A4</v>
          </cell>
        </row>
        <row r="33">
          <cell r="D33" t="str">
            <v>01004009</v>
          </cell>
          <cell r="E33" t="str">
            <v>A3</v>
          </cell>
          <cell r="F33" t="str">
            <v>A3</v>
          </cell>
          <cell r="H33" t="str">
            <v>A3</v>
          </cell>
          <cell r="J33" t="str">
            <v>A3</v>
          </cell>
        </row>
        <row r="34">
          <cell r="D34" t="str">
            <v>01002020</v>
          </cell>
          <cell r="E34" t="str">
            <v>A2</v>
          </cell>
          <cell r="F34" t="str">
            <v>A2</v>
          </cell>
          <cell r="H34" t="str">
            <v>A1</v>
          </cell>
          <cell r="I34" t="str">
            <v>Nhất trí với đề nghị của đơn vị xếp loại A1 do cá nhân tham gia nhiều việc trường, đơn vị và vượt nhiều ngày công</v>
          </cell>
          <cell r="J34" t="str">
            <v>A1</v>
          </cell>
          <cell r="K34" t="str">
            <v>Nhất trí với đề nghị của đơn vị. Cá nhân tham gia nhiều việc trường, đơn vị và vượt nhiều ngày công</v>
          </cell>
        </row>
        <row r="35">
          <cell r="D35" t="str">
            <v>01010038</v>
          </cell>
          <cell r="E35" t="str">
            <v>A4</v>
          </cell>
          <cell r="F35" t="str">
            <v>A4</v>
          </cell>
          <cell r="H35" t="str">
            <v>A4</v>
          </cell>
          <cell r="J35" t="str">
            <v>A4</v>
          </cell>
        </row>
        <row r="36">
          <cell r="D36" t="str">
            <v>01012026</v>
          </cell>
          <cell r="E36" t="str">
            <v>A2</v>
          </cell>
          <cell r="F36" t="str">
            <v>A2</v>
          </cell>
          <cell r="H36" t="str">
            <v>A2</v>
          </cell>
          <cell r="J36" t="str">
            <v>A2</v>
          </cell>
        </row>
        <row r="37">
          <cell r="F37">
            <v>4</v>
          </cell>
          <cell r="G37" t="str">
            <v>2A1 + 1A2 + 1A3 + 0A4</v>
          </cell>
          <cell r="H37">
            <v>4</v>
          </cell>
          <cell r="I37" t="str">
            <v>3A1 + 1A2 + 0A3 + 0A4</v>
          </cell>
          <cell r="J37">
            <v>4</v>
          </cell>
          <cell r="K37" t="str">
            <v>3A1 + 1A2 + 0A3 + 0A4</v>
          </cell>
        </row>
        <row r="38">
          <cell r="D38" t="str">
            <v>01011017</v>
          </cell>
          <cell r="E38" t="str">
            <v>A1</v>
          </cell>
          <cell r="F38" t="str">
            <v>A1</v>
          </cell>
          <cell r="H38" t="str">
            <v>A1</v>
          </cell>
          <cell r="J38" t="str">
            <v>A1</v>
          </cell>
        </row>
        <row r="39">
          <cell r="D39" t="str">
            <v>01022059</v>
          </cell>
          <cell r="E39" t="str">
            <v>A1</v>
          </cell>
          <cell r="F39" t="str">
            <v>A1</v>
          </cell>
          <cell r="H39" t="str">
            <v>A1</v>
          </cell>
          <cell r="J39" t="str">
            <v>A1</v>
          </cell>
        </row>
        <row r="40">
          <cell r="D40" t="str">
            <v>01018006</v>
          </cell>
          <cell r="E40" t="str">
            <v>A2</v>
          </cell>
          <cell r="F40" t="str">
            <v>A2</v>
          </cell>
          <cell r="H40" t="str">
            <v>A1</v>
          </cell>
          <cell r="I40" t="str">
            <v>Nhất trí với đề nghị của đơn vị xếp loại A1 do cá nhân tham gia nhiều việc trường, đơn vị và vượt nhiều ngày công</v>
          </cell>
          <cell r="J40" t="str">
            <v>A1</v>
          </cell>
          <cell r="K40" t="str">
            <v>Nhất trí với đề nghị của đơn vị. Cá nhân tham gia nhiều việc trường, đơn vị và vượt nhiều ngày công</v>
          </cell>
        </row>
        <row r="41">
          <cell r="D41" t="str">
            <v>01004013</v>
          </cell>
          <cell r="E41" t="str">
            <v>A3</v>
          </cell>
          <cell r="F41" t="str">
            <v>A3</v>
          </cell>
          <cell r="H41" t="str">
            <v>A2</v>
          </cell>
          <cell r="I41" t="str">
            <v>Nhất trí với đề nghị của đơn vị xếp loại A2 do cá nhân tham gia nhiều việc trường, đơn vị và vượt nhiều ngày công</v>
          </cell>
          <cell r="J41" t="str">
            <v>A2</v>
          </cell>
          <cell r="K41" t="str">
            <v>Nhất trí với đề nghị của đơn vị. Cá nhân tham gia nhiều việc trường, đơn vị và vượt nhiều ngày công</v>
          </cell>
        </row>
        <row r="42">
          <cell r="F42">
            <v>26</v>
          </cell>
          <cell r="G42" t="str">
            <v>1A1 + 4A2 + 20A3 + 1A4</v>
          </cell>
          <cell r="H42">
            <v>26</v>
          </cell>
          <cell r="I42" t="str">
            <v>1A1 + 9A2 + 16A3 + 0A4</v>
          </cell>
          <cell r="J42">
            <v>26</v>
          </cell>
          <cell r="K42" t="str">
            <v>1A1 + 9A2 + 16A3 + 0A4</v>
          </cell>
        </row>
        <row r="43">
          <cell r="F43">
            <v>13</v>
          </cell>
          <cell r="G43" t="str">
            <v>1A1 + 4A2 + 8A3 + 0A4</v>
          </cell>
          <cell r="H43">
            <v>13</v>
          </cell>
          <cell r="I43" t="str">
            <v>1A1 + 4A2 + 8A3 + 0A4</v>
          </cell>
          <cell r="J43">
            <v>13</v>
          </cell>
          <cell r="K43" t="str">
            <v>1A1 + 4A2 + 8A3 + 0A4</v>
          </cell>
        </row>
        <row r="44">
          <cell r="D44" t="str">
            <v>01007009</v>
          </cell>
          <cell r="E44" t="str">
            <v>A1</v>
          </cell>
          <cell r="F44" t="str">
            <v>A1</v>
          </cell>
          <cell r="H44" t="str">
            <v>A1</v>
          </cell>
          <cell r="J44" t="str">
            <v>A1</v>
          </cell>
        </row>
        <row r="45">
          <cell r="D45" t="str">
            <v>01004007</v>
          </cell>
          <cell r="E45" t="str">
            <v>A2</v>
          </cell>
          <cell r="F45" t="str">
            <v>A2</v>
          </cell>
          <cell r="H45" t="str">
            <v>A2</v>
          </cell>
          <cell r="J45" t="str">
            <v>A2</v>
          </cell>
        </row>
        <row r="46">
          <cell r="D46" t="str">
            <v>01002017</v>
          </cell>
          <cell r="E46" t="str">
            <v>A2</v>
          </cell>
          <cell r="F46" t="str">
            <v>A2</v>
          </cell>
          <cell r="H46" t="str">
            <v>A2</v>
          </cell>
          <cell r="J46" t="str">
            <v>A2</v>
          </cell>
        </row>
        <row r="47">
          <cell r="D47" t="str">
            <v>01002018</v>
          </cell>
          <cell r="E47" t="str">
            <v>A3</v>
          </cell>
          <cell r="F47" t="str">
            <v>A3</v>
          </cell>
          <cell r="H47" t="str">
            <v>A3</v>
          </cell>
          <cell r="J47" t="str">
            <v>A3</v>
          </cell>
        </row>
        <row r="48">
          <cell r="D48" t="str">
            <v>01002005</v>
          </cell>
          <cell r="E48" t="str">
            <v>A3</v>
          </cell>
          <cell r="F48" t="str">
            <v>A3</v>
          </cell>
          <cell r="H48" t="str">
            <v>A3</v>
          </cell>
          <cell r="J48" t="str">
            <v>A3</v>
          </cell>
        </row>
        <row r="49">
          <cell r="D49" t="str">
            <v>01023001</v>
          </cell>
          <cell r="E49" t="str">
            <v>A3</v>
          </cell>
          <cell r="F49" t="str">
            <v>A3</v>
          </cell>
          <cell r="H49" t="str">
            <v>A3</v>
          </cell>
          <cell r="J49" t="str">
            <v>A3</v>
          </cell>
        </row>
        <row r="50">
          <cell r="D50" t="str">
            <v>01017006</v>
          </cell>
          <cell r="E50" t="str">
            <v>A3</v>
          </cell>
          <cell r="F50" t="str">
            <v>A3</v>
          </cell>
          <cell r="H50" t="str">
            <v>A3</v>
          </cell>
          <cell r="J50" t="str">
            <v>A3</v>
          </cell>
        </row>
        <row r="51">
          <cell r="D51" t="str">
            <v>01002019</v>
          </cell>
          <cell r="E51" t="str">
            <v>A2</v>
          </cell>
          <cell r="F51" t="str">
            <v>A2</v>
          </cell>
          <cell r="H51" t="str">
            <v>A2</v>
          </cell>
          <cell r="J51" t="str">
            <v>A2</v>
          </cell>
        </row>
        <row r="52">
          <cell r="D52" t="str">
            <v>01002032</v>
          </cell>
          <cell r="E52" t="str">
            <v>A3</v>
          </cell>
          <cell r="F52" t="str">
            <v>A3</v>
          </cell>
          <cell r="H52" t="str">
            <v>A3</v>
          </cell>
          <cell r="J52" t="str">
            <v>A3</v>
          </cell>
        </row>
        <row r="53">
          <cell r="D53" t="str">
            <v>01007007</v>
          </cell>
          <cell r="E53" t="str">
            <v>A3</v>
          </cell>
          <cell r="F53" t="str">
            <v>A3</v>
          </cell>
          <cell r="H53" t="str">
            <v>A3</v>
          </cell>
          <cell r="J53" t="str">
            <v>A3</v>
          </cell>
        </row>
        <row r="54">
          <cell r="D54" t="str">
            <v>01007005</v>
          </cell>
          <cell r="E54" t="str">
            <v>A2</v>
          </cell>
          <cell r="F54" t="str">
            <v>A2</v>
          </cell>
          <cell r="H54" t="str">
            <v>A2</v>
          </cell>
          <cell r="J54" t="str">
            <v>A2</v>
          </cell>
        </row>
        <row r="55">
          <cell r="D55" t="str">
            <v>01007006</v>
          </cell>
          <cell r="E55" t="str">
            <v>A3</v>
          </cell>
          <cell r="F55" t="str">
            <v>A3</v>
          </cell>
          <cell r="H55" t="str">
            <v>A3</v>
          </cell>
          <cell r="J55" t="str">
            <v>A3</v>
          </cell>
        </row>
        <row r="56">
          <cell r="D56" t="str">
            <v>01002007</v>
          </cell>
          <cell r="E56" t="str">
            <v>A3</v>
          </cell>
          <cell r="F56" t="str">
            <v>A3</v>
          </cell>
          <cell r="H56" t="str">
            <v>A3</v>
          </cell>
          <cell r="J56" t="str">
            <v>A3</v>
          </cell>
        </row>
        <row r="57">
          <cell r="F57">
            <v>13</v>
          </cell>
          <cell r="G57" t="str">
            <v>0A1 + 0A2 + 12A3 + 1A4</v>
          </cell>
          <cell r="H57">
            <v>13</v>
          </cell>
          <cell r="I57" t="str">
            <v>0A1 + 5A2 + 8A3 + 0A4</v>
          </cell>
          <cell r="J57">
            <v>13</v>
          </cell>
          <cell r="K57" t="str">
            <v>0A1 + 5A2 + 8A3 + 0A4</v>
          </cell>
        </row>
        <row r="58">
          <cell r="D58" t="str">
            <v>01002023</v>
          </cell>
          <cell r="E58" t="str">
            <v>A3</v>
          </cell>
          <cell r="F58" t="str">
            <v>A3</v>
          </cell>
          <cell r="H58" t="str">
            <v>A2</v>
          </cell>
          <cell r="I58" t="str">
            <v>Nhất trí với đề nghị của đơn vị xếp loại A2 do cá nhân tích cực trong hoạt động trường</v>
          </cell>
          <cell r="J58" t="str">
            <v>A2</v>
          </cell>
          <cell r="K58" t="str">
            <v>Nhất trí với đề nghị của đơn vị. Cá nhân tích cực trong hoạt động của trường và đơn vị</v>
          </cell>
        </row>
        <row r="59">
          <cell r="D59" t="str">
            <v>01002010</v>
          </cell>
          <cell r="E59" t="str">
            <v>A3</v>
          </cell>
          <cell r="F59" t="str">
            <v>A3</v>
          </cell>
          <cell r="H59" t="str">
            <v>A2</v>
          </cell>
          <cell r="I59" t="str">
            <v>Nhất trí với đề nghị của đơn vị xếp loại A2 do cá nhân tích cực trong hoạt động trường</v>
          </cell>
          <cell r="J59" t="str">
            <v>A2</v>
          </cell>
          <cell r="K59" t="str">
            <v>Nhất trí với đề nghị của đơn vị. Cá nhân tích cực trong hoạt động của trường và đơn vị</v>
          </cell>
        </row>
        <row r="60">
          <cell r="D60" t="str">
            <v>01002012</v>
          </cell>
          <cell r="E60" t="str">
            <v>A3</v>
          </cell>
          <cell r="F60" t="str">
            <v>A3</v>
          </cell>
          <cell r="H60" t="str">
            <v>A3</v>
          </cell>
          <cell r="J60" t="str">
            <v>A3</v>
          </cell>
        </row>
        <row r="61">
          <cell r="D61" t="str">
            <v>01002028</v>
          </cell>
          <cell r="E61" t="str">
            <v>A3</v>
          </cell>
          <cell r="F61" t="str">
            <v>A3</v>
          </cell>
          <cell r="H61" t="str">
            <v>A3</v>
          </cell>
          <cell r="J61" t="str">
            <v>A3</v>
          </cell>
        </row>
        <row r="62">
          <cell r="D62" t="str">
            <v>01002027</v>
          </cell>
          <cell r="E62" t="str">
            <v>A3</v>
          </cell>
          <cell r="F62" t="str">
            <v>A3</v>
          </cell>
          <cell r="H62" t="str">
            <v>A2</v>
          </cell>
          <cell r="I62" t="str">
            <v>Nhất trí với đề nghị của đơn vị xếp loại A2 do cá nhân tích cực trong hoạt động trường</v>
          </cell>
          <cell r="J62" t="str">
            <v>A2</v>
          </cell>
          <cell r="K62" t="str">
            <v>Nhất trí với đề nghị của đơn vị. Cá nhân tích cực trong hoạt động của trường và đơn vị</v>
          </cell>
        </row>
        <row r="63">
          <cell r="D63" t="str">
            <v>01002013</v>
          </cell>
          <cell r="E63" t="str">
            <v>A3</v>
          </cell>
          <cell r="F63" t="str">
            <v>A3</v>
          </cell>
          <cell r="H63" t="str">
            <v>A3</v>
          </cell>
          <cell r="J63" t="str">
            <v>A3</v>
          </cell>
        </row>
        <row r="64">
          <cell r="D64" t="str">
            <v>01002031</v>
          </cell>
          <cell r="E64" t="str">
            <v>A3</v>
          </cell>
          <cell r="F64" t="str">
            <v>A3</v>
          </cell>
          <cell r="H64" t="str">
            <v>A3</v>
          </cell>
          <cell r="J64" t="str">
            <v>A3</v>
          </cell>
        </row>
        <row r="65">
          <cell r="D65" t="str">
            <v>01002034</v>
          </cell>
          <cell r="E65" t="str">
            <v>A3</v>
          </cell>
          <cell r="F65" t="str">
            <v>A3</v>
          </cell>
          <cell r="H65" t="str">
            <v>A3</v>
          </cell>
          <cell r="J65" t="str">
            <v>A3</v>
          </cell>
        </row>
        <row r="66">
          <cell r="D66" t="str">
            <v>01002033</v>
          </cell>
          <cell r="E66" t="str">
            <v>A3</v>
          </cell>
          <cell r="F66" t="str">
            <v>A3</v>
          </cell>
          <cell r="H66" t="str">
            <v>A3</v>
          </cell>
          <cell r="J66" t="str">
            <v>A3</v>
          </cell>
        </row>
        <row r="67">
          <cell r="D67" t="str">
            <v>01002035</v>
          </cell>
          <cell r="E67" t="str">
            <v>A3</v>
          </cell>
          <cell r="F67" t="str">
            <v>A3</v>
          </cell>
          <cell r="H67" t="str">
            <v>A2</v>
          </cell>
          <cell r="I67" t="str">
            <v>Nhất trí với đề nghị của đơn vị xếp loại A2 do cá nhân tích cực trong hoạt động trường</v>
          </cell>
          <cell r="J67" t="str">
            <v>A2</v>
          </cell>
          <cell r="K67" t="str">
            <v>Nhất trí với đề nghị của đơn vị. Cá nhân tích cực trong hoạt động của trường và đơn vị</v>
          </cell>
        </row>
        <row r="68">
          <cell r="D68" t="str">
            <v>01002036</v>
          </cell>
          <cell r="E68" t="str">
            <v>A3</v>
          </cell>
          <cell r="F68" t="str">
            <v>A3</v>
          </cell>
          <cell r="H68" t="str">
            <v>A2</v>
          </cell>
          <cell r="I68" t="str">
            <v>Nhất trí với đề nghị của đơn vị xếp loại A2 do cá nhân tích cực trong hoạt động trường</v>
          </cell>
          <cell r="J68" t="str">
            <v>A2</v>
          </cell>
          <cell r="K68" t="str">
            <v>Nhất trí với đề nghị của đơn vị. Cá nhân tích cực trong hoạt động của trường và đơn vị</v>
          </cell>
        </row>
        <row r="69">
          <cell r="D69" t="str">
            <v>01010068</v>
          </cell>
          <cell r="E69" t="str">
            <v>A3</v>
          </cell>
          <cell r="F69" t="str">
            <v>A3</v>
          </cell>
          <cell r="H69" t="str">
            <v>A3</v>
          </cell>
          <cell r="J69" t="str">
            <v>A3</v>
          </cell>
        </row>
        <row r="70">
          <cell r="D70" t="str">
            <v>01002038</v>
          </cell>
          <cell r="E70" t="str">
            <v>A4</v>
          </cell>
          <cell r="F70" t="str">
            <v>A4</v>
          </cell>
          <cell r="H70" t="str">
            <v>A3</v>
          </cell>
          <cell r="I70" t="str">
            <v>Nhất trí với đề nghị của đơn vị xếp loại A3 do cá nhân tích cực trong hoạt động trường</v>
          </cell>
          <cell r="J70" t="str">
            <v>A3</v>
          </cell>
          <cell r="K70" t="str">
            <v>Nhất trí với đề nghị của đơn vị. Cá nhân tích cực trong hoạt động của trường và đơn vị</v>
          </cell>
        </row>
        <row r="71">
          <cell r="F71">
            <v>15</v>
          </cell>
          <cell r="G71" t="str">
            <v>0A1 + 5A2 + 6A3 + 4A4</v>
          </cell>
          <cell r="H71">
            <v>15</v>
          </cell>
          <cell r="I71" t="str">
            <v>1A1 + 4A2 + 7A3 + 3A4</v>
          </cell>
          <cell r="J71">
            <v>15</v>
          </cell>
          <cell r="K71" t="str">
            <v>1A1 + 4A2 + 7A3 + 3A4</v>
          </cell>
        </row>
        <row r="72">
          <cell r="F72">
            <v>10</v>
          </cell>
          <cell r="G72" t="str">
            <v>0A1 + 4A2 + 4A3 + 2A4</v>
          </cell>
          <cell r="H72">
            <v>10</v>
          </cell>
          <cell r="I72" t="str">
            <v>1A1 + 3A2 + 4A3 + 2A4</v>
          </cell>
          <cell r="J72">
            <v>10</v>
          </cell>
          <cell r="K72" t="str">
            <v>1A1 + 3A2 + 4A3 + 2A4</v>
          </cell>
        </row>
        <row r="73">
          <cell r="D73" t="str">
            <v>01002002</v>
          </cell>
          <cell r="E73" t="str">
            <v>A2</v>
          </cell>
          <cell r="F73" t="str">
            <v>A2</v>
          </cell>
          <cell r="H73" t="str">
            <v>A1</v>
          </cell>
          <cell r="I73" t="str">
            <v>Đề nghị xếp loại A1</v>
          </cell>
          <cell r="J73" t="str">
            <v>A1</v>
          </cell>
          <cell r="K73" t="str">
            <v>Cá nhân tích cực trong các hoạt động của nhà trường</v>
          </cell>
        </row>
        <row r="74">
          <cell r="D74" t="str">
            <v>01007001</v>
          </cell>
          <cell r="E74" t="str">
            <v>A2</v>
          </cell>
          <cell r="F74" t="str">
            <v>A2</v>
          </cell>
          <cell r="H74" t="str">
            <v>A2</v>
          </cell>
          <cell r="J74" t="str">
            <v>A2</v>
          </cell>
        </row>
        <row r="75">
          <cell r="D75" t="str">
            <v>01009006</v>
          </cell>
          <cell r="E75" t="str">
            <v>A3</v>
          </cell>
          <cell r="F75" t="str">
            <v>A3</v>
          </cell>
          <cell r="H75" t="str">
            <v>A3</v>
          </cell>
          <cell r="J75" t="str">
            <v>A3</v>
          </cell>
        </row>
        <row r="76">
          <cell r="D76" t="str">
            <v>01009018</v>
          </cell>
          <cell r="E76" t="str">
            <v>A4</v>
          </cell>
          <cell r="F76" t="str">
            <v>A4</v>
          </cell>
          <cell r="H76" t="str">
            <v>A4</v>
          </cell>
          <cell r="J76" t="str">
            <v>A4</v>
          </cell>
        </row>
        <row r="77">
          <cell r="D77" t="str">
            <v>01009010</v>
          </cell>
          <cell r="E77" t="str">
            <v>A4</v>
          </cell>
          <cell r="F77" t="str">
            <v>A4</v>
          </cell>
          <cell r="H77" t="str">
            <v>A4</v>
          </cell>
          <cell r="J77" t="str">
            <v>A4</v>
          </cell>
        </row>
        <row r="78">
          <cell r="D78" t="str">
            <v>01002004</v>
          </cell>
          <cell r="E78" t="str">
            <v>A2</v>
          </cell>
          <cell r="F78" t="str">
            <v>A2</v>
          </cell>
          <cell r="H78" t="str">
            <v>A2</v>
          </cell>
          <cell r="J78" t="str">
            <v>A2</v>
          </cell>
        </row>
        <row r="79">
          <cell r="D79" t="str">
            <v>01009008</v>
          </cell>
          <cell r="E79" t="str">
            <v>A3</v>
          </cell>
          <cell r="F79" t="str">
            <v>A3</v>
          </cell>
          <cell r="H79" t="str">
            <v>A3</v>
          </cell>
          <cell r="J79" t="str">
            <v>A3</v>
          </cell>
        </row>
        <row r="80">
          <cell r="D80" t="str">
            <v>01022058</v>
          </cell>
          <cell r="E80" t="str">
            <v>A3</v>
          </cell>
          <cell r="F80" t="str">
            <v>A3</v>
          </cell>
          <cell r="H80" t="str">
            <v>A3</v>
          </cell>
          <cell r="J80" t="str">
            <v>A3</v>
          </cell>
        </row>
        <row r="81">
          <cell r="D81" t="str">
            <v>01007004</v>
          </cell>
          <cell r="E81" t="str">
            <v>A3</v>
          </cell>
          <cell r="F81" t="str">
            <v>A3</v>
          </cell>
          <cell r="H81" t="str">
            <v>A3</v>
          </cell>
          <cell r="J81" t="str">
            <v>A3</v>
          </cell>
        </row>
        <row r="82">
          <cell r="D82" t="str">
            <v>01009012</v>
          </cell>
          <cell r="E82" t="str">
            <v>A2</v>
          </cell>
          <cell r="F82" t="str">
            <v>A2</v>
          </cell>
          <cell r="H82" t="str">
            <v>A2</v>
          </cell>
          <cell r="J82" t="str">
            <v>A2</v>
          </cell>
        </row>
        <row r="83">
          <cell r="F83">
            <v>5</v>
          </cell>
          <cell r="G83" t="str">
            <v>0A1 + 1A2 + 2A3 + 2A4</v>
          </cell>
          <cell r="H83">
            <v>5</v>
          </cell>
          <cell r="I83" t="str">
            <v>0A1 + 1A2 + 3A3 + 1A4</v>
          </cell>
          <cell r="J83">
            <v>5</v>
          </cell>
          <cell r="K83" t="str">
            <v>0A1 + 1A2 + 3A3 + 1A4</v>
          </cell>
        </row>
        <row r="84">
          <cell r="D84" t="str">
            <v>01002008</v>
          </cell>
          <cell r="E84" t="str">
            <v>A2</v>
          </cell>
          <cell r="F84" t="str">
            <v>A2</v>
          </cell>
          <cell r="H84" t="str">
            <v>A2</v>
          </cell>
          <cell r="J84" t="str">
            <v>A2</v>
          </cell>
        </row>
        <row r="85">
          <cell r="D85" t="str">
            <v>01009011</v>
          </cell>
          <cell r="E85" t="str">
            <v>A3</v>
          </cell>
          <cell r="F85" t="str">
            <v>A3</v>
          </cell>
          <cell r="H85" t="str">
            <v>A3</v>
          </cell>
          <cell r="J85" t="str">
            <v>A3</v>
          </cell>
        </row>
        <row r="86">
          <cell r="D86" t="str">
            <v>01009019</v>
          </cell>
          <cell r="E86" t="str">
            <v>A3</v>
          </cell>
          <cell r="F86" t="str">
            <v>A3</v>
          </cell>
          <cell r="H86" t="str">
            <v>A3</v>
          </cell>
          <cell r="J86" t="str">
            <v>A3</v>
          </cell>
        </row>
        <row r="87">
          <cell r="D87" t="str">
            <v>01009028</v>
          </cell>
          <cell r="E87" t="str">
            <v>A4</v>
          </cell>
          <cell r="F87" t="str">
            <v>A4</v>
          </cell>
          <cell r="H87" t="str">
            <v>A4</v>
          </cell>
          <cell r="J87" t="str">
            <v>A4</v>
          </cell>
        </row>
        <row r="88">
          <cell r="D88" t="str">
            <v>01009026</v>
          </cell>
          <cell r="E88" t="str">
            <v>A4</v>
          </cell>
          <cell r="F88" t="str">
            <v>A4</v>
          </cell>
          <cell r="H88" t="str">
            <v>A3</v>
          </cell>
          <cell r="I88" t="str">
            <v>Đề nghị xếp loại A3</v>
          </cell>
          <cell r="J88" t="str">
            <v>A3</v>
          </cell>
          <cell r="K88" t="str">
            <v>Cá nhân tích cực trong các hoạt động của nhà trường, Đoàn Thanh niên</v>
          </cell>
        </row>
        <row r="89">
          <cell r="F89">
            <v>7</v>
          </cell>
          <cell r="G89" t="str">
            <v>0A1 + 3A2 + 4A3 + 0A4</v>
          </cell>
          <cell r="H89">
            <v>7</v>
          </cell>
          <cell r="I89" t="str">
            <v>2A1 + 2A2 + 3A3 + 0A4</v>
          </cell>
          <cell r="J89">
            <v>7</v>
          </cell>
          <cell r="K89" t="str">
            <v>2A1 + 2A2 + 3A3 + 0A4</v>
          </cell>
        </row>
        <row r="90">
          <cell r="F90">
            <v>6</v>
          </cell>
          <cell r="G90" t="str">
            <v>0A1 + 2A2 + 4A3 + 0A4</v>
          </cell>
          <cell r="H90">
            <v>6</v>
          </cell>
          <cell r="I90" t="str">
            <v>1A1 + 2A2 + 3A3 + 0A4</v>
          </cell>
          <cell r="J90">
            <v>6</v>
          </cell>
          <cell r="K90" t="str">
            <v>1A1 + 2A2 + 3A3 + 0A4</v>
          </cell>
        </row>
        <row r="91">
          <cell r="D91" t="str">
            <v>01009009</v>
          </cell>
          <cell r="E91" t="str">
            <v>A2</v>
          </cell>
          <cell r="F91" t="str">
            <v>A2</v>
          </cell>
          <cell r="H91" t="str">
            <v>A1</v>
          </cell>
          <cell r="I91" t="str">
            <v>Đề nghị xếp loại A1</v>
          </cell>
          <cell r="J91" t="str">
            <v>A1</v>
          </cell>
          <cell r="K91" t="str">
            <v>Cá nhân tích cực trong các hoạt động của nhà trường</v>
          </cell>
        </row>
        <row r="92">
          <cell r="D92" t="str">
            <v>01023002</v>
          </cell>
          <cell r="E92" t="str">
            <v>A3</v>
          </cell>
          <cell r="F92" t="str">
            <v>A3</v>
          </cell>
          <cell r="H92" t="str">
            <v>A2</v>
          </cell>
          <cell r="I92" t="str">
            <v>Nhất trí với đề nghị của đơn vị xếp loại A2 do cá nhân tích cực trong công tác Đảng vụ</v>
          </cell>
          <cell r="J92" t="str">
            <v>A2</v>
          </cell>
          <cell r="K92" t="str">
            <v>Nhất trí với đề nghị của đơn vị. Cá nhân tích cực trong công tác Đảng vụ của nhà trường</v>
          </cell>
        </row>
        <row r="93">
          <cell r="D93" t="str">
            <v>01006003</v>
          </cell>
          <cell r="E93" t="str">
            <v>A2</v>
          </cell>
          <cell r="F93" t="str">
            <v>A3</v>
          </cell>
          <cell r="H93" t="str">
            <v>A3</v>
          </cell>
          <cell r="J93" t="str">
            <v>A3</v>
          </cell>
        </row>
        <row r="94">
          <cell r="D94" t="str">
            <v>01013032</v>
          </cell>
          <cell r="E94" t="str">
            <v>A3</v>
          </cell>
          <cell r="F94" t="str">
            <v>A3</v>
          </cell>
          <cell r="H94" t="str">
            <v>A3</v>
          </cell>
          <cell r="J94" t="str">
            <v>A3</v>
          </cell>
        </row>
        <row r="95">
          <cell r="D95" t="str">
            <v>01022061</v>
          </cell>
          <cell r="E95" t="str">
            <v>A2</v>
          </cell>
          <cell r="F95" t="str">
            <v>A2</v>
          </cell>
          <cell r="H95" t="str">
            <v>A2</v>
          </cell>
          <cell r="J95" t="str">
            <v>A2</v>
          </cell>
        </row>
        <row r="96">
          <cell r="D96" t="str">
            <v>01015027</v>
          </cell>
          <cell r="E96" t="str">
            <v>A2</v>
          </cell>
          <cell r="F96" t="str">
            <v>A3</v>
          </cell>
          <cell r="H96" t="str">
            <v>A3</v>
          </cell>
          <cell r="J96" t="str">
            <v>A3</v>
          </cell>
        </row>
        <row r="97">
          <cell r="F97">
            <v>1</v>
          </cell>
          <cell r="G97" t="str">
            <v>0A1 + 1A2 + 0A3 + 0A4</v>
          </cell>
          <cell r="H97">
            <v>1</v>
          </cell>
          <cell r="I97" t="str">
            <v>1A1 + 0A2 + 0A3 + 0A4</v>
          </cell>
          <cell r="J97">
            <v>1</v>
          </cell>
          <cell r="K97" t="str">
            <v>1A1 + 0A2 + 0A3 + 0A4</v>
          </cell>
        </row>
        <row r="98">
          <cell r="D98" t="str">
            <v>01006006</v>
          </cell>
          <cell r="E98" t="str">
            <v>A2</v>
          </cell>
          <cell r="F98" t="str">
            <v>A2</v>
          </cell>
          <cell r="H98" t="str">
            <v>A1</v>
          </cell>
          <cell r="I98" t="str">
            <v>Nhất trí với đề nghị của đơn vị xếp loại A1 do cá nhân tích cực trong hoạt động trường và đơn vị</v>
          </cell>
          <cell r="J98" t="str">
            <v>A1</v>
          </cell>
          <cell r="K98" t="str">
            <v>Nhất trí với đề nghị của đơn vị. Cá nhân tích cực trong các hoạt động của nhà trường, Đoàn Thanh niên và đơn vị</v>
          </cell>
        </row>
        <row r="99">
          <cell r="F99">
            <v>2</v>
          </cell>
          <cell r="G99" t="str">
            <v>1A1 + 0A2 + 0A3 + 1A4</v>
          </cell>
          <cell r="H99">
            <v>2</v>
          </cell>
          <cell r="I99" t="str">
            <v>1A1 + 0A2 + 1A3 + 0A4</v>
          </cell>
          <cell r="J99">
            <v>2</v>
          </cell>
          <cell r="K99" t="str">
            <v>1A1 + 0A2 + 1A3 + 0A4</v>
          </cell>
        </row>
        <row r="100">
          <cell r="F100">
            <v>1</v>
          </cell>
          <cell r="G100" t="str">
            <v>1A1 + 0A2 + 0A3 + 0A4</v>
          </cell>
          <cell r="H100">
            <v>1</v>
          </cell>
          <cell r="I100" t="str">
            <v>1A1 + 0A2 + 0A3 + 0A4</v>
          </cell>
          <cell r="J100">
            <v>1</v>
          </cell>
          <cell r="K100" t="str">
            <v>1A1 + 0A2 + 0A3 + 0A4</v>
          </cell>
        </row>
        <row r="101">
          <cell r="D101" t="str">
            <v>01005001</v>
          </cell>
          <cell r="E101" t="str">
            <v>A1</v>
          </cell>
          <cell r="F101" t="str">
            <v>A1</v>
          </cell>
          <cell r="H101" t="str">
            <v>A1</v>
          </cell>
          <cell r="J101" t="str">
            <v>A1</v>
          </cell>
        </row>
        <row r="102">
          <cell r="F102">
            <v>1</v>
          </cell>
          <cell r="G102" t="str">
            <v>0A1 + 0A2 + 0A3 + 1A4</v>
          </cell>
          <cell r="H102">
            <v>1</v>
          </cell>
          <cell r="I102" t="str">
            <v>0A1 + 0A2 + 1A3 + 0A4</v>
          </cell>
          <cell r="J102">
            <v>1</v>
          </cell>
          <cell r="K102" t="str">
            <v>0A1 + 0A2 + 1A3 + 0A4</v>
          </cell>
        </row>
        <row r="103">
          <cell r="D103" t="str">
            <v>01005003</v>
          </cell>
          <cell r="E103" t="str">
            <v>A4</v>
          </cell>
          <cell r="F103" t="str">
            <v>A4</v>
          </cell>
          <cell r="H103" t="str">
            <v>A3</v>
          </cell>
          <cell r="I103" t="str">
            <v>Đề nghị xếp loại A3</v>
          </cell>
          <cell r="J103" t="str">
            <v>A3</v>
          </cell>
          <cell r="K103" t="str">
            <v>Cá nhân tích cực trong các hoạt động của nhà trường và đơn vị</v>
          </cell>
        </row>
        <row r="104">
          <cell r="F104">
            <v>36</v>
          </cell>
          <cell r="G104" t="str">
            <v>1A1 + 4A2 + 6A3 + 25A4</v>
          </cell>
          <cell r="H104">
            <v>36</v>
          </cell>
          <cell r="I104" t="str">
            <v>1A1 + 9A2 + 10A3 + 16A4</v>
          </cell>
          <cell r="J104">
            <v>36</v>
          </cell>
          <cell r="K104" t="str">
            <v>1A1 + 9A2 + 10A3 + 16A4</v>
          </cell>
        </row>
        <row r="105">
          <cell r="F105">
            <v>16</v>
          </cell>
          <cell r="G105" t="str">
            <v>1A1 + 4A2 + 5A3 + 6A4</v>
          </cell>
          <cell r="H105">
            <v>16</v>
          </cell>
          <cell r="I105" t="str">
            <v>1A1 + 9A2 + 3A3 + 3A4</v>
          </cell>
          <cell r="J105">
            <v>16</v>
          </cell>
          <cell r="K105" t="str">
            <v>1A1 + 9A2 + 3A3 + 3A4</v>
          </cell>
        </row>
        <row r="106">
          <cell r="D106" t="str">
            <v>01008028</v>
          </cell>
          <cell r="E106" t="str">
            <v>A1</v>
          </cell>
          <cell r="F106" t="str">
            <v>A1</v>
          </cell>
          <cell r="H106" t="str">
            <v>A1</v>
          </cell>
          <cell r="J106" t="str">
            <v>A1</v>
          </cell>
        </row>
        <row r="107">
          <cell r="D107" t="str">
            <v>01008002</v>
          </cell>
          <cell r="E107" t="str">
            <v>A2</v>
          </cell>
          <cell r="F107" t="str">
            <v>A2</v>
          </cell>
          <cell r="H107" t="str">
            <v>A2</v>
          </cell>
          <cell r="J107" t="str">
            <v>A2</v>
          </cell>
        </row>
        <row r="108">
          <cell r="D108" t="str">
            <v>01025007</v>
          </cell>
          <cell r="E108" t="str">
            <v>A2</v>
          </cell>
          <cell r="F108" t="str">
            <v>A2</v>
          </cell>
          <cell r="H108" t="str">
            <v>A2</v>
          </cell>
          <cell r="J108" t="str">
            <v>A2</v>
          </cell>
        </row>
        <row r="109">
          <cell r="D109" t="str">
            <v>01008004</v>
          </cell>
          <cell r="E109" t="str">
            <v>A3</v>
          </cell>
          <cell r="F109" t="str">
            <v>A3</v>
          </cell>
          <cell r="H109" t="str">
            <v>A2</v>
          </cell>
          <cell r="I109" t="str">
            <v>Nhất trí với đề nghị của đơn vị xếp loại A2 do cá nhân tích cực trong hoạt động trường và đơn vị</v>
          </cell>
          <cell r="J109" t="str">
            <v>A2</v>
          </cell>
          <cell r="K109" t="str">
            <v>Nhất trí với đề nghị của đơn vị. Cá nhân tích cực trong các hoạt động của nhà trường và đơn vị</v>
          </cell>
        </row>
        <row r="110">
          <cell r="D110" t="str">
            <v>01009007</v>
          </cell>
          <cell r="E110" t="str">
            <v>A2</v>
          </cell>
          <cell r="F110" t="str">
            <v>A2</v>
          </cell>
          <cell r="H110" t="str">
            <v>A2</v>
          </cell>
          <cell r="J110" t="str">
            <v>A2</v>
          </cell>
        </row>
        <row r="111">
          <cell r="D111" t="str">
            <v>01008008</v>
          </cell>
          <cell r="E111" t="str">
            <v>A3</v>
          </cell>
          <cell r="F111" t="str">
            <v>A3</v>
          </cell>
          <cell r="H111" t="str">
            <v>A2</v>
          </cell>
          <cell r="I111" t="str">
            <v>Nhất trí với đề nghị của đơn vị xếp loại A2 do cá nhân tích cực trong hoạt động trường và đơn vị</v>
          </cell>
          <cell r="J111" t="str">
            <v>A2</v>
          </cell>
          <cell r="K111" t="str">
            <v>Nhất trí với đề nghị của đơn vị. Cá nhân tích cực trong các hoạt động của nhà trường và đơn vị</v>
          </cell>
        </row>
        <row r="112">
          <cell r="D112" t="str">
            <v>01008006</v>
          </cell>
          <cell r="E112" t="str">
            <v>A4</v>
          </cell>
          <cell r="F112" t="str">
            <v>A4</v>
          </cell>
          <cell r="H112" t="str">
            <v>A3</v>
          </cell>
          <cell r="I112" t="str">
            <v>Nhất trí với đề nghị của đơn vị xếp loại A3 do cá nhân tích cực trong hoạt động trường và đơn vị</v>
          </cell>
          <cell r="J112" t="str">
            <v>A3</v>
          </cell>
          <cell r="K112" t="str">
            <v>Nhất trí với đề nghị của đơn vị. Cá nhân tích cực trong các hoạt động của nhà trường và đơn vị</v>
          </cell>
        </row>
        <row r="113">
          <cell r="D113" t="str">
            <v>01002021</v>
          </cell>
          <cell r="E113" t="str">
            <v>A2</v>
          </cell>
          <cell r="F113" t="str">
            <v>A2</v>
          </cell>
          <cell r="H113" t="str">
            <v>A2</v>
          </cell>
          <cell r="J113" t="str">
            <v>A2</v>
          </cell>
        </row>
        <row r="114">
          <cell r="D114" t="str">
            <v>01017009</v>
          </cell>
          <cell r="E114" t="str">
            <v>A3</v>
          </cell>
          <cell r="F114" t="str">
            <v>A3</v>
          </cell>
          <cell r="H114" t="str">
            <v>A2</v>
          </cell>
          <cell r="I114" t="str">
            <v>Nhất trí với đề nghị của đơn vị xếp loại A2 do cá nhân tích cực trong hoạt động trường và đơn vị</v>
          </cell>
          <cell r="J114" t="str">
            <v>A2</v>
          </cell>
          <cell r="K114" t="str">
            <v>Nhất trí với đề nghị của đơn vị Cá nhân tích cực trong các hoạt động của nhà trường và đơn vị</v>
          </cell>
        </row>
        <row r="115">
          <cell r="D115" t="str">
            <v>01015026</v>
          </cell>
          <cell r="E115" t="str">
            <v>A4</v>
          </cell>
          <cell r="F115" t="str">
            <v>A4</v>
          </cell>
          <cell r="H115" t="str">
            <v>A4</v>
          </cell>
          <cell r="J115" t="str">
            <v>A4</v>
          </cell>
        </row>
        <row r="116">
          <cell r="D116" t="str">
            <v>01015028</v>
          </cell>
          <cell r="E116" t="str">
            <v>A4</v>
          </cell>
          <cell r="F116" t="str">
            <v>A4</v>
          </cell>
          <cell r="H116" t="str">
            <v>A3</v>
          </cell>
          <cell r="I116" t="str">
            <v>Nhất trí với đề nghị của đơn vị xếp loại A3 do cá nhân tích cực trong hoạt động trường và đơn vị</v>
          </cell>
          <cell r="J116" t="str">
            <v>A3</v>
          </cell>
          <cell r="K116" t="str">
            <v>Nhất trí với đề nghị của đơn vị. Cá nhân tích cực trong các hoạt động của nhà trường và đơn vị</v>
          </cell>
        </row>
        <row r="117">
          <cell r="D117" t="str">
            <v>01008005</v>
          </cell>
          <cell r="E117" t="str">
            <v>A3</v>
          </cell>
          <cell r="F117" t="str">
            <v>A3</v>
          </cell>
          <cell r="H117" t="str">
            <v>A2</v>
          </cell>
          <cell r="I117" t="str">
            <v>Nhất trí với đề nghị của đơn vị xếp loại A2 do cá nhân tích cực trong hoạt động trường và đơn vị</v>
          </cell>
          <cell r="J117" t="str">
            <v>A2</v>
          </cell>
          <cell r="K117" t="str">
            <v>Nhất trí với đề nghị của đơn vị. Cá nhân tích cực trong các hoạt động của nhà trường và đơn vị</v>
          </cell>
        </row>
        <row r="118">
          <cell r="D118" t="str">
            <v>01009005</v>
          </cell>
          <cell r="E118" t="str">
            <v>A4</v>
          </cell>
          <cell r="F118" t="str">
            <v>A4</v>
          </cell>
          <cell r="H118" t="str">
            <v>A3</v>
          </cell>
          <cell r="I118" t="str">
            <v>Nhất trí với đề nghị của đơn vị xếp loại A3 do cá nhân tích cực trong hoạt động trường và đơn vị</v>
          </cell>
          <cell r="J118" t="str">
            <v>A3</v>
          </cell>
          <cell r="K118" t="str">
            <v>Nhất trí với đề nghị của đơn vị. Cá nhân tích cực trong các hoạt động của nhà trường và đơn vị</v>
          </cell>
        </row>
        <row r="119">
          <cell r="D119" t="str">
            <v>01002003</v>
          </cell>
          <cell r="E119" t="str">
            <v>A4</v>
          </cell>
          <cell r="F119" t="str">
            <v>A4</v>
          </cell>
          <cell r="H119" t="str">
            <v>A4</v>
          </cell>
          <cell r="J119" t="str">
            <v>A4</v>
          </cell>
        </row>
        <row r="120">
          <cell r="D120" t="str">
            <v>01009014</v>
          </cell>
          <cell r="E120" t="str">
            <v>A4</v>
          </cell>
          <cell r="F120" t="str">
            <v>A4</v>
          </cell>
          <cell r="H120" t="str">
            <v>A4</v>
          </cell>
          <cell r="J120" t="str">
            <v>A4</v>
          </cell>
        </row>
        <row r="121">
          <cell r="D121" t="str">
            <v>01008034</v>
          </cell>
          <cell r="E121" t="str">
            <v>A3</v>
          </cell>
          <cell r="F121" t="str">
            <v>A3</v>
          </cell>
          <cell r="H121" t="str">
            <v>A2</v>
          </cell>
          <cell r="I121" t="str">
            <v>Nhất trí với đề nghị của đơn vị xếp loại A2 do cá nhân tích cực trong hoạt động trường và đơn vị</v>
          </cell>
          <cell r="J121" t="str">
            <v>A2</v>
          </cell>
          <cell r="K121" t="str">
            <v>Nhất trí với đề nghị của đơn vị. Cá nhân tích cực trong các hoạt động của nhà trường và đơn vị</v>
          </cell>
        </row>
        <row r="122">
          <cell r="F122">
            <v>20</v>
          </cell>
          <cell r="G122" t="str">
            <v>0A1 + 0A2 + 1A3 + 19A4</v>
          </cell>
          <cell r="H122">
            <v>20</v>
          </cell>
          <cell r="I122" t="str">
            <v>0A1 + 0A2 + 7A3 + 13A4</v>
          </cell>
          <cell r="J122">
            <v>20</v>
          </cell>
          <cell r="K122" t="str">
            <v>0A1 + 0A2 + 7A3 + 13A4</v>
          </cell>
        </row>
        <row r="123">
          <cell r="D123" t="str">
            <v>01008021</v>
          </cell>
          <cell r="E123" t="str">
            <v>A4</v>
          </cell>
          <cell r="F123" t="str">
            <v>A4</v>
          </cell>
          <cell r="H123" t="str">
            <v>A3</v>
          </cell>
          <cell r="I123" t="str">
            <v>Nhất trí với đề nghị của đơn vị xếp loại A3 do cá nhân tích cực trong hoạt động trường và đơn vị</v>
          </cell>
          <cell r="J123" t="str">
            <v>A3</v>
          </cell>
          <cell r="K123" t="str">
            <v>Nhất trí với đề nghị của đơn vị. Cá nhân tích cực trong các hoạt động của nhà trường và đơn vị</v>
          </cell>
        </row>
        <row r="124">
          <cell r="D124" t="str">
            <v>01008009</v>
          </cell>
          <cell r="E124" t="str">
            <v>A4</v>
          </cell>
          <cell r="F124" t="str">
            <v>A4</v>
          </cell>
          <cell r="H124" t="str">
            <v>A3</v>
          </cell>
          <cell r="I124" t="str">
            <v>Nhất trí với đề nghị của đơn vị xếp loại A3 do cá nhân tích cực trong hoạt động trường và đơn vị</v>
          </cell>
          <cell r="J124" t="str">
            <v>A3</v>
          </cell>
          <cell r="K124" t="str">
            <v>Nhất trí với đề nghị của đơn vị. Cá nhân tích cực trong các hoạt động của nhà trường và đơn vị</v>
          </cell>
        </row>
        <row r="125">
          <cell r="D125" t="str">
            <v>01007003</v>
          </cell>
          <cell r="E125" t="str">
            <v>A4</v>
          </cell>
          <cell r="F125" t="str">
            <v>A4</v>
          </cell>
          <cell r="H125" t="str">
            <v>A4</v>
          </cell>
          <cell r="J125" t="str">
            <v>A4</v>
          </cell>
        </row>
        <row r="126">
          <cell r="D126" t="str">
            <v>01008031</v>
          </cell>
          <cell r="E126" t="str">
            <v>A4</v>
          </cell>
          <cell r="F126" t="str">
            <v>A4</v>
          </cell>
          <cell r="G126" t="str">
            <v>Nhắc nhở cô Thủy mở cửa phòng học đúng giờ</v>
          </cell>
          <cell r="H126" t="str">
            <v>A4</v>
          </cell>
          <cell r="I126" t="str">
            <v>Đề nghị nhắc nhở</v>
          </cell>
          <cell r="J126" t="str">
            <v>A4</v>
          </cell>
          <cell r="K126" t="str">
            <v>Nhắc nhở thực hiện đúng giờ giấc làm việc</v>
          </cell>
        </row>
        <row r="127">
          <cell r="D127" t="str">
            <v>01008018</v>
          </cell>
          <cell r="E127" t="str">
            <v>A4</v>
          </cell>
          <cell r="F127" t="str">
            <v>A4</v>
          </cell>
          <cell r="H127" t="str">
            <v>A4</v>
          </cell>
          <cell r="J127" t="str">
            <v>A4</v>
          </cell>
        </row>
        <row r="128">
          <cell r="D128" t="str">
            <v>01008024</v>
          </cell>
          <cell r="E128" t="str">
            <v>A4</v>
          </cell>
          <cell r="F128" t="str">
            <v>A4</v>
          </cell>
          <cell r="H128" t="str">
            <v>A4</v>
          </cell>
          <cell r="J128" t="str">
            <v>A4</v>
          </cell>
        </row>
        <row r="129">
          <cell r="D129" t="str">
            <v>01008039</v>
          </cell>
          <cell r="E129" t="str">
            <v>A4</v>
          </cell>
          <cell r="F129" t="str">
            <v>A4</v>
          </cell>
          <cell r="H129" t="str">
            <v>A4</v>
          </cell>
          <cell r="J129" t="str">
            <v>A4</v>
          </cell>
        </row>
        <row r="130">
          <cell r="D130" t="str">
            <v>01008040</v>
          </cell>
          <cell r="E130" t="str">
            <v>A4</v>
          </cell>
          <cell r="F130" t="str">
            <v>A4</v>
          </cell>
          <cell r="H130" t="str">
            <v>A4</v>
          </cell>
          <cell r="J130" t="str">
            <v>A4</v>
          </cell>
        </row>
        <row r="131">
          <cell r="D131" t="str">
            <v>01008041</v>
          </cell>
          <cell r="E131" t="str">
            <v>A4</v>
          </cell>
          <cell r="F131" t="str">
            <v>A4</v>
          </cell>
          <cell r="H131" t="str">
            <v>A4</v>
          </cell>
          <cell r="J131" t="str">
            <v>A4</v>
          </cell>
        </row>
        <row r="132">
          <cell r="D132" t="str">
            <v>01012027</v>
          </cell>
          <cell r="E132" t="str">
            <v>A3</v>
          </cell>
          <cell r="F132" t="str">
            <v>A3</v>
          </cell>
          <cell r="H132" t="str">
            <v>A3</v>
          </cell>
          <cell r="J132" t="str">
            <v>A3</v>
          </cell>
        </row>
        <row r="133">
          <cell r="D133" t="str">
            <v>01008012</v>
          </cell>
          <cell r="E133" t="str">
            <v>A4</v>
          </cell>
          <cell r="F133" t="str">
            <v>A4</v>
          </cell>
          <cell r="H133" t="str">
            <v>A3</v>
          </cell>
          <cell r="I133" t="str">
            <v>Nhất trí với đề nghị của đơn vị xếp loại A3 do cá nhân tích cực trong hoạt động trường và đơn vị</v>
          </cell>
          <cell r="J133" t="str">
            <v>A3</v>
          </cell>
          <cell r="K133" t="str">
            <v>Nhất trí với đề nghị của đơn vị. Cá nhân tích cực trong các hoạt động của nhà trường và đơn vị</v>
          </cell>
        </row>
        <row r="134">
          <cell r="D134" t="str">
            <v>01017008</v>
          </cell>
          <cell r="E134" t="str">
            <v>A4</v>
          </cell>
          <cell r="F134" t="str">
            <v>A4</v>
          </cell>
          <cell r="H134" t="str">
            <v>A3</v>
          </cell>
          <cell r="I134" t="str">
            <v>Nhất trí với đề nghị của đơn vị xếp loại A3 do cá nhân tích cực trong hoạt động trường và đơn vị</v>
          </cell>
          <cell r="J134" t="str">
            <v>A3</v>
          </cell>
          <cell r="K134" t="str">
            <v>Nhất trí với đề nghị của đơn vị. Cá nhân tích cực trong các hoạt động của nhà trường và đơn vị</v>
          </cell>
        </row>
        <row r="135">
          <cell r="D135" t="str">
            <v>01008033</v>
          </cell>
          <cell r="E135" t="str">
            <v>A4</v>
          </cell>
          <cell r="F135" t="str">
            <v>A4</v>
          </cell>
          <cell r="H135" t="str">
            <v>A3</v>
          </cell>
          <cell r="I135" t="str">
            <v>Nhất trí với đề nghị của đơn vị xếp loại A3 do cá nhân tích cực trong hoạt động trường và đơn vị</v>
          </cell>
          <cell r="J135" t="str">
            <v>A3</v>
          </cell>
          <cell r="K135" t="str">
            <v>Nhất trí với đề nghị của đơn vị. Cá nhân tích cực trong các hoạt động của nhà trường và đơn vị</v>
          </cell>
        </row>
        <row r="136">
          <cell r="D136" t="str">
            <v>01008032</v>
          </cell>
          <cell r="E136" t="str">
            <v>A4</v>
          </cell>
          <cell r="F136" t="str">
            <v>A4</v>
          </cell>
          <cell r="H136" t="str">
            <v>A4</v>
          </cell>
          <cell r="J136" t="str">
            <v>A4</v>
          </cell>
        </row>
        <row r="137">
          <cell r="D137" t="str">
            <v>01013033</v>
          </cell>
          <cell r="E137" t="str">
            <v>A4</v>
          </cell>
          <cell r="F137" t="str">
            <v>A4</v>
          </cell>
          <cell r="H137" t="str">
            <v>A3</v>
          </cell>
          <cell r="I137" t="str">
            <v>Nhất trí với đề nghị của đơn vị xếp loại A3 do cá nhân tích cực trong hoạt động trường và đơn vị</v>
          </cell>
          <cell r="J137" t="str">
            <v>A3</v>
          </cell>
          <cell r="K137" t="str">
            <v>Nhất trí với đề nghị của đơn vị. Cá nhân tích cực trong các hoạt động của nhà trường và đơn vị</v>
          </cell>
        </row>
        <row r="138">
          <cell r="D138" t="str">
            <v>01009015</v>
          </cell>
          <cell r="E138" t="str">
            <v>A4</v>
          </cell>
          <cell r="F138" t="str">
            <v>A4</v>
          </cell>
          <cell r="H138" t="str">
            <v>A4</v>
          </cell>
          <cell r="J138" t="str">
            <v>A4</v>
          </cell>
        </row>
        <row r="139">
          <cell r="D139" t="str">
            <v>01002009</v>
          </cell>
          <cell r="E139" t="str">
            <v>A4</v>
          </cell>
          <cell r="F139" t="str">
            <v>A4</v>
          </cell>
          <cell r="H139" t="str">
            <v>A4</v>
          </cell>
          <cell r="J139" t="str">
            <v>A4</v>
          </cell>
        </row>
        <row r="140">
          <cell r="D140" t="str">
            <v>01008043</v>
          </cell>
          <cell r="E140" t="str">
            <v>A4</v>
          </cell>
          <cell r="F140" t="str">
            <v>A4</v>
          </cell>
          <cell r="H140" t="str">
            <v>A4</v>
          </cell>
          <cell r="J140" t="str">
            <v>A4</v>
          </cell>
        </row>
        <row r="141">
          <cell r="D141" t="str">
            <v>01008042</v>
          </cell>
          <cell r="E141" t="str">
            <v>A4</v>
          </cell>
          <cell r="F141" t="str">
            <v>A4</v>
          </cell>
          <cell r="H141" t="str">
            <v>A4</v>
          </cell>
          <cell r="J141" t="str">
            <v>A4</v>
          </cell>
        </row>
        <row r="142">
          <cell r="D142" t="str">
            <v>01008044</v>
          </cell>
          <cell r="E142" t="str">
            <v>A4</v>
          </cell>
          <cell r="F142" t="str">
            <v>A4</v>
          </cell>
          <cell r="H142" t="str">
            <v>A4</v>
          </cell>
          <cell r="J142" t="str">
            <v>A4</v>
          </cell>
        </row>
        <row r="143">
          <cell r="F143">
            <v>33</v>
          </cell>
          <cell r="G143" t="str">
            <v>1A1 + 3A2 + 20A3 + 9A4 + 0B1</v>
          </cell>
          <cell r="H143">
            <v>33</v>
          </cell>
          <cell r="I143" t="str">
            <v>0A1 + 7A2 + 17A3 + 9A4 + 0B1</v>
          </cell>
          <cell r="J143">
            <v>33</v>
          </cell>
          <cell r="K143" t="str">
            <v>1A1 + 7A2 + 17A3 + 8A4 + 0 B1</v>
          </cell>
        </row>
        <row r="144">
          <cell r="F144">
            <v>33</v>
          </cell>
          <cell r="G144" t="str">
            <v>1A1 + 3A2 + 20A3 + 9A4 + 0B1</v>
          </cell>
          <cell r="H144">
            <v>33</v>
          </cell>
          <cell r="I144" t="str">
            <v>0A1 + 7A2 + 17A3 + 9A4 + 0B1</v>
          </cell>
          <cell r="J144">
            <v>33</v>
          </cell>
          <cell r="K144" t="str">
            <v>1A1 + 7A2 + 17A3 + 8A4 + 0 B1</v>
          </cell>
        </row>
        <row r="145">
          <cell r="D145" t="str">
            <v>01010006</v>
          </cell>
          <cell r="E145" t="str">
            <v>A2</v>
          </cell>
          <cell r="F145" t="str">
            <v>A3</v>
          </cell>
          <cell r="H145" t="str">
            <v>A3</v>
          </cell>
          <cell r="J145" t="str">
            <v>A3</v>
          </cell>
        </row>
        <row r="146">
          <cell r="D146" t="str">
            <v>01010012</v>
          </cell>
          <cell r="E146" t="str">
            <v>A3</v>
          </cell>
          <cell r="F146" t="str">
            <v>A3</v>
          </cell>
          <cell r="H146" t="str">
            <v>A3</v>
          </cell>
          <cell r="J146" t="str">
            <v>A3</v>
          </cell>
        </row>
        <row r="147">
          <cell r="D147" t="str">
            <v>01004012</v>
          </cell>
          <cell r="E147" t="str">
            <v>A2</v>
          </cell>
          <cell r="F147" t="str">
            <v>A3</v>
          </cell>
          <cell r="H147" t="str">
            <v>A3</v>
          </cell>
          <cell r="J147" t="str">
            <v>A3</v>
          </cell>
        </row>
        <row r="148">
          <cell r="D148" t="str">
            <v>01010026</v>
          </cell>
          <cell r="E148" t="str">
            <v>A2</v>
          </cell>
          <cell r="F148" t="str">
            <v>A3</v>
          </cell>
          <cell r="H148" t="str">
            <v>A3</v>
          </cell>
          <cell r="J148" t="str">
            <v>A3</v>
          </cell>
        </row>
        <row r="149">
          <cell r="D149" t="str">
            <v>01010023</v>
          </cell>
          <cell r="E149" t="str">
            <v>A3</v>
          </cell>
          <cell r="F149" t="str">
            <v>A3</v>
          </cell>
          <cell r="H149" t="str">
            <v>A3</v>
          </cell>
          <cell r="J149" t="str">
            <v>A3</v>
          </cell>
        </row>
        <row r="150">
          <cell r="D150" t="str">
            <v>01010029</v>
          </cell>
          <cell r="E150" t="str">
            <v>A3</v>
          </cell>
          <cell r="F150" t="str">
            <v>A3</v>
          </cell>
          <cell r="H150" t="str">
            <v>A3</v>
          </cell>
          <cell r="J150" t="str">
            <v>A3</v>
          </cell>
        </row>
        <row r="151">
          <cell r="D151" t="str">
            <v>01010024</v>
          </cell>
          <cell r="E151" t="str">
            <v>A3</v>
          </cell>
          <cell r="F151" t="str">
            <v>A3</v>
          </cell>
          <cell r="H151" t="str">
            <v>A3</v>
          </cell>
          <cell r="J151" t="str">
            <v>A3</v>
          </cell>
        </row>
        <row r="152">
          <cell r="D152" t="str">
            <v>01010017</v>
          </cell>
          <cell r="E152" t="str">
            <v>A3</v>
          </cell>
          <cell r="F152" t="str">
            <v>A3</v>
          </cell>
          <cell r="H152" t="str">
            <v>A3</v>
          </cell>
          <cell r="J152" t="str">
            <v>A3</v>
          </cell>
        </row>
        <row r="153">
          <cell r="D153" t="str">
            <v>01022048</v>
          </cell>
          <cell r="E153" t="str">
            <v>A3</v>
          </cell>
          <cell r="F153" t="str">
            <v>A3</v>
          </cell>
          <cell r="H153" t="str">
            <v>A3</v>
          </cell>
          <cell r="J153" t="str">
            <v>A3</v>
          </cell>
        </row>
        <row r="154">
          <cell r="D154" t="str">
            <v>01010039</v>
          </cell>
          <cell r="E154" t="str">
            <v>A2</v>
          </cell>
          <cell r="F154" t="str">
            <v>A2</v>
          </cell>
          <cell r="H154" t="str">
            <v>A3</v>
          </cell>
          <cell r="I154" t="str">
            <v>GV đã được phân công nhưng còn thiếu trách nhiệm trong công việc</v>
          </cell>
          <cell r="J154" t="str">
            <v>A2</v>
          </cell>
          <cell r="K154" t="str">
            <v>Nhắc nhở GV được Lãnh đạo đơn vị phân công nhiệm vụ phải theo dõi thực hiện đúng quy định</v>
          </cell>
        </row>
        <row r="155">
          <cell r="D155" t="str">
            <v>01010040</v>
          </cell>
          <cell r="E155" t="str">
            <v>A2</v>
          </cell>
          <cell r="F155" t="str">
            <v>A3</v>
          </cell>
          <cell r="H155" t="str">
            <v>A3</v>
          </cell>
          <cell r="J155" t="str">
            <v>A3</v>
          </cell>
        </row>
        <row r="156">
          <cell r="D156" t="str">
            <v>01010009</v>
          </cell>
          <cell r="E156" t="str">
            <v>A3</v>
          </cell>
          <cell r="F156" t="str">
            <v>A3</v>
          </cell>
          <cell r="H156" t="str">
            <v>A3</v>
          </cell>
          <cell r="J156" t="str">
            <v>A3</v>
          </cell>
        </row>
        <row r="157">
          <cell r="D157" t="str">
            <v>01010020</v>
          </cell>
          <cell r="E157" t="str">
            <v>A3</v>
          </cell>
          <cell r="F157" t="str">
            <v>A4</v>
          </cell>
          <cell r="H157" t="str">
            <v>A4</v>
          </cell>
          <cell r="J157" t="str">
            <v>A4</v>
          </cell>
        </row>
        <row r="158">
          <cell r="D158" t="str">
            <v>01010018</v>
          </cell>
          <cell r="E158" t="str">
            <v>A2</v>
          </cell>
          <cell r="F158" t="str">
            <v>A2</v>
          </cell>
          <cell r="H158" t="str">
            <v>A2</v>
          </cell>
          <cell r="J158" t="str">
            <v>A2</v>
          </cell>
        </row>
        <row r="159">
          <cell r="D159" t="str">
            <v>01010019</v>
          </cell>
          <cell r="E159" t="str">
            <v>A4</v>
          </cell>
          <cell r="F159" t="str">
            <v>A4</v>
          </cell>
          <cell r="H159" t="str">
            <v>A4</v>
          </cell>
          <cell r="J159" t="str">
            <v>A4</v>
          </cell>
        </row>
        <row r="160">
          <cell r="D160" t="str">
            <v>01010015</v>
          </cell>
          <cell r="E160" t="str">
            <v>A3</v>
          </cell>
          <cell r="F160" t="str">
            <v>A3</v>
          </cell>
          <cell r="H160" t="str">
            <v>A3</v>
          </cell>
          <cell r="J160" t="str">
            <v>A3</v>
          </cell>
        </row>
        <row r="161">
          <cell r="D161" t="str">
            <v>01010027</v>
          </cell>
          <cell r="E161" t="str">
            <v>A4</v>
          </cell>
          <cell r="F161" t="str">
            <v>A4</v>
          </cell>
          <cell r="G161" t="str">
            <v>Có 02 SV vi phạm đồng phục trong lớp học ngày 20/4. Khoa đả nhắc nhở GV.</v>
          </cell>
          <cell r="H161" t="str">
            <v>A4</v>
          </cell>
          <cell r="I161" t="str">
            <v>Đề nghị nhắc nhở GV</v>
          </cell>
          <cell r="J161" t="str">
            <v>A4</v>
          </cell>
          <cell r="K161" t="str">
            <v>Nhắc nhở GV không để SV không mặc đồng phục nhà trường ngồi trong lớp học</v>
          </cell>
        </row>
        <row r="162">
          <cell r="D162" t="str">
            <v>01002025</v>
          </cell>
          <cell r="E162" t="str">
            <v>A4</v>
          </cell>
          <cell r="F162" t="str">
            <v>A4</v>
          </cell>
          <cell r="H162" t="str">
            <v>A4</v>
          </cell>
          <cell r="J162" t="str">
            <v>A4</v>
          </cell>
        </row>
        <row r="163">
          <cell r="D163" t="str">
            <v>01010162</v>
          </cell>
          <cell r="E163" t="str">
            <v>A4</v>
          </cell>
          <cell r="F163" t="str">
            <v>A4</v>
          </cell>
          <cell r="G163" t="str">
            <v>Khoa đã nhắc nhở GV</v>
          </cell>
          <cell r="H163" t="str">
            <v>A4</v>
          </cell>
          <cell r="I163" t="str">
            <v>Nhắc nhở GV khi gửi đề nghị phải theo dõi đề nghị đã được Lãnh đạo đơn vị duyệt hay không để thực hiện</v>
          </cell>
          <cell r="J163" t="str">
            <v>A4</v>
          </cell>
          <cell r="K163" t="str">
            <v xml:space="preserve">Nhắc nhở GV khi gửi đề nghị đến Lãnh đạo đơn vị phải theo dõi được duyệt hay không để thực hiện </v>
          </cell>
        </row>
        <row r="164">
          <cell r="D164" t="str">
            <v>01010141</v>
          </cell>
          <cell r="E164" t="str">
            <v>A3</v>
          </cell>
          <cell r="F164" t="str">
            <v>A3</v>
          </cell>
          <cell r="H164" t="str">
            <v>A3</v>
          </cell>
          <cell r="J164" t="str">
            <v>A3</v>
          </cell>
        </row>
        <row r="165">
          <cell r="D165" t="str">
            <v>01010033</v>
          </cell>
          <cell r="E165" t="str">
            <v>A3</v>
          </cell>
          <cell r="F165" t="str">
            <v>A3</v>
          </cell>
          <cell r="H165" t="str">
            <v>A3</v>
          </cell>
          <cell r="J165" t="str">
            <v>A3</v>
          </cell>
        </row>
        <row r="166">
          <cell r="D166" t="str">
            <v>01010037</v>
          </cell>
          <cell r="E166" t="str">
            <v>A1</v>
          </cell>
          <cell r="F166" t="str">
            <v>A3</v>
          </cell>
          <cell r="H166" t="str">
            <v>A3</v>
          </cell>
          <cell r="J166" t="str">
            <v>A3</v>
          </cell>
        </row>
        <row r="167">
          <cell r="D167" t="str">
            <v>01010031</v>
          </cell>
          <cell r="E167" t="str">
            <v>A3</v>
          </cell>
          <cell r="F167" t="str">
            <v>A3</v>
          </cell>
          <cell r="H167" t="str">
            <v>A3</v>
          </cell>
          <cell r="J167" t="str">
            <v>A3</v>
          </cell>
        </row>
        <row r="168">
          <cell r="D168" t="str">
            <v>01005007</v>
          </cell>
          <cell r="E168" t="str">
            <v>A1</v>
          </cell>
          <cell r="F168" t="str">
            <v>A1</v>
          </cell>
          <cell r="H168" t="str">
            <v>A2</v>
          </cell>
          <cell r="I168" t="str">
            <v>Lãnh đạo khoa thiếu trách nhiệm, Trưởng khoa chưa xác nhận rõ đã nhận xét chưa đúng trong tường trình của GV
Thực hiện chưa đúng quy trình đổi GV dạy</v>
          </cell>
          <cell r="J168" t="str">
            <v>A1</v>
          </cell>
          <cell r="K168" t="str">
            <v>Nhắc nhở Lãnh đạo khoa thực hiện đúng quy trình duyệt GV dạy thay (Trưởng đơn vị phân công Trưởng hoặc Phó đơn vị ký duyệt đề nghị của GV và phải đăng ký với phòng TS-ĐT).
- Trưởng khoa chưa xác định rõ đã nhận xét chưa đúng trong tường trình của GV.</v>
          </cell>
        </row>
        <row r="169">
          <cell r="D169" t="str">
            <v>01010007</v>
          </cell>
          <cell r="E169" t="str">
            <v>A3</v>
          </cell>
          <cell r="F169" t="str">
            <v>A3</v>
          </cell>
          <cell r="H169" t="str">
            <v>A4</v>
          </cell>
          <cell r="I169" t="str">
            <v>GV đã đề nghị tạm ngưng đúng quy trình, nhưng cô Nga không giải quyết dứt điểm. Thực hiện chưa đúng quy trình đổi GV dạy</v>
          </cell>
          <cell r="J169" t="str">
            <v>A3</v>
          </cell>
          <cell r="K169" t="str">
            <v>Nhắc nhở Phó Trưởng khoa thiếu trách nhiệm trong công tác, chưa giải quyết dứt điểm đề nghị của GV. Thực hiện chưa đúng quy trình đổi GV dạy thay.</v>
          </cell>
        </row>
        <row r="170">
          <cell r="D170" t="str">
            <v>01010016</v>
          </cell>
          <cell r="E170" t="str">
            <v>A4</v>
          </cell>
          <cell r="F170" t="str">
            <v>A4</v>
          </cell>
          <cell r="H170" t="str">
            <v>A4</v>
          </cell>
          <cell r="J170" t="str">
            <v>A4</v>
          </cell>
        </row>
        <row r="171">
          <cell r="D171" t="str">
            <v>01010028</v>
          </cell>
          <cell r="E171" t="str">
            <v>A2</v>
          </cell>
          <cell r="F171" t="str">
            <v>A2</v>
          </cell>
          <cell r="H171" t="str">
            <v>A2</v>
          </cell>
          <cell r="J171" t="str">
            <v>A2</v>
          </cell>
        </row>
        <row r="172">
          <cell r="D172" t="str">
            <v>01010003</v>
          </cell>
          <cell r="E172" t="str">
            <v>A4</v>
          </cell>
          <cell r="F172" t="str">
            <v>A4</v>
          </cell>
          <cell r="H172" t="str">
            <v>A4</v>
          </cell>
          <cell r="J172" t="str">
            <v>A4</v>
          </cell>
        </row>
        <row r="173">
          <cell r="D173" t="str">
            <v>01010032</v>
          </cell>
          <cell r="E173" t="str">
            <v>A4</v>
          </cell>
          <cell r="F173" t="str">
            <v>A4</v>
          </cell>
          <cell r="H173" t="str">
            <v>A2</v>
          </cell>
          <cell r="I173" t="str">
            <v>Đề nghị xếp loại A2 do cá nhân tích cực tham gia hoạt động chung của trường và đơn vị</v>
          </cell>
          <cell r="J173" t="str">
            <v>A2</v>
          </cell>
          <cell r="K173" t="str">
            <v>Căn cứ theo đề nghị của đơn vị, cá nhân tích cực tham gia hoạt động chung của trường và đơn vị</v>
          </cell>
        </row>
        <row r="174">
          <cell r="D174" t="str">
            <v>01010030</v>
          </cell>
          <cell r="E174" t="str">
            <v>A3</v>
          </cell>
          <cell r="F174" t="str">
            <v>A3</v>
          </cell>
          <cell r="H174" t="str">
            <v>A2</v>
          </cell>
          <cell r="I174" t="str">
            <v>Đề nghị xếp loại A2 do cá nhân tích cực tham gia hoạt động chung của trường và đơn vị</v>
          </cell>
          <cell r="J174" t="str">
            <v>A2</v>
          </cell>
          <cell r="K174" t="str">
            <v>Cá nhân tích cực tham gia hoạt động chung của trường và đơn vị</v>
          </cell>
        </row>
        <row r="175">
          <cell r="D175" t="str">
            <v>01010022</v>
          </cell>
          <cell r="E175" t="str">
            <v>A4</v>
          </cell>
          <cell r="F175" t="str">
            <v>A4</v>
          </cell>
          <cell r="H175" t="str">
            <v>A4</v>
          </cell>
          <cell r="J175" t="str">
            <v>A4</v>
          </cell>
        </row>
        <row r="176">
          <cell r="D176" t="str">
            <v>01010021</v>
          </cell>
          <cell r="E176" t="str">
            <v>A3</v>
          </cell>
          <cell r="F176" t="str">
            <v>A3</v>
          </cell>
          <cell r="H176" t="str">
            <v>A2</v>
          </cell>
          <cell r="I176" t="str">
            <v xml:space="preserve">Nhất trí với đề nghị của đơn vị xếp loại A2 do cá nhân tích cực tham gia hoạt động trường </v>
          </cell>
          <cell r="J176" t="str">
            <v>A2</v>
          </cell>
          <cell r="K176" t="str">
            <v>Nhất trí với đề nghị của đơn vị. Cá nhân tích cực tham gia hoạt động chung của trường và đơn vị</v>
          </cell>
        </row>
        <row r="177">
          <cell r="D177" t="str">
            <v>01022005</v>
          </cell>
          <cell r="E177" t="str">
            <v>A3</v>
          </cell>
          <cell r="F177" t="str">
            <v>A3</v>
          </cell>
          <cell r="H177" t="str">
            <v>A2</v>
          </cell>
          <cell r="I177" t="str">
            <v>Nhất trí với đề nghị của đơn vị xếp loại A2 do cá nhân tích cực tham gia hoạt động trường</v>
          </cell>
          <cell r="J177" t="str">
            <v>A2</v>
          </cell>
          <cell r="K177" t="str">
            <v>Nhất trí với đề nghị của đơn vị. Cá nhân tích cực tham gia hoạt động chung của trường và đơn vị</v>
          </cell>
        </row>
        <row r="178">
          <cell r="F178">
            <v>16</v>
          </cell>
          <cell r="G178" t="str">
            <v>0A1 + 4A2 + 9A3 + 2A4 + 1A DN</v>
          </cell>
          <cell r="H178">
            <v>16</v>
          </cell>
          <cell r="I178" t="str">
            <v>0A1 + 5A2 + 7A3 + 2A4 + 1A DN + 1B1</v>
          </cell>
          <cell r="J178">
            <v>16</v>
          </cell>
          <cell r="K178" t="str">
            <v>0A1 + 5A2 + 7A3 + 2A4 + 1A DN + 1B1</v>
          </cell>
        </row>
        <row r="179">
          <cell r="F179">
            <v>16</v>
          </cell>
          <cell r="G179" t="str">
            <v>0A1 + 4A2 + 9A3 + 2A4 + 1A DN</v>
          </cell>
          <cell r="H179">
            <v>16</v>
          </cell>
          <cell r="I179" t="str">
            <v>0A1 + 5A2 + 7A3 + 2A4 + 1A DN + 1B1</v>
          </cell>
          <cell r="J179">
            <v>16</v>
          </cell>
          <cell r="K179" t="str">
            <v>0A1 + 5A2 + 7A3 + 2A4 + 1A DN + 1B1</v>
          </cell>
        </row>
        <row r="180">
          <cell r="D180" t="str">
            <v>01011005</v>
          </cell>
          <cell r="E180" t="str">
            <v>A2</v>
          </cell>
          <cell r="F180" t="str">
            <v>A3</v>
          </cell>
          <cell r="H180" t="str">
            <v>A3</v>
          </cell>
          <cell r="J180" t="str">
            <v>A3</v>
          </cell>
        </row>
        <row r="181">
          <cell r="D181" t="str">
            <v>01011011</v>
          </cell>
          <cell r="E181" t="str">
            <v>A2</v>
          </cell>
          <cell r="F181" t="str">
            <v>A2</v>
          </cell>
          <cell r="H181" t="str">
            <v>A2</v>
          </cell>
          <cell r="J181" t="str">
            <v>A2</v>
          </cell>
        </row>
        <row r="182">
          <cell r="D182" t="str">
            <v>01011013</v>
          </cell>
          <cell r="E182" t="str">
            <v>A2</v>
          </cell>
          <cell r="F182" t="str">
            <v>A2</v>
          </cell>
          <cell r="H182" t="str">
            <v>A2</v>
          </cell>
          <cell r="J182" t="str">
            <v>A2</v>
          </cell>
        </row>
        <row r="183">
          <cell r="D183" t="str">
            <v>01011009</v>
          </cell>
          <cell r="E183" t="str">
            <v>A2</v>
          </cell>
          <cell r="F183" t="str">
            <v>A2</v>
          </cell>
          <cell r="H183" t="str">
            <v>A2</v>
          </cell>
          <cell r="J183" t="str">
            <v>A2</v>
          </cell>
        </row>
        <row r="184">
          <cell r="D184" t="str">
            <v>01011001</v>
          </cell>
          <cell r="E184" t="str">
            <v>A4</v>
          </cell>
          <cell r="F184" t="str">
            <v>A4</v>
          </cell>
          <cell r="H184" t="str">
            <v>A4</v>
          </cell>
          <cell r="J184" t="str">
            <v>A4</v>
          </cell>
        </row>
        <row r="185">
          <cell r="D185" t="str">
            <v>01011014</v>
          </cell>
          <cell r="E185" t="str">
            <v>A2</v>
          </cell>
          <cell r="F185" t="str">
            <v>A4</v>
          </cell>
          <cell r="G185" t="str">
            <v xml:space="preserve">Nhắc nhở GV Trần Văn Lượng việc đi trễ 8 phút ngày 19/4 phòng C2.3.03 </v>
          </cell>
          <cell r="H185" t="str">
            <v>B1</v>
          </cell>
          <cell r="I185" t="str">
            <v>Đề nghị xếp loại B1 do GV phản ánh nội dung trong bản tường trình chưa đúng sự thật; Phó Trưởng khoa đã triển khai lịch đổi phòng đến GV theo quy định</v>
          </cell>
          <cell r="J185" t="str">
            <v>B1</v>
          </cell>
          <cell r="K185" t="str">
            <v>Theo quy định nhắc nhở GV do vào lớp trễ 8 phút, tuy nhiên GV phản ánh nội dung về việc lên lớp trễ trong bản tường trình "do có sự thay đổi lịch trong ngày đột xuất mà GV không nhận được thông báo chính thức từ bộ phận có liên quan" là chưa đúng sự thật (Phòng TS-ĐT và Phó Trưởng khoa đã triển khai lịch đổi phòng đến GV vào ngày 17/4/21 và đã cập nhật trên lịch cá nhân theo quy định).</v>
          </cell>
        </row>
        <row r="186">
          <cell r="D186" t="str">
            <v>01010005</v>
          </cell>
          <cell r="E186" t="str">
            <v>A2</v>
          </cell>
          <cell r="F186" t="str">
            <v>A3</v>
          </cell>
          <cell r="H186" t="str">
            <v>A3</v>
          </cell>
          <cell r="J186" t="str">
            <v>A3</v>
          </cell>
        </row>
        <row r="187">
          <cell r="D187" t="str">
            <v>01011016</v>
          </cell>
          <cell r="E187" t="str">
            <v>A2</v>
          </cell>
          <cell r="F187" t="str">
            <v>A3</v>
          </cell>
          <cell r="H187" t="str">
            <v>A3</v>
          </cell>
          <cell r="J187" t="str">
            <v>A3</v>
          </cell>
        </row>
        <row r="188">
          <cell r="D188" t="str">
            <v>01011012</v>
          </cell>
          <cell r="E188" t="str">
            <v>A2</v>
          </cell>
          <cell r="F188" t="str">
            <v>A3</v>
          </cell>
          <cell r="H188" t="str">
            <v>A4</v>
          </cell>
          <cell r="I188" t="str">
            <v>Triển khai công việc trong đơn vị chưa chặt chẽ (niêm phong sớm, gây khó khăn cho GV giảng dạy vào buổi tối).</v>
          </cell>
          <cell r="J188" t="str">
            <v>A4</v>
          </cell>
          <cell r="K188" t="str">
            <v>Lãnh đạo khoa thiếu trách nhiệm, triển khai công việc trong đơn vị chưa chặt chẽ (niêm phong sớm, gây khó khăn cho GV giảng dạy vào buổi tối).</v>
          </cell>
        </row>
        <row r="189">
          <cell r="D189" t="str">
            <v>01011007</v>
          </cell>
          <cell r="E189" t="str">
            <v>A2</v>
          </cell>
          <cell r="F189" t="str">
            <v>A3</v>
          </cell>
          <cell r="H189" t="str">
            <v>A3</v>
          </cell>
          <cell r="J189" t="str">
            <v>A3</v>
          </cell>
        </row>
        <row r="190">
          <cell r="D190" t="str">
            <v>01011008</v>
          </cell>
          <cell r="E190" t="str">
            <v>A2</v>
          </cell>
          <cell r="F190" t="str">
            <v>A3</v>
          </cell>
          <cell r="H190" t="str">
            <v>A3</v>
          </cell>
          <cell r="J190" t="str">
            <v>A3</v>
          </cell>
        </row>
        <row r="191">
          <cell r="D191" t="str">
            <v>01011015</v>
          </cell>
          <cell r="E191" t="str">
            <v>A2</v>
          </cell>
          <cell r="F191" t="str">
            <v>A3</v>
          </cell>
          <cell r="H191" t="str">
            <v>A2</v>
          </cell>
          <cell r="I191" t="str">
            <v>Đề nghị xếp loại A2 do cá nhân tích cực tham gia hoạt động chung của trường</v>
          </cell>
          <cell r="J191" t="str">
            <v>A2</v>
          </cell>
          <cell r="K191" t="str">
            <v>GV tích cực trong công tác tư vấn tuyển sinh trực tuyến và các hoạt động khác của nhà trường</v>
          </cell>
        </row>
        <row r="192">
          <cell r="D192" t="str">
            <v>01011010</v>
          </cell>
          <cell r="E192" t="str">
            <v>A2</v>
          </cell>
          <cell r="F192" t="str">
            <v>A3</v>
          </cell>
          <cell r="H192" t="str">
            <v>A3</v>
          </cell>
          <cell r="J192" t="str">
            <v>A3</v>
          </cell>
        </row>
        <row r="193">
          <cell r="D193" t="str">
            <v>01011018</v>
          </cell>
          <cell r="E193" t="str">
            <v>A2</v>
          </cell>
          <cell r="F193" t="str">
            <v>A DN</v>
          </cell>
          <cell r="G193" t="str">
            <v>GV nghỉ hộ sản từ 22/3/21</v>
          </cell>
          <cell r="H193" t="str">
            <v>A DN</v>
          </cell>
          <cell r="J193" t="str">
            <v>A DN</v>
          </cell>
          <cell r="K193" t="str">
            <v>Nghỉ hộ sản từ ngày 22/3/2021</v>
          </cell>
        </row>
        <row r="194">
          <cell r="D194" t="str">
            <v>01011002</v>
          </cell>
          <cell r="E194" t="str">
            <v>A2</v>
          </cell>
          <cell r="F194" t="str">
            <v>A2</v>
          </cell>
          <cell r="H194" t="str">
            <v>A2</v>
          </cell>
          <cell r="J194" t="str">
            <v>A2</v>
          </cell>
        </row>
        <row r="195">
          <cell r="D195" t="str">
            <v>01011006</v>
          </cell>
          <cell r="E195" t="str">
            <v>A2</v>
          </cell>
          <cell r="F195" t="str">
            <v>A3</v>
          </cell>
          <cell r="H195" t="str">
            <v>A3</v>
          </cell>
          <cell r="J195" t="str">
            <v>A3</v>
          </cell>
        </row>
        <row r="196">
          <cell r="F196">
            <v>26</v>
          </cell>
          <cell r="G196" t="str">
            <v>4A1 + 1A2 + 8A3 + 12A4 + 1B1 + 0B2 + 0C1</v>
          </cell>
          <cell r="H196">
            <v>26</v>
          </cell>
          <cell r="I196" t="str">
            <v>4A1 + 2A2 + 8A3 + 12A4 + 0B1 + 0B2 + 0C1</v>
          </cell>
          <cell r="J196">
            <v>26</v>
          </cell>
          <cell r="K196" t="str">
            <v>4A1 + 2A2 + 8A3 + 12A4 + 0B1 + 0B2 + 0C1</v>
          </cell>
        </row>
        <row r="197">
          <cell r="F197">
            <v>26</v>
          </cell>
          <cell r="G197" t="str">
            <v>4A1 + 1A2 + 8A3 + 12A4 + 1B1 + 0B2 + 0C1</v>
          </cell>
          <cell r="H197">
            <v>26</v>
          </cell>
          <cell r="I197" t="str">
            <v>4A1 + 2A2 + 8A3 + 12A4 + 0B1 + 0B2 + 0C1</v>
          </cell>
          <cell r="J197">
            <v>26</v>
          </cell>
          <cell r="K197" t="str">
            <v>4A1 + 2A2 + 8A3 + 12A4 + 0B1 + 0B2 + 0C1</v>
          </cell>
        </row>
        <row r="198">
          <cell r="D198" t="str">
            <v>01012003</v>
          </cell>
          <cell r="E198" t="str">
            <v>A1</v>
          </cell>
          <cell r="F198" t="str">
            <v>A1</v>
          </cell>
          <cell r="H198" t="str">
            <v>A1</v>
          </cell>
          <cell r="J198" t="str">
            <v>A1</v>
          </cell>
        </row>
        <row r="199">
          <cell r="D199" t="str">
            <v>01012008</v>
          </cell>
          <cell r="E199" t="str">
            <v>A3</v>
          </cell>
          <cell r="F199" t="str">
            <v>A3</v>
          </cell>
          <cell r="H199" t="str">
            <v>A3</v>
          </cell>
          <cell r="J199" t="str">
            <v>A3</v>
          </cell>
        </row>
        <row r="200">
          <cell r="D200" t="str">
            <v>01012007</v>
          </cell>
          <cell r="E200" t="str">
            <v>A3</v>
          </cell>
          <cell r="F200" t="str">
            <v>A3</v>
          </cell>
          <cell r="H200" t="str">
            <v>A3</v>
          </cell>
          <cell r="J200" t="str">
            <v>A3</v>
          </cell>
        </row>
        <row r="201">
          <cell r="D201" t="str">
            <v>01012013</v>
          </cell>
          <cell r="E201" t="str">
            <v>A2</v>
          </cell>
          <cell r="F201" t="str">
            <v>A2</v>
          </cell>
          <cell r="H201" t="str">
            <v>A2</v>
          </cell>
          <cell r="J201" t="str">
            <v>A2</v>
          </cell>
        </row>
        <row r="202">
          <cell r="D202" t="str">
            <v>01012023</v>
          </cell>
          <cell r="E202" t="str">
            <v>A1</v>
          </cell>
          <cell r="F202" t="str">
            <v>A1</v>
          </cell>
          <cell r="H202" t="str">
            <v>A1</v>
          </cell>
          <cell r="J202" t="str">
            <v>A1</v>
          </cell>
        </row>
        <row r="203">
          <cell r="D203" t="str">
            <v>01012014</v>
          </cell>
          <cell r="E203" t="str">
            <v>A3</v>
          </cell>
          <cell r="F203" t="str">
            <v>A3</v>
          </cell>
          <cell r="H203" t="str">
            <v>A3</v>
          </cell>
          <cell r="J203" t="str">
            <v>A3</v>
          </cell>
        </row>
        <row r="204">
          <cell r="D204" t="str">
            <v>01012005</v>
          </cell>
          <cell r="E204" t="str">
            <v>A2</v>
          </cell>
          <cell r="F204" t="str">
            <v>A3</v>
          </cell>
          <cell r="H204" t="str">
            <v>A3</v>
          </cell>
          <cell r="J204" t="str">
            <v>A3</v>
          </cell>
        </row>
        <row r="205">
          <cell r="D205" t="str">
            <v>01012006</v>
          </cell>
          <cell r="E205" t="str">
            <v>A3</v>
          </cell>
          <cell r="F205" t="str">
            <v>A3</v>
          </cell>
          <cell r="H205" t="str">
            <v>A3</v>
          </cell>
          <cell r="J205" t="str">
            <v>A3</v>
          </cell>
        </row>
        <row r="206">
          <cell r="D206" t="str">
            <v>01012004</v>
          </cell>
          <cell r="E206" t="str">
            <v>A4</v>
          </cell>
          <cell r="F206" t="str">
            <v>A4</v>
          </cell>
          <cell r="H206" t="str">
            <v>A4</v>
          </cell>
          <cell r="J206" t="str">
            <v>A4</v>
          </cell>
        </row>
        <row r="207">
          <cell r="D207" t="str">
            <v>01012012</v>
          </cell>
          <cell r="E207" t="str">
            <v>A4</v>
          </cell>
          <cell r="F207" t="str">
            <v>A4</v>
          </cell>
          <cell r="H207" t="str">
            <v>A4</v>
          </cell>
          <cell r="J207" t="str">
            <v>A4</v>
          </cell>
        </row>
        <row r="208">
          <cell r="D208" t="str">
            <v>01012016</v>
          </cell>
          <cell r="E208" t="str">
            <v>A4</v>
          </cell>
          <cell r="F208" t="str">
            <v>A4</v>
          </cell>
          <cell r="H208" t="str">
            <v>A4</v>
          </cell>
          <cell r="J208" t="str">
            <v>A4</v>
          </cell>
        </row>
        <row r="209">
          <cell r="D209" t="str">
            <v>01012015</v>
          </cell>
          <cell r="E209" t="str">
            <v>A4</v>
          </cell>
          <cell r="F209" t="str">
            <v>B1</v>
          </cell>
          <cell r="G209" t="str">
            <v>GV báo nghỉ dạy trễ</v>
          </cell>
          <cell r="H209" t="str">
            <v>A4</v>
          </cell>
          <cell r="I209" t="str">
            <v>Đề nghị TT HĐTĐ xem xét xếp loại A4 và nhắc nhở đối với GV do con bệnh đột xuất, đồng thời GV cũng nghiêm túc trong quá trình giảng dạy</v>
          </cell>
          <cell r="J209" t="str">
            <v>A4</v>
          </cell>
          <cell r="K209" t="str">
            <v>Theo quy định xếp loại B1, tuy nhiên TT HĐTĐ xem xét xếp loại A4 và nhắc nhở GV thực hiện đúng quy định của nhà trường, do con bệnh đột xuất đồng thời GV nghiêm túc trong quá trình giảng dạy và tích cực trong công tác đi tuyển sinh của trường.</v>
          </cell>
        </row>
        <row r="210">
          <cell r="D210" t="str">
            <v>01012019</v>
          </cell>
          <cell r="E210" t="str">
            <v>A4</v>
          </cell>
          <cell r="F210" t="str">
            <v>A4</v>
          </cell>
          <cell r="H210" t="str">
            <v>A4</v>
          </cell>
          <cell r="J210" t="str">
            <v>A4</v>
          </cell>
        </row>
        <row r="211">
          <cell r="D211" t="str">
            <v>01012018</v>
          </cell>
          <cell r="E211" t="str">
            <v>A4</v>
          </cell>
          <cell r="F211" t="str">
            <v>A4</v>
          </cell>
          <cell r="H211" t="str">
            <v>A4</v>
          </cell>
          <cell r="J211" t="str">
            <v>A4</v>
          </cell>
        </row>
        <row r="212">
          <cell r="D212" t="str">
            <v>01012017</v>
          </cell>
          <cell r="E212" t="str">
            <v>A3</v>
          </cell>
          <cell r="F212" t="str">
            <v>A4</v>
          </cell>
          <cell r="H212" t="str">
            <v>A4</v>
          </cell>
          <cell r="J212" t="str">
            <v>A4</v>
          </cell>
        </row>
        <row r="213">
          <cell r="D213" t="str">
            <v>01012022</v>
          </cell>
          <cell r="E213" t="str">
            <v>A4</v>
          </cell>
          <cell r="F213" t="str">
            <v>A4</v>
          </cell>
          <cell r="H213" t="str">
            <v>A4</v>
          </cell>
          <cell r="J213" t="str">
            <v>A4</v>
          </cell>
        </row>
        <row r="214">
          <cell r="D214" t="str">
            <v>01012020</v>
          </cell>
          <cell r="E214" t="str">
            <v>A3</v>
          </cell>
          <cell r="F214" t="str">
            <v>A3</v>
          </cell>
          <cell r="H214" t="str">
            <v>A3</v>
          </cell>
          <cell r="J214" t="str">
            <v>A3</v>
          </cell>
        </row>
        <row r="215">
          <cell r="D215" t="str">
            <v>01012021</v>
          </cell>
          <cell r="E215" t="str">
            <v>A4</v>
          </cell>
          <cell r="F215" t="str">
            <v>A4</v>
          </cell>
          <cell r="H215" t="str">
            <v>A4</v>
          </cell>
          <cell r="J215" t="str">
            <v>A4</v>
          </cell>
        </row>
        <row r="216">
          <cell r="D216" t="str">
            <v>01012011</v>
          </cell>
          <cell r="E216" t="str">
            <v>A4</v>
          </cell>
          <cell r="F216" t="str">
            <v>A4</v>
          </cell>
          <cell r="H216" t="str">
            <v>A3</v>
          </cell>
          <cell r="I216" t="str">
            <v>Nhất trí với đề nghị của đơn vị xếp loại A3 do cá nhân tích cực tham gia hoạt động</v>
          </cell>
          <cell r="J216" t="str">
            <v>A3</v>
          </cell>
          <cell r="K216" t="str">
            <v>Nhất trí với đề nghị của đơn vị. Cá nhân tích cực trong các hoạt động của nhà trường</v>
          </cell>
        </row>
        <row r="217">
          <cell r="D217" t="str">
            <v>01017002</v>
          </cell>
          <cell r="E217" t="str">
            <v>A4</v>
          </cell>
          <cell r="F217" t="str">
            <v>A4</v>
          </cell>
          <cell r="H217" t="str">
            <v>A4</v>
          </cell>
          <cell r="J217" t="str">
            <v>A4</v>
          </cell>
        </row>
        <row r="218">
          <cell r="D218" t="str">
            <v>01012028</v>
          </cell>
          <cell r="E218" t="str">
            <v>A3</v>
          </cell>
          <cell r="F218" t="str">
            <v>A3</v>
          </cell>
          <cell r="H218" t="str">
            <v>A2</v>
          </cell>
          <cell r="I218" t="str">
            <v>Đề nghị xếp loại A2</v>
          </cell>
          <cell r="J218" t="str">
            <v>A2</v>
          </cell>
          <cell r="K218" t="str">
            <v>GV tích cực trong công tác tư vấn tuyển sinh trực tuyến và các hoạt động khác của nhà trường</v>
          </cell>
        </row>
        <row r="219">
          <cell r="D219" t="str">
            <v>01012032</v>
          </cell>
          <cell r="E219" t="str">
            <v>A3</v>
          </cell>
          <cell r="F219" t="str">
            <v>A3</v>
          </cell>
          <cell r="H219" t="str">
            <v>A3</v>
          </cell>
          <cell r="J219" t="str">
            <v>A3</v>
          </cell>
        </row>
        <row r="220">
          <cell r="D220" t="str">
            <v>01025017</v>
          </cell>
          <cell r="E220" t="str">
            <v>A1</v>
          </cell>
          <cell r="F220" t="str">
            <v>A1</v>
          </cell>
          <cell r="H220" t="str">
            <v>A1</v>
          </cell>
          <cell r="J220" t="str">
            <v>A1</v>
          </cell>
        </row>
        <row r="221">
          <cell r="D221" t="str">
            <v>01006004</v>
          </cell>
          <cell r="E221" t="str">
            <v>A3</v>
          </cell>
          <cell r="F221" t="str">
            <v>A4</v>
          </cell>
          <cell r="H221" t="str">
            <v>A4</v>
          </cell>
          <cell r="J221" t="str">
            <v>A4</v>
          </cell>
        </row>
        <row r="222">
          <cell r="D222" t="str">
            <v>01013068</v>
          </cell>
          <cell r="E222" t="str">
            <v>A1</v>
          </cell>
          <cell r="F222" t="str">
            <v>A1</v>
          </cell>
          <cell r="H222" t="str">
            <v>A1</v>
          </cell>
          <cell r="J222" t="str">
            <v>A1</v>
          </cell>
        </row>
        <row r="223">
          <cell r="D223" t="str">
            <v>01012048</v>
          </cell>
          <cell r="E223" t="str">
            <v>A4</v>
          </cell>
          <cell r="F223" t="str">
            <v>A4</v>
          </cell>
          <cell r="H223" t="str">
            <v>A4</v>
          </cell>
          <cell r="J223" t="str">
            <v>A4</v>
          </cell>
        </row>
        <row r="224">
          <cell r="F224">
            <v>25</v>
          </cell>
          <cell r="G224" t="str">
            <v>0A1 + 7A2 + 6A3 + 11A4 + 0B1 + 0B2 + 0C1 + 1D</v>
          </cell>
          <cell r="H224">
            <v>25</v>
          </cell>
          <cell r="I224" t="str">
            <v>1A1 + 7A2 + 5A3 + 11A4 + 0B1 + 0B2 + 0C1 + 1D</v>
          </cell>
          <cell r="J224">
            <v>25</v>
          </cell>
          <cell r="K224" t="str">
            <v>1A1 + 6A2 + 5A3 + 12A4 + 0B1 + 0B2 + 0C1 + 1D</v>
          </cell>
        </row>
        <row r="225">
          <cell r="F225">
            <v>25</v>
          </cell>
          <cell r="G225" t="str">
            <v>0A1 + 7A2 + 6A3 + 11A4 + 0B1 + 0B2 + 0C1 + 1D</v>
          </cell>
          <cell r="H225">
            <v>25</v>
          </cell>
          <cell r="I225" t="str">
            <v>1A1 + 7A2 + 5A3 + 11A4 + 0B1 + 0B2 + 0C1 + 1D</v>
          </cell>
          <cell r="J225">
            <v>25</v>
          </cell>
          <cell r="K225" t="str">
            <v>1A1 + 6A2 + 5A3 + 12A4 + 0B1 + 0B2 + 0C1 + 1D</v>
          </cell>
        </row>
        <row r="226">
          <cell r="D226" t="str">
            <v>01015042</v>
          </cell>
          <cell r="E226" t="str">
            <v>A2</v>
          </cell>
          <cell r="F226" t="str">
            <v>A2</v>
          </cell>
          <cell r="H226" t="str">
            <v>A1</v>
          </cell>
          <cell r="I226" t="str">
            <v>Đề nghị xếp loại A1</v>
          </cell>
          <cell r="J226" t="str">
            <v>A1</v>
          </cell>
          <cell r="K226" t="str">
            <v>Cá nhân tích cực trong các hoạt động của nhà trường</v>
          </cell>
        </row>
        <row r="227">
          <cell r="D227" t="str">
            <v>01015005</v>
          </cell>
          <cell r="E227" t="str">
            <v>A3</v>
          </cell>
          <cell r="F227" t="str">
            <v>A4</v>
          </cell>
          <cell r="H227" t="str">
            <v>A4</v>
          </cell>
          <cell r="J227" t="str">
            <v>A4</v>
          </cell>
        </row>
        <row r="228">
          <cell r="D228" t="str">
            <v>01015022</v>
          </cell>
          <cell r="E228" t="str">
            <v>A2</v>
          </cell>
          <cell r="F228" t="str">
            <v>A2</v>
          </cell>
          <cell r="H228" t="str">
            <v>A2</v>
          </cell>
          <cell r="J228" t="str">
            <v>A2</v>
          </cell>
        </row>
        <row r="229">
          <cell r="D229" t="str">
            <v>01015018</v>
          </cell>
          <cell r="E229" t="str">
            <v>A4</v>
          </cell>
          <cell r="F229" t="str">
            <v>A4</v>
          </cell>
          <cell r="H229" t="str">
            <v>A4</v>
          </cell>
          <cell r="J229" t="str">
            <v>A4</v>
          </cell>
        </row>
        <row r="230">
          <cell r="D230" t="str">
            <v>01015023</v>
          </cell>
          <cell r="E230" t="str">
            <v>A2</v>
          </cell>
          <cell r="F230" t="str">
            <v>A2</v>
          </cell>
          <cell r="H230" t="str">
            <v>A2</v>
          </cell>
          <cell r="J230" t="str">
            <v>A2</v>
          </cell>
        </row>
        <row r="231">
          <cell r="D231" t="str">
            <v>01015020</v>
          </cell>
          <cell r="E231" t="str">
            <v>A4</v>
          </cell>
          <cell r="F231" t="str">
            <v>D</v>
          </cell>
          <cell r="G231" t="str">
            <v>- Quên tiết dạy ngày 16/04
- Trễ 9 phút ngày 22/04</v>
          </cell>
          <cell r="H231" t="str">
            <v>D</v>
          </cell>
          <cell r="I231" t="str">
            <v>Nhất trí với xếp loại của đơn vị</v>
          </cell>
          <cell r="J231" t="str">
            <v>D</v>
          </cell>
          <cell r="K231" t="str">
            <v>GV quên lịch giảng dạy ngày 16/4/2021</v>
          </cell>
        </row>
        <row r="232">
          <cell r="D232" t="str">
            <v>01015041</v>
          </cell>
          <cell r="E232" t="str">
            <v>A4</v>
          </cell>
          <cell r="F232" t="str">
            <v>A4</v>
          </cell>
          <cell r="G232" t="str">
            <v>GV vào lớp trễ 5 phút ngày 24/03. Khoa đã nhắc nhở GV</v>
          </cell>
          <cell r="H232" t="str">
            <v>A4</v>
          </cell>
          <cell r="I232" t="str">
            <v>Đề nghị nhắc nhở GV</v>
          </cell>
          <cell r="J232" t="str">
            <v>A4</v>
          </cell>
          <cell r="K232" t="str">
            <v>Nhắc nhở GV thực hiện đúng giờ giấc làm việc</v>
          </cell>
        </row>
        <row r="233">
          <cell r="D233" t="str">
            <v>01015001</v>
          </cell>
          <cell r="E233" t="str">
            <v>A2</v>
          </cell>
          <cell r="F233" t="str">
            <v>A3</v>
          </cell>
          <cell r="H233" t="str">
            <v>A3</v>
          </cell>
          <cell r="J233" t="str">
            <v>A3</v>
          </cell>
        </row>
        <row r="234">
          <cell r="D234" t="str">
            <v>01015015</v>
          </cell>
          <cell r="E234" t="str">
            <v>A4</v>
          </cell>
          <cell r="F234" t="str">
            <v>A4</v>
          </cell>
          <cell r="H234" t="str">
            <v>A4</v>
          </cell>
          <cell r="J234" t="str">
            <v>A4</v>
          </cell>
        </row>
        <row r="235">
          <cell r="D235" t="str">
            <v>01015019</v>
          </cell>
          <cell r="E235" t="str">
            <v>A2</v>
          </cell>
          <cell r="F235" t="str">
            <v>A2</v>
          </cell>
          <cell r="H235" t="str">
            <v>A2</v>
          </cell>
          <cell r="J235" t="str">
            <v>A2</v>
          </cell>
        </row>
        <row r="236">
          <cell r="D236" t="str">
            <v>01015002</v>
          </cell>
          <cell r="E236" t="str">
            <v>A3</v>
          </cell>
          <cell r="F236" t="str">
            <v>A3</v>
          </cell>
          <cell r="H236" t="str">
            <v>A2</v>
          </cell>
          <cell r="I236" t="str">
            <v>Nhất trí với đề nghị của đơn vị xếp loại A2</v>
          </cell>
          <cell r="J236" t="str">
            <v>A4</v>
          </cell>
          <cell r="K236" t="str">
            <v>Lãnh đạo khoa thiếu trách nhiệm trong công tác kiểm tra hồ sơ giảng dạy của GV gây ảnh hưởng đến công tác dạy học và dạy học trực tuyến của nhà trường</v>
          </cell>
        </row>
        <row r="237">
          <cell r="D237" t="str">
            <v>01015013</v>
          </cell>
          <cell r="E237" t="str">
            <v>A3</v>
          </cell>
          <cell r="F237" t="str">
            <v>A3</v>
          </cell>
          <cell r="H237" t="str">
            <v>A3</v>
          </cell>
          <cell r="J237" t="str">
            <v>A3</v>
          </cell>
        </row>
        <row r="238">
          <cell r="D238" t="str">
            <v>01015006</v>
          </cell>
          <cell r="E238" t="str">
            <v>A2</v>
          </cell>
          <cell r="F238" t="str">
            <v>A2</v>
          </cell>
          <cell r="H238" t="str">
            <v>A2</v>
          </cell>
          <cell r="J238" t="str">
            <v>A2</v>
          </cell>
        </row>
        <row r="239">
          <cell r="D239" t="str">
            <v>01018001</v>
          </cell>
          <cell r="E239" t="str">
            <v>A2</v>
          </cell>
          <cell r="F239" t="str">
            <v>A3</v>
          </cell>
          <cell r="H239" t="str">
            <v>A3</v>
          </cell>
          <cell r="J239" t="str">
            <v>A3</v>
          </cell>
        </row>
        <row r="240">
          <cell r="D240" t="str">
            <v>01015004</v>
          </cell>
          <cell r="E240" t="str">
            <v>A2</v>
          </cell>
          <cell r="F240" t="str">
            <v>A2</v>
          </cell>
          <cell r="H240" t="str">
            <v>A2</v>
          </cell>
          <cell r="J240" t="str">
            <v>A2</v>
          </cell>
        </row>
        <row r="241">
          <cell r="D241" t="str">
            <v>01015010</v>
          </cell>
          <cell r="E241" t="str">
            <v>A4</v>
          </cell>
          <cell r="F241" t="str">
            <v>A4</v>
          </cell>
          <cell r="H241" t="str">
            <v>A4</v>
          </cell>
          <cell r="J241" t="str">
            <v>A4</v>
          </cell>
        </row>
        <row r="242">
          <cell r="D242" t="str">
            <v>01015017</v>
          </cell>
          <cell r="E242" t="str">
            <v>A4</v>
          </cell>
          <cell r="F242" t="str">
            <v>A4</v>
          </cell>
          <cell r="H242" t="str">
            <v>A4</v>
          </cell>
          <cell r="J242" t="str">
            <v>A4</v>
          </cell>
        </row>
        <row r="243">
          <cell r="D243" t="str">
            <v>01015016</v>
          </cell>
          <cell r="E243" t="str">
            <v>A4</v>
          </cell>
          <cell r="F243" t="str">
            <v>A4</v>
          </cell>
          <cell r="G243" t="str">
            <v>GV vào lớp trễ 9 phút ngày 27/03. Khoa đã nhắc nhở GV</v>
          </cell>
          <cell r="H243" t="str">
            <v>A4</v>
          </cell>
          <cell r="I243" t="str">
            <v>Đề nghị nhắc nhở GV</v>
          </cell>
          <cell r="J243" t="str">
            <v>A4</v>
          </cell>
          <cell r="K243" t="str">
            <v>Nhắc nhở GV thực hiện đúng giờ giấc làm việc</v>
          </cell>
        </row>
        <row r="244">
          <cell r="D244" t="str">
            <v>01015003</v>
          </cell>
          <cell r="E244" t="str">
            <v>A4</v>
          </cell>
          <cell r="F244" t="str">
            <v>A4</v>
          </cell>
          <cell r="H244" t="str">
            <v>A4</v>
          </cell>
          <cell r="J244" t="str">
            <v>A4</v>
          </cell>
        </row>
        <row r="245">
          <cell r="D245" t="str">
            <v>01015031</v>
          </cell>
          <cell r="E245" t="str">
            <v>A4</v>
          </cell>
          <cell r="F245" t="str">
            <v>A4</v>
          </cell>
          <cell r="G245" t="str">
            <v>GV vào lớp trễ 5 phút ngày 27/03. Khoa đã nhắc nhở GV.</v>
          </cell>
          <cell r="H245" t="str">
            <v>A4</v>
          </cell>
          <cell r="I245" t="str">
            <v>Đề nghị nhắc nhở GV</v>
          </cell>
          <cell r="J245" t="str">
            <v>A4</v>
          </cell>
          <cell r="K245" t="str">
            <v>Nhắc nhở GV thực hiện đúng giờ giấc làm việc</v>
          </cell>
        </row>
        <row r="246">
          <cell r="D246" t="str">
            <v>01015025</v>
          </cell>
          <cell r="E246" t="str">
            <v>A2</v>
          </cell>
          <cell r="F246" t="str">
            <v>A3</v>
          </cell>
          <cell r="H246" t="str">
            <v>A3</v>
          </cell>
          <cell r="J246" t="str">
            <v>A3</v>
          </cell>
        </row>
        <row r="247">
          <cell r="D247" t="str">
            <v>01017001</v>
          </cell>
          <cell r="E247" t="str">
            <v>A2</v>
          </cell>
          <cell r="F247" t="str">
            <v>A2</v>
          </cell>
          <cell r="H247" t="str">
            <v>A2</v>
          </cell>
          <cell r="J247" t="str">
            <v>A2</v>
          </cell>
        </row>
        <row r="248">
          <cell r="D248" t="str">
            <v>01015012</v>
          </cell>
          <cell r="E248" t="str">
            <v>A2</v>
          </cell>
          <cell r="F248" t="str">
            <v>A4</v>
          </cell>
          <cell r="H248" t="str">
            <v>A4</v>
          </cell>
          <cell r="J248" t="str">
            <v>A4</v>
          </cell>
        </row>
        <row r="249">
          <cell r="D249" t="str">
            <v>01015008</v>
          </cell>
          <cell r="E249" t="str">
            <v>A2</v>
          </cell>
          <cell r="F249" t="str">
            <v>A3</v>
          </cell>
          <cell r="H249" t="str">
            <v>A3</v>
          </cell>
          <cell r="J249" t="str">
            <v>A3</v>
          </cell>
        </row>
        <row r="250">
          <cell r="D250" t="str">
            <v>01015021</v>
          </cell>
          <cell r="E250" t="str">
            <v>A4</v>
          </cell>
          <cell r="F250" t="str">
            <v>A4</v>
          </cell>
          <cell r="G250" t="str">
            <v>GV vào lớp trễ 09 phút ngày 08/4</v>
          </cell>
          <cell r="H250" t="str">
            <v>A4</v>
          </cell>
          <cell r="I250" t="str">
            <v>Đề nghị nhắc nhở GV xem kỹ phòng giảng dạy để tránh nhấm lẫn</v>
          </cell>
          <cell r="J250" t="str">
            <v>A4</v>
          </cell>
          <cell r="K250" t="str">
            <v>Nhắc nhở GV cẩn thận hơn để tránh nhấm lẫn phòng giảng dạy</v>
          </cell>
        </row>
        <row r="251">
          <cell r="F251">
            <v>24</v>
          </cell>
          <cell r="G251" t="str">
            <v>6A1 + 2A2 + 16A3 + 0A4 + 0B1 + 0B2 + 0C2</v>
          </cell>
          <cell r="H251">
            <v>24</v>
          </cell>
          <cell r="I251" t="str">
            <v>6A1 + 5A2 + 12A3 + 1A4 + 0B1 + 0B2 + 0C2</v>
          </cell>
          <cell r="J251">
            <v>24</v>
          </cell>
          <cell r="K251" t="str">
            <v>6A1 + 5A2 + 12A3 + 1A4</v>
          </cell>
        </row>
        <row r="252">
          <cell r="F252">
            <v>23</v>
          </cell>
          <cell r="G252" t="str">
            <v>5A1 + 2A2 + 16A3 + 0A4 + 0B1 + 0B2 + 0C2</v>
          </cell>
          <cell r="H252">
            <v>23</v>
          </cell>
          <cell r="I252" t="str">
            <v>5A1 + 5A2 + 12A3 + 1A4 + 0B1 + 0B2 + 0C2</v>
          </cell>
          <cell r="J252">
            <v>23</v>
          </cell>
          <cell r="K252" t="str">
            <v>5A1 + 5A2 + 12A3 + 1A4</v>
          </cell>
        </row>
        <row r="253">
          <cell r="D253" t="str">
            <v>01013003</v>
          </cell>
          <cell r="E253" t="str">
            <v>A1</v>
          </cell>
          <cell r="F253" t="str">
            <v>A1</v>
          </cell>
          <cell r="H253" t="str">
            <v>A1</v>
          </cell>
          <cell r="J253" t="str">
            <v>A1</v>
          </cell>
        </row>
        <row r="254">
          <cell r="D254" t="str">
            <v>01013002</v>
          </cell>
          <cell r="E254" t="str">
            <v>A1</v>
          </cell>
          <cell r="F254" t="str">
            <v>A1</v>
          </cell>
          <cell r="H254" t="str">
            <v>A1</v>
          </cell>
          <cell r="J254" t="str">
            <v>A1</v>
          </cell>
        </row>
        <row r="255">
          <cell r="D255" t="str">
            <v>01013004</v>
          </cell>
          <cell r="E255" t="str">
            <v>A1</v>
          </cell>
          <cell r="F255" t="str">
            <v>A1</v>
          </cell>
          <cell r="H255" t="str">
            <v>A1</v>
          </cell>
          <cell r="J255" t="str">
            <v>A1</v>
          </cell>
        </row>
        <row r="256">
          <cell r="D256" t="str">
            <v>01013021</v>
          </cell>
          <cell r="E256" t="str">
            <v>A3</v>
          </cell>
          <cell r="F256" t="str">
            <v>A3</v>
          </cell>
          <cell r="H256" t="str">
            <v>A2</v>
          </cell>
          <cell r="I256" t="str">
            <v>Nhất trí với đề nghị của đơn vị xếp loại A2 do cá nhân tích cực tham gia hoạt động trường và đơn vị</v>
          </cell>
          <cell r="J256" t="str">
            <v>A2</v>
          </cell>
          <cell r="K256" t="str">
            <v>Nhất trí với đề nghị của đơn vị. Cá nhân tích cực tham gia hoạt động chung của trường và đơn vị</v>
          </cell>
        </row>
        <row r="257">
          <cell r="D257" t="str">
            <v>01013006</v>
          </cell>
          <cell r="E257" t="str">
            <v>A1</v>
          </cell>
          <cell r="F257" t="str">
            <v>A1</v>
          </cell>
          <cell r="H257" t="str">
            <v>A1</v>
          </cell>
          <cell r="J257" t="str">
            <v>A1</v>
          </cell>
        </row>
        <row r="258">
          <cell r="D258" t="str">
            <v>01013018</v>
          </cell>
          <cell r="E258" t="str">
            <v>A3</v>
          </cell>
          <cell r="F258" t="str">
            <v>A3</v>
          </cell>
          <cell r="H258" t="str">
            <v>A3</v>
          </cell>
          <cell r="J258" t="str">
            <v>A3</v>
          </cell>
        </row>
        <row r="259">
          <cell r="D259" t="str">
            <v>01013019</v>
          </cell>
          <cell r="E259" t="str">
            <v>A2</v>
          </cell>
          <cell r="F259" t="str">
            <v>A2</v>
          </cell>
          <cell r="H259" t="str">
            <v>A2</v>
          </cell>
          <cell r="J259" t="str">
            <v>A2</v>
          </cell>
        </row>
        <row r="260">
          <cell r="D260" t="str">
            <v>01013016</v>
          </cell>
          <cell r="E260" t="str">
            <v>A3</v>
          </cell>
          <cell r="F260" t="str">
            <v>A3</v>
          </cell>
          <cell r="H260" t="str">
            <v>A3</v>
          </cell>
          <cell r="J260" t="str">
            <v>A3</v>
          </cell>
        </row>
        <row r="261">
          <cell r="D261" t="str">
            <v>01013017</v>
          </cell>
          <cell r="E261" t="str">
            <v>A3</v>
          </cell>
          <cell r="F261" t="str">
            <v>A3</v>
          </cell>
          <cell r="H261" t="str">
            <v>A3</v>
          </cell>
          <cell r="J261" t="str">
            <v>A3</v>
          </cell>
        </row>
        <row r="262">
          <cell r="D262" t="str">
            <v>01013027</v>
          </cell>
          <cell r="E262" t="str">
            <v>A3</v>
          </cell>
          <cell r="F262" t="str">
            <v>A3</v>
          </cell>
          <cell r="H262" t="str">
            <v>A3</v>
          </cell>
          <cell r="J262" t="str">
            <v>A3</v>
          </cell>
        </row>
        <row r="263">
          <cell r="D263" t="str">
            <v>01013026</v>
          </cell>
          <cell r="E263" t="str">
            <v>A3</v>
          </cell>
          <cell r="F263" t="str">
            <v>A3</v>
          </cell>
          <cell r="H263" t="str">
            <v>A3</v>
          </cell>
          <cell r="J263" t="str">
            <v>A3</v>
          </cell>
        </row>
        <row r="264">
          <cell r="D264" t="str">
            <v>01013029</v>
          </cell>
          <cell r="E264" t="str">
            <v>A3</v>
          </cell>
          <cell r="F264" t="str">
            <v>A3</v>
          </cell>
          <cell r="H264" t="str">
            <v>A3</v>
          </cell>
          <cell r="J264" t="str">
            <v>A3</v>
          </cell>
        </row>
        <row r="265">
          <cell r="D265" t="str">
            <v>01013028</v>
          </cell>
          <cell r="E265" t="str">
            <v>A3</v>
          </cell>
          <cell r="F265" t="str">
            <v>A3</v>
          </cell>
          <cell r="H265" t="str">
            <v>A3</v>
          </cell>
          <cell r="J265" t="str">
            <v>A3</v>
          </cell>
        </row>
        <row r="266">
          <cell r="D266" t="str">
            <v>01013005</v>
          </cell>
          <cell r="E266" t="str">
            <v>A3</v>
          </cell>
          <cell r="F266" t="str">
            <v>A3</v>
          </cell>
          <cell r="H266" t="str">
            <v>A3</v>
          </cell>
          <cell r="J266" t="str">
            <v>A3</v>
          </cell>
        </row>
        <row r="267">
          <cell r="D267" t="str">
            <v>01013022</v>
          </cell>
          <cell r="E267" t="str">
            <v>A2</v>
          </cell>
          <cell r="F267" t="str">
            <v>A3</v>
          </cell>
          <cell r="H267" t="str">
            <v>A3</v>
          </cell>
          <cell r="J267" t="str">
            <v>A3</v>
          </cell>
        </row>
        <row r="268">
          <cell r="D268" t="str">
            <v>01013047</v>
          </cell>
          <cell r="E268" t="str">
            <v>A3</v>
          </cell>
          <cell r="F268" t="str">
            <v>A3</v>
          </cell>
          <cell r="H268" t="str">
            <v>A3</v>
          </cell>
          <cell r="J268" t="str">
            <v>A3</v>
          </cell>
        </row>
        <row r="269">
          <cell r="D269" t="str">
            <v>01013070</v>
          </cell>
          <cell r="E269" t="str">
            <v>A3</v>
          </cell>
          <cell r="F269" t="str">
            <v>A3</v>
          </cell>
          <cell r="H269" t="str">
            <v>A3</v>
          </cell>
          <cell r="J269" t="str">
            <v>A3</v>
          </cell>
        </row>
        <row r="270">
          <cell r="D270" t="str">
            <v>01014047</v>
          </cell>
          <cell r="E270" t="str">
            <v>A3</v>
          </cell>
          <cell r="F270" t="str">
            <v>A3</v>
          </cell>
          <cell r="H270" t="str">
            <v>A2</v>
          </cell>
          <cell r="I270" t="str">
            <v>Nhất trí với đề nghị của đơn vị xếp loại A2 do cá nhân tích cực tham gia hoạt động trường và đơn vị</v>
          </cell>
          <cell r="J270" t="str">
            <v>A2</v>
          </cell>
          <cell r="K270" t="str">
            <v>Nhất trí với đề nghị của đơn vị. Cá nhân tích cực tham gia hoạt động chung của trường và đơn vị</v>
          </cell>
        </row>
        <row r="271">
          <cell r="D271" t="str">
            <v>01013079</v>
          </cell>
          <cell r="E271" t="str">
            <v>A2</v>
          </cell>
          <cell r="F271" t="str">
            <v>A2</v>
          </cell>
          <cell r="H271" t="str">
            <v>A2</v>
          </cell>
          <cell r="J271" t="str">
            <v>A2</v>
          </cell>
        </row>
        <row r="272">
          <cell r="D272" t="str">
            <v>01013087</v>
          </cell>
          <cell r="E272" t="str">
            <v>A3</v>
          </cell>
          <cell r="F272" t="str">
            <v>A3</v>
          </cell>
          <cell r="H272" t="str">
            <v>A2</v>
          </cell>
          <cell r="I272" t="str">
            <v>Đề nghị xếp loại A2</v>
          </cell>
          <cell r="J272" t="str">
            <v>A2</v>
          </cell>
          <cell r="K272" t="str">
            <v>Cá nhân tích cực tham gia hoạt động trường và đơn vị</v>
          </cell>
        </row>
        <row r="273">
          <cell r="D273" t="str">
            <v>01013061</v>
          </cell>
          <cell r="E273" t="str">
            <v>A1</v>
          </cell>
          <cell r="F273" t="str">
            <v>A1</v>
          </cell>
          <cell r="H273" t="str">
            <v>A1</v>
          </cell>
          <cell r="J273" t="str">
            <v>A1</v>
          </cell>
        </row>
        <row r="274">
          <cell r="D274" t="str">
            <v>01013094</v>
          </cell>
          <cell r="E274" t="str">
            <v>A3</v>
          </cell>
          <cell r="F274" t="str">
            <v>A3</v>
          </cell>
          <cell r="H274" t="str">
            <v>A3</v>
          </cell>
          <cell r="J274" t="str">
            <v>A3</v>
          </cell>
        </row>
        <row r="275">
          <cell r="D275" t="str">
            <v>01013120</v>
          </cell>
          <cell r="E275" t="str">
            <v>A4</v>
          </cell>
          <cell r="F275" t="str">
            <v>A3</v>
          </cell>
          <cell r="H275" t="str">
            <v>A4</v>
          </cell>
          <cell r="J275" t="str">
            <v>A4</v>
          </cell>
          <cell r="K275" t="str">
            <v>GV tuyển dụng từ 01/4/2021</v>
          </cell>
        </row>
        <row r="276">
          <cell r="F276">
            <v>1</v>
          </cell>
          <cell r="G276" t="str">
            <v>1A1 + 0A2 + 0A3 + 0 A4</v>
          </cell>
          <cell r="H276">
            <v>1</v>
          </cell>
          <cell r="I276" t="str">
            <v>1A1 + 0A2 + 0A3 + 0A4</v>
          </cell>
          <cell r="J276">
            <v>1</v>
          </cell>
          <cell r="K276" t="str">
            <v>1A1 + 0A2 + 0A3 + 0A4 + 0B1 + 0B2 + 0C1</v>
          </cell>
        </row>
        <row r="277">
          <cell r="D277" t="str">
            <v>01013096</v>
          </cell>
          <cell r="E277" t="str">
            <v>A1</v>
          </cell>
          <cell r="F277" t="str">
            <v>A1</v>
          </cell>
          <cell r="H277" t="str">
            <v>A1</v>
          </cell>
          <cell r="J277" t="str">
            <v>A1</v>
          </cell>
        </row>
        <row r="278">
          <cell r="F278">
            <v>30</v>
          </cell>
          <cell r="G278" t="str">
            <v>5A1 + 5A2 + 19A3 + 1A4 + 0B1 + 0B2 + 0C1</v>
          </cell>
          <cell r="H278">
            <v>30</v>
          </cell>
          <cell r="I278" t="str">
            <v>5A1 + 7A2 + 17A3 + 1A4 + 0B1 + 0B2 + 0C1</v>
          </cell>
          <cell r="J278">
            <v>30</v>
          </cell>
          <cell r="K278" t="str">
            <v>5A1 + 7A2 + 17A3 + 1A4</v>
          </cell>
        </row>
        <row r="279">
          <cell r="F279">
            <v>30</v>
          </cell>
          <cell r="G279" t="str">
            <v>5A1 + 5A2 + 19A3 + 1A4 + 0B1 + 0B2 + 0C1</v>
          </cell>
          <cell r="H279">
            <v>30</v>
          </cell>
          <cell r="I279" t="str">
            <v>5A1 + 7A2 + 17A3 + 1A4 + 0B1 + 0B2 + 0C1</v>
          </cell>
          <cell r="J279">
            <v>30</v>
          </cell>
          <cell r="K279" t="str">
            <v>5A1 + 7A2 + 17A3 + 1A4</v>
          </cell>
        </row>
        <row r="280">
          <cell r="D280" t="str">
            <v>01014002</v>
          </cell>
          <cell r="E280" t="str">
            <v>A1</v>
          </cell>
          <cell r="F280" t="str">
            <v>A1</v>
          </cell>
          <cell r="H280" t="str">
            <v>A1</v>
          </cell>
          <cell r="J280" t="str">
            <v>A1</v>
          </cell>
        </row>
        <row r="281">
          <cell r="D281" t="str">
            <v>01014004</v>
          </cell>
          <cell r="E281" t="str">
            <v>A1</v>
          </cell>
          <cell r="F281" t="str">
            <v>A1</v>
          </cell>
          <cell r="H281" t="str">
            <v>A1</v>
          </cell>
          <cell r="J281" t="str">
            <v>A1</v>
          </cell>
        </row>
        <row r="282">
          <cell r="D282" t="str">
            <v>01023003</v>
          </cell>
          <cell r="E282" t="str">
            <v>A2</v>
          </cell>
          <cell r="F282" t="str">
            <v>A2</v>
          </cell>
          <cell r="H282" t="str">
            <v>A2</v>
          </cell>
          <cell r="J282" t="str">
            <v>A2</v>
          </cell>
        </row>
        <row r="283">
          <cell r="D283" t="str">
            <v>01014008</v>
          </cell>
          <cell r="E283" t="str">
            <v>A2</v>
          </cell>
          <cell r="F283" t="str">
            <v>A2</v>
          </cell>
          <cell r="H283" t="str">
            <v>A2</v>
          </cell>
          <cell r="J283" t="str">
            <v>A2</v>
          </cell>
        </row>
        <row r="284">
          <cell r="D284" t="str">
            <v>01014007</v>
          </cell>
          <cell r="E284" t="str">
            <v>A1</v>
          </cell>
          <cell r="F284" t="str">
            <v>A1</v>
          </cell>
          <cell r="H284" t="str">
            <v>A1</v>
          </cell>
          <cell r="J284" t="str">
            <v>A1</v>
          </cell>
        </row>
        <row r="285">
          <cell r="D285" t="str">
            <v>01014038</v>
          </cell>
          <cell r="E285" t="str">
            <v>A1</v>
          </cell>
          <cell r="F285" t="str">
            <v>A1</v>
          </cell>
          <cell r="H285" t="str">
            <v>A1</v>
          </cell>
          <cell r="J285" t="str">
            <v>A1</v>
          </cell>
        </row>
        <row r="286">
          <cell r="D286" t="str">
            <v>01014005</v>
          </cell>
          <cell r="E286" t="str">
            <v>A2</v>
          </cell>
          <cell r="F286" t="str">
            <v>A4</v>
          </cell>
          <cell r="H286" t="str">
            <v>A4</v>
          </cell>
          <cell r="J286" t="str">
            <v>A4</v>
          </cell>
        </row>
        <row r="287">
          <cell r="D287" t="str">
            <v>01014046</v>
          </cell>
          <cell r="E287" t="str">
            <v>A2</v>
          </cell>
          <cell r="F287" t="str">
            <v>A2</v>
          </cell>
          <cell r="H287" t="str">
            <v>A2</v>
          </cell>
          <cell r="J287" t="str">
            <v>A2</v>
          </cell>
        </row>
        <row r="288">
          <cell r="D288" t="str">
            <v>01014026</v>
          </cell>
          <cell r="E288" t="str">
            <v>A3</v>
          </cell>
          <cell r="F288" t="str">
            <v>A3</v>
          </cell>
          <cell r="H288" t="str">
            <v>A3</v>
          </cell>
          <cell r="J288" t="str">
            <v>A3</v>
          </cell>
        </row>
        <row r="289">
          <cell r="D289" t="str">
            <v>01014029</v>
          </cell>
          <cell r="E289" t="str">
            <v>A3</v>
          </cell>
          <cell r="F289" t="str">
            <v>A3</v>
          </cell>
          <cell r="H289" t="str">
            <v>A3</v>
          </cell>
          <cell r="J289" t="str">
            <v>A3</v>
          </cell>
        </row>
        <row r="290">
          <cell r="D290" t="str">
            <v>01014033</v>
          </cell>
          <cell r="E290" t="str">
            <v>A1</v>
          </cell>
          <cell r="F290" t="str">
            <v>A1</v>
          </cell>
          <cell r="H290" t="str">
            <v>A1</v>
          </cell>
          <cell r="J290" t="str">
            <v>A1</v>
          </cell>
        </row>
        <row r="291">
          <cell r="D291" t="str">
            <v>01014023</v>
          </cell>
          <cell r="E291" t="str">
            <v>A1</v>
          </cell>
          <cell r="F291" t="str">
            <v>A3</v>
          </cell>
          <cell r="H291" t="str">
            <v>A3</v>
          </cell>
          <cell r="J291" t="str">
            <v>A3</v>
          </cell>
        </row>
        <row r="292">
          <cell r="D292" t="str">
            <v>01014013</v>
          </cell>
          <cell r="E292" t="str">
            <v>A3</v>
          </cell>
          <cell r="F292" t="str">
            <v>A3</v>
          </cell>
          <cell r="H292" t="str">
            <v>A3</v>
          </cell>
          <cell r="J292" t="str">
            <v>A3</v>
          </cell>
        </row>
        <row r="293">
          <cell r="D293" t="str">
            <v>01014017</v>
          </cell>
          <cell r="E293" t="str">
            <v>A3</v>
          </cell>
          <cell r="F293" t="str">
            <v>A3</v>
          </cell>
          <cell r="H293" t="str">
            <v>A3</v>
          </cell>
          <cell r="J293" t="str">
            <v>A3</v>
          </cell>
        </row>
        <row r="294">
          <cell r="D294" t="str">
            <v>01014034</v>
          </cell>
          <cell r="E294" t="str">
            <v>A3</v>
          </cell>
          <cell r="F294" t="str">
            <v>A3</v>
          </cell>
          <cell r="H294" t="str">
            <v>A3</v>
          </cell>
          <cell r="J294" t="str">
            <v>A3</v>
          </cell>
        </row>
        <row r="295">
          <cell r="D295" t="str">
            <v>01014020</v>
          </cell>
          <cell r="E295" t="str">
            <v>A3</v>
          </cell>
          <cell r="F295" t="str">
            <v>A3</v>
          </cell>
          <cell r="H295" t="str">
            <v>A3</v>
          </cell>
          <cell r="J295" t="str">
            <v>A3</v>
          </cell>
        </row>
        <row r="296">
          <cell r="D296" t="str">
            <v>01014018</v>
          </cell>
          <cell r="E296" t="str">
            <v>A3</v>
          </cell>
          <cell r="F296" t="str">
            <v>A3</v>
          </cell>
          <cell r="H296" t="str">
            <v>A3</v>
          </cell>
          <cell r="J296" t="str">
            <v>A3</v>
          </cell>
        </row>
        <row r="297">
          <cell r="D297" t="str">
            <v>01014019</v>
          </cell>
          <cell r="E297" t="str">
            <v>A3</v>
          </cell>
          <cell r="F297" t="str">
            <v>A3</v>
          </cell>
          <cell r="H297" t="str">
            <v>A3</v>
          </cell>
          <cell r="J297" t="str">
            <v>A3</v>
          </cell>
        </row>
        <row r="298">
          <cell r="D298" t="str">
            <v>01014010</v>
          </cell>
          <cell r="E298" t="str">
            <v>A3</v>
          </cell>
          <cell r="F298" t="str">
            <v>A3</v>
          </cell>
          <cell r="H298" t="str">
            <v>A3</v>
          </cell>
          <cell r="J298" t="str">
            <v>A3</v>
          </cell>
        </row>
        <row r="299">
          <cell r="D299" t="str">
            <v>01014030</v>
          </cell>
          <cell r="E299" t="str">
            <v>A3</v>
          </cell>
          <cell r="F299" t="str">
            <v>A3</v>
          </cell>
          <cell r="H299" t="str">
            <v>A2</v>
          </cell>
          <cell r="I299" t="str">
            <v>Đề nghị xếp loại A2 do cá nhân tích cực tham gia hoạt động trường và đơn vị.</v>
          </cell>
          <cell r="J299" t="str">
            <v>A2</v>
          </cell>
          <cell r="K299" t="str">
            <v>Căn cứ theo đề nghị của đơn vị, cá nhân tích cực tham gia hoạt động trường và đơn vị</v>
          </cell>
        </row>
        <row r="300">
          <cell r="D300" t="str">
            <v>01014024</v>
          </cell>
          <cell r="E300" t="str">
            <v>A3</v>
          </cell>
          <cell r="F300" t="str">
            <v>A3</v>
          </cell>
          <cell r="H300" t="str">
            <v>A3</v>
          </cell>
          <cell r="J300" t="str">
            <v>A3</v>
          </cell>
        </row>
        <row r="301">
          <cell r="D301" t="str">
            <v>01014048</v>
          </cell>
          <cell r="E301" t="str">
            <v>A2</v>
          </cell>
          <cell r="F301" t="str">
            <v>A2</v>
          </cell>
          <cell r="H301" t="str">
            <v>A2</v>
          </cell>
          <cell r="J301" t="str">
            <v>A2</v>
          </cell>
        </row>
        <row r="302">
          <cell r="D302" t="str">
            <v>01014022</v>
          </cell>
          <cell r="E302" t="str">
            <v>A3</v>
          </cell>
          <cell r="F302" t="str">
            <v>A3</v>
          </cell>
          <cell r="H302" t="str">
            <v>A3</v>
          </cell>
          <cell r="J302" t="str">
            <v>A3</v>
          </cell>
        </row>
        <row r="303">
          <cell r="D303" t="str">
            <v>01014025</v>
          </cell>
          <cell r="E303" t="str">
            <v>A3</v>
          </cell>
          <cell r="F303" t="str">
            <v>A3</v>
          </cell>
          <cell r="H303" t="str">
            <v>A3</v>
          </cell>
          <cell r="J303" t="str">
            <v>A3</v>
          </cell>
        </row>
        <row r="304">
          <cell r="D304" t="str">
            <v>01014032</v>
          </cell>
          <cell r="E304" t="str">
            <v>A3</v>
          </cell>
          <cell r="F304" t="str">
            <v>A3</v>
          </cell>
          <cell r="H304" t="str">
            <v>A3</v>
          </cell>
          <cell r="J304" t="str">
            <v>A3</v>
          </cell>
        </row>
        <row r="305">
          <cell r="D305" t="str">
            <v>01014006</v>
          </cell>
          <cell r="E305" t="str">
            <v>A3</v>
          </cell>
          <cell r="F305" t="str">
            <v>A3</v>
          </cell>
          <cell r="H305" t="str">
            <v>A2</v>
          </cell>
          <cell r="I305" t="str">
            <v>Đề nghị xếp loại A2 do cá nhân tích cực tham gia hoạt động trường và đơn vị.</v>
          </cell>
          <cell r="J305" t="str">
            <v>A2</v>
          </cell>
          <cell r="K305" t="str">
            <v>Căn cứ theo đề nghị của đơn vị, cá nhân tích cực tham gia hoạt động trường và đơn vị</v>
          </cell>
        </row>
        <row r="306">
          <cell r="D306" t="str">
            <v>01014009</v>
          </cell>
          <cell r="E306" t="str">
            <v>A3</v>
          </cell>
          <cell r="F306" t="str">
            <v>A3</v>
          </cell>
          <cell r="H306" t="str">
            <v>A3</v>
          </cell>
          <cell r="J306" t="str">
            <v>A3</v>
          </cell>
        </row>
        <row r="307">
          <cell r="D307" t="str">
            <v>01014045</v>
          </cell>
          <cell r="E307" t="str">
            <v>A2</v>
          </cell>
          <cell r="F307" t="str">
            <v>A2</v>
          </cell>
          <cell r="H307" t="str">
            <v>A2</v>
          </cell>
          <cell r="J307" t="str">
            <v>A2</v>
          </cell>
        </row>
        <row r="308">
          <cell r="D308" t="str">
            <v>01014021</v>
          </cell>
          <cell r="E308" t="str">
            <v>A2</v>
          </cell>
          <cell r="F308" t="str">
            <v>A3</v>
          </cell>
          <cell r="H308" t="str">
            <v>A3</v>
          </cell>
          <cell r="J308" t="str">
            <v>A3</v>
          </cell>
        </row>
        <row r="309">
          <cell r="D309" t="str">
            <v>01014016</v>
          </cell>
          <cell r="E309" t="str">
            <v>A3</v>
          </cell>
          <cell r="F309" t="str">
            <v>A3</v>
          </cell>
          <cell r="H309" t="str">
            <v>A3</v>
          </cell>
          <cell r="J309" t="str">
            <v>A3</v>
          </cell>
        </row>
        <row r="310">
          <cell r="F310">
            <v>10</v>
          </cell>
          <cell r="G310" t="str">
            <v>0A1 + 2A2 + 7A3 + 0A4 + 1C1</v>
          </cell>
          <cell r="H310">
            <v>10</v>
          </cell>
          <cell r="I310" t="str">
            <v>0A1 + 2A2 + 7A3 + 0A4 + 0C1 + 1C2</v>
          </cell>
          <cell r="J310">
            <v>10</v>
          </cell>
          <cell r="K310" t="str">
            <v>0A1 + 2A2 + 7A3 + 0A4 + 0C1 + 1C2</v>
          </cell>
        </row>
        <row r="311">
          <cell r="F311">
            <v>10</v>
          </cell>
          <cell r="G311" t="str">
            <v>0A1 + 2A2 + 7A3 + 0A4 + 1C1</v>
          </cell>
          <cell r="H311">
            <v>10</v>
          </cell>
          <cell r="I311" t="str">
            <v>0A1 + 2A2 + 7A3 + 0A4 + 0C1 + 1C2</v>
          </cell>
          <cell r="J311">
            <v>10</v>
          </cell>
          <cell r="K311" t="str">
            <v>0A1 + 2A2 + 7A3 + 0A4 + 0C1 + 1C2</v>
          </cell>
        </row>
        <row r="312">
          <cell r="D312" t="str">
            <v>01016004</v>
          </cell>
          <cell r="E312" t="str">
            <v>A3</v>
          </cell>
          <cell r="F312" t="str">
            <v>A3</v>
          </cell>
          <cell r="H312" t="str">
            <v>A3</v>
          </cell>
          <cell r="J312" t="str">
            <v>A3</v>
          </cell>
        </row>
        <row r="313">
          <cell r="D313" t="str">
            <v>01016002</v>
          </cell>
          <cell r="E313" t="str">
            <v>A3</v>
          </cell>
          <cell r="F313" t="str">
            <v>A3</v>
          </cell>
          <cell r="H313" t="str">
            <v>A3</v>
          </cell>
          <cell r="J313" t="str">
            <v>A3</v>
          </cell>
        </row>
        <row r="314">
          <cell r="D314" t="str">
            <v>01016006</v>
          </cell>
          <cell r="E314" t="str">
            <v>A2</v>
          </cell>
          <cell r="F314" t="str">
            <v>A2</v>
          </cell>
          <cell r="H314" t="str">
            <v>A2</v>
          </cell>
          <cell r="J314" t="str">
            <v>A2</v>
          </cell>
        </row>
        <row r="315">
          <cell r="D315" t="str">
            <v>01016005</v>
          </cell>
          <cell r="E315" t="str">
            <v>A2</v>
          </cell>
          <cell r="F315" t="str">
            <v>A3</v>
          </cell>
          <cell r="H315" t="str">
            <v>A3</v>
          </cell>
          <cell r="J315" t="str">
            <v>A3</v>
          </cell>
        </row>
        <row r="316">
          <cell r="D316" t="str">
            <v>01016012</v>
          </cell>
          <cell r="E316" t="str">
            <v>A3</v>
          </cell>
          <cell r="F316" t="str">
            <v>A3</v>
          </cell>
          <cell r="H316" t="str">
            <v>A3</v>
          </cell>
          <cell r="J316" t="str">
            <v>A3</v>
          </cell>
        </row>
        <row r="317">
          <cell r="D317" t="str">
            <v>01016010</v>
          </cell>
          <cell r="E317" t="str">
            <v>A3</v>
          </cell>
          <cell r="F317" t="str">
            <v>A3</v>
          </cell>
          <cell r="H317" t="str">
            <v>A3</v>
          </cell>
          <cell r="J317" t="str">
            <v>A3</v>
          </cell>
        </row>
        <row r="318">
          <cell r="D318" t="str">
            <v>01016008</v>
          </cell>
          <cell r="E318" t="str">
            <v>A2</v>
          </cell>
          <cell r="F318" t="str">
            <v>A2</v>
          </cell>
          <cell r="H318" t="str">
            <v>A2</v>
          </cell>
          <cell r="J318" t="str">
            <v>A2</v>
          </cell>
        </row>
        <row r="319">
          <cell r="D319" t="str">
            <v>01016007</v>
          </cell>
          <cell r="E319" t="str">
            <v>A3</v>
          </cell>
          <cell r="F319" t="str">
            <v>A3</v>
          </cell>
          <cell r="H319" t="str">
            <v>A3</v>
          </cell>
          <cell r="J319" t="str">
            <v>A3</v>
          </cell>
        </row>
        <row r="320">
          <cell r="D320" t="str">
            <v>01016003</v>
          </cell>
          <cell r="E320" t="str">
            <v>A3</v>
          </cell>
          <cell r="F320" t="str">
            <v>A3</v>
          </cell>
          <cell r="H320" t="str">
            <v>A3</v>
          </cell>
          <cell r="J320" t="str">
            <v>A3</v>
          </cell>
        </row>
        <row r="321">
          <cell r="D321" t="str">
            <v>01016001</v>
          </cell>
          <cell r="E321" t="str">
            <v>A1</v>
          </cell>
          <cell r="F321" t="str">
            <v>C1</v>
          </cell>
          <cell r="G321" t="str">
            <v>GV vào lớp trễ 43 phút ngày 15/4/21</v>
          </cell>
          <cell r="H321" t="str">
            <v>C2</v>
          </cell>
          <cell r="I321" t="str">
            <v>Đề nghị xếp loại C2 do GV tường trình chưa đúng sự thật; Trưởng khoa không nhận được thông tin xin vào lớp trễ từ GV</v>
          </cell>
          <cell r="J321" t="str">
            <v>C2</v>
          </cell>
          <cell r="K321" t="str">
            <v>Theo quy định vào lớp trễ 43 phút xếp loại C1, tuy nhiên GV phản ánh nội dung về việc lên lớp trễ trong bản tường trình "có báo Trưởng khoa" là chưa đúng sự thật (Trưởng khoa xác nhận "không nhận được thông tin báo vào trễ của GV").</v>
          </cell>
        </row>
        <row r="322">
          <cell r="F322">
            <v>9</v>
          </cell>
          <cell r="G322" t="str">
            <v>2A1 + 0A2 + 6A3 + 1A4</v>
          </cell>
          <cell r="H322">
            <v>9</v>
          </cell>
          <cell r="I322" t="str">
            <v>2A1 + 0A2 + 6A3 + 1A4</v>
          </cell>
          <cell r="J322">
            <v>9</v>
          </cell>
          <cell r="K322" t="str">
            <v>2A1 + 0A2 + 6A3 + 1A4</v>
          </cell>
        </row>
        <row r="323">
          <cell r="F323">
            <v>9</v>
          </cell>
          <cell r="G323" t="str">
            <v>2A1 + 0A2 + 6A3 + 1A4</v>
          </cell>
          <cell r="H323">
            <v>9</v>
          </cell>
          <cell r="I323" t="str">
            <v>2A1 + 0A2 + 6A3 + 1A4</v>
          </cell>
          <cell r="J323">
            <v>9</v>
          </cell>
          <cell r="K323" t="str">
            <v>2A1 + 0A2 + 6A3 + 1A4</v>
          </cell>
        </row>
        <row r="324">
          <cell r="D324" t="str">
            <v>01013020</v>
          </cell>
          <cell r="E324" t="str">
            <v>A1</v>
          </cell>
          <cell r="F324" t="str">
            <v>A1</v>
          </cell>
          <cell r="H324" t="str">
            <v>A1</v>
          </cell>
          <cell r="J324" t="str">
            <v>A1</v>
          </cell>
        </row>
        <row r="325">
          <cell r="D325" t="str">
            <v>01029001</v>
          </cell>
          <cell r="E325" t="str">
            <v>A1</v>
          </cell>
          <cell r="F325" t="str">
            <v>A1</v>
          </cell>
          <cell r="H325" t="str">
            <v>A1</v>
          </cell>
          <cell r="J325" t="str">
            <v>A1</v>
          </cell>
        </row>
        <row r="326">
          <cell r="D326" t="str">
            <v>01010013</v>
          </cell>
          <cell r="E326" t="str">
            <v>A3</v>
          </cell>
          <cell r="F326" t="str">
            <v>A3</v>
          </cell>
          <cell r="H326" t="str">
            <v>A3</v>
          </cell>
          <cell r="J326" t="str">
            <v>A3</v>
          </cell>
        </row>
        <row r="327">
          <cell r="D327" t="str">
            <v>01013011</v>
          </cell>
          <cell r="E327" t="str">
            <v>A3</v>
          </cell>
          <cell r="F327" t="str">
            <v>A3</v>
          </cell>
          <cell r="H327" t="str">
            <v>A3</v>
          </cell>
          <cell r="J327" t="str">
            <v>A3</v>
          </cell>
        </row>
        <row r="328">
          <cell r="D328" t="str">
            <v>01013023</v>
          </cell>
          <cell r="E328" t="str">
            <v>A3</v>
          </cell>
          <cell r="F328" t="str">
            <v>A3</v>
          </cell>
          <cell r="H328" t="str">
            <v>A3</v>
          </cell>
          <cell r="J328" t="str">
            <v>A3</v>
          </cell>
        </row>
        <row r="329">
          <cell r="D329" t="str">
            <v>01013009</v>
          </cell>
          <cell r="E329" t="str">
            <v>A3</v>
          </cell>
          <cell r="F329" t="str">
            <v>A3</v>
          </cell>
          <cell r="H329" t="str">
            <v>A3</v>
          </cell>
          <cell r="J329" t="str">
            <v>A3</v>
          </cell>
        </row>
        <row r="330">
          <cell r="D330" t="str">
            <v>01013008</v>
          </cell>
          <cell r="E330" t="str">
            <v>A3</v>
          </cell>
          <cell r="F330" t="str">
            <v>A3</v>
          </cell>
          <cell r="H330" t="str">
            <v>A3</v>
          </cell>
          <cell r="J330" t="str">
            <v>A3</v>
          </cell>
        </row>
        <row r="331">
          <cell r="D331" t="str">
            <v>01013015</v>
          </cell>
          <cell r="E331" t="str">
            <v>A3</v>
          </cell>
          <cell r="F331" t="str">
            <v>A3</v>
          </cell>
          <cell r="H331" t="str">
            <v>A3</v>
          </cell>
          <cell r="J331" t="str">
            <v>A3</v>
          </cell>
        </row>
        <row r="332">
          <cell r="D332" t="str">
            <v>01029016</v>
          </cell>
          <cell r="E332" t="str">
            <v>A4</v>
          </cell>
          <cell r="F332" t="str">
            <v>A4</v>
          </cell>
          <cell r="H332" t="str">
            <v>A4</v>
          </cell>
          <cell r="J332" t="str">
            <v>A4</v>
          </cell>
        </row>
        <row r="333">
          <cell r="F333">
            <v>15</v>
          </cell>
          <cell r="G333" t="str">
            <v>0A1 + 3A2 + 3A3 + 6A4 + 1A DN + 1 B1 + 1 B2</v>
          </cell>
          <cell r="H333">
            <v>15</v>
          </cell>
          <cell r="I333" t="str">
            <v>0A1 + 4A2 + 3A3 + 6A4 + 1A DN + 1 B1 + 0 B2</v>
          </cell>
          <cell r="J333">
            <v>15</v>
          </cell>
          <cell r="K333" t="str">
            <v>0A1 + 4A2 + 3A3 + 6A4 + 1A DN + 1 B1</v>
          </cell>
        </row>
        <row r="334">
          <cell r="F334">
            <v>15</v>
          </cell>
          <cell r="G334" t="str">
            <v>0A1 + 3A2 + 3A3 + 6A4 + 1A DN</v>
          </cell>
          <cell r="H334">
            <v>15</v>
          </cell>
          <cell r="I334" t="str">
            <v>0A1 + 4A2 + 3A3 + 6A4 + 1A DN + 1 B1 + 0 B2</v>
          </cell>
          <cell r="J334">
            <v>15</v>
          </cell>
          <cell r="K334" t="str">
            <v>0A1 + 4A2 + 3A3 + 6A4 + 1A DN + 1 B1</v>
          </cell>
        </row>
        <row r="335">
          <cell r="D335" t="str">
            <v>01025001</v>
          </cell>
          <cell r="E335" t="str">
            <v>A2</v>
          </cell>
          <cell r="F335" t="str">
            <v>A2</v>
          </cell>
          <cell r="H335" t="str">
            <v>A2</v>
          </cell>
          <cell r="J335" t="str">
            <v>A2</v>
          </cell>
        </row>
        <row r="336">
          <cell r="D336" t="str">
            <v>01025016</v>
          </cell>
          <cell r="E336" t="str">
            <v>A3</v>
          </cell>
          <cell r="F336" t="str">
            <v>A4</v>
          </cell>
          <cell r="H336" t="str">
            <v>A4</v>
          </cell>
          <cell r="J336" t="str">
            <v>A4</v>
          </cell>
        </row>
        <row r="337">
          <cell r="D337" t="str">
            <v>01025018</v>
          </cell>
          <cell r="E337" t="str">
            <v>A3</v>
          </cell>
          <cell r="F337" t="str">
            <v>A4</v>
          </cell>
          <cell r="H337" t="str">
            <v>A4</v>
          </cell>
          <cell r="J337" t="str">
            <v>A4</v>
          </cell>
        </row>
        <row r="338">
          <cell r="D338" t="str">
            <v>01025019</v>
          </cell>
          <cell r="E338" t="str">
            <v>A3</v>
          </cell>
          <cell r="F338" t="str">
            <v>A4</v>
          </cell>
          <cell r="H338" t="str">
            <v>A4</v>
          </cell>
          <cell r="J338" t="str">
            <v>A4</v>
          </cell>
        </row>
        <row r="339">
          <cell r="D339" t="str">
            <v>01025004</v>
          </cell>
          <cell r="E339" t="str">
            <v>A2</v>
          </cell>
          <cell r="F339" t="str">
            <v>A2</v>
          </cell>
          <cell r="H339" t="str">
            <v>A2</v>
          </cell>
          <cell r="J339" t="str">
            <v>A2</v>
          </cell>
        </row>
        <row r="340">
          <cell r="D340" t="str">
            <v>01025020</v>
          </cell>
          <cell r="E340" t="str">
            <v>A3</v>
          </cell>
          <cell r="F340" t="str">
            <v>B1</v>
          </cell>
          <cell r="G340" t="str">
            <v xml:space="preserve">GV vào lớp trễ 2 lần trong tháng (5 phút và 8 phút). </v>
          </cell>
          <cell r="H340" t="str">
            <v>A4</v>
          </cell>
          <cell r="I340" t="str">
            <v>Đề nghị nhắc nhở GV</v>
          </cell>
          <cell r="J340" t="str">
            <v>A4</v>
          </cell>
          <cell r="K340" t="str">
            <v>Nhắc nhở GV thực hiện đúng giờ giấc làm việc</v>
          </cell>
        </row>
        <row r="341">
          <cell r="D341" t="str">
            <v>01025008</v>
          </cell>
          <cell r="E341" t="str">
            <v>A3</v>
          </cell>
          <cell r="F341" t="str">
            <v>A3</v>
          </cell>
          <cell r="H341" t="str">
            <v>A3</v>
          </cell>
          <cell r="J341" t="str">
            <v>A3</v>
          </cell>
        </row>
        <row r="342">
          <cell r="D342" t="str">
            <v>01025012</v>
          </cell>
          <cell r="E342" t="str">
            <v>A3</v>
          </cell>
          <cell r="F342" t="str">
            <v>A3</v>
          </cell>
          <cell r="H342" t="str">
            <v>A3</v>
          </cell>
          <cell r="J342" t="str">
            <v>A3</v>
          </cell>
        </row>
        <row r="343">
          <cell r="D343" t="str">
            <v>01025002</v>
          </cell>
          <cell r="E343" t="str">
            <v>A3</v>
          </cell>
          <cell r="F343" t="str">
            <v>A3</v>
          </cell>
          <cell r="G343" t="str">
            <v>GV vào lớp trễ 5 phút ngày 22/4. Khoa đã nhắc nhở GV.</v>
          </cell>
          <cell r="H343" t="str">
            <v>A3</v>
          </cell>
          <cell r="I343" t="str">
            <v>Đề nghị nhắc nhở GV</v>
          </cell>
          <cell r="J343" t="str">
            <v>A3</v>
          </cell>
          <cell r="K343" t="str">
            <v>Nhắc nhở GV thực hiện đúng giờ giấc làm việc</v>
          </cell>
        </row>
        <row r="344">
          <cell r="D344" t="str">
            <v>01003013</v>
          </cell>
          <cell r="E344" t="str">
            <v>A2</v>
          </cell>
          <cell r="F344" t="str">
            <v>A4</v>
          </cell>
          <cell r="H344" t="str">
            <v>A2</v>
          </cell>
          <cell r="I344" t="str">
            <v>Đề nghị xếp loại A2 do cá nhân tích cực tham gia hỗ trợ công tác tại phòng KH-TC</v>
          </cell>
          <cell r="J344" t="str">
            <v>A2</v>
          </cell>
          <cell r="K344" t="str">
            <v>Cá nhân  tích cực tham gia hỗ trợ công tác tại phòng KH-TC</v>
          </cell>
        </row>
        <row r="345">
          <cell r="D345" t="str">
            <v>01025015</v>
          </cell>
          <cell r="E345" t="str">
            <v>A3</v>
          </cell>
          <cell r="F345" t="str">
            <v>A4</v>
          </cell>
          <cell r="H345" t="str">
            <v>A4</v>
          </cell>
          <cell r="J345" t="str">
            <v>A4</v>
          </cell>
        </row>
        <row r="346">
          <cell r="D346" t="str">
            <v>01005010</v>
          </cell>
          <cell r="E346" t="str">
            <v>A3</v>
          </cell>
          <cell r="F346" t="str">
            <v>A4</v>
          </cell>
          <cell r="G346" t="str">
            <v>GV vào lớp trễ 5 phút ngày 20/4. Khoa đã nhắc nhở GV.</v>
          </cell>
          <cell r="H346" t="str">
            <v>A4</v>
          </cell>
          <cell r="I346" t="str">
            <v>Đề nghị nhắc nhở GV</v>
          </cell>
          <cell r="J346" t="str">
            <v>A4</v>
          </cell>
          <cell r="K346" t="str">
            <v>Nhắc nhở GV thực hiện đúng giờ giấc làm việc</v>
          </cell>
        </row>
        <row r="347">
          <cell r="D347" t="str">
            <v>01025009</v>
          </cell>
          <cell r="E347" t="str">
            <v>A2</v>
          </cell>
          <cell r="F347" t="str">
            <v>A2</v>
          </cell>
          <cell r="H347" t="str">
            <v>A2</v>
          </cell>
          <cell r="J347" t="str">
            <v>A2</v>
          </cell>
        </row>
        <row r="348">
          <cell r="D348" t="str">
            <v>01025011</v>
          </cell>
          <cell r="E348" t="str">
            <v>A2</v>
          </cell>
          <cell r="F348" t="str">
            <v>B2</v>
          </cell>
          <cell r="G348" t="str">
            <v>GV vào lớp trễ 22 phút ngày 20/3</v>
          </cell>
          <cell r="H348" t="str">
            <v>B1</v>
          </cell>
          <cell r="I348" t="str">
            <v>Đề nghị xếp loại B1 do GV nhận dạy thay lớp trực tuyến nên nhầm giờ bắt đầu giảng dạy phòng học ZOOM</v>
          </cell>
          <cell r="J348" t="str">
            <v>B1</v>
          </cell>
          <cell r="K348" t="str">
            <v>Theo quy định xếp loại B2, tuy nhiên  GV nhận dạy thay lớp trực tuyến phòng học ZOOM thời gian bắt đầu (tiết 3 là 9h00) sớm hơn lịch dạy bình thường (tiết 3 là 9h25').</v>
          </cell>
        </row>
        <row r="349">
          <cell r="D349" t="str">
            <v>01025003</v>
          </cell>
          <cell r="E349" t="str">
            <v>A2</v>
          </cell>
          <cell r="F349" t="str">
            <v>A DN</v>
          </cell>
          <cell r="G349" t="str">
            <v>- GV Bùi Ánh Tuyết nghỉ hộ sản từ ngày 12/12/2020</v>
          </cell>
          <cell r="H349" t="str">
            <v>A DN</v>
          </cell>
          <cell r="J349" t="str">
            <v>A DN</v>
          </cell>
          <cell r="K349" t="str">
            <v>Nghỉ hộ sản từ ngày 12/12/2020</v>
          </cell>
        </row>
        <row r="350">
          <cell r="F350">
            <v>5</v>
          </cell>
          <cell r="G350" t="str">
            <v>0A1 + 1A2 + 2A3 + 2A4</v>
          </cell>
          <cell r="H350">
            <v>5</v>
          </cell>
          <cell r="I350" t="str">
            <v>1A1 + 0A2 + 2A3 + 2A4</v>
          </cell>
          <cell r="J350">
            <v>5</v>
          </cell>
          <cell r="K350" t="str">
            <v>1A1 + 0A2 + 2A3 + 2A4</v>
          </cell>
        </row>
        <row r="351">
          <cell r="F351">
            <v>5</v>
          </cell>
          <cell r="G351" t="str">
            <v>0A1 + 1A2 + 2A3 + 2A4</v>
          </cell>
          <cell r="H351">
            <v>5</v>
          </cell>
          <cell r="I351" t="str">
            <v>1A1 + 0A2 + 2A3 + 2A4</v>
          </cell>
          <cell r="J351">
            <v>5</v>
          </cell>
          <cell r="K351" t="str">
            <v>1A1 + 0A2 + 2A3 + 2A4</v>
          </cell>
        </row>
        <row r="352">
          <cell r="D352" t="str">
            <v>01004014</v>
          </cell>
          <cell r="E352" t="str">
            <v>A2</v>
          </cell>
          <cell r="F352" t="str">
            <v>A2</v>
          </cell>
          <cell r="H352" t="str">
            <v>A1</v>
          </cell>
          <cell r="I352" t="str">
            <v>Đề nghị xếp loại A1</v>
          </cell>
          <cell r="J352" t="str">
            <v>A1</v>
          </cell>
          <cell r="K352" t="str">
            <v>Cá nhân  tích cực tham gia các hoạt động của nhà trường</v>
          </cell>
        </row>
        <row r="353">
          <cell r="D353" t="str">
            <v>01004016</v>
          </cell>
          <cell r="E353" t="str">
            <v>A4</v>
          </cell>
          <cell r="F353" t="str">
            <v>A4</v>
          </cell>
          <cell r="H353" t="str">
            <v>A4</v>
          </cell>
          <cell r="J353" t="str">
            <v>A4</v>
          </cell>
        </row>
        <row r="354">
          <cell r="D354" t="str">
            <v>01028013</v>
          </cell>
          <cell r="E354" t="str">
            <v>A2</v>
          </cell>
          <cell r="F354" t="str">
            <v>A3</v>
          </cell>
          <cell r="H354" t="str">
            <v>A3</v>
          </cell>
          <cell r="J354" t="str">
            <v>A3</v>
          </cell>
        </row>
        <row r="355">
          <cell r="D355" t="str">
            <v>01028016</v>
          </cell>
          <cell r="E355" t="str">
            <v>A3</v>
          </cell>
          <cell r="F355" t="str">
            <v>A3</v>
          </cell>
          <cell r="H355" t="str">
            <v>A3</v>
          </cell>
          <cell r="J355" t="str">
            <v>A3</v>
          </cell>
        </row>
        <row r="356">
          <cell r="D356" t="str">
            <v>01028017</v>
          </cell>
          <cell r="E356" t="str">
            <v>A4</v>
          </cell>
          <cell r="F356" t="str">
            <v>A4</v>
          </cell>
          <cell r="H356" t="str">
            <v>A4</v>
          </cell>
          <cell r="J356" t="str">
            <v>A4</v>
          </cell>
          <cell r="K356" t="str">
            <v>GV tuyển dụng từ 01/4/2021</v>
          </cell>
        </row>
        <row r="357">
          <cell r="F357">
            <v>7</v>
          </cell>
          <cell r="G357" t="str">
            <v>0A1 + 2A2 + 3A3 + 2A4</v>
          </cell>
          <cell r="H357">
            <v>7</v>
          </cell>
          <cell r="I357" t="str">
            <v>1A1 + 1A2 + 5A3 + 0A4</v>
          </cell>
          <cell r="J357">
            <v>7</v>
          </cell>
          <cell r="K357" t="str">
            <v>1A1 + 1A2 + 5A3 + 0A4</v>
          </cell>
        </row>
        <row r="358">
          <cell r="F358">
            <v>4</v>
          </cell>
          <cell r="G358" t="str">
            <v>0A1 + 1A2 + 2A3 + 1A4</v>
          </cell>
          <cell r="H358">
            <v>4</v>
          </cell>
          <cell r="I358" t="str">
            <v>1A1 + 0A2 + 3A3 + 0A4</v>
          </cell>
          <cell r="J358">
            <v>4</v>
          </cell>
          <cell r="K358" t="str">
            <v>1A1 + 0A2 + 3A3 + 0A4</v>
          </cell>
        </row>
        <row r="359">
          <cell r="D359" t="str">
            <v>01012003</v>
          </cell>
          <cell r="E359" t="str">
            <v>A2</v>
          </cell>
          <cell r="F359" t="str">
            <v>A2</v>
          </cell>
          <cell r="H359" t="str">
            <v>A1</v>
          </cell>
          <cell r="I359" t="str">
            <v>Đề nghị xếp loại A1</v>
          </cell>
          <cell r="J359" t="str">
            <v>A1</v>
          </cell>
          <cell r="K359" t="str">
            <v>Cá nhân  tích cực tham gia các hoạt động của nhà trường</v>
          </cell>
        </row>
        <row r="360">
          <cell r="D360" t="str">
            <v>01018003</v>
          </cell>
          <cell r="E360" t="str">
            <v>A4</v>
          </cell>
          <cell r="F360" t="str">
            <v>A4</v>
          </cell>
          <cell r="H360" t="str">
            <v>A3</v>
          </cell>
          <cell r="I360" t="str">
            <v>Nhất trí vị đề nghị của đơn vị xếp loại A3 do cá nhân tích cực tham gia hoạt động trường và đơn vị</v>
          </cell>
          <cell r="J360" t="str">
            <v>A3</v>
          </cell>
          <cell r="K360" t="str">
            <v>Nhất trí với đề nghị của đơn vị. Cá nhân tích cực tham gia hoạt động của trường và đơn vị</v>
          </cell>
        </row>
        <row r="361">
          <cell r="D361" t="str">
            <v>01018002</v>
          </cell>
          <cell r="E361" t="str">
            <v>A3</v>
          </cell>
          <cell r="F361" t="str">
            <v>A3</v>
          </cell>
          <cell r="H361" t="str">
            <v>A3</v>
          </cell>
          <cell r="J361" t="str">
            <v>A3</v>
          </cell>
        </row>
        <row r="362">
          <cell r="D362" t="str">
            <v>01018005</v>
          </cell>
          <cell r="E362" t="str">
            <v>A3</v>
          </cell>
          <cell r="F362" t="str">
            <v>A3</v>
          </cell>
          <cell r="H362" t="str">
            <v>A3</v>
          </cell>
          <cell r="J362" t="str">
            <v>A3</v>
          </cell>
        </row>
        <row r="363">
          <cell r="F363">
            <v>3</v>
          </cell>
          <cell r="G363" t="str">
            <v>0A1 + 1A2 + 1A3 + 1A4</v>
          </cell>
          <cell r="H363">
            <v>3</v>
          </cell>
          <cell r="I363" t="str">
            <v>0A1 + 1A2 + 2A3 + 0A4</v>
          </cell>
          <cell r="J363">
            <v>3</v>
          </cell>
          <cell r="K363" t="str">
            <v>0A1 + 1A2 + 2A3 + 0A4</v>
          </cell>
        </row>
        <row r="364">
          <cell r="D364" t="str">
            <v>01018008</v>
          </cell>
          <cell r="E364" t="str">
            <v>A2</v>
          </cell>
          <cell r="F364" t="str">
            <v>A2</v>
          </cell>
          <cell r="H364" t="str">
            <v>A2</v>
          </cell>
          <cell r="J364" t="str">
            <v>A2</v>
          </cell>
        </row>
        <row r="365">
          <cell r="D365" t="str">
            <v>01018007</v>
          </cell>
          <cell r="E365" t="str">
            <v>A3</v>
          </cell>
          <cell r="F365" t="str">
            <v>A3</v>
          </cell>
          <cell r="H365" t="str">
            <v>A3</v>
          </cell>
          <cell r="J365" t="str">
            <v>A3</v>
          </cell>
        </row>
        <row r="366">
          <cell r="D366" t="str">
            <v>01018009</v>
          </cell>
          <cell r="E366" t="str">
            <v>A4</v>
          </cell>
          <cell r="F366" t="str">
            <v>A4</v>
          </cell>
          <cell r="H366" t="str">
            <v>A3</v>
          </cell>
          <cell r="I366" t="str">
            <v>Nhất trí vị đề nghị của đơn vị xếp loại A3 do cá nhân tích cực tham gia hoạt động trường và đơn vị</v>
          </cell>
          <cell r="J366" t="str">
            <v>A3</v>
          </cell>
          <cell r="K366" t="str">
            <v>Nhất trí với đề nghị của đơn vị. Cá nhân tích cực tham gia hoạt động của trường và đơn vị</v>
          </cell>
        </row>
        <row r="367">
          <cell r="F367">
            <v>3</v>
          </cell>
          <cell r="G367" t="str">
            <v>0A1 + 0A2 + 0A3 + 3A4</v>
          </cell>
          <cell r="H367">
            <v>3</v>
          </cell>
          <cell r="I367" t="str">
            <v>0A1 + 2A2 + 3A3 + 2A4</v>
          </cell>
          <cell r="J367">
            <v>3</v>
          </cell>
          <cell r="K367" t="str">
            <v>0A1 + 0A2 + 0A3 + 3A4</v>
          </cell>
        </row>
        <row r="368">
          <cell r="F368">
            <v>2</v>
          </cell>
          <cell r="G368" t="str">
            <v>0A1 + 0A2 + 0A3 + 2A4</v>
          </cell>
          <cell r="H368">
            <v>2</v>
          </cell>
          <cell r="I368" t="str">
            <v>0A1 + 0A2 + 0A3 + 2A4</v>
          </cell>
          <cell r="J368">
            <v>2</v>
          </cell>
          <cell r="K368" t="str">
            <v>0A1 + 0A2 + 0A3 + 2A4</v>
          </cell>
        </row>
        <row r="369">
          <cell r="D369" t="str">
            <v>01019001</v>
          </cell>
          <cell r="E369" t="str">
            <v>A4</v>
          </cell>
          <cell r="F369" t="str">
            <v>A4</v>
          </cell>
          <cell r="H369" t="str">
            <v>A4</v>
          </cell>
          <cell r="J369" t="str">
            <v>A4</v>
          </cell>
        </row>
        <row r="370">
          <cell r="D370" t="str">
            <v>01019002</v>
          </cell>
          <cell r="E370" t="str">
            <v>A4</v>
          </cell>
          <cell r="F370" t="str">
            <v>A4</v>
          </cell>
          <cell r="H370" t="str">
            <v>A4</v>
          </cell>
          <cell r="J370" t="str">
            <v>A4</v>
          </cell>
        </row>
        <row r="371">
          <cell r="F371">
            <v>1</v>
          </cell>
          <cell r="G371" t="str">
            <v>0A1 + 0A2 + 0A3 + 1A4</v>
          </cell>
          <cell r="H371">
            <v>1</v>
          </cell>
          <cell r="I371" t="str">
            <v>0A1 + 0A2 + 0A3 + 1A4</v>
          </cell>
          <cell r="J371">
            <v>1</v>
          </cell>
          <cell r="K371" t="str">
            <v>0A1 + 0A2 + 0A3 + 1A4</v>
          </cell>
        </row>
        <row r="372">
          <cell r="D372" t="str">
            <v>01005005</v>
          </cell>
          <cell r="E372" t="str">
            <v>A4</v>
          </cell>
          <cell r="F372" t="str">
            <v>A4</v>
          </cell>
          <cell r="H372" t="str">
            <v>A4</v>
          </cell>
          <cell r="J372" t="str">
            <v>A4</v>
          </cell>
        </row>
        <row r="373">
          <cell r="F373">
            <v>3</v>
          </cell>
          <cell r="G373" t="str">
            <v>0A1 + 1A2 + 0A3 + 2A4</v>
          </cell>
          <cell r="H373">
            <v>3</v>
          </cell>
          <cell r="I373" t="str">
            <v>0A1 + 1A2 + 2A3 + 0A4</v>
          </cell>
          <cell r="J373">
            <v>3</v>
          </cell>
          <cell r="K373" t="str">
            <v>0A1 + 1A2 + 2A3 + 0A4</v>
          </cell>
        </row>
        <row r="374">
          <cell r="F374">
            <v>2</v>
          </cell>
          <cell r="G374" t="str">
            <v>0A1 + 1A2 + 0A3 + 1A4</v>
          </cell>
          <cell r="H374">
            <v>2</v>
          </cell>
          <cell r="I374" t="str">
            <v>0A1 + 1A2 + 1A3 + 0A4</v>
          </cell>
          <cell r="J374">
            <v>2</v>
          </cell>
          <cell r="K374" t="str">
            <v>0A1 + 1A2 + 1A3 + 0A4</v>
          </cell>
        </row>
        <row r="375">
          <cell r="D375" t="str">
            <v>01021001</v>
          </cell>
          <cell r="E375" t="str">
            <v>A2</v>
          </cell>
          <cell r="F375" t="str">
            <v>A2</v>
          </cell>
          <cell r="H375" t="str">
            <v>A2</v>
          </cell>
          <cell r="J375" t="str">
            <v>A2</v>
          </cell>
        </row>
        <row r="376">
          <cell r="D376" t="str">
            <v>01021003</v>
          </cell>
          <cell r="E376" t="str">
            <v>A4</v>
          </cell>
          <cell r="F376" t="str">
            <v>A4</v>
          </cell>
          <cell r="H376" t="str">
            <v>A3</v>
          </cell>
          <cell r="I376" t="str">
            <v>Nhất trí vị đề nghị của đơn vị xếp loại A3 do cá nhân tích cực tham gia hoạt động trường và đơn vị</v>
          </cell>
          <cell r="J376" t="str">
            <v>A3</v>
          </cell>
          <cell r="K376" t="str">
            <v>Nhất trí với đề nghị của đơn vị. Cá nhân tích cực tham gia hoạt động của trường và đơn vị</v>
          </cell>
        </row>
        <row r="377">
          <cell r="F377">
            <v>1</v>
          </cell>
          <cell r="G377" t="str">
            <v>0A1 + 0A2 + 0A3 + 1A4</v>
          </cell>
          <cell r="H377">
            <v>1</v>
          </cell>
          <cell r="I377" t="str">
            <v>0A1 + 0A2 + 1A3 + 0A4</v>
          </cell>
          <cell r="J377">
            <v>1</v>
          </cell>
          <cell r="K377" t="str">
            <v>0A1 + 0A2 + 1A3 + 0A4</v>
          </cell>
        </row>
        <row r="378">
          <cell r="D378" t="str">
            <v>01021004</v>
          </cell>
          <cell r="E378" t="str">
            <v>A4</v>
          </cell>
          <cell r="F378" t="str">
            <v>A4</v>
          </cell>
          <cell r="H378" t="str">
            <v>A3</v>
          </cell>
          <cell r="I378" t="str">
            <v>Nhất trí vị đề nghị của đơn vị xếp loại A3 do cá nhân tích cực tham gia hoạt động trường và đơn vị</v>
          </cell>
          <cell r="J378" t="str">
            <v>A3</v>
          </cell>
          <cell r="K378" t="str">
            <v>Nhất trí với đề nghị của đơn vị. Cá nhân tích cực tham gia hoạt động của trường và đơn vị</v>
          </cell>
        </row>
        <row r="379">
          <cell r="F379">
            <v>2</v>
          </cell>
          <cell r="G379" t="str">
            <v>0A1 + 1A2 + 1A3 + 0A4</v>
          </cell>
          <cell r="H379">
            <v>2</v>
          </cell>
          <cell r="I379" t="str">
            <v>1A1 + 0A2 + 1A3 + 0A4</v>
          </cell>
          <cell r="J379">
            <v>2</v>
          </cell>
          <cell r="K379" t="str">
            <v>1A1 + 0A2 + 1A3 + 0A4</v>
          </cell>
        </row>
        <row r="380">
          <cell r="F380">
            <v>2</v>
          </cell>
          <cell r="G380" t="str">
            <v>0A1 + 1A2 + 1A3 + 0A4</v>
          </cell>
          <cell r="H380">
            <v>2</v>
          </cell>
          <cell r="I380" t="str">
            <v>1A1 + 0A2 + 1A3 + 0A4</v>
          </cell>
          <cell r="J380">
            <v>2</v>
          </cell>
          <cell r="K380" t="str">
            <v>1A1 + 0A2 + 1A3 + 0A4</v>
          </cell>
        </row>
        <row r="381">
          <cell r="D381" t="str">
            <v>01007008</v>
          </cell>
          <cell r="E381" t="str">
            <v>A2</v>
          </cell>
          <cell r="F381" t="str">
            <v>A2</v>
          </cell>
          <cell r="H381" t="str">
            <v>A1</v>
          </cell>
          <cell r="I381" t="str">
            <v>Đề nghị xếp loại A1</v>
          </cell>
          <cell r="J381" t="str">
            <v>A1</v>
          </cell>
          <cell r="K381" t="str">
            <v>Cá nhân tích cực tham gia hoạt động của nhà trường</v>
          </cell>
        </row>
        <row r="382">
          <cell r="D382" t="str">
            <v>01014012</v>
          </cell>
          <cell r="E382" t="str">
            <v>A3</v>
          </cell>
          <cell r="F382" t="str">
            <v>A3</v>
          </cell>
          <cell r="H382" t="str">
            <v>A3</v>
          </cell>
          <cell r="J382" t="str">
            <v>A3</v>
          </cell>
        </row>
        <row r="383">
          <cell r="F383">
            <v>5</v>
          </cell>
          <cell r="G383" t="str">
            <v>1A1 + 0A2 + 3A3 + 0A4</v>
          </cell>
          <cell r="H383">
            <v>5</v>
          </cell>
          <cell r="I383" t="str">
            <v>1A1 + 2A2 + 1A3 + 0A4</v>
          </cell>
          <cell r="J383">
            <v>5</v>
          </cell>
          <cell r="K383" t="str">
            <v>1A1 + 3A2 + 1A3 + 0A4</v>
          </cell>
        </row>
        <row r="384">
          <cell r="F384">
            <v>3</v>
          </cell>
          <cell r="G384" t="str">
            <v>1A1 + 0A2 + 2A3 + 0A4</v>
          </cell>
          <cell r="H384">
            <v>3</v>
          </cell>
          <cell r="I384" t="str">
            <v>1A1 + 2A2 + 0A3 + 0A4</v>
          </cell>
          <cell r="J384">
            <v>3</v>
          </cell>
          <cell r="K384" t="str">
            <v>1A1 + 2A2 + 0A3 + 0A4</v>
          </cell>
        </row>
        <row r="385">
          <cell r="D385" t="str">
            <v>01017003</v>
          </cell>
          <cell r="E385" t="str">
            <v>A1</v>
          </cell>
          <cell r="F385" t="str">
            <v>A1</v>
          </cell>
          <cell r="H385" t="str">
            <v>A1</v>
          </cell>
          <cell r="J385" t="str">
            <v>A1</v>
          </cell>
        </row>
        <row r="386">
          <cell r="D386" t="str">
            <v>01017010</v>
          </cell>
          <cell r="E386" t="str">
            <v>A3</v>
          </cell>
          <cell r="F386" t="str">
            <v>A3</v>
          </cell>
          <cell r="H386" t="str">
            <v>A2</v>
          </cell>
          <cell r="I386" t="str">
            <v>Đề nghị xếp loại A2 do cá nhân tích cực tham gia hoạt động trường và đơn vị</v>
          </cell>
          <cell r="J386" t="str">
            <v>A2</v>
          </cell>
          <cell r="K386" t="str">
            <v>Cá nhân tích cực tham gia hoạt động của trường và đơn vị</v>
          </cell>
        </row>
        <row r="387">
          <cell r="D387" t="str">
            <v>01018004</v>
          </cell>
          <cell r="E387" t="str">
            <v>A3</v>
          </cell>
          <cell r="F387" t="str">
            <v>A3</v>
          </cell>
          <cell r="H387" t="str">
            <v>A2</v>
          </cell>
          <cell r="I387" t="str">
            <v>Nhất trí vị đề nghị của đơn vị xếp loại A2 do cá nhân tích cực tham gia hoạt động trường và đơn vị</v>
          </cell>
          <cell r="J387" t="str">
            <v>A2</v>
          </cell>
          <cell r="K387" t="str">
            <v>Nhất trí với đề nghị của đơn vị. Cá nhân tích cực tham gia hoạt động của trường và đơn vị</v>
          </cell>
        </row>
        <row r="388">
          <cell r="F388">
            <v>2</v>
          </cell>
          <cell r="G388" t="str">
            <v>0A1 + 0A2 + 2A3 + 0A4</v>
          </cell>
          <cell r="H388">
            <v>2</v>
          </cell>
          <cell r="I388" t="str">
            <v>0A1 + 1A2 + 1A3 + 0A4</v>
          </cell>
          <cell r="J388">
            <v>2</v>
          </cell>
          <cell r="K388" t="str">
            <v>0A1 + 1A2 + 1A3 + 0A4</v>
          </cell>
        </row>
        <row r="389">
          <cell r="D389" t="str">
            <v>01025013</v>
          </cell>
          <cell r="E389" t="str">
            <v>A3</v>
          </cell>
          <cell r="F389" t="str">
            <v>A3</v>
          </cell>
          <cell r="H389" t="str">
            <v>A3</v>
          </cell>
          <cell r="J389" t="str">
            <v>A3</v>
          </cell>
        </row>
        <row r="390">
          <cell r="D390" t="str">
            <v>01009027</v>
          </cell>
          <cell r="E390" t="str">
            <v>A3</v>
          </cell>
          <cell r="F390" t="str">
            <v>A3</v>
          </cell>
          <cell r="H390" t="str">
            <v>A2</v>
          </cell>
          <cell r="I390" t="str">
            <v>Nhất trí vị đề nghị của đơn vị xếp loại A2 do cá nhân tích cực tham gia hoạt động trường và đơn vị</v>
          </cell>
          <cell r="J390" t="str">
            <v>A2</v>
          </cell>
          <cell r="K390" t="str">
            <v>Nhất trí với đề nghị của đơn vị. Cá nhân tích cực tham gia hoạt động của trường và đơn vị</v>
          </cell>
        </row>
        <row r="391">
          <cell r="F391">
            <v>1</v>
          </cell>
          <cell r="G391" t="str">
            <v>0A1 + 0A2 + 0A3 + 1A4</v>
          </cell>
          <cell r="H391">
            <v>1</v>
          </cell>
          <cell r="I391" t="str">
            <v>0A1 + 0A2 + 0A3 + 1A4</v>
          </cell>
          <cell r="J391">
            <v>1</v>
          </cell>
          <cell r="K391" t="str">
            <v>0A1 + 0A2 + 0A3 + 1A4</v>
          </cell>
        </row>
        <row r="392">
          <cell r="F392">
            <v>1</v>
          </cell>
          <cell r="G392" t="str">
            <v>0A1 + 0A2 + 0A3 + 1A4</v>
          </cell>
          <cell r="H392">
            <v>1</v>
          </cell>
          <cell r="I392" t="str">
            <v>0A1 + 0A2 + 0A3 + 1A4</v>
          </cell>
          <cell r="J392">
            <v>1</v>
          </cell>
          <cell r="K392" t="str">
            <v>0A1 + 0A2 + 0A3 + 1A4</v>
          </cell>
        </row>
        <row r="393">
          <cell r="D393" t="str">
            <v>01005011</v>
          </cell>
          <cell r="E393" t="str">
            <v>A4</v>
          </cell>
          <cell r="F393" t="str">
            <v>A4</v>
          </cell>
          <cell r="H393" t="str">
            <v>A4</v>
          </cell>
          <cell r="J393" t="str">
            <v>A4</v>
          </cell>
        </row>
      </sheetData>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4.21"/>
      <sheetName val="Chi tiet (2)"/>
      <sheetName val="Chi tiet"/>
      <sheetName val="P.KH-TC"/>
      <sheetName val="P.TS-ĐT"/>
      <sheetName val="Chi tiet goc"/>
      <sheetName val="TCHC"/>
      <sheetName val="P.TTGD-CTSV"/>
      <sheetName val="P.KT&amp;ĐBCL"/>
      <sheetName val="P.QLKH-HTQT"/>
      <sheetName val="P.QT-DV"/>
      <sheetName val="K.KHCB"/>
      <sheetName val="K.LLCT"/>
      <sheetName val="K.CƠ KHÍ"/>
      <sheetName val="K.CNTT"/>
      <sheetName val="K.ĐỘNG LỰC"/>
      <sheetName val="K.Đ-ĐTỬ"/>
      <sheetName val="K.MAY-TT"/>
      <sheetName val="K.NHIỆT-LẠNH"/>
      <sheetName val="K.KINH TẾ"/>
      <sheetName val="K.XÂY DỰNG"/>
      <sheetName val="TT.THƯ VIỆN"/>
      <sheetName val="TT.ĐTLTT"/>
      <sheetName val="TT.Y TẾ"/>
      <sheetName val="TT.QHDN"/>
      <sheetName val="TT DHDL"/>
      <sheetName val="KONE"/>
    </sheetNames>
    <sheetDataSet>
      <sheetData sheetId="0" refreshError="1"/>
      <sheetData sheetId="1" refreshError="1"/>
      <sheetData sheetId="2" refreshError="1">
        <row r="7">
          <cell r="D7" t="str">
            <v>01001001</v>
          </cell>
          <cell r="E7" t="str">
            <v>A1</v>
          </cell>
          <cell r="F7" t="str">
            <v>- Có bài viết đăng kỷ yếu Hội thảo Quốc tế 2020
- Tham gia Đề án phát triển nhà trường</v>
          </cell>
          <cell r="G7" t="str">
            <v>A1</v>
          </cell>
          <cell r="I7" t="str">
            <v>A1</v>
          </cell>
          <cell r="K7" t="str">
            <v>A1</v>
          </cell>
        </row>
        <row r="8">
          <cell r="D8" t="str">
            <v>01002001</v>
          </cell>
          <cell r="E8" t="str">
            <v>A1</v>
          </cell>
          <cell r="F8" t="str">
            <v>- Có bài viết đăng kỷ yếu Hội thảo Quốc tế 2020
- Tham gia Đề án phát triển nhà trường</v>
          </cell>
          <cell r="G8" t="str">
            <v>A1</v>
          </cell>
          <cell r="I8" t="str">
            <v>A1</v>
          </cell>
          <cell r="K8" t="str">
            <v>A1</v>
          </cell>
        </row>
        <row r="9">
          <cell r="D9" t="str">
            <v>01001006</v>
          </cell>
          <cell r="E9" t="str">
            <v>A1</v>
          </cell>
          <cell r="F9" t="str">
            <v>- Có bài viết đăng kỷ yếu Hội thảo Quốc tế 2020
- Tham gia Đề án phát triển nhà trường</v>
          </cell>
          <cell r="G9" t="str">
            <v>A1</v>
          </cell>
          <cell r="I9" t="str">
            <v>A1</v>
          </cell>
          <cell r="K9" t="str">
            <v>A1</v>
          </cell>
        </row>
        <row r="10">
          <cell r="D10" t="str">
            <v>01014037</v>
          </cell>
          <cell r="E10" t="str">
            <v>A1</v>
          </cell>
          <cell r="F10" t="str">
            <v>- Có bài viết đăng kỷ yếu Hội thảo Quốc tế 2020
- Tham gia Đề án phát triển nhà trường</v>
          </cell>
          <cell r="G10" t="str">
            <v>A1</v>
          </cell>
          <cell r="I10" t="str">
            <v>A1</v>
          </cell>
          <cell r="K10" t="str">
            <v>A1</v>
          </cell>
        </row>
        <row r="11">
          <cell r="E11">
            <v>9</v>
          </cell>
          <cell r="G11">
            <v>9</v>
          </cell>
          <cell r="H11" t="str">
            <v>1A1 + 6A2 + 0A3 + 2A4 + 0A DN</v>
          </cell>
          <cell r="I11">
            <v>9</v>
          </cell>
          <cell r="J11" t="str">
            <v>1A1 + 7A2 + 1A3 + 0A4 + 0A DN</v>
          </cell>
          <cell r="K11">
            <v>9</v>
          </cell>
          <cell r="L11" t="str">
            <v>1A1 + 7A2 + 1A3 + 0A4 + 0A DN</v>
          </cell>
        </row>
        <row r="12">
          <cell r="E12">
            <v>6</v>
          </cell>
          <cell r="G12">
            <v>6</v>
          </cell>
          <cell r="H12" t="str">
            <v>1A1 + 5A2 + 0A3 + 0A4 + 0A DN</v>
          </cell>
          <cell r="I12">
            <v>6</v>
          </cell>
          <cell r="J12" t="str">
            <v>1A1 + 5A2 + 0A3 + 0A4 + 0A DN</v>
          </cell>
          <cell r="K12">
            <v>6</v>
          </cell>
          <cell r="L12" t="str">
            <v>1A1 + 5A2 + 0A3 + 0A4 + 0A DN</v>
          </cell>
        </row>
        <row r="13">
          <cell r="D13" t="str">
            <v>01002024</v>
          </cell>
          <cell r="E13" t="str">
            <v>A1</v>
          </cell>
          <cell r="F13" t="str">
            <v>- Tham gia Đề án hợp tác đào tạo trình độ cao đẳng chất lượng cao giữa Trường CĐ Lý Tự Trọng Tp.HCM với công ty TNHH Sản xuất và Kinh doanh VINFAST (QĐ số 496A/QĐ-LTT-ĐT ngày 30/5/2020)</v>
          </cell>
          <cell r="G13" t="str">
            <v>A1</v>
          </cell>
          <cell r="I13" t="str">
            <v>A1</v>
          </cell>
          <cell r="K13" t="str">
            <v>A1</v>
          </cell>
        </row>
        <row r="14">
          <cell r="D14" t="str">
            <v>01003002</v>
          </cell>
          <cell r="E14" t="str">
            <v>A2</v>
          </cell>
          <cell r="F14" t="str">
            <v>Có sáng kiến được công nhận PVAH cấp ngành (QĐ số 1720/QĐ-GDĐT-VP ngày 21/8/2020)</v>
          </cell>
          <cell r="G14" t="str">
            <v>A2</v>
          </cell>
          <cell r="I14" t="str">
            <v>A2</v>
          </cell>
          <cell r="K14" t="str">
            <v>A2</v>
          </cell>
        </row>
        <row r="15">
          <cell r="D15" t="str">
            <v>01003009</v>
          </cell>
          <cell r="E15" t="str">
            <v>A2</v>
          </cell>
          <cell r="F15" t="str">
            <v>Có sáng kiến được công nhận PVAH cấp ngành (QĐ số 1720/QĐ-GDĐT-VP ngày 21/8/2020)</v>
          </cell>
          <cell r="G15" t="str">
            <v>A2</v>
          </cell>
          <cell r="I15" t="str">
            <v>A2</v>
          </cell>
          <cell r="K15" t="str">
            <v>A2</v>
          </cell>
        </row>
        <row r="16">
          <cell r="D16" t="str">
            <v>01003005</v>
          </cell>
          <cell r="E16" t="str">
            <v>A2</v>
          </cell>
          <cell r="F16" t="str">
            <v>Có sáng kiến được công nhận PVAH cấp ngành (QĐ số 1720/QĐ-GDĐT-VP ngày 21/8/2020)</v>
          </cell>
          <cell r="G16" t="str">
            <v>A2</v>
          </cell>
          <cell r="I16" t="str">
            <v>A2</v>
          </cell>
          <cell r="K16" t="str">
            <v>A2</v>
          </cell>
        </row>
        <row r="17">
          <cell r="D17" t="str">
            <v>01023004</v>
          </cell>
          <cell r="E17" t="str">
            <v>A2</v>
          </cell>
          <cell r="F17" t="str">
            <v>Có sáng kiến được công nhận PVAH cấp ngành (QĐ số 1720/QĐ-GDĐT-VP ngày 21/8/2020)</v>
          </cell>
          <cell r="G17" t="str">
            <v>A2</v>
          </cell>
          <cell r="I17" t="str">
            <v>A2</v>
          </cell>
          <cell r="K17" t="str">
            <v>A2</v>
          </cell>
        </row>
        <row r="18">
          <cell r="D18" t="str">
            <v>01003007</v>
          </cell>
          <cell r="E18" t="str">
            <v>A2</v>
          </cell>
          <cell r="F18" t="str">
            <v>Có sáng kiến được công nhận PVAH cấp ngành (QĐ số 1720/QĐ-GDĐT-VP ngày 21/8/2020)</v>
          </cell>
          <cell r="G18" t="str">
            <v>A2</v>
          </cell>
          <cell r="H18" t="str">
            <v>Đi làm lại từ 01/5/21</v>
          </cell>
          <cell r="I18" t="str">
            <v>A2</v>
          </cell>
          <cell r="K18" t="str">
            <v>A2</v>
          </cell>
        </row>
        <row r="19">
          <cell r="E19">
            <v>3</v>
          </cell>
          <cell r="G19">
            <v>3</v>
          </cell>
          <cell r="H19" t="str">
            <v>0A1 + 1A2 + 0A3 + 2A4</v>
          </cell>
          <cell r="I19">
            <v>3</v>
          </cell>
          <cell r="J19" t="str">
            <v>0A1 + 2A2 + 1A3 + 0A4</v>
          </cell>
          <cell r="K19">
            <v>3</v>
          </cell>
          <cell r="L19" t="str">
            <v>0A1 + 2A2 + 1A3 + 0A4</v>
          </cell>
        </row>
        <row r="20">
          <cell r="D20" t="str">
            <v>01003008</v>
          </cell>
          <cell r="E20" t="str">
            <v>A2</v>
          </cell>
          <cell r="F20" t="str">
            <v>Có sáng kiến được công nhận PVAH cấp ngành (QĐ số 1720/QĐ-GDĐT-VP ngày 21/8/2020)</v>
          </cell>
          <cell r="G20" t="str">
            <v>A2</v>
          </cell>
          <cell r="I20" t="str">
            <v>A2</v>
          </cell>
          <cell r="K20" t="str">
            <v>A2</v>
          </cell>
        </row>
        <row r="21">
          <cell r="D21" t="str">
            <v>01003014</v>
          </cell>
          <cell r="E21" t="str">
            <v>A4</v>
          </cell>
          <cell r="G21" t="str">
            <v>A4</v>
          </cell>
          <cell r="I21" t="str">
            <v>A2</v>
          </cell>
          <cell r="J21" t="str">
            <v>Nhất trí đề nghị của đơn vị xếp A2</v>
          </cell>
          <cell r="K21" t="str">
            <v>A2</v>
          </cell>
          <cell r="L21" t="str">
            <v>Thống nhất với đề nghị của đơn vị, cá nhân có nhiều tích cực trong công việc của phòng và của trường,  làm ngoài giờ các ngày trong tháng.</v>
          </cell>
        </row>
        <row r="22">
          <cell r="D22" t="str">
            <v>01003015</v>
          </cell>
          <cell r="E22" t="str">
            <v>A4</v>
          </cell>
          <cell r="G22" t="str">
            <v>A4</v>
          </cell>
          <cell r="I22" t="str">
            <v>A3</v>
          </cell>
          <cell r="J22" t="str">
            <v>Nhất trí đề nghị của đơn vị xếp A3</v>
          </cell>
          <cell r="K22" t="str">
            <v>A3</v>
          </cell>
          <cell r="L22" t="str">
            <v>Thống nhất với đề nghị của đơn vị, cá nhân có nhiều tích cực trong công việc của phòng và của trường,  làm ngoài giờ các ngày trong tháng.</v>
          </cell>
        </row>
        <row r="23">
          <cell r="E23">
            <v>16</v>
          </cell>
          <cell r="G23">
            <v>16</v>
          </cell>
          <cell r="H23" t="str">
            <v>4A1 + 8A2 + 2A3 + 2A4</v>
          </cell>
          <cell r="I23">
            <v>16</v>
          </cell>
          <cell r="J23" t="str">
            <v>11A1 + 2A2 + 2A3 + 1A4</v>
          </cell>
          <cell r="K23">
            <v>16</v>
          </cell>
          <cell r="L23" t="str">
            <v>11A1 + 3A2 + 1A3 + 1A4</v>
          </cell>
        </row>
        <row r="24">
          <cell r="E24">
            <v>12</v>
          </cell>
          <cell r="G24">
            <v>12</v>
          </cell>
          <cell r="H24" t="str">
            <v>2A1 + 7A2 + 1A3 + 2A4</v>
          </cell>
          <cell r="I24">
            <v>12</v>
          </cell>
          <cell r="J24" t="str">
            <v>9A1 + 1A2 + 1A3 + 1A4</v>
          </cell>
          <cell r="K24">
            <v>12</v>
          </cell>
          <cell r="L24" t="str">
            <v>9A1 + 1A2 + 1A3 + 1A4</v>
          </cell>
        </row>
        <row r="25">
          <cell r="D25" t="str">
            <v>01004002</v>
          </cell>
          <cell r="E25" t="str">
            <v>A1</v>
          </cell>
          <cell r="F25" t="str">
            <v>- Tham gia Đề án hợp tác đào tạo trình độ cao đẳng chất lượng cao giữa Trường CĐ Lý Tự Trọng Tp.HCM với công ty TNHH Sản xuất và Kinh doanh VINFAST (QĐ số 496A/QĐ-LTT-ĐT ngày 30/5/2020)</v>
          </cell>
          <cell r="G25" t="str">
            <v>A1</v>
          </cell>
          <cell r="I25" t="str">
            <v>A1</v>
          </cell>
          <cell r="K25" t="str">
            <v>A1</v>
          </cell>
        </row>
        <row r="26">
          <cell r="D26" t="str">
            <v>01004001</v>
          </cell>
          <cell r="E26" t="str">
            <v>A2</v>
          </cell>
          <cell r="F26" t="str">
            <v>Có sáng kiến được công nhận PVAH cấp ngành (QĐ số 1720/QĐ-GDĐT-VP ngày 21/8/2020)</v>
          </cell>
          <cell r="G26" t="str">
            <v>A2</v>
          </cell>
          <cell r="I26" t="str">
            <v>A1</v>
          </cell>
          <cell r="J26" t="str">
            <v>Nhất trí đề nghị của đơn vị xếp A1</v>
          </cell>
          <cell r="K26" t="str">
            <v>A1</v>
          </cell>
          <cell r="L26" t="str">
            <v>Thống nhất với đề nghị của đơn vị, cá nhân có nhiều tích cực trong công việc của trường và đơn vị,  làm vượt ngày công kế hoạch trong tháng.</v>
          </cell>
        </row>
        <row r="27">
          <cell r="D27" t="str">
            <v>01004005</v>
          </cell>
          <cell r="E27" t="str">
            <v>A2</v>
          </cell>
          <cell r="F27" t="str">
            <v>- Có sáng kiến được công nhận PVAH cấp ngành (QĐ số 1720/QĐ-GDĐT-VP ngày 21/8/2020)</v>
          </cell>
          <cell r="G27" t="str">
            <v>A2</v>
          </cell>
          <cell r="I27" t="str">
            <v>A1</v>
          </cell>
          <cell r="J27" t="str">
            <v>Nhất trí đề nghị của đơn vị xếp A1</v>
          </cell>
          <cell r="K27" t="str">
            <v>A1</v>
          </cell>
          <cell r="L27" t="str">
            <v>Thống nhất với đề nghị của đơn vị, cá nhân có nhiều tích cực trong công việc của trường và đơn vị,  làm vượt ngày công kế hoạch trong tháng.</v>
          </cell>
        </row>
        <row r="28">
          <cell r="D28" t="str">
            <v>01004004</v>
          </cell>
          <cell r="E28" t="str">
            <v>A1</v>
          </cell>
          <cell r="F28" t="str">
            <v>- Tham gia Đề án hợp tác đào tạo trình độ cao đẳng chất lượng cao giữa Trường CĐ Lý Tự Trọng Tp.HCM với công ty TNHH Sản xuất và Kinh doanh VINFAST (QĐ số 496A/QĐ-LTT-ĐT ngày 30/5/2020)</v>
          </cell>
          <cell r="G28" t="str">
            <v>A1</v>
          </cell>
          <cell r="I28" t="str">
            <v>A1</v>
          </cell>
          <cell r="K28" t="str">
            <v>A1</v>
          </cell>
        </row>
        <row r="29">
          <cell r="D29" t="str">
            <v>01022013</v>
          </cell>
          <cell r="E29" t="str">
            <v>A2</v>
          </cell>
          <cell r="F29" t="str">
            <v>- Có bài viết đăng kỷ yếu Hội thảo Quốc tế 2020
- Có sáng kiến được công nhận PVAH cấp ngành (QĐ số 1720/QĐ-GDĐT-VP ngày 21/8/2020)</v>
          </cell>
          <cell r="G29" t="str">
            <v>A2</v>
          </cell>
          <cell r="I29" t="str">
            <v>A1</v>
          </cell>
          <cell r="J29" t="str">
            <v>Nhất trí đề nghị của đơn vị xếp A1</v>
          </cell>
          <cell r="K29" t="str">
            <v>A1</v>
          </cell>
          <cell r="L29" t="str">
            <v>Thống nhất với đề nghị của đơn vị, cá nhân có nhiều tích cực trong công việc của trường và đơn vị,  làm vượt ngày công kế hoạch trong tháng.</v>
          </cell>
        </row>
        <row r="30">
          <cell r="D30" t="str">
            <v>01004003</v>
          </cell>
          <cell r="E30" t="str">
            <v>A2</v>
          </cell>
          <cell r="F30" t="str">
            <v>Có sáng kiến được công nhận PVAH cấp ngành (QĐ số 1720/QĐ-GDĐT-VP ngày 21/8/2020)</v>
          </cell>
          <cell r="G30" t="str">
            <v>A2</v>
          </cell>
          <cell r="I30" t="str">
            <v>A1</v>
          </cell>
          <cell r="J30" t="str">
            <v>Nhất trí đề nghị của đơn vị xếp A1</v>
          </cell>
          <cell r="K30" t="str">
            <v>A1</v>
          </cell>
          <cell r="L30" t="str">
            <v>Thống nhất với đề nghị của đơn vị, cá nhân có nhiều tích cực trong công việc của trường và đơn vị,  làm vượt ngày công kế hoạch trong tháng.</v>
          </cell>
        </row>
        <row r="31">
          <cell r="D31" t="str">
            <v>01004008</v>
          </cell>
          <cell r="E31" t="str">
            <v>A2</v>
          </cell>
          <cell r="F31" t="str">
            <v>Có sáng kiến được công nhận PVAH cấp ngành (QĐ số 1720/QĐ-GDĐT-VP ngày 21/8/2020)</v>
          </cell>
          <cell r="G31" t="str">
            <v>A2</v>
          </cell>
          <cell r="I31" t="str">
            <v>A1</v>
          </cell>
          <cell r="J31" t="str">
            <v>Nhất trí đề nghị của đơn vị xếp A1</v>
          </cell>
          <cell r="K31" t="str">
            <v>A1</v>
          </cell>
          <cell r="L31" t="str">
            <v>Thống nhất với đề nghị của đơn vị, cá nhân có nhiều tích cực trong công việc của trường và đơn vị,  làm vượt ngày công kế hoạch trong tháng.</v>
          </cell>
        </row>
        <row r="32">
          <cell r="D32" t="str">
            <v>01005009</v>
          </cell>
          <cell r="E32" t="str">
            <v>A4</v>
          </cell>
          <cell r="G32" t="str">
            <v>A4</v>
          </cell>
          <cell r="I32" t="str">
            <v>A4</v>
          </cell>
          <cell r="K32" t="str">
            <v>A4</v>
          </cell>
        </row>
        <row r="33">
          <cell r="D33" t="str">
            <v>01004009</v>
          </cell>
          <cell r="E33" t="str">
            <v>A3</v>
          </cell>
          <cell r="F33" t="str">
            <v>Có sáng kiến được công nhận cấp trường</v>
          </cell>
          <cell r="G33" t="str">
            <v>A3</v>
          </cell>
          <cell r="I33" t="str">
            <v>A2</v>
          </cell>
          <cell r="J33" t="str">
            <v>Nhất trí đề nghị của đơn vị xếp A2</v>
          </cell>
          <cell r="K33" t="str">
            <v>A2</v>
          </cell>
          <cell r="L33" t="str">
            <v>Thống nhất với đề nghị của đơn vị, cá nhân có nhiều tích cực trong công việc của trường và đơn vị,  làm vượt ngày công kế hoạch trong tháng.</v>
          </cell>
        </row>
        <row r="34">
          <cell r="D34" t="str">
            <v>01002020</v>
          </cell>
          <cell r="E34" t="str">
            <v>A2</v>
          </cell>
          <cell r="F34" t="str">
            <v>- Có bài viết đăng kỷ yếu Hội thảo Quốc tế 2020
- Có sáng kiến được công nhận PVAH cấp ngành (QĐ số 1720/QĐ-GDĐT-VP ngày 21/8/2020)</v>
          </cell>
          <cell r="G34" t="str">
            <v>A2</v>
          </cell>
          <cell r="I34" t="str">
            <v>A1</v>
          </cell>
          <cell r="J34" t="str">
            <v>Nhất trí đề nghị của đơn vị xếp A1</v>
          </cell>
          <cell r="K34" t="str">
            <v>A1</v>
          </cell>
          <cell r="L34" t="str">
            <v>Thống nhất với đề nghị của đơn vị, cá nhân có nhiều tích cực trong công việc của trường và đơn vị,  làm vượt ngày công kế hoạch trong tháng.</v>
          </cell>
        </row>
        <row r="35">
          <cell r="D35" t="str">
            <v>01010038</v>
          </cell>
          <cell r="E35" t="str">
            <v>A4</v>
          </cell>
          <cell r="G35" t="str">
            <v>A4</v>
          </cell>
          <cell r="I35" t="str">
            <v>A3</v>
          </cell>
          <cell r="J35" t="str">
            <v>Nhất trí đề nghị của đơn vị xếp A3</v>
          </cell>
          <cell r="K35" t="str">
            <v>A3</v>
          </cell>
          <cell r="L35" t="str">
            <v>Thống nhất với đề nghị của đơn vị, cá nhân có nhiều tích cực trong công việc của trường và đơn vị,  làm vượt ngày công kế hoạch trong tháng.</v>
          </cell>
        </row>
        <row r="36">
          <cell r="D36" t="str">
            <v>01012026</v>
          </cell>
          <cell r="E36" t="str">
            <v>A2</v>
          </cell>
          <cell r="F36" t="str">
            <v>Có sáng kiến được công nhận PVAH cấp ngành (QĐ số 1720/QĐ-GDĐT-VP ngày 21/8/2020)</v>
          </cell>
          <cell r="G36" t="str">
            <v>A2</v>
          </cell>
          <cell r="I36" t="str">
            <v>A1</v>
          </cell>
          <cell r="J36" t="str">
            <v>Nhất trí đề nghị của đơn vị xếp A1</v>
          </cell>
          <cell r="K36" t="str">
            <v>A1</v>
          </cell>
          <cell r="L36" t="str">
            <v>Thống nhất với đề nghị của đơn vị, cá nhân có nhiều tích cực trong công việc của trường và đơn vị,  làm vượt ngày công kế hoạch trong tháng.</v>
          </cell>
        </row>
        <row r="37">
          <cell r="E37">
            <v>4</v>
          </cell>
          <cell r="G37">
            <v>4</v>
          </cell>
          <cell r="H37" t="str">
            <v>2A1 + 1A2 + 1A3 + 0A4</v>
          </cell>
          <cell r="I37">
            <v>4</v>
          </cell>
          <cell r="J37" t="str">
            <v>2A1 + 1A2 + 1A3 + 0A4</v>
          </cell>
          <cell r="K37">
            <v>4</v>
          </cell>
          <cell r="L37" t="str">
            <v>2A1 + 2A2 + 0A3 + 0A4</v>
          </cell>
        </row>
        <row r="38">
          <cell r="D38" t="str">
            <v>01011017</v>
          </cell>
          <cell r="E38" t="str">
            <v>A1</v>
          </cell>
          <cell r="F38" t="str">
            <v>- Tham gia Đề án hợp tác đào tạo trình độ cao đẳng chất lượng cao giữa Trường CĐ Lý Tự Trọng Tp.HCM với công ty TNHH Sản xuất và Kinh doanh VINFAST (QĐ số 496A/QĐ-LTT-ĐT ngày 30/5/2020)</v>
          </cell>
          <cell r="G38" t="str">
            <v>A1</v>
          </cell>
          <cell r="I38" t="str">
            <v>A1</v>
          </cell>
          <cell r="K38" t="str">
            <v>A1</v>
          </cell>
        </row>
        <row r="39">
          <cell r="D39" t="str">
            <v>01022059</v>
          </cell>
          <cell r="E39" t="str">
            <v>A1</v>
          </cell>
          <cell r="F39" t="str">
            <v>- Tham gia Đề án hợp tác đào tạo trình độ cao đẳng chất lượng cao giữa Trường CĐ Lý Tự Trọng Tp.HCM với công ty TNHH Sản xuất và Kinh doanh VINFAST (QĐ số 496A/QĐ-LTT-ĐT ngày 30/5/2020)</v>
          </cell>
          <cell r="G39" t="str">
            <v>A1</v>
          </cell>
          <cell r="I39" t="str">
            <v>A1</v>
          </cell>
          <cell r="K39" t="str">
            <v>A1</v>
          </cell>
        </row>
        <row r="40">
          <cell r="D40" t="str">
            <v>01018006</v>
          </cell>
          <cell r="E40" t="str">
            <v>A2</v>
          </cell>
          <cell r="F40" t="str">
            <v>- Có sáng kiến được công nhận PVAH cấp ngành (QĐ số 1720/QĐ-GDĐT-VP ngày 21/8/2020)</v>
          </cell>
          <cell r="G40" t="str">
            <v>A2</v>
          </cell>
          <cell r="I40" t="str">
            <v>A2</v>
          </cell>
          <cell r="K40" t="str">
            <v>A2</v>
          </cell>
        </row>
        <row r="41">
          <cell r="D41" t="str">
            <v>01004013</v>
          </cell>
          <cell r="E41" t="str">
            <v>A3</v>
          </cell>
          <cell r="F41" t="str">
            <v>Có sáng kiến được công nhận cấp trường</v>
          </cell>
          <cell r="G41" t="str">
            <v>A3</v>
          </cell>
          <cell r="I41" t="str">
            <v>A3</v>
          </cell>
          <cell r="K41" t="str">
            <v>A2</v>
          </cell>
          <cell r="L41" t="str">
            <v>Cá nhân có nhiều tích cực trong công việc của trường và đơn vị.</v>
          </cell>
        </row>
        <row r="42">
          <cell r="E42">
            <v>26</v>
          </cell>
          <cell r="G42">
            <v>26</v>
          </cell>
          <cell r="H42" t="str">
            <v>1A1 + 3A2 + 21A3 + 1A4</v>
          </cell>
          <cell r="I42">
            <v>26</v>
          </cell>
          <cell r="J42" t="str">
            <v>2A1 + 6A2 + 17A3 + 1A4</v>
          </cell>
          <cell r="K42">
            <v>26</v>
          </cell>
          <cell r="L42" t="str">
            <v>3A1 + 5A2 + 17A3 + 1A4</v>
          </cell>
        </row>
        <row r="43">
          <cell r="E43">
            <v>13</v>
          </cell>
          <cell r="G43">
            <v>13</v>
          </cell>
          <cell r="H43" t="str">
            <v>1A1 + 3A2 + 9A3 + 0A4</v>
          </cell>
          <cell r="I43">
            <v>13</v>
          </cell>
          <cell r="J43" t="str">
            <v>2A1 + 6A2 + 5A3 + 0A4</v>
          </cell>
          <cell r="K43">
            <v>13</v>
          </cell>
          <cell r="L43" t="str">
            <v>3A1 + 5A2 + 5A3 + 0A4</v>
          </cell>
        </row>
        <row r="44">
          <cell r="D44" t="str">
            <v>01007009</v>
          </cell>
          <cell r="E44" t="str">
            <v>A1</v>
          </cell>
          <cell r="F44" t="str">
            <v>Tham gia Đề án hợp tác đào tạo trình độ cao đẳng chất lượng cao giữa Trường CĐ Lý Tự Trọng Tp.HCM với công ty TNHH Sản xuất và Kinh doanh VINFAST (QĐ số 496A/QĐ-LTT-ĐT ngày 30/5/2020)</v>
          </cell>
          <cell r="G44" t="str">
            <v>A1</v>
          </cell>
          <cell r="I44" t="str">
            <v>A1</v>
          </cell>
          <cell r="K44" t="str">
            <v>A1</v>
          </cell>
        </row>
        <row r="45">
          <cell r="D45" t="str">
            <v>01004007</v>
          </cell>
          <cell r="E45" t="str">
            <v>A2</v>
          </cell>
          <cell r="F45" t="str">
            <v>- Có bài viết đăng kỷ yếu hội thảo cấp trường (Hội thảo Quốc tế COSS 2020).
- Có bài viết sáng kiến đạt PVAH cấp ngành (QĐ số 1720/QĐ-GDĐT ngày 21/8/2020)</v>
          </cell>
          <cell r="G45" t="str">
            <v>A2</v>
          </cell>
          <cell r="I45" t="str">
            <v>A2</v>
          </cell>
          <cell r="K45" t="str">
            <v>A1</v>
          </cell>
        </row>
        <row r="46">
          <cell r="D46" t="str">
            <v>01002017</v>
          </cell>
          <cell r="E46" t="str">
            <v>A2</v>
          </cell>
          <cell r="F46" t="str">
            <v>Có sáng kiến được công nhận PVAH cấp ngành (QĐ số 1720/QĐ-GDĐT-VP ngày 21/8/2020)</v>
          </cell>
          <cell r="G46" t="str">
            <v>A3</v>
          </cell>
          <cell r="I46" t="str">
            <v>A3</v>
          </cell>
          <cell r="K46" t="str">
            <v>A3</v>
          </cell>
        </row>
        <row r="47">
          <cell r="D47" t="str">
            <v>01002018</v>
          </cell>
          <cell r="E47" t="str">
            <v>A3</v>
          </cell>
          <cell r="F47" t="str">
            <v>Có bài viết Hội thảo cấp khoa trong tháng 03/2021</v>
          </cell>
          <cell r="G47" t="str">
            <v>A3</v>
          </cell>
          <cell r="I47" t="str">
            <v>A2</v>
          </cell>
          <cell r="J47" t="str">
            <v>Nhất trí đề nghị của đơn vị xếp A2</v>
          </cell>
          <cell r="K47" t="str">
            <v>A2</v>
          </cell>
          <cell r="L47" t="str">
            <v>Thống nhất với đề nghị của đơn vị, cá nhân có nhiều tích cực trong công việc của trường và đơn vị.</v>
          </cell>
        </row>
        <row r="48">
          <cell r="D48" t="str">
            <v>01002005</v>
          </cell>
          <cell r="E48" t="str">
            <v>A3</v>
          </cell>
          <cell r="F48" t="str">
            <v>Có sáng kiến được công nhận cấp trường</v>
          </cell>
          <cell r="G48" t="str">
            <v>A3</v>
          </cell>
          <cell r="I48" t="str">
            <v>A3</v>
          </cell>
          <cell r="K48" t="str">
            <v>A3</v>
          </cell>
        </row>
        <row r="49">
          <cell r="D49" t="str">
            <v>01023001</v>
          </cell>
          <cell r="E49" t="str">
            <v>A3</v>
          </cell>
          <cell r="F49" t="str">
            <v>Có bài viết Hội thảo cấp khoa trong tháng 03/2021</v>
          </cell>
          <cell r="G49" t="str">
            <v>A3</v>
          </cell>
          <cell r="I49" t="str">
            <v>A3</v>
          </cell>
          <cell r="K49" t="str">
            <v>A3</v>
          </cell>
        </row>
        <row r="50">
          <cell r="D50" t="str">
            <v>01017006</v>
          </cell>
          <cell r="E50" t="str">
            <v>A3</v>
          </cell>
          <cell r="F50" t="str">
            <v>Có bài viết Hội thảo cấp khoa trong tháng 03/2021</v>
          </cell>
          <cell r="G50" t="str">
            <v>A3</v>
          </cell>
          <cell r="I50" t="str">
            <v>A2</v>
          </cell>
          <cell r="J50" t="str">
            <v>Nhất trí đề nghị của đơn vị xếp A2</v>
          </cell>
          <cell r="K50" t="str">
            <v>A2</v>
          </cell>
          <cell r="L50" t="str">
            <v>Thống nhất với đề nghị của đơn vị, cá nhân có nhiều tích cực trong công việc của trường và đơn vị.</v>
          </cell>
        </row>
        <row r="51">
          <cell r="D51" t="str">
            <v>01002019</v>
          </cell>
          <cell r="E51" t="str">
            <v>A2</v>
          </cell>
          <cell r="F51" t="str">
            <v xml:space="preserve">Có tham gia đề án nâng cấp trường
</v>
          </cell>
          <cell r="G51" t="str">
            <v>A2</v>
          </cell>
          <cell r="I51" t="str">
            <v>A1</v>
          </cell>
          <cell r="J51" t="str">
            <v>Đề nghị xếp A1</v>
          </cell>
          <cell r="K51" t="str">
            <v>A1</v>
          </cell>
          <cell r="L51" t="str">
            <v>Thống nhất với đề nghị của nhóm thường trực HĐ, cá nhân có nhiều tích cực trong công việc của trường và đơn vị.</v>
          </cell>
        </row>
        <row r="52">
          <cell r="D52" t="str">
            <v>01002032</v>
          </cell>
          <cell r="E52" t="str">
            <v>A3</v>
          </cell>
          <cell r="F52" t="str">
            <v>Có bài viết Hội thảo cấp khoa trong tháng 03/2021</v>
          </cell>
          <cell r="G52" t="str">
            <v>A3</v>
          </cell>
          <cell r="I52" t="str">
            <v>A2</v>
          </cell>
          <cell r="J52" t="str">
            <v>Đề nghị xếp A2</v>
          </cell>
          <cell r="K52" t="str">
            <v>A2</v>
          </cell>
          <cell r="L52" t="str">
            <v>Thống nhất với đề nghị của nhóm thường trực HĐ, cá nhân có nhiều tích cực trong công việc của trường và đơn vị.</v>
          </cell>
        </row>
        <row r="53">
          <cell r="D53" t="str">
            <v>01007007</v>
          </cell>
          <cell r="E53" t="str">
            <v>A3</v>
          </cell>
          <cell r="F53" t="str">
            <v>Có sáng kiến được công nhận cấp trường</v>
          </cell>
          <cell r="G53" t="str">
            <v>A3</v>
          </cell>
          <cell r="I53" t="str">
            <v>A3</v>
          </cell>
          <cell r="K53" t="str">
            <v>A3</v>
          </cell>
        </row>
        <row r="54">
          <cell r="D54" t="str">
            <v>01007005</v>
          </cell>
          <cell r="E54" t="str">
            <v>A2</v>
          </cell>
          <cell r="F54" t="str">
            <v>Có sáng kiến được công nhận PVAH cấp ngành (QĐ số 1720/QĐ-GDĐT-VP ngày 21/8/2020)</v>
          </cell>
          <cell r="G54" t="str">
            <v>A2</v>
          </cell>
          <cell r="I54" t="str">
            <v>A2</v>
          </cell>
          <cell r="K54" t="str">
            <v>A2</v>
          </cell>
        </row>
        <row r="55">
          <cell r="D55" t="str">
            <v>01007006</v>
          </cell>
          <cell r="E55" t="str">
            <v>A3</v>
          </cell>
          <cell r="F55" t="str">
            <v>Có bài viết Hội thảo cấp khoa trong tháng 03/2021</v>
          </cell>
          <cell r="G55" t="str">
            <v>A3</v>
          </cell>
          <cell r="I55" t="str">
            <v>A2</v>
          </cell>
          <cell r="J55" t="str">
            <v>Nhất trí đề nghị của đơn vị xếp A2</v>
          </cell>
          <cell r="K55" t="str">
            <v>A2</v>
          </cell>
          <cell r="L55" t="str">
            <v>Thống nhất với đề nghị của đơn vị, cá nhân có nhiều tích cực trong công việc của trường và đơn vị.</v>
          </cell>
        </row>
        <row r="56">
          <cell r="D56" t="str">
            <v>01002007</v>
          </cell>
          <cell r="E56" t="str">
            <v>A3</v>
          </cell>
          <cell r="F56" t="str">
            <v>Có bài viết Hội thảo cấp khoa trong tháng 03/2021</v>
          </cell>
          <cell r="G56" t="str">
            <v>A3</v>
          </cell>
          <cell r="I56" t="str">
            <v>A3</v>
          </cell>
          <cell r="K56" t="str">
            <v>A3</v>
          </cell>
        </row>
        <row r="57">
          <cell r="E57">
            <v>13</v>
          </cell>
          <cell r="G57">
            <v>13</v>
          </cell>
          <cell r="H57" t="str">
            <v>0A1 + 0A2 + 12A3 + 1A4</v>
          </cell>
          <cell r="I57">
            <v>13</v>
          </cell>
          <cell r="J57" t="str">
            <v>0A1 + 0A2 + 12A3 + 1A4</v>
          </cell>
          <cell r="K57">
            <v>13</v>
          </cell>
          <cell r="L57" t="str">
            <v>0A1 + 0A2 + 12A3 + 1A4</v>
          </cell>
        </row>
        <row r="58">
          <cell r="D58" t="str">
            <v>01002023</v>
          </cell>
          <cell r="E58" t="str">
            <v>A3</v>
          </cell>
          <cell r="F58" t="str">
            <v>Có bài viết Hội thảo cấp khoa trong tháng 03/2021</v>
          </cell>
          <cell r="G58" t="str">
            <v>A3</v>
          </cell>
          <cell r="I58" t="str">
            <v>A3</v>
          </cell>
          <cell r="K58" t="str">
            <v>A3</v>
          </cell>
        </row>
        <row r="59">
          <cell r="D59" t="str">
            <v>01002010</v>
          </cell>
          <cell r="E59" t="str">
            <v>A3</v>
          </cell>
          <cell r="F59" t="str">
            <v>Có bài viết Hội thảo cấp khoa trong tháng 03/2021</v>
          </cell>
          <cell r="G59" t="str">
            <v>A3</v>
          </cell>
          <cell r="I59" t="str">
            <v>A3</v>
          </cell>
          <cell r="K59" t="str">
            <v>A3</v>
          </cell>
        </row>
        <row r="60">
          <cell r="D60" t="str">
            <v>01002012</v>
          </cell>
          <cell r="E60" t="str">
            <v>A3</v>
          </cell>
          <cell r="F60" t="str">
            <v>Có bài viết Hội thảo cấp khoa trong tháng 03/2021</v>
          </cell>
          <cell r="G60" t="str">
            <v>A3</v>
          </cell>
          <cell r="I60" t="str">
            <v>A3</v>
          </cell>
          <cell r="K60" t="str">
            <v>A3</v>
          </cell>
        </row>
        <row r="61">
          <cell r="D61" t="str">
            <v>01002028</v>
          </cell>
          <cell r="E61" t="str">
            <v>A3</v>
          </cell>
          <cell r="F61" t="str">
            <v>Có bài viết Hội thảo cấp khoa trong tháng 03/2021</v>
          </cell>
          <cell r="G61" t="str">
            <v>A3</v>
          </cell>
          <cell r="I61" t="str">
            <v>A3</v>
          </cell>
          <cell r="K61" t="str">
            <v>A3</v>
          </cell>
        </row>
        <row r="62">
          <cell r="D62" t="str">
            <v>01002027</v>
          </cell>
          <cell r="E62" t="str">
            <v>A3</v>
          </cell>
          <cell r="F62" t="str">
            <v>Có bài viết Hội thảo cấp khoa trong tháng 03/2021</v>
          </cell>
          <cell r="G62" t="str">
            <v>A3</v>
          </cell>
          <cell r="I62" t="str">
            <v>A3</v>
          </cell>
          <cell r="K62" t="str">
            <v>A3</v>
          </cell>
        </row>
        <row r="63">
          <cell r="D63" t="str">
            <v>01002013</v>
          </cell>
          <cell r="E63" t="str">
            <v>A3</v>
          </cell>
          <cell r="F63" t="str">
            <v>Có bài viết Hội thảo cấp khoa trong tháng 03/2021</v>
          </cell>
          <cell r="G63" t="str">
            <v>A3</v>
          </cell>
          <cell r="I63" t="str">
            <v>A3</v>
          </cell>
          <cell r="K63" t="str">
            <v>A3</v>
          </cell>
        </row>
        <row r="64">
          <cell r="D64" t="str">
            <v>01002031</v>
          </cell>
          <cell r="E64" t="str">
            <v>A3</v>
          </cell>
          <cell r="F64" t="str">
            <v>Có bài viết Hội thảo cấp khoa trong tháng 03/2021</v>
          </cell>
          <cell r="G64" t="str">
            <v>A3</v>
          </cell>
          <cell r="I64" t="str">
            <v>A3</v>
          </cell>
          <cell r="K64" t="str">
            <v>A3</v>
          </cell>
        </row>
        <row r="65">
          <cell r="D65" t="str">
            <v>01002034</v>
          </cell>
          <cell r="E65" t="str">
            <v>A3</v>
          </cell>
          <cell r="F65" t="str">
            <v>Có bài viết Hội thảo cấp khoa trong tháng 03/2021</v>
          </cell>
          <cell r="G65" t="str">
            <v>A3</v>
          </cell>
          <cell r="I65" t="str">
            <v>A3</v>
          </cell>
          <cell r="K65" t="str">
            <v>A3</v>
          </cell>
        </row>
        <row r="66">
          <cell r="D66" t="str">
            <v>01002033</v>
          </cell>
          <cell r="E66" t="str">
            <v>A3</v>
          </cell>
          <cell r="F66" t="str">
            <v>Có bài viết Hội thảo cấp khoa trong tháng 03/2021</v>
          </cell>
          <cell r="G66" t="str">
            <v>A3</v>
          </cell>
          <cell r="I66" t="str">
            <v>A3</v>
          </cell>
          <cell r="K66" t="str">
            <v>A3</v>
          </cell>
        </row>
        <row r="67">
          <cell r="D67" t="str">
            <v>01002035</v>
          </cell>
          <cell r="E67" t="str">
            <v>A3</v>
          </cell>
          <cell r="F67" t="str">
            <v>Có bài viết Hội thảo cấp khoa trong tháng 03/2021</v>
          </cell>
          <cell r="G67" t="str">
            <v>A3</v>
          </cell>
          <cell r="I67" t="str">
            <v>A3</v>
          </cell>
          <cell r="K67" t="str">
            <v>A3</v>
          </cell>
        </row>
        <row r="68">
          <cell r="D68" t="str">
            <v>01002036</v>
          </cell>
          <cell r="E68" t="str">
            <v>A3</v>
          </cell>
          <cell r="F68" t="str">
            <v>Có bài viết Hội thảo cấp khoa trong tháng 03/2021</v>
          </cell>
          <cell r="G68" t="str">
            <v>A3</v>
          </cell>
          <cell r="I68" t="str">
            <v>A3</v>
          </cell>
          <cell r="K68" t="str">
            <v>A3</v>
          </cell>
        </row>
        <row r="69">
          <cell r="D69" t="str">
            <v>01010068</v>
          </cell>
          <cell r="E69" t="str">
            <v>A3</v>
          </cell>
          <cell r="F69" t="str">
            <v>Có bài viết Hội thảo cấp khoa trong tháng 03/2021</v>
          </cell>
          <cell r="G69" t="str">
            <v>A3</v>
          </cell>
          <cell r="I69" t="str">
            <v>A3</v>
          </cell>
          <cell r="K69" t="str">
            <v>A3</v>
          </cell>
        </row>
        <row r="70">
          <cell r="D70" t="str">
            <v>01002038</v>
          </cell>
          <cell r="E70" t="str">
            <v>A4</v>
          </cell>
          <cell r="G70" t="str">
            <v>A4</v>
          </cell>
          <cell r="I70" t="str">
            <v>A4</v>
          </cell>
          <cell r="K70" t="str">
            <v>A4</v>
          </cell>
        </row>
        <row r="71">
          <cell r="E71">
            <v>15</v>
          </cell>
          <cell r="G71">
            <v>15</v>
          </cell>
          <cell r="H71" t="str">
            <v>0A1 + 5A2 + 6A3 + 4A4</v>
          </cell>
          <cell r="I71">
            <v>15</v>
          </cell>
          <cell r="J71" t="str">
            <v>1A1 + 6A2 + 6A3 + 2A4</v>
          </cell>
          <cell r="K71">
            <v>15</v>
          </cell>
          <cell r="L71" t="str">
            <v>1A1 + 6A2 + 6A3 + 2A4</v>
          </cell>
        </row>
        <row r="72">
          <cell r="E72">
            <v>10</v>
          </cell>
          <cell r="G72">
            <v>10</v>
          </cell>
          <cell r="H72" t="str">
            <v>0A1 + 4A2 + 4A3 + 2A4</v>
          </cell>
          <cell r="I72">
            <v>10</v>
          </cell>
          <cell r="J72" t="str">
            <v>1A1 + 5A2 + 3A3 + 1A4</v>
          </cell>
          <cell r="K72">
            <v>10</v>
          </cell>
          <cell r="L72" t="str">
            <v>1A1 + 5A2 + 3A3 + 1A4</v>
          </cell>
        </row>
        <row r="73">
          <cell r="D73" t="str">
            <v>01002002</v>
          </cell>
          <cell r="E73" t="str">
            <v>A2</v>
          </cell>
          <cell r="F73" t="str">
            <v>- Có bài viết đăng kỷ yếu hội thảo cấp trường (Hội thảo Quốc tế COSS 2020).
- Có sáng kiến được công nhận PVAH cấp ngành (QĐ số 1720/QĐ-GDĐT-VP ngày 21/8/2020)</v>
          </cell>
          <cell r="G73" t="str">
            <v>A2</v>
          </cell>
          <cell r="I73" t="str">
            <v>A1</v>
          </cell>
          <cell r="J73" t="str">
            <v>Đề nghị xếp A1</v>
          </cell>
          <cell r="K73" t="str">
            <v>A1</v>
          </cell>
          <cell r="L73" t="str">
            <v>Thống nhất với đề nghị của nhóm thường trực HĐ, cá nhân có nhiều tích cực trong công việc của trường và đơn vị.</v>
          </cell>
        </row>
        <row r="74">
          <cell r="D74" t="str">
            <v>01007001</v>
          </cell>
          <cell r="E74" t="str">
            <v>A2</v>
          </cell>
          <cell r="F74" t="str">
            <v>- Có bài viết đăng kỷ yếu hội thảo cấp trường (Hội thảo Quốc tế COSS 2020).</v>
          </cell>
          <cell r="G74" t="str">
            <v>A2</v>
          </cell>
          <cell r="I74" t="str">
            <v>A2</v>
          </cell>
          <cell r="K74" t="str">
            <v>A2</v>
          </cell>
        </row>
        <row r="75">
          <cell r="D75" t="str">
            <v>01009006</v>
          </cell>
          <cell r="E75" t="str">
            <v>A3</v>
          </cell>
          <cell r="F75" t="str">
            <v>Có bài viết Hội thảo cấp khoa trong tháng 03/2021</v>
          </cell>
          <cell r="G75" t="str">
            <v>A3</v>
          </cell>
          <cell r="I75" t="str">
            <v>A2</v>
          </cell>
          <cell r="J75" t="str">
            <v>Đề nghị xếp A2</v>
          </cell>
          <cell r="K75" t="str">
            <v>A2</v>
          </cell>
          <cell r="L75" t="str">
            <v>Thống nhất với đề nghị của nhóm thường trực HĐ, cá nhân có nhiều tích cực trong công việc của trường và đơn vị.</v>
          </cell>
        </row>
        <row r="76">
          <cell r="D76" t="str">
            <v>01009018</v>
          </cell>
          <cell r="E76" t="str">
            <v>A4</v>
          </cell>
          <cell r="G76" t="str">
            <v>A4</v>
          </cell>
          <cell r="I76" t="str">
            <v>A4</v>
          </cell>
          <cell r="K76" t="str">
            <v>A4</v>
          </cell>
        </row>
        <row r="77">
          <cell r="D77" t="str">
            <v>01009010</v>
          </cell>
          <cell r="E77" t="str">
            <v>A4</v>
          </cell>
          <cell r="G77" t="str">
            <v>A4</v>
          </cell>
          <cell r="I77" t="str">
            <v>A3</v>
          </cell>
          <cell r="J77" t="str">
            <v>Nhất trí đề nghị đơn vị xếp loại A3</v>
          </cell>
          <cell r="K77" t="str">
            <v>A3</v>
          </cell>
          <cell r="L77" t="str">
            <v>Thống nhất với đề nghị của đơn vị, cá nhân có nhiều tích cực trong công việc của trường và đơn vị.</v>
          </cell>
        </row>
        <row r="78">
          <cell r="D78" t="str">
            <v>01002004</v>
          </cell>
          <cell r="E78" t="str">
            <v>A2</v>
          </cell>
          <cell r="F78" t="str">
            <v>- Có bài viết đăng kỷ yếu hội thảo cấp trường (Hội thảo Quốc tế COSS 2020).
- Có sáng kiến được công nhận cấp trường</v>
          </cell>
          <cell r="G78" t="str">
            <v>A2</v>
          </cell>
          <cell r="I78" t="str">
            <v>A2</v>
          </cell>
          <cell r="K78" t="str">
            <v>A2</v>
          </cell>
        </row>
        <row r="79">
          <cell r="D79" t="str">
            <v>01009008</v>
          </cell>
          <cell r="E79" t="str">
            <v>A3</v>
          </cell>
          <cell r="F79" t="str">
            <v>Có bài viết Hội thảo cấp khoa trong tháng 03/2021</v>
          </cell>
          <cell r="G79" t="str">
            <v>A3</v>
          </cell>
          <cell r="I79" t="str">
            <v>A2</v>
          </cell>
          <cell r="J79" t="str">
            <v>Nhất trí đề nghị đơn vị xếp loại A2</v>
          </cell>
          <cell r="K79" t="str">
            <v>A2</v>
          </cell>
          <cell r="L79" t="str">
            <v>Thống nhất với đề nghị của đơn vị, cá nhân có nhiều tích cực trong công việc của trường và đơn vị.</v>
          </cell>
        </row>
        <row r="80">
          <cell r="D80" t="str">
            <v>01022058</v>
          </cell>
          <cell r="E80" t="str">
            <v>A3</v>
          </cell>
          <cell r="F80" t="str">
            <v>Có sáng kiến được công nhận cấp trường</v>
          </cell>
          <cell r="G80" t="str">
            <v>A3</v>
          </cell>
          <cell r="I80" t="str">
            <v>A3</v>
          </cell>
          <cell r="K80" t="str">
            <v>A3</v>
          </cell>
        </row>
        <row r="81">
          <cell r="D81" t="str">
            <v>01007004</v>
          </cell>
          <cell r="E81" t="str">
            <v>A3</v>
          </cell>
          <cell r="F81" t="str">
            <v>Có bài viết Hội thảo cấp khoa trong tháng 03/2021</v>
          </cell>
          <cell r="G81" t="str">
            <v>A3</v>
          </cell>
          <cell r="I81" t="str">
            <v>A3</v>
          </cell>
          <cell r="K81" t="str">
            <v>A3</v>
          </cell>
        </row>
        <row r="82">
          <cell r="D82" t="str">
            <v>01009012</v>
          </cell>
          <cell r="E82" t="str">
            <v>A2</v>
          </cell>
          <cell r="F82" t="str">
            <v>Có sáng kiến được công nhận PVAH cấp ngành (QĐ số 1720/QĐ-GDĐT-VP ngày 21/8/2020)</v>
          </cell>
          <cell r="G82" t="str">
            <v>A2</v>
          </cell>
          <cell r="I82" t="str">
            <v>A2</v>
          </cell>
          <cell r="K82" t="str">
            <v>A2</v>
          </cell>
        </row>
        <row r="83">
          <cell r="E83">
            <v>5</v>
          </cell>
          <cell r="G83">
            <v>5</v>
          </cell>
          <cell r="H83" t="str">
            <v>0A1 + 1A2 + 2A3 + 2A4</v>
          </cell>
          <cell r="I83">
            <v>5</v>
          </cell>
          <cell r="J83" t="str">
            <v>0A1 + 1A2 + 3A3 + 1A4</v>
          </cell>
          <cell r="K83">
            <v>5</v>
          </cell>
          <cell r="L83" t="str">
            <v>0A1 + 1A2 + 3A3 + 1A4</v>
          </cell>
        </row>
        <row r="84">
          <cell r="D84" t="str">
            <v>01002008</v>
          </cell>
          <cell r="E84" t="str">
            <v>A2</v>
          </cell>
          <cell r="F84" t="str">
            <v>Có sáng kiến được công nhận PVAH cấp ngành (QĐ số 1720/QĐ-GDĐT-VP ngày 21/8/2020)</v>
          </cell>
          <cell r="G84" t="str">
            <v>A2</v>
          </cell>
          <cell r="I84" t="str">
            <v>A2</v>
          </cell>
          <cell r="K84" t="str">
            <v>A2</v>
          </cell>
        </row>
        <row r="85">
          <cell r="D85" t="str">
            <v>01009011</v>
          </cell>
          <cell r="E85" t="str">
            <v>A3</v>
          </cell>
          <cell r="F85" t="str">
            <v>Có sáng kiến được công nhận cấp trường</v>
          </cell>
          <cell r="G85" t="str">
            <v>A3</v>
          </cell>
          <cell r="I85" t="str">
            <v>A3</v>
          </cell>
          <cell r="K85" t="str">
            <v>A3</v>
          </cell>
        </row>
        <row r="86">
          <cell r="D86" t="str">
            <v>01009019</v>
          </cell>
          <cell r="E86" t="str">
            <v>A3</v>
          </cell>
          <cell r="F86" t="str">
            <v>Có sáng kiến được công nhận cấp trường</v>
          </cell>
          <cell r="G86" t="str">
            <v>A3</v>
          </cell>
          <cell r="I86" t="str">
            <v>A3</v>
          </cell>
          <cell r="K86" t="str">
            <v>A3</v>
          </cell>
        </row>
        <row r="87">
          <cell r="D87" t="str">
            <v>01009028</v>
          </cell>
          <cell r="E87" t="str">
            <v>A4</v>
          </cell>
          <cell r="G87" t="str">
            <v>A4</v>
          </cell>
          <cell r="I87" t="str">
            <v>A4</v>
          </cell>
          <cell r="K87" t="str">
            <v>A4</v>
          </cell>
        </row>
        <row r="88">
          <cell r="D88" t="str">
            <v>01009026</v>
          </cell>
          <cell r="E88" t="str">
            <v>A4</v>
          </cell>
          <cell r="G88" t="str">
            <v>A4</v>
          </cell>
          <cell r="I88" t="str">
            <v>A3</v>
          </cell>
          <cell r="J88" t="str">
            <v>Đề nghị xếp A3</v>
          </cell>
          <cell r="K88" t="str">
            <v>A3</v>
          </cell>
          <cell r="L88" t="str">
            <v>Thống nhất với đề nghị của nhóm thường trực HĐ, cá nhân có nhiều tích cực trong công tác tuyển sinh của nhà trường.</v>
          </cell>
        </row>
        <row r="89">
          <cell r="E89">
            <v>7</v>
          </cell>
          <cell r="G89">
            <v>7</v>
          </cell>
          <cell r="H89" t="str">
            <v>0A1 + 4A2 + 3A3 + 0A4</v>
          </cell>
          <cell r="I89">
            <v>7</v>
          </cell>
          <cell r="J89" t="str">
            <v>1A1 + 4A2 + 2A3 + 0A4</v>
          </cell>
          <cell r="K89">
            <v>7</v>
          </cell>
          <cell r="L89" t="str">
            <v>1A1 + 4A2 + 2A3 + 0A4</v>
          </cell>
        </row>
        <row r="90">
          <cell r="E90">
            <v>6</v>
          </cell>
          <cell r="G90">
            <v>6</v>
          </cell>
          <cell r="H90" t="str">
            <v>0A1 + 3A2 + 3A3 + 0A4</v>
          </cell>
          <cell r="I90">
            <v>6</v>
          </cell>
          <cell r="J90" t="str">
            <v>1A1 + 3A2 + 2A3 + 0A4</v>
          </cell>
          <cell r="K90">
            <v>6</v>
          </cell>
          <cell r="L90" t="str">
            <v>1A1 + 3A2 + 2A3 + 0A4</v>
          </cell>
        </row>
        <row r="91">
          <cell r="D91" t="str">
            <v>01009009</v>
          </cell>
          <cell r="E91" t="str">
            <v>A2</v>
          </cell>
          <cell r="F91" t="str">
            <v>Có bài viết  được đăng kỷ yếu hội thảo cấp trường (Hội thảo Quốc tế COSS 2020).</v>
          </cell>
          <cell r="G91" t="str">
            <v>A2</v>
          </cell>
          <cell r="I91" t="str">
            <v>A1</v>
          </cell>
          <cell r="J91" t="str">
            <v>Đề nghị xếp A1</v>
          </cell>
          <cell r="K91" t="str">
            <v>A1</v>
          </cell>
          <cell r="L91" t="str">
            <v>Thống nhất với đề nghị của nhóm thường trực HĐ, cá nhân có nhiều tích cực trong công việc của trường và đơn vị.</v>
          </cell>
        </row>
        <row r="92">
          <cell r="D92" t="str">
            <v>01023002</v>
          </cell>
          <cell r="E92" t="str">
            <v>A3</v>
          </cell>
          <cell r="F92" t="str">
            <v>Có SK được công nhận cấp trường</v>
          </cell>
          <cell r="G92" t="str">
            <v>A3</v>
          </cell>
          <cell r="I92" t="str">
            <v>A2</v>
          </cell>
          <cell r="J92" t="str">
            <v>Đề nghị xếp A2, hỗ trợ Đảng ủy viên thực hiện kế hoạch và báo cáo đột xuất do Sở yêu cầu</v>
          </cell>
          <cell r="K92" t="str">
            <v>A2</v>
          </cell>
          <cell r="L92" t="str">
            <v>Thống nhất với đề nghị của nhóm thường trực HĐ, cá nhân có nhiều tích cực trong việc hỗ trợ Đảng ủy viên thực hiện kế hoạch và báo cáo đột xuất do Sở yêu cầu.</v>
          </cell>
        </row>
        <row r="93">
          <cell r="D93" t="str">
            <v>01006003</v>
          </cell>
          <cell r="E93" t="str">
            <v>A2</v>
          </cell>
          <cell r="F93" t="str">
            <v>Có bài viết  được đăng kỷ yếu hội thảo cấp trường (Hội thảo Quốc tế COSS 2020).</v>
          </cell>
          <cell r="G93" t="str">
            <v>A3</v>
          </cell>
          <cell r="I93" t="str">
            <v>A3</v>
          </cell>
          <cell r="K93" t="str">
            <v>A3</v>
          </cell>
        </row>
        <row r="94">
          <cell r="D94" t="str">
            <v>01013032</v>
          </cell>
          <cell r="E94" t="str">
            <v>A3</v>
          </cell>
          <cell r="F94" t="str">
            <v>Có bài viết Hội thảo cấp khoa trong tháng 03/2021</v>
          </cell>
          <cell r="G94" t="str">
            <v>A3</v>
          </cell>
          <cell r="I94" t="str">
            <v>A3</v>
          </cell>
          <cell r="K94" t="str">
            <v>A3</v>
          </cell>
        </row>
        <row r="95">
          <cell r="D95" t="str">
            <v>01022061</v>
          </cell>
          <cell r="E95" t="str">
            <v>A2</v>
          </cell>
          <cell r="F95" t="str">
            <v>Có bài viết  được đăng kỷ yếu hội thảo cấp trường (Hội thảo Quốc tế COSS 2020).</v>
          </cell>
          <cell r="G95" t="str">
            <v>A2</v>
          </cell>
          <cell r="I95" t="str">
            <v>A2</v>
          </cell>
          <cell r="K95" t="str">
            <v>A2</v>
          </cell>
        </row>
        <row r="96">
          <cell r="D96" t="str">
            <v>01015027</v>
          </cell>
          <cell r="E96" t="str">
            <v>A2</v>
          </cell>
          <cell r="F96" t="str">
            <v>Có sáng kiến được công nhận PVAH cấp ngành (QĐ số 1720/QĐ-GDĐT-VP ngày 21/8/2020)</v>
          </cell>
          <cell r="G96" t="str">
            <v>A2</v>
          </cell>
          <cell r="I96" t="str">
            <v>A2</v>
          </cell>
          <cell r="K96" t="str">
            <v>A2</v>
          </cell>
        </row>
        <row r="97">
          <cell r="E97">
            <v>1</v>
          </cell>
          <cell r="G97">
            <v>1</v>
          </cell>
          <cell r="H97" t="str">
            <v>0A1 + 1A2 + 0A3 + 0A4</v>
          </cell>
          <cell r="I97">
            <v>1</v>
          </cell>
          <cell r="J97" t="str">
            <v>0A1 + 1A2 + 0A3 + 0A4</v>
          </cell>
          <cell r="K97">
            <v>1</v>
          </cell>
          <cell r="L97" t="str">
            <v>0A1 + 1A2 + 0A3 + 0A4</v>
          </cell>
        </row>
        <row r="98">
          <cell r="D98" t="str">
            <v>01006006</v>
          </cell>
          <cell r="E98" t="str">
            <v>A2</v>
          </cell>
          <cell r="F98" t="str">
            <v>Có sáng kiến được công nhận PVAH cấp ngành (QĐ số 1720/QĐ-GDĐT-VP ngày 21/8/2020)</v>
          </cell>
          <cell r="G98" t="str">
            <v>A2</v>
          </cell>
          <cell r="I98" t="str">
            <v>A2</v>
          </cell>
          <cell r="K98" t="str">
            <v>A2</v>
          </cell>
        </row>
        <row r="99">
          <cell r="E99">
            <v>2</v>
          </cell>
          <cell r="G99">
            <v>2</v>
          </cell>
          <cell r="H99" t="str">
            <v>1A1 + 0A2 + 0A3 + 1A4</v>
          </cell>
          <cell r="I99">
            <v>2</v>
          </cell>
          <cell r="J99" t="str">
            <v>1A1 + 0A2 + 0A3 + 1A4</v>
          </cell>
          <cell r="K99">
            <v>2</v>
          </cell>
          <cell r="L99" t="str">
            <v>1A1 + 0A2 + 0A3 + 1A4</v>
          </cell>
        </row>
        <row r="100">
          <cell r="E100">
            <v>1</v>
          </cell>
          <cell r="G100">
            <v>1</v>
          </cell>
          <cell r="H100" t="str">
            <v>1A1 + 0A2 + 0A3 + 0A4</v>
          </cell>
          <cell r="I100">
            <v>1</v>
          </cell>
          <cell r="J100" t="str">
            <v>1A1 + 0A2 + 0A3 + 0A4</v>
          </cell>
          <cell r="K100">
            <v>1</v>
          </cell>
          <cell r="L100" t="str">
            <v>1A1 + 0A2 + 0A3 + 0A4</v>
          </cell>
        </row>
        <row r="101">
          <cell r="D101" t="str">
            <v>01005001</v>
          </cell>
          <cell r="E101" t="str">
            <v>A1</v>
          </cell>
          <cell r="F101" t="str">
            <v>- Tham gia Đề án hợp tác đào tạo trình độ cao đẳng chất lượng cao giữa Trường CĐ Lý Tự Trọng Tp.HCM với công ty TNHH Sản xuất và Kinh doanh VINFAST (QĐ số 496A/QĐ-LTT-ĐT ngày 30/5/2020)</v>
          </cell>
          <cell r="G101" t="str">
            <v>A1</v>
          </cell>
          <cell r="I101" t="str">
            <v>A1</v>
          </cell>
          <cell r="K101" t="str">
            <v>A1</v>
          </cell>
        </row>
        <row r="102">
          <cell r="E102">
            <v>1</v>
          </cell>
          <cell r="G102">
            <v>1</v>
          </cell>
          <cell r="H102" t="str">
            <v>0A1 + 0A2 + 0A3 + 1A4</v>
          </cell>
          <cell r="I102">
            <v>1</v>
          </cell>
          <cell r="J102" t="str">
            <v>0A1 + 0A2 + 0A3 + 1A4</v>
          </cell>
          <cell r="K102">
            <v>1</v>
          </cell>
          <cell r="L102" t="str">
            <v>0A1 + 0A2 + 0A3 + 1A4</v>
          </cell>
        </row>
        <row r="103">
          <cell r="D103" t="str">
            <v>01005003</v>
          </cell>
          <cell r="E103" t="str">
            <v>A4</v>
          </cell>
          <cell r="G103" t="str">
            <v>A4</v>
          </cell>
          <cell r="I103" t="str">
            <v>A4</v>
          </cell>
          <cell r="K103" t="str">
            <v>A4</v>
          </cell>
        </row>
        <row r="104">
          <cell r="E104">
            <v>36</v>
          </cell>
          <cell r="G104">
            <v>36</v>
          </cell>
          <cell r="H104" t="str">
            <v>1A1 + 4A2 + 5A3 + 25A4 + 1A DN</v>
          </cell>
          <cell r="I104">
            <v>36</v>
          </cell>
          <cell r="J104" t="str">
            <v>1A1 + 8A2 + 10A3 + 16A4 + 1A DN</v>
          </cell>
          <cell r="K104">
            <v>36</v>
          </cell>
          <cell r="L104" t="str">
            <v>1A1 + 8A2 + 10A3 + 16A4 + 1A DN</v>
          </cell>
        </row>
        <row r="105">
          <cell r="E105">
            <v>16</v>
          </cell>
          <cell r="G105">
            <v>16</v>
          </cell>
          <cell r="H105" t="str">
            <v>1A1 + 4A2 + 4A3 + 6A4 + 1A DN</v>
          </cell>
          <cell r="I105">
            <v>16</v>
          </cell>
          <cell r="J105" t="str">
            <v>1A1 + 8A2 + 4A3 + 2A4 + 1A DN</v>
          </cell>
          <cell r="K105">
            <v>16</v>
          </cell>
          <cell r="L105" t="str">
            <v>1A1 + 8A2 + 4A3 + 2A4 + 1A DN</v>
          </cell>
        </row>
        <row r="106">
          <cell r="D106" t="str">
            <v>01008028</v>
          </cell>
          <cell r="E106" t="str">
            <v>A1</v>
          </cell>
          <cell r="F106" t="str">
            <v>Tham gia xây dựng Chuẩn đầu ra ngành Kỹ thuật Nhiệt (theo CV đề nghị của trường)</v>
          </cell>
          <cell r="G106" t="str">
            <v>A1</v>
          </cell>
          <cell r="I106" t="str">
            <v>A1</v>
          </cell>
          <cell r="K106" t="str">
            <v>A1</v>
          </cell>
        </row>
        <row r="107">
          <cell r="D107" t="str">
            <v>01008002</v>
          </cell>
          <cell r="E107" t="str">
            <v>A2</v>
          </cell>
          <cell r="F107" t="str">
            <v>Có sáng kiến được công nhận PVAH cấp ngành (QĐ số 1720/QĐ-GDĐT-VP ngày 21/8/2020)</v>
          </cell>
          <cell r="G107" t="str">
            <v>A2</v>
          </cell>
          <cell r="I107" t="str">
            <v>A2</v>
          </cell>
          <cell r="K107" t="str">
            <v>A2</v>
          </cell>
        </row>
        <row r="108">
          <cell r="D108" t="str">
            <v>01025007</v>
          </cell>
          <cell r="E108" t="str">
            <v>A2</v>
          </cell>
          <cell r="F108" t="str">
            <v>Có bài viết  được đăng kỷ yếu hội thảo cấp trường (Hội thảo Quốc tế COSS 2020).</v>
          </cell>
          <cell r="G108" t="str">
            <v>A2</v>
          </cell>
          <cell r="I108" t="str">
            <v>A2</v>
          </cell>
          <cell r="K108" t="str">
            <v>A2</v>
          </cell>
        </row>
        <row r="109">
          <cell r="D109" t="str">
            <v>01008004</v>
          </cell>
          <cell r="E109" t="str">
            <v>A3</v>
          </cell>
          <cell r="F109" t="str">
            <v>Có sáng kiến được công nhận cấp trường</v>
          </cell>
          <cell r="G109" t="str">
            <v>A3</v>
          </cell>
          <cell r="I109" t="str">
            <v>A2</v>
          </cell>
          <cell r="J109" t="str">
            <v>Nhất trí đề nghị của đơn vị xếp loại A2</v>
          </cell>
          <cell r="K109" t="str">
            <v>A2</v>
          </cell>
          <cell r="L109" t="str">
            <v>Thống nhất với đề nghị của đơn vị, cá nhân có nhiều tích cực trong công việc của trường và đơn vị.</v>
          </cell>
        </row>
        <row r="110">
          <cell r="D110" t="str">
            <v>01009007</v>
          </cell>
          <cell r="E110" t="str">
            <v>A2</v>
          </cell>
          <cell r="F110" t="str">
            <v>Có sáng kiến được công nhận PVAH cấp ngành (QĐ số 1720/QĐ-GDĐT-VP ngày 21/8/2020)</v>
          </cell>
          <cell r="G110" t="str">
            <v>A2</v>
          </cell>
          <cell r="I110" t="str">
            <v>A2</v>
          </cell>
          <cell r="K110" t="str">
            <v>A2</v>
          </cell>
        </row>
        <row r="111">
          <cell r="D111" t="str">
            <v>01008008</v>
          </cell>
          <cell r="E111" t="str">
            <v>A3</v>
          </cell>
          <cell r="F111" t="str">
            <v>Có sáng kiến được công nhận cấp trường</v>
          </cell>
          <cell r="G111" t="str">
            <v>A DN</v>
          </cell>
          <cell r="I111" t="str">
            <v>A DN</v>
          </cell>
          <cell r="K111" t="str">
            <v>A DN</v>
          </cell>
        </row>
        <row r="112">
          <cell r="D112" t="str">
            <v>01008006</v>
          </cell>
          <cell r="E112" t="str">
            <v>A4</v>
          </cell>
          <cell r="G112" t="str">
            <v>A4</v>
          </cell>
          <cell r="I112" t="str">
            <v>A3</v>
          </cell>
          <cell r="J112" t="str">
            <v>Nhất trí đề nghị của đơn vị xếp A3</v>
          </cell>
          <cell r="K112" t="str">
            <v>A3</v>
          </cell>
          <cell r="L112" t="str">
            <v>Thống nhất với đề nghị của đơn vị, cá nhân có nhiều tích cực trong công việc của trường và đơn vị.</v>
          </cell>
        </row>
        <row r="113">
          <cell r="D113" t="str">
            <v>01002021</v>
          </cell>
          <cell r="E113" t="str">
            <v>A2</v>
          </cell>
          <cell r="F113" t="str">
            <v>Có sáng kiến được công nhận PVAH cấp ngành (QĐ số 1720/QĐ-GDĐT-VP ngày 21/8/2020)</v>
          </cell>
          <cell r="G113" t="str">
            <v>A2</v>
          </cell>
          <cell r="I113" t="str">
            <v>A2</v>
          </cell>
          <cell r="K113" t="str">
            <v>A2</v>
          </cell>
        </row>
        <row r="114">
          <cell r="D114" t="str">
            <v>01017009</v>
          </cell>
          <cell r="E114" t="str">
            <v>A3</v>
          </cell>
          <cell r="F114" t="str">
            <v>Có sáng kiến được công nhận cấp trường</v>
          </cell>
          <cell r="G114" t="str">
            <v>A3</v>
          </cell>
          <cell r="I114" t="str">
            <v>A2</v>
          </cell>
          <cell r="J114" t="str">
            <v>Nhất trí đề nghị của đơn vị xếp A2</v>
          </cell>
          <cell r="K114" t="str">
            <v>A2</v>
          </cell>
          <cell r="L114" t="str">
            <v>Thống nhất với đề nghị của đơn vị, cá nhân có nhiều tích cực trong công việc của trường và đơn vị.</v>
          </cell>
        </row>
        <row r="115">
          <cell r="D115" t="str">
            <v>01015026</v>
          </cell>
          <cell r="E115" t="str">
            <v>A4</v>
          </cell>
          <cell r="G115" t="str">
            <v>A4</v>
          </cell>
          <cell r="I115" t="str">
            <v>A3</v>
          </cell>
          <cell r="J115" t="str">
            <v>Nhất trí đề nghị của đơn vị xếp A3</v>
          </cell>
          <cell r="K115" t="str">
            <v>A3</v>
          </cell>
          <cell r="L115" t="str">
            <v>Thống nhất với đề nghị của đơn vị, cá nhân có nhiều tích cực trong công việc của trường và đơn vị.</v>
          </cell>
        </row>
        <row r="116">
          <cell r="D116" t="str">
            <v>01015028</v>
          </cell>
          <cell r="E116" t="str">
            <v>A4</v>
          </cell>
          <cell r="G116" t="str">
            <v>A4</v>
          </cell>
          <cell r="I116" t="str">
            <v>A3</v>
          </cell>
          <cell r="J116" t="str">
            <v>Nhất trí đề nghị của đơn vị xếp A3</v>
          </cell>
          <cell r="K116" t="str">
            <v>A3</v>
          </cell>
          <cell r="L116" t="str">
            <v>Thống nhất với đề nghị của đơn vị, cá nhân có nhiều tích cực trong công việc của trường và đơn vị.</v>
          </cell>
        </row>
        <row r="117">
          <cell r="D117" t="str">
            <v>01008005</v>
          </cell>
          <cell r="E117" t="str">
            <v>A3</v>
          </cell>
          <cell r="F117" t="str">
            <v>Có sáng kiến được công nhận cấp trường</v>
          </cell>
          <cell r="G117" t="str">
            <v>A3</v>
          </cell>
          <cell r="I117" t="str">
            <v>A2</v>
          </cell>
          <cell r="J117" t="str">
            <v>Nhất trí đề nghị của đơn vị xếp A2</v>
          </cell>
          <cell r="K117" t="str">
            <v>A2</v>
          </cell>
          <cell r="L117" t="str">
            <v>Thống nhất với đề nghị của đơn vị, cá nhân có nhiều tích cực trong công việc của trường và đơn vị.</v>
          </cell>
        </row>
        <row r="118">
          <cell r="D118" t="str">
            <v>01009005</v>
          </cell>
          <cell r="E118" t="str">
            <v>A4</v>
          </cell>
          <cell r="G118" t="str">
            <v>A4</v>
          </cell>
          <cell r="I118" t="str">
            <v>A3</v>
          </cell>
          <cell r="J118" t="str">
            <v>Nhất trí đề nghị của đơn vị xếp A3</v>
          </cell>
          <cell r="K118" t="str">
            <v>A3</v>
          </cell>
          <cell r="L118" t="str">
            <v>Thống nhất với đề nghị của đơn vị, cá nhân có nhiều tích cực trong công việc của trường và đơn vị.</v>
          </cell>
        </row>
        <row r="119">
          <cell r="D119" t="str">
            <v>01002003</v>
          </cell>
          <cell r="E119" t="str">
            <v>A4</v>
          </cell>
          <cell r="G119" t="str">
            <v>A4</v>
          </cell>
          <cell r="I119" t="str">
            <v>A4</v>
          </cell>
          <cell r="K119" t="str">
            <v>A4</v>
          </cell>
        </row>
        <row r="120">
          <cell r="D120" t="str">
            <v>01009014</v>
          </cell>
          <cell r="E120" t="str">
            <v>A4</v>
          </cell>
          <cell r="G120" t="str">
            <v>A4</v>
          </cell>
          <cell r="I120" t="str">
            <v>A4</v>
          </cell>
          <cell r="K120" t="str">
            <v>A4</v>
          </cell>
        </row>
        <row r="121">
          <cell r="D121" t="str">
            <v>01008034</v>
          </cell>
          <cell r="E121" t="str">
            <v>A3</v>
          </cell>
          <cell r="F121" t="str">
            <v>Có sáng kiến được công nhận cấp trường</v>
          </cell>
          <cell r="G121" t="str">
            <v>A3</v>
          </cell>
          <cell r="I121" t="str">
            <v>A2</v>
          </cell>
          <cell r="J121" t="str">
            <v>Nhất trí đề nghị của đơn vị xếp A2</v>
          </cell>
          <cell r="K121" t="str">
            <v>A2</v>
          </cell>
          <cell r="L121" t="str">
            <v>Thống nhất với đề nghị của đơn vị, cá nhân có nhiều tích cực trong công việc của trường và đơn vị.</v>
          </cell>
        </row>
        <row r="122">
          <cell r="E122">
            <v>20</v>
          </cell>
          <cell r="G122">
            <v>20</v>
          </cell>
          <cell r="H122" t="str">
            <v>0A1 + 0A2 + 1A3 + 19A4</v>
          </cell>
          <cell r="I122">
            <v>20</v>
          </cell>
          <cell r="J122" t="str">
            <v>0A1 + 0A2 + 6A3 + 14A4</v>
          </cell>
          <cell r="K122">
            <v>20</v>
          </cell>
          <cell r="L122" t="str">
            <v>0A1 + 0A2 + 6A3 + 14A4</v>
          </cell>
        </row>
        <row r="123">
          <cell r="D123" t="str">
            <v>01008021</v>
          </cell>
          <cell r="E123" t="str">
            <v>A4</v>
          </cell>
          <cell r="G123" t="str">
            <v>A4</v>
          </cell>
          <cell r="I123" t="str">
            <v>A3</v>
          </cell>
          <cell r="J123" t="str">
            <v>Nhất trí đề nghị của đơn vị xếp A3</v>
          </cell>
          <cell r="K123" t="str">
            <v>A3</v>
          </cell>
          <cell r="L123" t="str">
            <v>Thống nhất với đề nghị của đơn vị, cá nhân có nhiều tích cực trong công việc của trường và đơn vị.</v>
          </cell>
        </row>
        <row r="124">
          <cell r="D124" t="str">
            <v>01008009</v>
          </cell>
          <cell r="E124" t="str">
            <v>A4</v>
          </cell>
          <cell r="G124" t="str">
            <v>A4</v>
          </cell>
          <cell r="I124" t="str">
            <v>A3</v>
          </cell>
          <cell r="J124" t="str">
            <v>Nhất trí đề nghị của đơn vị xếp A3</v>
          </cell>
          <cell r="K124" t="str">
            <v>A3</v>
          </cell>
          <cell r="L124" t="str">
            <v>Thống nhất với đề nghị của đơn vị, cá nhân có nhiều tích cực trong công việc của trường và đơn vị.</v>
          </cell>
        </row>
        <row r="125">
          <cell r="D125" t="str">
            <v>01007003</v>
          </cell>
          <cell r="E125" t="str">
            <v>A4</v>
          </cell>
          <cell r="G125" t="str">
            <v>A4</v>
          </cell>
          <cell r="I125" t="str">
            <v>A4</v>
          </cell>
          <cell r="K125" t="str">
            <v>A4</v>
          </cell>
        </row>
        <row r="126">
          <cell r="D126" t="str">
            <v>01008031</v>
          </cell>
          <cell r="E126" t="str">
            <v>A4</v>
          </cell>
          <cell r="G126" t="str">
            <v>A4</v>
          </cell>
          <cell r="I126" t="str">
            <v>A4</v>
          </cell>
          <cell r="K126" t="str">
            <v>A4</v>
          </cell>
        </row>
        <row r="127">
          <cell r="D127" t="str">
            <v>01008018</v>
          </cell>
          <cell r="E127" t="str">
            <v>A4</v>
          </cell>
          <cell r="G127" t="str">
            <v>A4</v>
          </cell>
          <cell r="I127" t="str">
            <v>A4</v>
          </cell>
          <cell r="K127" t="str">
            <v>A4</v>
          </cell>
        </row>
        <row r="128">
          <cell r="D128" t="str">
            <v>01008024</v>
          </cell>
          <cell r="E128" t="str">
            <v>A4</v>
          </cell>
          <cell r="G128" t="str">
            <v>A4</v>
          </cell>
          <cell r="I128" t="str">
            <v>A4</v>
          </cell>
          <cell r="K128" t="str">
            <v>A4</v>
          </cell>
        </row>
        <row r="129">
          <cell r="D129" t="str">
            <v>01008039</v>
          </cell>
          <cell r="E129" t="str">
            <v>A4</v>
          </cell>
          <cell r="G129" t="str">
            <v>A4</v>
          </cell>
          <cell r="I129" t="str">
            <v>A4</v>
          </cell>
          <cell r="K129" t="str">
            <v>A4</v>
          </cell>
        </row>
        <row r="130">
          <cell r="D130" t="str">
            <v>01008040</v>
          </cell>
          <cell r="E130" t="str">
            <v>A4</v>
          </cell>
          <cell r="G130" t="str">
            <v>A4</v>
          </cell>
          <cell r="I130" t="str">
            <v>A4</v>
          </cell>
          <cell r="K130" t="str">
            <v>A4</v>
          </cell>
        </row>
        <row r="131">
          <cell r="D131" t="str">
            <v>01008041</v>
          </cell>
          <cell r="E131" t="str">
            <v>A4</v>
          </cell>
          <cell r="G131" t="str">
            <v>A4</v>
          </cell>
          <cell r="I131" t="str">
            <v>A4</v>
          </cell>
          <cell r="K131" t="str">
            <v>A4</v>
          </cell>
        </row>
        <row r="132">
          <cell r="D132" t="str">
            <v>01012027</v>
          </cell>
          <cell r="E132" t="str">
            <v>A3</v>
          </cell>
          <cell r="F132" t="str">
            <v>Có sáng kiến được công nhận cấp trường</v>
          </cell>
          <cell r="G132" t="str">
            <v>A3</v>
          </cell>
          <cell r="I132" t="str">
            <v>A3</v>
          </cell>
          <cell r="K132" t="str">
            <v>A3</v>
          </cell>
        </row>
        <row r="133">
          <cell r="D133" t="str">
            <v>01008012</v>
          </cell>
          <cell r="E133" t="str">
            <v>A4</v>
          </cell>
          <cell r="G133" t="str">
            <v>A4</v>
          </cell>
          <cell r="I133" t="str">
            <v>A3</v>
          </cell>
          <cell r="J133" t="str">
            <v>Nhất trí đề nghị của đơn vị xếp A3</v>
          </cell>
          <cell r="K133" t="str">
            <v>A3</v>
          </cell>
          <cell r="L133" t="str">
            <v>Thống nhất với đề nghị của đơn vị, cá nhân có nhiều tích cực trong công việc của trường và đơn vị.</v>
          </cell>
        </row>
        <row r="134">
          <cell r="D134" t="str">
            <v>01017008</v>
          </cell>
          <cell r="E134" t="str">
            <v>A4</v>
          </cell>
          <cell r="G134" t="str">
            <v>A4</v>
          </cell>
          <cell r="I134" t="str">
            <v>A3</v>
          </cell>
          <cell r="J134" t="str">
            <v>Nhất trí đề nghị của đơn vị xếp A3</v>
          </cell>
          <cell r="K134" t="str">
            <v>A3</v>
          </cell>
          <cell r="L134" t="str">
            <v>Thống nhất với đề nghị của đơn vị, cá nhân có nhiều tích cực trong công việc của trường và đơn vị.</v>
          </cell>
        </row>
        <row r="135">
          <cell r="D135" t="str">
            <v>01008033</v>
          </cell>
          <cell r="E135" t="str">
            <v>A4</v>
          </cell>
          <cell r="G135" t="str">
            <v>A4</v>
          </cell>
          <cell r="I135" t="str">
            <v>A3</v>
          </cell>
          <cell r="J135" t="str">
            <v>Nhất trí đề nghị của đơn vị xếp A3</v>
          </cell>
          <cell r="K135" t="str">
            <v>A3</v>
          </cell>
          <cell r="L135" t="str">
            <v>Thống nhất với đề nghị của đơn vị, cá nhân có nhiều tích cực trong công việc của trường và đơn vị.</v>
          </cell>
        </row>
        <row r="136">
          <cell r="D136" t="str">
            <v>01008032</v>
          </cell>
          <cell r="E136" t="str">
            <v>A4</v>
          </cell>
          <cell r="G136" t="str">
            <v>A4</v>
          </cell>
          <cell r="I136" t="str">
            <v>A4</v>
          </cell>
          <cell r="K136" t="str">
            <v>A4</v>
          </cell>
        </row>
        <row r="137">
          <cell r="D137" t="str">
            <v>01013033</v>
          </cell>
          <cell r="E137" t="str">
            <v>A4</v>
          </cell>
          <cell r="G137" t="str">
            <v>A4</v>
          </cell>
          <cell r="I137" t="str">
            <v>A4</v>
          </cell>
          <cell r="K137" t="str">
            <v>A4</v>
          </cell>
        </row>
        <row r="138">
          <cell r="D138" t="str">
            <v>01009015</v>
          </cell>
          <cell r="E138" t="str">
            <v>A4</v>
          </cell>
          <cell r="G138" t="str">
            <v>A4</v>
          </cell>
          <cell r="I138" t="str">
            <v>A4</v>
          </cell>
          <cell r="K138" t="str">
            <v>A4</v>
          </cell>
        </row>
        <row r="139">
          <cell r="D139" t="str">
            <v>01002009</v>
          </cell>
          <cell r="E139" t="str">
            <v>A4</v>
          </cell>
          <cell r="G139" t="str">
            <v>A4</v>
          </cell>
          <cell r="I139" t="str">
            <v>A4</v>
          </cell>
          <cell r="K139" t="str">
            <v>A4</v>
          </cell>
        </row>
        <row r="140">
          <cell r="D140" t="str">
            <v>01008043</v>
          </cell>
          <cell r="E140" t="str">
            <v>A4</v>
          </cell>
          <cell r="G140" t="str">
            <v>A4</v>
          </cell>
          <cell r="I140" t="str">
            <v>A4</v>
          </cell>
          <cell r="K140" t="str">
            <v>A4</v>
          </cell>
        </row>
        <row r="141">
          <cell r="D141" t="str">
            <v>01008042</v>
          </cell>
          <cell r="E141" t="str">
            <v>A4</v>
          </cell>
          <cell r="G141" t="str">
            <v>A4</v>
          </cell>
          <cell r="I141" t="str">
            <v>A4</v>
          </cell>
          <cell r="K141" t="str">
            <v>A4</v>
          </cell>
        </row>
        <row r="142">
          <cell r="D142" t="str">
            <v>01008044</v>
          </cell>
          <cell r="E142" t="str">
            <v>A4</v>
          </cell>
          <cell r="G142" t="str">
            <v>A4</v>
          </cell>
          <cell r="I142" t="str">
            <v>A4</v>
          </cell>
          <cell r="K142" t="str">
            <v>A4</v>
          </cell>
        </row>
        <row r="143">
          <cell r="E143">
            <v>33</v>
          </cell>
          <cell r="G143">
            <v>33</v>
          </cell>
          <cell r="H143" t="str">
            <v>1A1 + 0A2 + 4A3 + 28A4 + 0B1</v>
          </cell>
          <cell r="I143">
            <v>33</v>
          </cell>
          <cell r="J143" t="str">
            <v>1A1 + 0A2 + 4A3 + 28A4 + 0B1</v>
          </cell>
          <cell r="K143">
            <v>33</v>
          </cell>
          <cell r="L143" t="str">
            <v>1A1 + 0A2 + 4A3 + 28A4 + 0 B1</v>
          </cell>
        </row>
        <row r="144">
          <cell r="E144">
            <v>33</v>
          </cell>
          <cell r="G144">
            <v>33</v>
          </cell>
          <cell r="H144" t="str">
            <v>1A1 + 0A2 + 4A3 + 28A4 + 0B1</v>
          </cell>
          <cell r="I144">
            <v>33</v>
          </cell>
          <cell r="J144" t="str">
            <v>1A1 + 0A2 + 4A3 + 28A4 + 0B1</v>
          </cell>
          <cell r="K144">
            <v>33</v>
          </cell>
          <cell r="L144" t="str">
            <v>1A1 + 0A2 + 4A3 + 28A4 + 0 B1</v>
          </cell>
        </row>
        <row r="145">
          <cell r="D145" t="str">
            <v>01010006</v>
          </cell>
          <cell r="E145" t="str">
            <v>A2</v>
          </cell>
          <cell r="F145" t="str">
            <v>- Có bài viết đăng kỷ yếu hội thảo cấp trường (Hội thảo Quốc tế COSS 2020).
- Có bài viết hội thảo cấp khoa năm 2020</v>
          </cell>
          <cell r="G145" t="str">
            <v>A3</v>
          </cell>
          <cell r="I145" t="str">
            <v>A3</v>
          </cell>
          <cell r="K145" t="str">
            <v>A3</v>
          </cell>
        </row>
        <row r="146">
          <cell r="D146" t="str">
            <v>01010012</v>
          </cell>
          <cell r="E146" t="str">
            <v>A3</v>
          </cell>
          <cell r="F146" t="str">
            <v>Có viết bài hội thảo cấp khoa năm 2020</v>
          </cell>
          <cell r="G146" t="str">
            <v>A4</v>
          </cell>
          <cell r="I146" t="str">
            <v>A4</v>
          </cell>
          <cell r="K146" t="str">
            <v>A4</v>
          </cell>
        </row>
        <row r="147">
          <cell r="D147" t="str">
            <v>01004012</v>
          </cell>
          <cell r="E147" t="str">
            <v>A2</v>
          </cell>
          <cell r="F147" t="str">
            <v>Có bài viết đăng kỷ yếu hội thảo cấp trường (Hội thảo Quốc tế COSS 2020).</v>
          </cell>
          <cell r="G147" t="str">
            <v>A4</v>
          </cell>
          <cell r="I147" t="str">
            <v>A4</v>
          </cell>
          <cell r="K147" t="str">
            <v>A4</v>
          </cell>
        </row>
        <row r="148">
          <cell r="D148" t="str">
            <v>01010026</v>
          </cell>
          <cell r="E148" t="str">
            <v>A2</v>
          </cell>
          <cell r="F148" t="str">
            <v>Có bài viết đăng kỷ yếu hội thảo cấp trường (Hội thảo Quốc tế COSS 2020).</v>
          </cell>
          <cell r="G148" t="str">
            <v>A4</v>
          </cell>
          <cell r="I148" t="str">
            <v>A4</v>
          </cell>
          <cell r="K148" t="str">
            <v>A4</v>
          </cell>
        </row>
        <row r="149">
          <cell r="D149" t="str">
            <v>01010023</v>
          </cell>
          <cell r="E149" t="str">
            <v>A3</v>
          </cell>
          <cell r="F149" t="str">
            <v>Có bài viết Hội thảo cấp khoa trong tháng 03/2021</v>
          </cell>
          <cell r="G149" t="str">
            <v>A4</v>
          </cell>
          <cell r="I149" t="str">
            <v>A4</v>
          </cell>
          <cell r="K149" t="str">
            <v>A4</v>
          </cell>
        </row>
        <row r="150">
          <cell r="D150" t="str">
            <v>01010029</v>
          </cell>
          <cell r="E150" t="str">
            <v>A3</v>
          </cell>
          <cell r="F150" t="str">
            <v>Có sáng kiến được công nhận cấp trường</v>
          </cell>
          <cell r="G150" t="str">
            <v>A4</v>
          </cell>
          <cell r="I150" t="str">
            <v>A4</v>
          </cell>
          <cell r="K150" t="str">
            <v>A4</v>
          </cell>
        </row>
        <row r="151">
          <cell r="D151" t="str">
            <v>01010024</v>
          </cell>
          <cell r="E151" t="str">
            <v>A3</v>
          </cell>
          <cell r="F151" t="str">
            <v>Có viết bài hội thảo cấp khoa năm 2020</v>
          </cell>
          <cell r="G151" t="str">
            <v>A4</v>
          </cell>
          <cell r="I151" t="str">
            <v>A4</v>
          </cell>
          <cell r="K151" t="str">
            <v>A4</v>
          </cell>
        </row>
        <row r="152">
          <cell r="D152" t="str">
            <v>01010017</v>
          </cell>
          <cell r="E152" t="str">
            <v>A3</v>
          </cell>
          <cell r="F152" t="str">
            <v>- Có viết bài hội thảo cấp khoa năm 2020</v>
          </cell>
          <cell r="G152" t="str">
            <v>A4</v>
          </cell>
          <cell r="H152" t="str">
            <v xml:space="preserve">GV vào lớp trễ 8 phút </v>
          </cell>
          <cell r="I152" t="str">
            <v>A4</v>
          </cell>
          <cell r="J152" t="str">
            <v>Nhắc nhở</v>
          </cell>
          <cell r="K152" t="str">
            <v>A4</v>
          </cell>
          <cell r="L152" t="str">
            <v>Nhắc nhở GV thực hiện đún giờ giấc giảng dạy</v>
          </cell>
        </row>
        <row r="153">
          <cell r="D153" t="str">
            <v>01022048</v>
          </cell>
          <cell r="E153" t="str">
            <v>A3</v>
          </cell>
          <cell r="F153" t="str">
            <v>Có bài viết Hội thảo cấp khoa trong tháng 03/2021</v>
          </cell>
          <cell r="G153" t="str">
            <v>A4</v>
          </cell>
          <cell r="I153" t="str">
            <v>A4</v>
          </cell>
          <cell r="K153" t="str">
            <v>A4</v>
          </cell>
        </row>
        <row r="154">
          <cell r="D154" t="str">
            <v>01010039</v>
          </cell>
          <cell r="E154" t="str">
            <v>A2</v>
          </cell>
          <cell r="F154" t="str">
            <v>- Có bài viết đăng kỷ yếu hội thảo cấp trường (Hội thảo Quốc tế COSS 2020).
- Có bài viết hội thảo cấp khoa năm 2020</v>
          </cell>
          <cell r="G154" t="str">
            <v>A3</v>
          </cell>
          <cell r="H154" t="str">
            <v>Khoa đã nhắc nhở GV</v>
          </cell>
          <cell r="I154" t="str">
            <v>A3</v>
          </cell>
          <cell r="J154" t="str">
            <v>Nhắc nhở</v>
          </cell>
          <cell r="K154" t="str">
            <v>A3</v>
          </cell>
          <cell r="L154" t="str">
            <v>Nhắc nhở GV tham gia và thực hiện nghiêm các yêu cầu của buổi tập huấn</v>
          </cell>
        </row>
        <row r="155">
          <cell r="D155" t="str">
            <v>01010040</v>
          </cell>
          <cell r="E155" t="str">
            <v>A2</v>
          </cell>
          <cell r="F155" t="str">
            <v>- Có bài viết đăng kỷ yếu hội thảo cấp trường (Hội thảo Quốc tế COSS 2020).
- Có bài viết hội thảo cấp khoa năm 2020</v>
          </cell>
          <cell r="G155" t="str">
            <v>A4</v>
          </cell>
          <cell r="I155" t="str">
            <v>A4</v>
          </cell>
          <cell r="K155" t="str">
            <v>A4</v>
          </cell>
        </row>
        <row r="156">
          <cell r="D156" t="str">
            <v>01010009</v>
          </cell>
          <cell r="E156" t="str">
            <v>A3</v>
          </cell>
          <cell r="F156" t="str">
            <v>Có bài viết Hội thảo cấp khoa trong tháng 03/2021</v>
          </cell>
          <cell r="G156" t="str">
            <v>A4</v>
          </cell>
          <cell r="I156" t="str">
            <v>A4</v>
          </cell>
          <cell r="K156" t="str">
            <v>A4</v>
          </cell>
        </row>
        <row r="157">
          <cell r="D157" t="str">
            <v>01010020</v>
          </cell>
          <cell r="E157" t="str">
            <v>A3</v>
          </cell>
          <cell r="F157" t="str">
            <v>- Có sáng kiến được công nhận cấp trường</v>
          </cell>
          <cell r="G157" t="str">
            <v>A4</v>
          </cell>
          <cell r="I157" t="str">
            <v>A4</v>
          </cell>
          <cell r="K157" t="str">
            <v>A4</v>
          </cell>
        </row>
        <row r="158">
          <cell r="D158" t="str">
            <v>01010018</v>
          </cell>
          <cell r="E158" t="str">
            <v>A2</v>
          </cell>
          <cell r="F158" t="str">
            <v>- Có bài viết đăng kỷ yếu hội thảo cấp trường (Hội thảo Quốc tế COSS 2020).
- Có bài viết hội thảo cấp khoa năm 2020</v>
          </cell>
          <cell r="G158" t="str">
            <v>A4</v>
          </cell>
          <cell r="I158" t="str">
            <v>A4</v>
          </cell>
          <cell r="K158" t="str">
            <v>A4</v>
          </cell>
        </row>
        <row r="159">
          <cell r="D159" t="str">
            <v>01010019</v>
          </cell>
          <cell r="E159" t="str">
            <v>A4</v>
          </cell>
          <cell r="G159" t="str">
            <v>A4</v>
          </cell>
          <cell r="I159" t="str">
            <v>A4</v>
          </cell>
          <cell r="K159" t="str">
            <v>A4</v>
          </cell>
        </row>
        <row r="160">
          <cell r="D160" t="str">
            <v>01010015</v>
          </cell>
          <cell r="E160" t="str">
            <v>A3</v>
          </cell>
          <cell r="F160" t="str">
            <v>Có viết bài hội thảo cấp khoa năm 2020</v>
          </cell>
          <cell r="G160" t="str">
            <v>A4</v>
          </cell>
          <cell r="H160" t="str">
            <v>Khoa đã nhắc nhở GV</v>
          </cell>
          <cell r="I160" t="str">
            <v>A4</v>
          </cell>
          <cell r="J160" t="str">
            <v>Nhắc nhở</v>
          </cell>
          <cell r="K160" t="str">
            <v>A4</v>
          </cell>
          <cell r="L160" t="str">
            <v>Nhắc nhở GV tham gia và thực hiện nghiêm các yêu cầu của buổi tập huấn</v>
          </cell>
        </row>
        <row r="161">
          <cell r="D161" t="str">
            <v>01010027</v>
          </cell>
          <cell r="E161" t="str">
            <v>A4</v>
          </cell>
          <cell r="G161" t="str">
            <v>A4</v>
          </cell>
          <cell r="I161" t="str">
            <v>A4</v>
          </cell>
          <cell r="K161" t="str">
            <v>A4</v>
          </cell>
        </row>
        <row r="162">
          <cell r="D162" t="str">
            <v>01002025</v>
          </cell>
          <cell r="E162" t="str">
            <v>A4</v>
          </cell>
          <cell r="G162" t="str">
            <v>A4</v>
          </cell>
          <cell r="H162" t="str">
            <v>Khoa đã nhắc nhở GV</v>
          </cell>
          <cell r="I162" t="str">
            <v>A4</v>
          </cell>
          <cell r="J162" t="str">
            <v>Nhắc nhở</v>
          </cell>
          <cell r="K162" t="str">
            <v>A4</v>
          </cell>
          <cell r="L162" t="str">
            <v>Nhắc nhở GV tham gia và thực hiện nghiêm các yêu cầu của buổi tập huấn</v>
          </cell>
        </row>
        <row r="163">
          <cell r="D163" t="str">
            <v>01010162</v>
          </cell>
          <cell r="E163" t="str">
            <v>A4</v>
          </cell>
          <cell r="G163" t="str">
            <v>A4</v>
          </cell>
          <cell r="I163" t="str">
            <v>A4</v>
          </cell>
          <cell r="K163" t="str">
            <v>A4</v>
          </cell>
        </row>
        <row r="164">
          <cell r="D164" t="str">
            <v>01010141</v>
          </cell>
          <cell r="E164" t="str">
            <v>A3</v>
          </cell>
          <cell r="F164" t="str">
            <v>Có viết bài hội thảo cấp khoa năm 2020</v>
          </cell>
          <cell r="G164" t="str">
            <v>A4</v>
          </cell>
          <cell r="I164" t="str">
            <v>A4</v>
          </cell>
          <cell r="K164" t="str">
            <v>A4</v>
          </cell>
        </row>
        <row r="165">
          <cell r="D165" t="str">
            <v>01010033</v>
          </cell>
          <cell r="E165" t="str">
            <v>A3</v>
          </cell>
          <cell r="F165" t="str">
            <v>Có bài viết Hội thảo cấp khoa trong tháng 03/2021</v>
          </cell>
          <cell r="G165" t="str">
            <v>A4</v>
          </cell>
          <cell r="I165" t="str">
            <v>A4</v>
          </cell>
          <cell r="K165" t="str">
            <v>A4</v>
          </cell>
        </row>
        <row r="166">
          <cell r="D166" t="str">
            <v>01010037</v>
          </cell>
          <cell r="E166" t="str">
            <v>A1</v>
          </cell>
          <cell r="F166" t="str">
            <v>- Bài báo: Kiều Phương Chi, Mai Thế Tân, Dương Đức Kiên(2020), "Về một lớp không gian các họ số khả tổng",  Tạp Chí Khoa học Trường Đại học Vinh, ISSN 1859-2228</v>
          </cell>
          <cell r="G166" t="str">
            <v>A4</v>
          </cell>
          <cell r="I166" t="str">
            <v>A4</v>
          </cell>
          <cell r="K166" t="str">
            <v>A4</v>
          </cell>
        </row>
        <row r="167">
          <cell r="D167" t="str">
            <v>01010031</v>
          </cell>
          <cell r="E167" t="str">
            <v>A3</v>
          </cell>
          <cell r="F167" t="str">
            <v>Có viết bài hội thảo cấp khoa năm 2020</v>
          </cell>
          <cell r="G167" t="str">
            <v>A4</v>
          </cell>
          <cell r="I167" t="str">
            <v>A4</v>
          </cell>
          <cell r="K167" t="str">
            <v>A4</v>
          </cell>
        </row>
        <row r="168">
          <cell r="D168" t="str">
            <v>01005007</v>
          </cell>
          <cell r="E168" t="str">
            <v>A1</v>
          </cell>
          <cell r="F168" t="str">
            <v>- 2 Bài báo thuộc danh mục ISSI, 
- Có bài viết đăng kỷ yếu hội thảo cấp trường (Hội thảo Quốc tế COSS 2020)</v>
          </cell>
          <cell r="G168" t="str">
            <v>A1</v>
          </cell>
          <cell r="I168" t="str">
            <v>A1</v>
          </cell>
          <cell r="K168" t="str">
            <v>A1</v>
          </cell>
        </row>
        <row r="169">
          <cell r="D169" t="str">
            <v>01010007</v>
          </cell>
          <cell r="E169" t="str">
            <v>A3</v>
          </cell>
          <cell r="F169" t="str">
            <v>Có viết bài hội thảo cấp khoa năm 2020</v>
          </cell>
          <cell r="G169" t="str">
            <v>A3</v>
          </cell>
          <cell r="I169" t="str">
            <v>A3</v>
          </cell>
          <cell r="K169" t="str">
            <v>A3</v>
          </cell>
        </row>
        <row r="170">
          <cell r="D170" t="str">
            <v>01010016</v>
          </cell>
          <cell r="E170" t="str">
            <v>A4</v>
          </cell>
          <cell r="G170" t="str">
            <v>A4</v>
          </cell>
          <cell r="I170" t="str">
            <v>A4</v>
          </cell>
          <cell r="K170" t="str">
            <v>A4</v>
          </cell>
        </row>
        <row r="171">
          <cell r="D171" t="str">
            <v>01010028</v>
          </cell>
          <cell r="E171" t="str">
            <v>A2</v>
          </cell>
          <cell r="F171" t="str">
            <v>- Có bài viết đăng kỷ yếu hội thảo cấp trường (Hội thảo Quốc tế COSS 2020).</v>
          </cell>
          <cell r="G171" t="str">
            <v>A3</v>
          </cell>
          <cell r="I171" t="str">
            <v>A3</v>
          </cell>
          <cell r="K171" t="str">
            <v>A3</v>
          </cell>
        </row>
        <row r="172">
          <cell r="D172" t="str">
            <v>01010003</v>
          </cell>
          <cell r="E172" t="str">
            <v>A4</v>
          </cell>
          <cell r="G172" t="str">
            <v>A4</v>
          </cell>
          <cell r="I172" t="str">
            <v>A4</v>
          </cell>
          <cell r="K172" t="str">
            <v>A4</v>
          </cell>
        </row>
        <row r="173">
          <cell r="D173" t="str">
            <v>01010032</v>
          </cell>
          <cell r="E173" t="str">
            <v>A4</v>
          </cell>
          <cell r="G173" t="str">
            <v>A4</v>
          </cell>
          <cell r="H173" t="str">
            <v>Khoa đã nhắc nhở GV</v>
          </cell>
          <cell r="I173" t="str">
            <v>A4</v>
          </cell>
          <cell r="J173" t="str">
            <v>Nhắc nhở</v>
          </cell>
          <cell r="K173" t="str">
            <v>A4</v>
          </cell>
          <cell r="L173" t="str">
            <v>Nhắc nhở GV tham gia và thực hiện nghiêm các yêu cầu của buổi tập huấn</v>
          </cell>
        </row>
        <row r="174">
          <cell r="D174" t="str">
            <v>01010030</v>
          </cell>
          <cell r="E174" t="str">
            <v>A3</v>
          </cell>
          <cell r="F174" t="str">
            <v>Có viết bài hội thảo cấp khoa năm 2020</v>
          </cell>
          <cell r="G174" t="str">
            <v>A4</v>
          </cell>
          <cell r="I174" t="str">
            <v>A4</v>
          </cell>
          <cell r="K174" t="str">
            <v>A4</v>
          </cell>
        </row>
        <row r="175">
          <cell r="D175" t="str">
            <v>01010022</v>
          </cell>
          <cell r="E175" t="str">
            <v>A4</v>
          </cell>
          <cell r="G175" t="str">
            <v>A4</v>
          </cell>
          <cell r="H175" t="str">
            <v>Khoa đã nhắc nhở GV</v>
          </cell>
          <cell r="I175" t="str">
            <v>A4</v>
          </cell>
          <cell r="J175" t="str">
            <v>Nhắc nhở</v>
          </cell>
          <cell r="K175" t="str">
            <v>A4</v>
          </cell>
          <cell r="L175" t="str">
            <v>Nhắc nhở GV tham gia và thực hiện nghiêm các yêu cầu của buổi tập huấn</v>
          </cell>
        </row>
        <row r="176">
          <cell r="D176" t="str">
            <v>01010021</v>
          </cell>
          <cell r="E176" t="str">
            <v>A3</v>
          </cell>
          <cell r="F176" t="str">
            <v>Có viết bài hội thảo cấp khoa năm 2020</v>
          </cell>
          <cell r="G176" t="str">
            <v>A4</v>
          </cell>
          <cell r="H176" t="str">
            <v>Khoa đã nhắc nhở GV</v>
          </cell>
          <cell r="I176" t="str">
            <v>A4</v>
          </cell>
          <cell r="J176" t="str">
            <v>Nhắc nhở</v>
          </cell>
          <cell r="K176" t="str">
            <v>A4</v>
          </cell>
          <cell r="L176" t="str">
            <v>Nhắc nhở GV tham gia và thực hiện nghiêm các yêu cầu của buổi tập huấn</v>
          </cell>
        </row>
        <row r="177">
          <cell r="D177" t="str">
            <v>01022005</v>
          </cell>
          <cell r="E177" t="str">
            <v>A3</v>
          </cell>
          <cell r="F177" t="str">
            <v>Có bài viết Hội thảo cấp khoa trong tháng 03/2021</v>
          </cell>
          <cell r="G177" t="str">
            <v>A4</v>
          </cell>
          <cell r="H177" t="str">
            <v>Khoa đã nhắc nhở GV</v>
          </cell>
          <cell r="I177" t="str">
            <v>A4</v>
          </cell>
          <cell r="J177" t="str">
            <v>Nhắc nhở</v>
          </cell>
          <cell r="K177" t="str">
            <v>A4</v>
          </cell>
          <cell r="L177" t="str">
            <v>Nhắc nhở GV tham gia và thực hiện nghiêm các yêu cầu của buổi tập huấn</v>
          </cell>
        </row>
        <row r="178">
          <cell r="E178">
            <v>16</v>
          </cell>
          <cell r="G178">
            <v>16</v>
          </cell>
          <cell r="H178" t="str">
            <v>0A1 + 0A2 + 2A3 + 13A4 + 1A DN</v>
          </cell>
          <cell r="I178">
            <v>16</v>
          </cell>
          <cell r="J178" t="str">
            <v>0A1 + 0A2 + 2A3 + 13A4 + 1A DN + 0B1</v>
          </cell>
          <cell r="K178">
            <v>16</v>
          </cell>
          <cell r="L178" t="str">
            <v>0A1 + 0A2 + 2A3 + 13A4 + 1A DN + 0B1</v>
          </cell>
        </row>
        <row r="179">
          <cell r="E179">
            <v>16</v>
          </cell>
          <cell r="G179">
            <v>16</v>
          </cell>
          <cell r="H179" t="str">
            <v>0A1 + 0A2 + 2A3 + 13A4 + 1A DN</v>
          </cell>
          <cell r="I179">
            <v>16</v>
          </cell>
          <cell r="J179" t="str">
            <v>0A1 + 0A2 + 2A3 + 13A4 + 1A DN + 0B1</v>
          </cell>
          <cell r="K179">
            <v>16</v>
          </cell>
          <cell r="L179" t="str">
            <v>0A1 + 0A2 + 2A3 + 13A4 + 1A DN + 0B1</v>
          </cell>
        </row>
        <row r="180">
          <cell r="D180" t="str">
            <v>01011005</v>
          </cell>
          <cell r="E180" t="str">
            <v>A2</v>
          </cell>
          <cell r="F180" t="str">
            <v>- Có bài viết đăng kỷ yếu hội thảo cấp trường (Hội thảo Quốc tế COSS 2020).
- Có SK được công nhận cấp trường</v>
          </cell>
          <cell r="G180" t="str">
            <v>A4</v>
          </cell>
          <cell r="I180" t="str">
            <v>A4</v>
          </cell>
          <cell r="K180" t="str">
            <v>A4</v>
          </cell>
        </row>
        <row r="181">
          <cell r="D181" t="str">
            <v>01011011</v>
          </cell>
          <cell r="E181" t="str">
            <v>A2</v>
          </cell>
          <cell r="F181" t="str">
            <v>- Có bài viết đăng kỷ yếu hội thảo cấp trường (Hội thảo Quốc tế COSS 2020).</v>
          </cell>
          <cell r="G181" t="str">
            <v>A4</v>
          </cell>
          <cell r="I181" t="str">
            <v>A4</v>
          </cell>
          <cell r="K181" t="str">
            <v>A4</v>
          </cell>
        </row>
        <row r="182">
          <cell r="D182" t="str">
            <v>01011013</v>
          </cell>
          <cell r="E182" t="str">
            <v>A2</v>
          </cell>
          <cell r="F182" t="str">
            <v>- Có bài viết đăng kỷ yếu hội thảo cấp trường (Hội thảo Quốc tế COSS 2020).</v>
          </cell>
          <cell r="G182" t="str">
            <v>A3</v>
          </cell>
          <cell r="I182" t="str">
            <v>A3</v>
          </cell>
          <cell r="K182" t="str">
            <v>A3</v>
          </cell>
        </row>
        <row r="183">
          <cell r="D183" t="str">
            <v>01011009</v>
          </cell>
          <cell r="E183" t="str">
            <v>A2</v>
          </cell>
          <cell r="F183" t="str">
            <v>- Có bài viết đăng kỷ yếu hội thảo cấp trường (Hội thảo Quốc tế COSS 2020).</v>
          </cell>
          <cell r="G183" t="str">
            <v>A4</v>
          </cell>
          <cell r="I183" t="str">
            <v>A4</v>
          </cell>
          <cell r="K183" t="str">
            <v>A4</v>
          </cell>
        </row>
        <row r="184">
          <cell r="D184" t="str">
            <v>01011001</v>
          </cell>
          <cell r="E184" t="str">
            <v>A4</v>
          </cell>
          <cell r="G184" t="str">
            <v>A4</v>
          </cell>
          <cell r="H184" t="str">
            <v>Khoa đã nhắc nhở GV học online cần thực hiện việc điểm danh</v>
          </cell>
          <cell r="I184" t="str">
            <v>A4</v>
          </cell>
          <cell r="J184" t="str">
            <v>Nhắc nhở</v>
          </cell>
          <cell r="K184" t="str">
            <v>A4</v>
          </cell>
          <cell r="L184" t="str">
            <v>Nhắc nhở GV tham gia và thực hiện nghiêm các yêu cầu của buổi tập huấn</v>
          </cell>
        </row>
        <row r="185">
          <cell r="D185" t="str">
            <v>01011014</v>
          </cell>
          <cell r="E185" t="str">
            <v>A2</v>
          </cell>
          <cell r="F185" t="str">
            <v>- Có bài viết đăng kỷ yếu hội thảo cấp trường (Hội thảo Quốc tế COSS 2020).</v>
          </cell>
          <cell r="G185" t="str">
            <v>A4</v>
          </cell>
          <cell r="I185" t="str">
            <v>A4</v>
          </cell>
          <cell r="K185" t="str">
            <v>A4</v>
          </cell>
        </row>
        <row r="186">
          <cell r="D186" t="str">
            <v>01010005</v>
          </cell>
          <cell r="E186" t="str">
            <v>A2</v>
          </cell>
          <cell r="F186" t="str">
            <v>- Có bài viết đăng kỷ yếu hội thảo cấp trường (Hội thảo Quốc tế COSS 2020).</v>
          </cell>
          <cell r="G186" t="str">
            <v>A4</v>
          </cell>
          <cell r="I186" t="str">
            <v>A4</v>
          </cell>
          <cell r="K186" t="str">
            <v>A4</v>
          </cell>
        </row>
        <row r="187">
          <cell r="D187" t="str">
            <v>01011016</v>
          </cell>
          <cell r="E187" t="str">
            <v>A2</v>
          </cell>
          <cell r="F187" t="str">
            <v>- Có bài viết đăng kỷ yếu hội thảo cấp trường (Hội thảo Quốc tế COSS 2020).</v>
          </cell>
          <cell r="G187" t="str">
            <v>A4</v>
          </cell>
          <cell r="I187" t="str">
            <v>A4</v>
          </cell>
          <cell r="K187" t="str">
            <v>A4</v>
          </cell>
        </row>
        <row r="188">
          <cell r="D188" t="str">
            <v>01011012</v>
          </cell>
          <cell r="E188" t="str">
            <v>A2</v>
          </cell>
          <cell r="F188" t="str">
            <v>- Có bài viết đăng kỷ yếu hội thảo cấp trường (Hội thảo Quốc tế COSS 2020).</v>
          </cell>
          <cell r="G188" t="str">
            <v>A4</v>
          </cell>
          <cell r="H188" t="str">
            <v>Khoa đã nhắc nhở GV học online cần thực hiện việc điểm danh</v>
          </cell>
          <cell r="I188" t="str">
            <v>A4</v>
          </cell>
          <cell r="J188" t="str">
            <v>Nhắc nhở</v>
          </cell>
          <cell r="K188" t="str">
            <v>A4</v>
          </cell>
          <cell r="L188" t="str">
            <v>Nhắc nhở GV tham gia và thực hiện nghiêm các yêu cầu của buổi tập huấn</v>
          </cell>
        </row>
        <row r="189">
          <cell r="D189" t="str">
            <v>01011007</v>
          </cell>
          <cell r="E189" t="str">
            <v>A2</v>
          </cell>
          <cell r="F189" t="str">
            <v>- Có bài viết đăng kỷ yếu hội thảo cấp trường (Hội thảo Quốc tế COSS 2020).</v>
          </cell>
          <cell r="G189" t="str">
            <v>A4</v>
          </cell>
          <cell r="I189" t="str">
            <v>A4</v>
          </cell>
          <cell r="K189" t="str">
            <v>A4</v>
          </cell>
        </row>
        <row r="190">
          <cell r="D190" t="str">
            <v>01011008</v>
          </cell>
          <cell r="E190" t="str">
            <v>A2</v>
          </cell>
          <cell r="F190" t="str">
            <v>- Có bài viết đăng kỷ yếu hội thảo cấp trường (Hội thảo Quốc tế COSS 2020).</v>
          </cell>
          <cell r="G190" t="str">
            <v>A4</v>
          </cell>
          <cell r="I190" t="str">
            <v>A4</v>
          </cell>
          <cell r="K190" t="str">
            <v>A4</v>
          </cell>
        </row>
        <row r="191">
          <cell r="D191" t="str">
            <v>01011015</v>
          </cell>
          <cell r="E191" t="str">
            <v>A2</v>
          </cell>
          <cell r="F191" t="str">
            <v>- Có bài viết đăng kỷ yếu hội thảo cấp trường (Hội thảo Quốc tế COSS 2020).</v>
          </cell>
          <cell r="G191" t="str">
            <v>A4</v>
          </cell>
          <cell r="I191" t="str">
            <v>A4</v>
          </cell>
          <cell r="K191" t="str">
            <v>A4</v>
          </cell>
        </row>
        <row r="192">
          <cell r="D192" t="str">
            <v>01011010</v>
          </cell>
          <cell r="E192" t="str">
            <v>A2</v>
          </cell>
          <cell r="F192" t="str">
            <v>- Có bài viết đăng kỷ yếu hội thảo cấp trường (Hội thảo Quốc tế COSS 2020).</v>
          </cell>
          <cell r="G192" t="str">
            <v>A3</v>
          </cell>
          <cell r="I192" t="str">
            <v>A3</v>
          </cell>
          <cell r="K192" t="str">
            <v>A3</v>
          </cell>
        </row>
        <row r="193">
          <cell r="D193" t="str">
            <v>01011018</v>
          </cell>
          <cell r="E193" t="str">
            <v>A2</v>
          </cell>
          <cell r="F193" t="str">
            <v>- Có bài viết đăng kỷ yếu hội thảo cấp trường (Hội thảo Quốc tế COSS 2020).</v>
          </cell>
          <cell r="G193" t="str">
            <v>A DN</v>
          </cell>
          <cell r="H193" t="str">
            <v>GV nghỉ hộ sản từ 22/3/2021</v>
          </cell>
          <cell r="I193" t="str">
            <v>A DN</v>
          </cell>
          <cell r="K193" t="str">
            <v>A DN</v>
          </cell>
          <cell r="L193" t="str">
            <v>GV nghỉ hộ sản từ 22/3/2021</v>
          </cell>
        </row>
        <row r="194">
          <cell r="D194" t="str">
            <v>01011002</v>
          </cell>
          <cell r="E194" t="str">
            <v>A2</v>
          </cell>
          <cell r="F194" t="str">
            <v>- Có bài viết đăng kỷ yếu hội thảo cấp trường (Hội thảo Quốc tế COSS 2020).</v>
          </cell>
          <cell r="G194" t="str">
            <v>A4</v>
          </cell>
          <cell r="I194" t="str">
            <v>A4</v>
          </cell>
          <cell r="K194" t="str">
            <v>A4</v>
          </cell>
        </row>
        <row r="195">
          <cell r="D195" t="str">
            <v>01011006</v>
          </cell>
          <cell r="E195" t="str">
            <v>A2</v>
          </cell>
          <cell r="F195" t="str">
            <v>- Có bài viết đăng kỷ yếu hội thảo cấp trường (Hội thảo Quốc tế COSS 2020).</v>
          </cell>
          <cell r="G195" t="str">
            <v>A4</v>
          </cell>
          <cell r="H195" t="str">
            <v xml:space="preserve">GV việc vào  trễ 5 phút tiết SHCN ngày 29/4/2021
</v>
          </cell>
          <cell r="I195" t="str">
            <v>A4</v>
          </cell>
          <cell r="J195" t="str">
            <v>Nhắc nhở</v>
          </cell>
          <cell r="K195" t="str">
            <v>A4</v>
          </cell>
          <cell r="L195" t="str">
            <v>Nhắc nhở GV thực hiện đún giờ giấc giảng dạy</v>
          </cell>
        </row>
        <row r="196">
          <cell r="E196">
            <v>26</v>
          </cell>
          <cell r="G196">
            <v>26</v>
          </cell>
          <cell r="H196" t="str">
            <v>4A1 + 1A2 + 2A3 + 19A4 + 0B1 + 0B2 + 0C1</v>
          </cell>
          <cell r="I196">
            <v>26</v>
          </cell>
          <cell r="J196" t="str">
            <v>4A1 + 1A2 + 2A3 + 19A4 + 0B1 + 0B2 + 0C1</v>
          </cell>
          <cell r="K196">
            <v>26</v>
          </cell>
          <cell r="L196" t="str">
            <v>4A1 + 1A2 + 2A3 + 19A4 + 0B1 + 0B2 + 0C1</v>
          </cell>
        </row>
        <row r="197">
          <cell r="E197">
            <v>26</v>
          </cell>
          <cell r="G197">
            <v>26</v>
          </cell>
          <cell r="H197" t="str">
            <v>4A1 + 1A2 + 2A3 + 19A4 + 0B1 + 0B2 + 0C1</v>
          </cell>
          <cell r="I197">
            <v>26</v>
          </cell>
          <cell r="J197" t="str">
            <v>4A1 + 1A2 + 2A3 + 19A4 + 0B1 + 0B2 + 0C1</v>
          </cell>
          <cell r="K197">
            <v>26</v>
          </cell>
          <cell r="L197" t="str">
            <v>4A1 + 1A2 + 2A3 + 19A4 + 0B1 + 0B2 + 0C1</v>
          </cell>
        </row>
        <row r="198">
          <cell r="D198" t="str">
            <v>01012003</v>
          </cell>
          <cell r="E198" t="str">
            <v>A1</v>
          </cell>
          <cell r="F198" t="str">
            <v>- Tham gia Đề án hợp tác đào tạo trình độ cao đẳng chất lượng cao giữa Trường CĐ Lý Tự Trọng Tp.HCM với công ty TNHH Sản xuất và Kinh doanh VINFAST (QĐ số 496A/QĐ-LTT-ĐT ngày 30/5/2020)</v>
          </cell>
          <cell r="G198" t="str">
            <v>A1</v>
          </cell>
          <cell r="I198" t="str">
            <v>A1</v>
          </cell>
          <cell r="K198" t="str">
            <v>A1</v>
          </cell>
        </row>
        <row r="199">
          <cell r="D199" t="str">
            <v>01012008</v>
          </cell>
          <cell r="E199" t="str">
            <v>A3</v>
          </cell>
          <cell r="F199" t="str">
            <v>Kỷ yếu hội thảo khoa học cấp khoa</v>
          </cell>
          <cell r="G199" t="str">
            <v>A3</v>
          </cell>
          <cell r="I199" t="str">
            <v>A3</v>
          </cell>
          <cell r="K199" t="str">
            <v>A3</v>
          </cell>
        </row>
        <row r="200">
          <cell r="D200" t="str">
            <v>01012007</v>
          </cell>
          <cell r="E200" t="str">
            <v>A3</v>
          </cell>
          <cell r="F200" t="str">
            <v>Kỷ yếu hội thảo khoa học cấp khoa</v>
          </cell>
          <cell r="G200" t="str">
            <v>A4</v>
          </cell>
          <cell r="H200" t="str">
            <v xml:space="preserve">Khoa đã nhắc nhở GV. </v>
          </cell>
          <cell r="I200" t="str">
            <v>A4</v>
          </cell>
          <cell r="J200" t="str">
            <v>Nhắc nhở</v>
          </cell>
          <cell r="K200" t="str">
            <v>A4</v>
          </cell>
          <cell r="L200" t="str">
            <v>Nhắc nhở GV tham gia và thực hiện nghiêm các yêu cầu của buổi tập huấn</v>
          </cell>
        </row>
        <row r="201">
          <cell r="D201" t="str">
            <v>01012013</v>
          </cell>
          <cell r="E201" t="str">
            <v>A2</v>
          </cell>
          <cell r="F201" t="str">
            <v>- Có bài viết đăng kỷ yếu hội thảo cấp trường (Hội thảo Quốc tế COSS 2020).</v>
          </cell>
          <cell r="G201" t="str">
            <v>A2</v>
          </cell>
          <cell r="H201" t="str">
            <v xml:space="preserve">Khoa đã nhắc nhở GV. </v>
          </cell>
          <cell r="I201" t="str">
            <v>A2</v>
          </cell>
          <cell r="J201" t="str">
            <v>Nhắc nhở</v>
          </cell>
          <cell r="K201" t="str">
            <v>A2</v>
          </cell>
          <cell r="L201" t="str">
            <v>Nhắc nhở GV tham gia và thực hiện nghiêm các yêu cầu của buổi tập huấn</v>
          </cell>
        </row>
        <row r="202">
          <cell r="D202" t="str">
            <v>01012023</v>
          </cell>
          <cell r="E202" t="str">
            <v>A1</v>
          </cell>
          <cell r="F202" t="str">
            <v>- Nghiên cứu khoa học cấp trường năm 2020 thi công cánh tay robot 6 bậc tự do 
- Có bài viết đăng kỷ yếu hội thảo cấp trường (Hội thảo Quốc tế COSS 2020).</v>
          </cell>
          <cell r="G202" t="str">
            <v>A1</v>
          </cell>
          <cell r="H202" t="str">
            <v xml:space="preserve">Khoa đã nhắc nhở GV. </v>
          </cell>
          <cell r="I202" t="str">
            <v>A1</v>
          </cell>
          <cell r="J202" t="str">
            <v>Nhắc nhở</v>
          </cell>
          <cell r="K202" t="str">
            <v>A1</v>
          </cell>
          <cell r="L202" t="str">
            <v>Nhắc nhở GV tham gia và thực hiện nghiêm các yêu cầu của buổi tập huấn</v>
          </cell>
        </row>
        <row r="203">
          <cell r="D203" t="str">
            <v>01012014</v>
          </cell>
          <cell r="E203" t="str">
            <v>A3</v>
          </cell>
          <cell r="F203" t="str">
            <v>Có bài viết Hội thảo cấp khoa trong tháng 03/2021</v>
          </cell>
          <cell r="G203" t="str">
            <v>A4</v>
          </cell>
          <cell r="I203" t="str">
            <v>A4</v>
          </cell>
          <cell r="K203" t="str">
            <v>A4</v>
          </cell>
        </row>
        <row r="204">
          <cell r="D204" t="str">
            <v>01012005</v>
          </cell>
          <cell r="E204" t="str">
            <v>A2</v>
          </cell>
          <cell r="F204" t="str">
            <v>- Có bài viết đăng kỷ yếu hội thảo cấp trường (Hội thảo Quốc tế COSS 2020).</v>
          </cell>
          <cell r="G204" t="str">
            <v>A4</v>
          </cell>
          <cell r="I204" t="str">
            <v>A4</v>
          </cell>
          <cell r="K204" t="str">
            <v>A4</v>
          </cell>
        </row>
        <row r="205">
          <cell r="D205" t="str">
            <v>01012006</v>
          </cell>
          <cell r="E205" t="str">
            <v>A3</v>
          </cell>
          <cell r="F205" t="str">
            <v>Có bài viết Hội thảo cấp khoa trong tháng 03/2021</v>
          </cell>
          <cell r="G205" t="str">
            <v>A3</v>
          </cell>
          <cell r="H205" t="str">
            <v xml:space="preserve">Khoa đã nhắc nhở GV. </v>
          </cell>
          <cell r="I205" t="str">
            <v>A3</v>
          </cell>
          <cell r="J205" t="str">
            <v>Nhắc nhở</v>
          </cell>
          <cell r="K205" t="str">
            <v>A3</v>
          </cell>
          <cell r="L205" t="str">
            <v>Nhắc nhở GV tham gia và thực hiện nghiêm các yêu cầu của buổi tập huấn</v>
          </cell>
        </row>
        <row r="206">
          <cell r="D206" t="str">
            <v>01012004</v>
          </cell>
          <cell r="E206" t="str">
            <v>A4</v>
          </cell>
          <cell r="G206" t="str">
            <v>A4</v>
          </cell>
          <cell r="H206" t="str">
            <v>Khoa nhắc nhở GV phải bao quát lớp.</v>
          </cell>
          <cell r="I206" t="str">
            <v>A4</v>
          </cell>
          <cell r="J206" t="str">
            <v>Nhắc nhở</v>
          </cell>
          <cell r="K206" t="str">
            <v>A4</v>
          </cell>
          <cell r="L206" t="str">
            <v>Nhắc nhở GV tham gia và thực hiện nghiêm các yêu cầu của buổi tập huấn</v>
          </cell>
        </row>
        <row r="207">
          <cell r="D207" t="str">
            <v>01012012</v>
          </cell>
          <cell r="E207" t="str">
            <v>A4</v>
          </cell>
          <cell r="G207" t="str">
            <v>A4</v>
          </cell>
          <cell r="I207" t="str">
            <v>A4</v>
          </cell>
          <cell r="K207" t="str">
            <v>A4</v>
          </cell>
        </row>
        <row r="208">
          <cell r="D208" t="str">
            <v>01012016</v>
          </cell>
          <cell r="E208" t="str">
            <v>A4</v>
          </cell>
          <cell r="G208" t="str">
            <v>A4</v>
          </cell>
          <cell r="I208" t="str">
            <v>A4</v>
          </cell>
          <cell r="K208" t="str">
            <v>A4</v>
          </cell>
        </row>
        <row r="209">
          <cell r="D209" t="str">
            <v>01012015</v>
          </cell>
          <cell r="E209" t="str">
            <v>A4</v>
          </cell>
          <cell r="G209" t="str">
            <v>A4</v>
          </cell>
          <cell r="I209" t="str">
            <v>A4</v>
          </cell>
          <cell r="K209" t="str">
            <v>A4</v>
          </cell>
        </row>
        <row r="210">
          <cell r="D210" t="str">
            <v>01012019</v>
          </cell>
          <cell r="E210" t="str">
            <v>A4</v>
          </cell>
          <cell r="G210" t="str">
            <v>A4</v>
          </cell>
          <cell r="I210" t="str">
            <v>A4</v>
          </cell>
          <cell r="K210" t="str">
            <v>A4</v>
          </cell>
        </row>
        <row r="211">
          <cell r="D211" t="str">
            <v>01012018</v>
          </cell>
          <cell r="E211" t="str">
            <v>A4</v>
          </cell>
          <cell r="G211" t="str">
            <v>A4</v>
          </cell>
          <cell r="I211" t="str">
            <v>A4</v>
          </cell>
          <cell r="K211" t="str">
            <v>A4</v>
          </cell>
        </row>
        <row r="212">
          <cell r="D212" t="str">
            <v>01012017</v>
          </cell>
          <cell r="E212" t="str">
            <v>A3</v>
          </cell>
          <cell r="F212" t="str">
            <v>Kỷ yếu hội thảo khoa học cấp khoa</v>
          </cell>
          <cell r="G212" t="str">
            <v>A4</v>
          </cell>
          <cell r="I212" t="str">
            <v>A4</v>
          </cell>
          <cell r="K212" t="str">
            <v>A4</v>
          </cell>
        </row>
        <row r="213">
          <cell r="D213" t="str">
            <v>01012022</v>
          </cell>
          <cell r="E213" t="str">
            <v>A4</v>
          </cell>
          <cell r="G213" t="str">
            <v>A4</v>
          </cell>
          <cell r="I213" t="str">
            <v>A4</v>
          </cell>
          <cell r="K213" t="str">
            <v>A4</v>
          </cell>
        </row>
        <row r="214">
          <cell r="D214" t="str">
            <v>01012020</v>
          </cell>
          <cell r="E214" t="str">
            <v>A3</v>
          </cell>
          <cell r="F214" t="str">
            <v>Kỷ yếu hội thảo khoa học cấp khoa</v>
          </cell>
          <cell r="G214" t="str">
            <v>A4</v>
          </cell>
          <cell r="I214" t="str">
            <v>A4</v>
          </cell>
          <cell r="K214" t="str">
            <v>A4</v>
          </cell>
        </row>
        <row r="215">
          <cell r="D215" t="str">
            <v>01012021</v>
          </cell>
          <cell r="E215" t="str">
            <v>A4</v>
          </cell>
          <cell r="G215" t="str">
            <v>A4</v>
          </cell>
          <cell r="H215" t="str">
            <v xml:space="preserve">Khoa đã nhắc nhở GV. </v>
          </cell>
          <cell r="I215" t="str">
            <v>A4</v>
          </cell>
          <cell r="J215" t="str">
            <v>Nhắc nhở</v>
          </cell>
          <cell r="K215" t="str">
            <v>A4</v>
          </cell>
          <cell r="L215" t="str">
            <v>Nhắc nhở GV tham gia và thực hiện nghiêm các yêu cầu của buổi tập huấn</v>
          </cell>
        </row>
        <row r="216">
          <cell r="D216" t="str">
            <v>01012011</v>
          </cell>
          <cell r="E216" t="str">
            <v>A4</v>
          </cell>
          <cell r="G216" t="str">
            <v>A4</v>
          </cell>
          <cell r="I216" t="str">
            <v>A4</v>
          </cell>
          <cell r="K216" t="str">
            <v>A4</v>
          </cell>
        </row>
        <row r="217">
          <cell r="D217" t="str">
            <v>01017002</v>
          </cell>
          <cell r="E217" t="str">
            <v>A4</v>
          </cell>
          <cell r="G217" t="str">
            <v>A4</v>
          </cell>
          <cell r="I217" t="str">
            <v>A4</v>
          </cell>
          <cell r="K217" t="str">
            <v>A4</v>
          </cell>
        </row>
        <row r="218">
          <cell r="D218" t="str">
            <v>01012028</v>
          </cell>
          <cell r="E218" t="str">
            <v>A3</v>
          </cell>
          <cell r="F218" t="str">
            <v>Có SK được công nhận cấp trường</v>
          </cell>
          <cell r="G218" t="str">
            <v>A4</v>
          </cell>
          <cell r="I218" t="str">
            <v>A4</v>
          </cell>
          <cell r="K218" t="str">
            <v>A4</v>
          </cell>
        </row>
        <row r="219">
          <cell r="D219" t="str">
            <v>01012032</v>
          </cell>
          <cell r="E219" t="str">
            <v>A3</v>
          </cell>
          <cell r="F219" t="str">
            <v>Kỷ yếu hội thảo khoa học cấp khoa</v>
          </cell>
          <cell r="G219" t="str">
            <v>A4</v>
          </cell>
          <cell r="I219" t="str">
            <v>A4</v>
          </cell>
          <cell r="K219" t="str">
            <v>A4</v>
          </cell>
        </row>
        <row r="220">
          <cell r="D220" t="str">
            <v>01025017</v>
          </cell>
          <cell r="E220" t="str">
            <v>A1</v>
          </cell>
          <cell r="F220" t="str">
            <v xml:space="preserve">Nghiên cứu khoa học cấp trường năm 2020 thi công cánh tay robot 6 bậc tự do </v>
          </cell>
          <cell r="G220" t="str">
            <v>A1</v>
          </cell>
          <cell r="I220" t="str">
            <v>A1</v>
          </cell>
          <cell r="K220" t="str">
            <v>A1</v>
          </cell>
        </row>
        <row r="221">
          <cell r="D221" t="str">
            <v>01006004</v>
          </cell>
          <cell r="E221" t="str">
            <v>A3</v>
          </cell>
          <cell r="F221" t="str">
            <v>Kỷ yếu hội thảo khoa học cấp khoa</v>
          </cell>
          <cell r="G221" t="str">
            <v>A4</v>
          </cell>
          <cell r="I221" t="str">
            <v>A4</v>
          </cell>
          <cell r="K221" t="str">
            <v>A4</v>
          </cell>
        </row>
        <row r="222">
          <cell r="D222" t="str">
            <v>01013068</v>
          </cell>
          <cell r="E222" t="str">
            <v>A1</v>
          </cell>
          <cell r="F222" t="str">
            <v>- Nghiên cứu khoa học cấp trường năm 2020 Thi công xe điện chạy bằng năng lượng mặt trời
- Có bài viết đăng kỷ yếu hội thảo cấp trường (Hội thảo Quốc tế COSS 2020).</v>
          </cell>
          <cell r="G222" t="str">
            <v>A1</v>
          </cell>
          <cell r="I222" t="str">
            <v>A1</v>
          </cell>
          <cell r="K222" t="str">
            <v>A1</v>
          </cell>
        </row>
        <row r="223">
          <cell r="D223" t="str">
            <v>01012048</v>
          </cell>
          <cell r="E223" t="str">
            <v>A4</v>
          </cell>
          <cell r="G223" t="str">
            <v>A4</v>
          </cell>
          <cell r="I223" t="str">
            <v>A4</v>
          </cell>
          <cell r="K223" t="str">
            <v>A4</v>
          </cell>
        </row>
        <row r="224">
          <cell r="E224">
            <v>25</v>
          </cell>
          <cell r="G224">
            <v>25</v>
          </cell>
          <cell r="H224" t="str">
            <v>0A1 + 1A2 + 6A3 + 17A4 + 0B1 + 0B2 + 0C1 + 1D</v>
          </cell>
          <cell r="I224">
            <v>25</v>
          </cell>
          <cell r="J224" t="str">
            <v>1A1 + 0A2 + 6A3 + 17A4 + 0B1 + 0B2 + 0C1 + 1D</v>
          </cell>
          <cell r="K224">
            <v>25</v>
          </cell>
          <cell r="L224" t="str">
            <v>1A1 + 0A2 + 5A3 + 17A4 + 1B1 + 0B2 + 0C1 + 1D</v>
          </cell>
        </row>
        <row r="225">
          <cell r="E225">
            <v>25</v>
          </cell>
          <cell r="G225">
            <v>25</v>
          </cell>
          <cell r="H225" t="str">
            <v>0A1 + 1A2 + 6A3 + 17A4 + 0B1 + 0B2 + 0C1 + 1D</v>
          </cell>
          <cell r="I225">
            <v>25</v>
          </cell>
          <cell r="J225" t="str">
            <v>1A1 + 0A2 + 6A3 + 17A4 + 0B1 + 0B2 + 0C1 + 1D</v>
          </cell>
          <cell r="K225">
            <v>25</v>
          </cell>
          <cell r="L225" t="str">
            <v>1A1 + 0A2 + 5A3 + 17A4 + 1B1 + 0B2 + 0C1 + 1D</v>
          </cell>
        </row>
        <row r="226">
          <cell r="D226" t="str">
            <v>01015042</v>
          </cell>
          <cell r="E226" t="str">
            <v>A2</v>
          </cell>
          <cell r="F226" t="str">
            <v>- Có bài viết sáng kiến đạt PVAH cấp ngành (QĐ số 1720/QĐ-GDĐT ngày 21/8/2020)</v>
          </cell>
          <cell r="G226" t="str">
            <v>A2</v>
          </cell>
          <cell r="I226" t="str">
            <v>A1</v>
          </cell>
          <cell r="J226" t="str">
            <v>Đề nghị xếp A1</v>
          </cell>
          <cell r="K226" t="str">
            <v>A1</v>
          </cell>
          <cell r="L226" t="str">
            <v>Thống nhất với đề nghị của nhóm thường trực HĐ, cá nhân có nhiều tích cực trong công việc của trường và đơn vị.</v>
          </cell>
        </row>
        <row r="227">
          <cell r="D227" t="str">
            <v>01015005</v>
          </cell>
          <cell r="E227" t="str">
            <v>A3</v>
          </cell>
          <cell r="F227" t="str">
            <v>Bài tham luận cấp Khoa (Hội thảo khoa học Khoa Công nghệ Thông tin ngày 28/06/20)</v>
          </cell>
          <cell r="G227" t="str">
            <v>A4</v>
          </cell>
          <cell r="I227" t="str">
            <v>A4</v>
          </cell>
          <cell r="K227" t="str">
            <v>A4</v>
          </cell>
        </row>
        <row r="228">
          <cell r="D228" t="str">
            <v>01015022</v>
          </cell>
          <cell r="E228" t="str">
            <v>A2</v>
          </cell>
          <cell r="F228" t="str">
            <v>- Có bài viết đăng kỷ yếu hội thảo cấp trường (Hội thảo Quốc tế COSS 2020).
- Có bài viết sáng kiến đạt PVAH cấp ngành (QĐ số 1720/QĐ-GDĐT ngày 21/8/2020)</v>
          </cell>
          <cell r="G228" t="str">
            <v>A3</v>
          </cell>
          <cell r="I228" t="str">
            <v>A3</v>
          </cell>
          <cell r="K228" t="str">
            <v>A3</v>
          </cell>
        </row>
        <row r="229">
          <cell r="D229" t="str">
            <v>01015018</v>
          </cell>
          <cell r="E229" t="str">
            <v>A4</v>
          </cell>
          <cell r="G229" t="str">
            <v>A4</v>
          </cell>
          <cell r="I229" t="str">
            <v>A4</v>
          </cell>
          <cell r="K229" t="str">
            <v>A4</v>
          </cell>
        </row>
        <row r="230">
          <cell r="D230" t="str">
            <v>01015023</v>
          </cell>
          <cell r="E230" t="str">
            <v>A2</v>
          </cell>
          <cell r="F230" t="str">
            <v>- Có bài viết sáng kiến đạt PVAH cấp ngành (QĐ số 1720/QĐ-GDĐT ngày 21/8/2020)</v>
          </cell>
          <cell r="G230" t="str">
            <v>A3</v>
          </cell>
          <cell r="I230" t="str">
            <v>A3</v>
          </cell>
          <cell r="K230" t="str">
            <v>A3</v>
          </cell>
        </row>
        <row r="231">
          <cell r="D231" t="str">
            <v>01015020</v>
          </cell>
          <cell r="E231" t="str">
            <v>A4</v>
          </cell>
          <cell r="G231" t="str">
            <v>A4</v>
          </cell>
          <cell r="I231" t="str">
            <v>A4</v>
          </cell>
          <cell r="K231" t="str">
            <v>A4</v>
          </cell>
        </row>
        <row r="232">
          <cell r="D232" t="str">
            <v>01015041</v>
          </cell>
          <cell r="E232" t="str">
            <v>A4</v>
          </cell>
          <cell r="G232" t="str">
            <v>A4</v>
          </cell>
          <cell r="I232" t="str">
            <v>A4</v>
          </cell>
          <cell r="K232" t="str">
            <v>A4</v>
          </cell>
        </row>
        <row r="233">
          <cell r="D233" t="str">
            <v>01015001</v>
          </cell>
          <cell r="E233" t="str">
            <v>A2</v>
          </cell>
          <cell r="F233" t="str">
            <v>- Có bài viết đăng kỷ yếu hội thảo cấp trường (Hội thảo Quốc tế COSS 2020).
- Có bài viết sáng kiến đạt PVAH cấp ngành (QĐ số 1720/QĐ-GDĐT ngày 21/8/2020)</v>
          </cell>
          <cell r="G233" t="str">
            <v>A4</v>
          </cell>
          <cell r="I233" t="str">
            <v>A4</v>
          </cell>
          <cell r="K233" t="str">
            <v>A4</v>
          </cell>
        </row>
        <row r="234">
          <cell r="D234" t="str">
            <v>01015015</v>
          </cell>
          <cell r="E234" t="str">
            <v>A4</v>
          </cell>
          <cell r="G234" t="str">
            <v>A4</v>
          </cell>
          <cell r="H234" t="str">
            <v>Nhắc nhở GV điểm danh khi tham dự tập huấn trực tuyến</v>
          </cell>
          <cell r="I234" t="str">
            <v>A4</v>
          </cell>
          <cell r="J234" t="str">
            <v>Nhắc nhở</v>
          </cell>
          <cell r="K234" t="str">
            <v>A4</v>
          </cell>
          <cell r="L234" t="str">
            <v>Nhắc nhở GV tham gia và thực hiện nghiêm các yêu cầu của buổi tập huấn</v>
          </cell>
        </row>
        <row r="235">
          <cell r="D235" t="str">
            <v>01015019</v>
          </cell>
          <cell r="E235" t="str">
            <v>A2</v>
          </cell>
          <cell r="F235" t="str">
            <v>- Có bài viết sáng kiến đạt PVAH cấp ngành (QĐ số 1720/QĐ-GDĐT ngày 21/8/2020)</v>
          </cell>
          <cell r="G235" t="str">
            <v>A3</v>
          </cell>
          <cell r="I235" t="str">
            <v>A3</v>
          </cell>
          <cell r="K235" t="str">
            <v>A4</v>
          </cell>
          <cell r="L235" t="str">
            <v>GV Chưa thực hiện đúng trách nhiệm Trưởng bộ môn về duyệt giáo án giảng dạy của thầy Cao Phong</v>
          </cell>
        </row>
        <row r="236">
          <cell r="D236" t="str">
            <v>01015002</v>
          </cell>
          <cell r="E236" t="str">
            <v>A3</v>
          </cell>
          <cell r="F236" t="str">
            <v>Bài tham luận cấp Khoa (Hội thảo khoa học Khoa Công nghệ Thông tin ngày 28/06/20)</v>
          </cell>
          <cell r="G236" t="str">
            <v>A3</v>
          </cell>
          <cell r="I236" t="str">
            <v>A3</v>
          </cell>
          <cell r="K236" t="str">
            <v>A3</v>
          </cell>
        </row>
        <row r="237">
          <cell r="D237" t="str">
            <v>01015013</v>
          </cell>
          <cell r="E237" t="str">
            <v>A3</v>
          </cell>
          <cell r="F237" t="str">
            <v>- Bài tham luận cấp Khoa (Hội thảo khoa học Khoa Công nghệ Thông tin ngày 28/06/20)</v>
          </cell>
          <cell r="G237" t="str">
            <v>A4</v>
          </cell>
          <cell r="I237" t="str">
            <v>A4</v>
          </cell>
          <cell r="K237" t="str">
            <v>A4</v>
          </cell>
        </row>
        <row r="238">
          <cell r="D238" t="str">
            <v>01015006</v>
          </cell>
          <cell r="E238" t="str">
            <v>A2</v>
          </cell>
          <cell r="F238" t="str">
            <v>- Có bài viết sáng kiến đạt PVAH cấp ngành (QĐ số 1720/QĐ-GDĐT ngày 21/8/2020)</v>
          </cell>
          <cell r="G238" t="str">
            <v>A3</v>
          </cell>
          <cell r="I238" t="str">
            <v>A3</v>
          </cell>
          <cell r="K238" t="str">
            <v>A3</v>
          </cell>
        </row>
        <row r="239">
          <cell r="D239" t="str">
            <v>01018001</v>
          </cell>
          <cell r="E239" t="str">
            <v>A2</v>
          </cell>
          <cell r="F239" t="str">
            <v>- Có bài viết sáng kiến đạt PVAH cấp ngành (QĐ số 1720/QĐ-GDĐT ngày 21/8/2020)</v>
          </cell>
          <cell r="G239" t="str">
            <v>D</v>
          </cell>
          <cell r="I239" t="str">
            <v>D</v>
          </cell>
          <cell r="J239" t="str">
            <v>Vi phạm chuyên môn giảng dạy</v>
          </cell>
          <cell r="K239" t="str">
            <v>D</v>
          </cell>
          <cell r="L239" t="str">
            <v>GV vi phạm quy định về chuyên môn giảng dạy</v>
          </cell>
        </row>
        <row r="240">
          <cell r="D240" t="str">
            <v>01015004</v>
          </cell>
          <cell r="E240" t="str">
            <v>A2</v>
          </cell>
          <cell r="F240" t="str">
            <v>- Có bài viết sáng kiến đạt PVAH cấp ngành (QĐ số 1720/QĐ-GDĐT ngày 21/8/2020)</v>
          </cell>
          <cell r="G240" t="str">
            <v>A3</v>
          </cell>
          <cell r="I240" t="str">
            <v>A3</v>
          </cell>
          <cell r="K240" t="str">
            <v>A3</v>
          </cell>
        </row>
        <row r="241">
          <cell r="D241" t="str">
            <v>01015010</v>
          </cell>
          <cell r="E241" t="str">
            <v>A4</v>
          </cell>
          <cell r="G241" t="str">
            <v>A4</v>
          </cell>
          <cell r="I241" t="str">
            <v>A4</v>
          </cell>
          <cell r="K241" t="str">
            <v>A4</v>
          </cell>
        </row>
        <row r="242">
          <cell r="D242" t="str">
            <v>01015017</v>
          </cell>
          <cell r="E242" t="str">
            <v>A4</v>
          </cell>
          <cell r="G242" t="str">
            <v>A4</v>
          </cell>
          <cell r="I242" t="str">
            <v>A4</v>
          </cell>
          <cell r="K242" t="str">
            <v>A4</v>
          </cell>
        </row>
        <row r="243">
          <cell r="D243" t="str">
            <v>01015016</v>
          </cell>
          <cell r="E243" t="str">
            <v>A4</v>
          </cell>
          <cell r="G243" t="str">
            <v>A4</v>
          </cell>
          <cell r="I243" t="str">
            <v>A4</v>
          </cell>
          <cell r="K243" t="str">
            <v>A4</v>
          </cell>
        </row>
        <row r="244">
          <cell r="D244" t="str">
            <v>01015003</v>
          </cell>
          <cell r="E244" t="str">
            <v>A4</v>
          </cell>
          <cell r="G244" t="str">
            <v>A4</v>
          </cell>
          <cell r="I244" t="str">
            <v>A4</v>
          </cell>
          <cell r="K244" t="str">
            <v>A4</v>
          </cell>
        </row>
        <row r="245">
          <cell r="D245" t="str">
            <v>01015031</v>
          </cell>
          <cell r="E245" t="str">
            <v>A4</v>
          </cell>
          <cell r="G245" t="str">
            <v>A4</v>
          </cell>
          <cell r="I245" t="str">
            <v>A4</v>
          </cell>
          <cell r="K245" t="str">
            <v>A4</v>
          </cell>
        </row>
        <row r="246">
          <cell r="D246" t="str">
            <v>01015025</v>
          </cell>
          <cell r="E246" t="str">
            <v>A2</v>
          </cell>
          <cell r="F246" t="str">
            <v>Có bài viết sáng kiến đạt PVAH cấp ngành (QĐ số 1720/QĐ-GDĐT ngày 21/8/2020)</v>
          </cell>
          <cell r="G246" t="str">
            <v>A4</v>
          </cell>
          <cell r="I246" t="str">
            <v>A4</v>
          </cell>
          <cell r="K246" t="str">
            <v>A4</v>
          </cell>
        </row>
        <row r="247">
          <cell r="D247" t="str">
            <v>01017001</v>
          </cell>
          <cell r="E247" t="str">
            <v>A2</v>
          </cell>
          <cell r="F247" t="str">
            <v>- Có bài viết đăng kỷ yếu hội thảo cấp trường (Hội thảo Quốc tế COSS 2020).
- Có bài viết sáng kiến đạt PVAH cấp ngành (QĐ số 1720/QĐ-GDĐT ngày 21/8/2020)</v>
          </cell>
          <cell r="G247" t="str">
            <v>A4</v>
          </cell>
          <cell r="I247" t="str">
            <v>A4</v>
          </cell>
          <cell r="K247" t="str">
            <v>A4</v>
          </cell>
        </row>
        <row r="248">
          <cell r="D248" t="str">
            <v>01015012</v>
          </cell>
          <cell r="E248" t="str">
            <v>A2</v>
          </cell>
          <cell r="F248" t="str">
            <v>- Có bài viết sáng kiến đạt PVAH cấp ngành (QĐ số 1720/QĐ-GDĐT ngày 21/8/2020)</v>
          </cell>
          <cell r="G248" t="str">
            <v>A4</v>
          </cell>
          <cell r="I248" t="str">
            <v>A4</v>
          </cell>
          <cell r="K248" t="str">
            <v>A4</v>
          </cell>
        </row>
        <row r="249">
          <cell r="D249" t="str">
            <v>01015008</v>
          </cell>
          <cell r="E249" t="str">
            <v>A2</v>
          </cell>
          <cell r="F249" t="str">
            <v>- Có bài viết đăng kỷ yếu hội thảo cấp trường (Hội thảo Quốc tế COSS 2020).</v>
          </cell>
          <cell r="G249" t="str">
            <v>A4</v>
          </cell>
          <cell r="I249" t="str">
            <v>A4</v>
          </cell>
          <cell r="K249" t="str">
            <v>B1</v>
          </cell>
          <cell r="L249" t="str">
            <v>GV không chấp hành theo sự phân công của Lãnh đạo đơn vị</v>
          </cell>
        </row>
        <row r="250">
          <cell r="D250" t="str">
            <v>01015021</v>
          </cell>
          <cell r="E250" t="str">
            <v>A4</v>
          </cell>
          <cell r="G250" t="str">
            <v>A4</v>
          </cell>
          <cell r="I250" t="str">
            <v>A4</v>
          </cell>
          <cell r="K250" t="str">
            <v>A4</v>
          </cell>
        </row>
        <row r="251">
          <cell r="E251">
            <v>25</v>
          </cell>
          <cell r="G251">
            <v>25</v>
          </cell>
          <cell r="H251" t="str">
            <v>5A1 + 3A2 + 16A3 + 1A4 + 0B1 + 0B2 + 0C2</v>
          </cell>
          <cell r="I251">
            <v>25</v>
          </cell>
          <cell r="J251" t="str">
            <v>2A1 + 2A2 + 18A3 + 3A4 + 0B1 + 0B2 + 0C2</v>
          </cell>
          <cell r="K251">
            <v>25</v>
          </cell>
          <cell r="L251" t="str">
            <v>2A1 + 2A2 + 18A3 + 3A4 + 0B1 + 0B2 + 0C1 + 0C2</v>
          </cell>
        </row>
        <row r="252">
          <cell r="E252">
            <v>24</v>
          </cell>
          <cell r="G252">
            <v>24</v>
          </cell>
          <cell r="H252" t="str">
            <v>4A1 + 3A2 + 16A3 + 1A4 + 0B1 + 0B2 + 0C2</v>
          </cell>
          <cell r="I252">
            <v>24</v>
          </cell>
          <cell r="J252" t="str">
            <v>1A1 + 2A2 + 18A3 + 3A4 + 0B1 + 0B2 + 0C2</v>
          </cell>
          <cell r="K252">
            <v>24</v>
          </cell>
          <cell r="L252" t="str">
            <v>1A1 + 2A2 + 18A3 + 3A4 + 0B1 + 0B2 + 0C1 + 0C2</v>
          </cell>
        </row>
        <row r="253">
          <cell r="D253" t="str">
            <v>01013003</v>
          </cell>
          <cell r="E253" t="str">
            <v>A1</v>
          </cell>
          <cell r="F253" t="str">
            <v>- Tham gia Đề án hợp tác đào tạo trình độ cao đẳng chất lượng cao giữa Trường CĐ Lý Tự Trọng Tp.HCM với công ty TNHH Sản xuất và Kinh doanh VINFAST (QĐ số 496A/QĐ-LTT-ĐT ngày 30/5/2020)</v>
          </cell>
          <cell r="G253" t="str">
            <v>A1</v>
          </cell>
          <cell r="I253" t="str">
            <v>A1</v>
          </cell>
          <cell r="K253" t="str">
            <v>A1</v>
          </cell>
        </row>
        <row r="254">
          <cell r="D254" t="str">
            <v>01013002</v>
          </cell>
          <cell r="E254" t="str">
            <v>A1</v>
          </cell>
          <cell r="F254" t="str">
            <v>- Tham gia Đề án hợp tác đào tạo trình độ cao đẳng chất lượng cao giữa Trường CĐ Lý Tự Trọng Tp.HCM với công ty TNHH Sản xuất và Kinh doanh VINFAST (QĐ số 496A/QĐ-LTT-ĐT ngày 30/5/2020)</v>
          </cell>
          <cell r="G254" t="str">
            <v>A1</v>
          </cell>
          <cell r="I254" t="str">
            <v>A2</v>
          </cell>
          <cell r="J254" t="str">
            <v>Đề nghị xếp A2</v>
          </cell>
          <cell r="K254" t="str">
            <v>A2</v>
          </cell>
          <cell r="L254" t="str">
            <v>Thống nhất với đề nghị của nhóm thường trực HĐ, cá nhân có nhiều tích cực trong công việc của trường.</v>
          </cell>
        </row>
        <row r="255">
          <cell r="D255" t="str">
            <v>01013004</v>
          </cell>
          <cell r="E255" t="str">
            <v>A1</v>
          </cell>
          <cell r="F255" t="str">
            <v>- Có bài báo đăng trên tạp chí quốc tế International Journal of Advances in Engineering anh Management (IJAEM) ngày 24/9/2020
- Có bài báo đăng trên tạp chí quốc tế International Journal of Engineering and Advance Technology Studies Vol 8, No.3, PP: 27-35,  ISSN 2053 - 5783, 10/2020</v>
          </cell>
          <cell r="G255" t="str">
            <v>A1</v>
          </cell>
          <cell r="I255" t="str">
            <v>A3</v>
          </cell>
          <cell r="K255" t="str">
            <v>A3</v>
          </cell>
        </row>
        <row r="256">
          <cell r="D256" t="str">
            <v>01013021</v>
          </cell>
          <cell r="E256" t="str">
            <v>A3</v>
          </cell>
          <cell r="F256" t="str">
            <v>- Có bài viết sáng kiến được nhà trường công nhận</v>
          </cell>
          <cell r="G256" t="str">
            <v>A3</v>
          </cell>
          <cell r="I256" t="str">
            <v>A4</v>
          </cell>
          <cell r="K256" t="str">
            <v>A4</v>
          </cell>
        </row>
        <row r="257">
          <cell r="D257" t="str">
            <v>01013006</v>
          </cell>
          <cell r="E257" t="str">
            <v>A1</v>
          </cell>
          <cell r="F257" t="str">
            <v>- Có bài viết đăng kỷ yếu hội thảo cấp trường (Hội thảo Quốc tế COSS 2020).
- Tham gia chuẩn đầu ra ngành CN Mạ</v>
          </cell>
          <cell r="G257" t="str">
            <v>A1</v>
          </cell>
          <cell r="I257" t="str">
            <v>A3</v>
          </cell>
          <cell r="K257" t="str">
            <v>A3</v>
          </cell>
        </row>
        <row r="258">
          <cell r="D258" t="str">
            <v>01013018</v>
          </cell>
          <cell r="E258" t="str">
            <v>A3</v>
          </cell>
          <cell r="F258" t="str">
            <v>- Có bài viết sáng kiến được nhà trường công nhận</v>
          </cell>
          <cell r="G258" t="str">
            <v>A3</v>
          </cell>
          <cell r="I258" t="str">
            <v>A3</v>
          </cell>
          <cell r="K258" t="str">
            <v>A3</v>
          </cell>
        </row>
        <row r="259">
          <cell r="D259" t="str">
            <v>01013019</v>
          </cell>
          <cell r="E259" t="str">
            <v>A2</v>
          </cell>
          <cell r="F259" t="str">
            <v>- Có bài viết đăng kỷ yếu hội thảo cấp trường (Hội thảo Quốc tế COSS 2020).</v>
          </cell>
          <cell r="G259" t="str">
            <v>A2</v>
          </cell>
          <cell r="I259" t="str">
            <v>A3</v>
          </cell>
          <cell r="K259" t="str">
            <v>A3</v>
          </cell>
        </row>
        <row r="260">
          <cell r="D260" t="str">
            <v>01013016</v>
          </cell>
          <cell r="E260" t="str">
            <v>A3</v>
          </cell>
          <cell r="F260" t="str">
            <v>Có bài viết sáng kiến được nhà trường công nhận</v>
          </cell>
          <cell r="G260" t="str">
            <v>A3</v>
          </cell>
          <cell r="I260" t="str">
            <v>A3</v>
          </cell>
          <cell r="K260" t="str">
            <v>A3</v>
          </cell>
        </row>
        <row r="261">
          <cell r="D261" t="str">
            <v>01013017</v>
          </cell>
          <cell r="E261" t="str">
            <v>A3</v>
          </cell>
          <cell r="F261" t="str">
            <v>Có bài viết sáng kiến được nhà trường công nhận</v>
          </cell>
          <cell r="G261" t="str">
            <v>A3</v>
          </cell>
          <cell r="I261" t="str">
            <v>A3</v>
          </cell>
          <cell r="K261" t="str">
            <v>A3</v>
          </cell>
        </row>
        <row r="262">
          <cell r="D262" t="str">
            <v>01013027</v>
          </cell>
          <cell r="E262" t="str">
            <v>A3</v>
          </cell>
          <cell r="F262" t="str">
            <v>- Có bài viết sáng kiến được nhà trường công nhận</v>
          </cell>
          <cell r="G262" t="str">
            <v>A3</v>
          </cell>
          <cell r="I262" t="str">
            <v>A3</v>
          </cell>
          <cell r="K262" t="str">
            <v>A3</v>
          </cell>
        </row>
        <row r="263">
          <cell r="D263" t="str">
            <v>01013026</v>
          </cell>
          <cell r="E263" t="str">
            <v>A3</v>
          </cell>
          <cell r="F263" t="str">
            <v>Có bài viết sáng kiến được nhà trường công nhận</v>
          </cell>
          <cell r="G263" t="str">
            <v>A3</v>
          </cell>
          <cell r="I263" t="str">
            <v>A3</v>
          </cell>
          <cell r="K263" t="str">
            <v>A3</v>
          </cell>
        </row>
        <row r="264">
          <cell r="D264" t="str">
            <v>01013029</v>
          </cell>
          <cell r="E264" t="str">
            <v>A3</v>
          </cell>
          <cell r="F264" t="str">
            <v>Có bài viết sáng kiến được nhà trường công nhận</v>
          </cell>
          <cell r="G264" t="str">
            <v>A3</v>
          </cell>
          <cell r="I264" t="str">
            <v>A3</v>
          </cell>
          <cell r="J264" t="str">
            <v>Nhắc nhở</v>
          </cell>
          <cell r="K264" t="str">
            <v>A3</v>
          </cell>
          <cell r="L264" t="str">
            <v>Nhắc nhở GV tham gia và thực hiện nghiêm các yêu cầu của buổi tập huấn</v>
          </cell>
        </row>
        <row r="265">
          <cell r="D265" t="str">
            <v>01013028</v>
          </cell>
          <cell r="E265" t="str">
            <v>A3</v>
          </cell>
          <cell r="F265" t="str">
            <v>Có bài viết sáng kiến được nhà trường công nhận</v>
          </cell>
          <cell r="G265" t="str">
            <v>A3</v>
          </cell>
          <cell r="I265" t="str">
            <v>A3</v>
          </cell>
          <cell r="K265" t="str">
            <v>A3</v>
          </cell>
        </row>
        <row r="266">
          <cell r="D266" t="str">
            <v>01013005</v>
          </cell>
          <cell r="E266" t="str">
            <v>A3</v>
          </cell>
          <cell r="F266" t="str">
            <v>- Tham gia đề tài NCKH cấp trường. (tính năm sau)
- Có bài viết sáng kiến được nhà trường công nhận</v>
          </cell>
          <cell r="G266" t="str">
            <v>A3</v>
          </cell>
          <cell r="I266" t="str">
            <v>A3</v>
          </cell>
          <cell r="K266" t="str">
            <v>A3</v>
          </cell>
        </row>
        <row r="267">
          <cell r="D267" t="str">
            <v>01013022</v>
          </cell>
          <cell r="E267" t="str">
            <v>A2</v>
          </cell>
          <cell r="F267" t="str">
            <v>- Có bài viết đăng kỷ yếu hội thảo cấp trường (Hội thảo Quốc tế COSS 2020).</v>
          </cell>
          <cell r="G267" t="str">
            <v>A3</v>
          </cell>
          <cell r="I267" t="str">
            <v>A3</v>
          </cell>
          <cell r="J267" t="str">
            <v>Nhắc nhở</v>
          </cell>
          <cell r="K267" t="str">
            <v>A3</v>
          </cell>
          <cell r="L267" t="str">
            <v>Nhắc nhở GV tham gia và thực hiện nghiêm các yêu cầu của buổi tập huấn</v>
          </cell>
        </row>
        <row r="268">
          <cell r="D268" t="str">
            <v>01013047</v>
          </cell>
          <cell r="E268" t="str">
            <v>A3</v>
          </cell>
          <cell r="F268" t="str">
            <v>Có bài viết sáng kiến được nhà trường công nhận</v>
          </cell>
          <cell r="G268" t="str">
            <v>A3</v>
          </cell>
          <cell r="I268" t="str">
            <v>A3</v>
          </cell>
          <cell r="K268" t="str">
            <v>A3</v>
          </cell>
        </row>
        <row r="269">
          <cell r="D269" t="str">
            <v>01013070</v>
          </cell>
          <cell r="E269" t="str">
            <v>A3</v>
          </cell>
          <cell r="F269" t="str">
            <v>Có bài viết sáng kiến được nhà trường công nhận</v>
          </cell>
          <cell r="G269" t="str">
            <v>A3</v>
          </cell>
          <cell r="I269" t="str">
            <v>A3</v>
          </cell>
          <cell r="K269" t="str">
            <v>A3</v>
          </cell>
        </row>
        <row r="270">
          <cell r="D270" t="str">
            <v>01014047</v>
          </cell>
          <cell r="E270" t="str">
            <v>A3</v>
          </cell>
          <cell r="F270" t="str">
            <v>- Có bài viết sáng kiến được nhà trường công nhận</v>
          </cell>
          <cell r="G270" t="str">
            <v>A3</v>
          </cell>
          <cell r="I270" t="str">
            <v>A3</v>
          </cell>
          <cell r="K270" t="str">
            <v>A3</v>
          </cell>
        </row>
        <row r="271">
          <cell r="D271" t="str">
            <v>01013079</v>
          </cell>
          <cell r="E271" t="str">
            <v>A2</v>
          </cell>
          <cell r="F271" t="str">
            <v>- Có bài viết đăng kỷ yếu hội thảo cấp trường (Hội thảo Quốc tế COSS 2020).</v>
          </cell>
          <cell r="G271" t="str">
            <v>A2</v>
          </cell>
          <cell r="I271" t="str">
            <v>A2</v>
          </cell>
          <cell r="J271" t="str">
            <v>Đề nghị xếp A2</v>
          </cell>
          <cell r="K271" t="str">
            <v>A2</v>
          </cell>
          <cell r="L271" t="str">
            <v>Thống nhất với đề nghị của nhóm thường trực HĐ, cá nhân có nhiều tích cực trong công việc của trường.</v>
          </cell>
        </row>
        <row r="272">
          <cell r="D272" t="str">
            <v>01013087</v>
          </cell>
          <cell r="E272" t="str">
            <v>A3</v>
          </cell>
          <cell r="F272" t="str">
            <v>Có bài viết Hội thảo cấp khoa trong tháng 03/2021</v>
          </cell>
          <cell r="G272" t="str">
            <v>A3</v>
          </cell>
          <cell r="I272" t="str">
            <v>A3</v>
          </cell>
          <cell r="K272" t="str">
            <v>A3</v>
          </cell>
        </row>
        <row r="273">
          <cell r="D273" t="str">
            <v>01013061</v>
          </cell>
          <cell r="E273" t="str">
            <v>A1</v>
          </cell>
          <cell r="F273" t="str">
            <v>Có tham gia xây dựng chuẩn đầu ra ngành công nghệ sơn tĩnh điện</v>
          </cell>
          <cell r="G273" t="str">
            <v>A2</v>
          </cell>
          <cell r="I273" t="str">
            <v>A3</v>
          </cell>
          <cell r="J273" t="str">
            <v>Nhắc nhở</v>
          </cell>
          <cell r="K273" t="str">
            <v>A3</v>
          </cell>
          <cell r="L273" t="str">
            <v>Nhắc nhở GV tham gia và thực hiện nghiêm các yêu cầu của buổi tập huấn</v>
          </cell>
        </row>
        <row r="274">
          <cell r="D274" t="str">
            <v>01013094</v>
          </cell>
          <cell r="E274" t="str">
            <v>A3</v>
          </cell>
          <cell r="F274" t="str">
            <v>Có bài viết Hội thảo cấp khoa trong tháng 03/2021</v>
          </cell>
          <cell r="G274" t="str">
            <v>A3</v>
          </cell>
          <cell r="I274" t="str">
            <v>A3</v>
          </cell>
          <cell r="K274" t="str">
            <v>A3</v>
          </cell>
        </row>
        <row r="275">
          <cell r="D275" t="str">
            <v>01013120</v>
          </cell>
          <cell r="E275" t="str">
            <v>A4</v>
          </cell>
          <cell r="F275" t="str">
            <v>Tham gia đề án xây dựng nhà trường thông minh</v>
          </cell>
          <cell r="G275" t="str">
            <v>A3</v>
          </cell>
          <cell r="I275" t="str">
            <v>A4</v>
          </cell>
          <cell r="K275" t="str">
            <v>A4</v>
          </cell>
        </row>
        <row r="276">
          <cell r="D276" t="str">
            <v>01013117</v>
          </cell>
          <cell r="E276" t="str">
            <v>A4</v>
          </cell>
          <cell r="G276" t="str">
            <v>A4</v>
          </cell>
          <cell r="I276" t="str">
            <v>A4</v>
          </cell>
          <cell r="K276" t="str">
            <v>A4</v>
          </cell>
        </row>
        <row r="277">
          <cell r="E277">
            <v>1</v>
          </cell>
          <cell r="G277">
            <v>1</v>
          </cell>
          <cell r="H277" t="str">
            <v>1A1 + 0A2 + 0A3 + 0 A4</v>
          </cell>
          <cell r="I277">
            <v>1</v>
          </cell>
          <cell r="J277" t="str">
            <v>1A1 + 0A2 + 0A3 + 0A4</v>
          </cell>
          <cell r="K277">
            <v>1</v>
          </cell>
          <cell r="L277" t="str">
            <v>1A1 + 0A2 + 0A3 + 0A4 + 0B1 + 0B2 + 0C1</v>
          </cell>
        </row>
        <row r="278">
          <cell r="D278" t="str">
            <v>01013096</v>
          </cell>
          <cell r="E278" t="str">
            <v>A1</v>
          </cell>
          <cell r="F278" t="str">
            <v>- Tham gia viết chuẩn đầu ra 2 ngành sơn tĩnh điện và CN Mạ
- Thực hiện đề án phát triển nhà trường
- Tham gia đề án nhận diện thương hiệu trường
- Tham gia đề án xây dựng nhà trường thông minh</v>
          </cell>
          <cell r="G278" t="str">
            <v>A1</v>
          </cell>
          <cell r="I278" t="str">
            <v>A1</v>
          </cell>
          <cell r="K278" t="str">
            <v>A1</v>
          </cell>
        </row>
        <row r="279">
          <cell r="E279">
            <v>30</v>
          </cell>
          <cell r="G279">
            <v>30</v>
          </cell>
          <cell r="H279" t="str">
            <v>4A1 + 3A2 + 6A3 + 17A4 + 0B1 + 0B2 + 0C1</v>
          </cell>
          <cell r="I279">
            <v>30</v>
          </cell>
          <cell r="J279" t="str">
            <v>4A1 + 3A2 + 6A3 + 17A4 + 0B1 + 0B2 + 0C1</v>
          </cell>
          <cell r="K279">
            <v>30</v>
          </cell>
          <cell r="L279" t="str">
            <v>4A1 + 3A2 + 6A3 + 17A4 + 0B1 + 0B2 + 0C1</v>
          </cell>
        </row>
        <row r="280">
          <cell r="E280">
            <v>30</v>
          </cell>
          <cell r="G280">
            <v>30</v>
          </cell>
          <cell r="H280" t="str">
            <v>4A1 + 3A2 + 6A3 + 17A4 + 0B1 + 0B2 + 0C1</v>
          </cell>
          <cell r="I280">
            <v>30</v>
          </cell>
          <cell r="J280" t="str">
            <v>4A1 + 3A2 + 6A3 + 17A4 + 0B1 + 0B2 + 0C1</v>
          </cell>
          <cell r="K280">
            <v>30</v>
          </cell>
          <cell r="L280" t="str">
            <v>4A1 + 3A2 + 6A3 + 17A4 + 0B1 + 0B2 + 0C1</v>
          </cell>
        </row>
        <row r="281">
          <cell r="D281" t="str">
            <v>01014002</v>
          </cell>
          <cell r="E281" t="str">
            <v>A1</v>
          </cell>
          <cell r="F281" t="str">
            <v>- Tham gia Đề án hợp tác đào tạo trình độ cao đẳng chất lượng cao giữa Trường CĐ Lý Tự Trọng Tp.HCM với công ty TNHH Sản xuất và Kinh doanh VINFAST (QĐ số 496A/QĐ-LTT-ĐT ngày 30/5/2020)</v>
          </cell>
          <cell r="G281" t="str">
            <v>A1</v>
          </cell>
          <cell r="I281" t="str">
            <v>A1</v>
          </cell>
          <cell r="K281" t="str">
            <v>A1</v>
          </cell>
        </row>
        <row r="282">
          <cell r="D282" t="str">
            <v>01014004</v>
          </cell>
          <cell r="E282" t="str">
            <v>A1</v>
          </cell>
          <cell r="F282" t="str">
            <v>- Tham gia 1 đề tài NCKH cấp trường (NGHIỆM THU 01/2021)
- Có bài viết sáng kiến đạt PVAH cấp ngành (QĐ số 1720/QĐ-GDĐT-VP ngày 21/8/2020)
- Có bài viết đăng kỷ yếu hội thảo cấp trường (Hội thảo Quốc tế COSS 2020).</v>
          </cell>
          <cell r="G282" t="str">
            <v>A3</v>
          </cell>
          <cell r="H282" t="str">
            <v>Khoa đã nhắc nhở GV</v>
          </cell>
          <cell r="I282" t="str">
            <v>A3</v>
          </cell>
          <cell r="J282" t="str">
            <v>Nhắc nhở</v>
          </cell>
          <cell r="K282" t="str">
            <v>A3</v>
          </cell>
          <cell r="L282" t="str">
            <v>Nhắc nhở GV tham gia và thực hiện nghiêm các yêu cầu của buổi tập huấn</v>
          </cell>
        </row>
        <row r="283">
          <cell r="D283" t="str">
            <v>01023003</v>
          </cell>
          <cell r="E283" t="str">
            <v>A2</v>
          </cell>
          <cell r="F283" t="str">
            <v>- Có bài viết sáng kiến đạt PVAH cấp ngành (QĐ số 1720/QĐ-GDĐT-VP ngày 21/8/2020)
- Có bài viết đăng kỷ yếu hội thảo cấp trường (Hội thảo Quốc tế COSS 2020).</v>
          </cell>
          <cell r="G283" t="str">
            <v>A3</v>
          </cell>
          <cell r="I283" t="str">
            <v>A3</v>
          </cell>
          <cell r="K283" t="str">
            <v>A3</v>
          </cell>
        </row>
        <row r="284">
          <cell r="D284" t="str">
            <v>01014008</v>
          </cell>
          <cell r="E284" t="str">
            <v>A2</v>
          </cell>
          <cell r="F284" t="str">
            <v>- Có bài viết sáng kiến đạt PVAH cấp ngành (QĐ số 1720/QĐ-GDĐT-VP ngày 21/8/2020)
- Có bài viết đăng kỷ yếu hội thảo cấp trường (Hội thảo Quốc tế COSS 2020).</v>
          </cell>
          <cell r="G284" t="str">
            <v>A2</v>
          </cell>
          <cell r="I284" t="str">
            <v>A2</v>
          </cell>
          <cell r="K284" t="str">
            <v>A2</v>
          </cell>
        </row>
        <row r="285">
          <cell r="D285" t="str">
            <v>01014007</v>
          </cell>
          <cell r="E285" t="str">
            <v>A1</v>
          </cell>
          <cell r="F285" t="str">
            <v>Tham gia 1 đề tài NCKH cấp trường (QĐ số 1581/QĐ-LTTQLKH 23/12/2019)
- Có bài viết đăng kỷ yếu hội thảo cấp trường (Hội thảo Quốc tế COSS 2020).</v>
          </cell>
          <cell r="G285" t="str">
            <v>A1</v>
          </cell>
          <cell r="I285" t="str">
            <v>A1</v>
          </cell>
          <cell r="K285" t="str">
            <v>A1</v>
          </cell>
        </row>
        <row r="286">
          <cell r="D286" t="str">
            <v>01014038</v>
          </cell>
          <cell r="E286" t="str">
            <v>A1</v>
          </cell>
          <cell r="F286" t="str">
            <v>- Tham gia Đề án hợp tác đào tạo trình độ cao đẳng chất lượng cao giữa Trường CĐ Lý Tự Trọng Tp.HCM với công ty TNHH Sản xuất và Kinh doanh VINFAST (QĐ số 496A/QĐ-LTT-ĐT ngày 30/5/2020)</v>
          </cell>
          <cell r="G286" t="str">
            <v>A1</v>
          </cell>
          <cell r="H286" t="str">
            <v xml:space="preserve">
GV vào lớp trễ 8 phút ngày 27/4/2021, Khoa nhắc nhở GV trong buổi họp khoa
</v>
          </cell>
          <cell r="I286" t="str">
            <v>A1</v>
          </cell>
          <cell r="J286" t="str">
            <v>Nhắc nhở</v>
          </cell>
          <cell r="K286" t="str">
            <v>A1</v>
          </cell>
          <cell r="L286" t="str">
            <v>Nhắc nhở GV thực hiện đúng giờ giấc giảng dạy</v>
          </cell>
        </row>
        <row r="287">
          <cell r="D287" t="str">
            <v>01014005</v>
          </cell>
          <cell r="E287" t="str">
            <v>A2</v>
          </cell>
          <cell r="F287" t="str">
            <v>- Có bài viết đăng kỷ yếu hội thảo cấp trường (Hội thảo Quốc tế COSS 2020).</v>
          </cell>
          <cell r="G287" t="str">
            <v>A4</v>
          </cell>
          <cell r="I287" t="str">
            <v>A4</v>
          </cell>
          <cell r="K287" t="str">
            <v>A4</v>
          </cell>
        </row>
        <row r="288">
          <cell r="D288" t="str">
            <v>01014046</v>
          </cell>
          <cell r="E288" t="str">
            <v>A2</v>
          </cell>
          <cell r="F288" t="str">
            <v>- Có bài viết đăng kỷ yếu hội thảo cấp trường (Hội thảo Quốc tế COSS 2020).</v>
          </cell>
          <cell r="G288" t="str">
            <v>A3</v>
          </cell>
          <cell r="I288" t="str">
            <v>A3</v>
          </cell>
          <cell r="K288" t="str">
            <v>A3</v>
          </cell>
        </row>
        <row r="289">
          <cell r="D289" t="str">
            <v>01014026</v>
          </cell>
          <cell r="E289" t="str">
            <v>A3</v>
          </cell>
          <cell r="F289" t="str">
            <v>- Có bài viết đăng kỷ yếu hội thảo cấp khoa  19/06/2020</v>
          </cell>
          <cell r="G289" t="str">
            <v>A4</v>
          </cell>
          <cell r="I289" t="str">
            <v>A4</v>
          </cell>
          <cell r="K289" t="str">
            <v>A4</v>
          </cell>
        </row>
        <row r="290">
          <cell r="D290" t="str">
            <v>01014029</v>
          </cell>
          <cell r="E290" t="str">
            <v>A3</v>
          </cell>
          <cell r="F290" t="str">
            <v>- Có bài viết đăng kỷ yếu hội thảo cấp khoa  19/06/2020</v>
          </cell>
          <cell r="G290" t="str">
            <v>A4</v>
          </cell>
          <cell r="I290" t="str">
            <v>A4</v>
          </cell>
          <cell r="K290" t="str">
            <v>A4</v>
          </cell>
        </row>
        <row r="291">
          <cell r="D291" t="str">
            <v>01014033</v>
          </cell>
          <cell r="E291" t="str">
            <v>A1</v>
          </cell>
          <cell r="F291" t="str">
            <v xml:space="preserve">Tham gia 1 đề tài NCKH cấp trường (QĐ số 1581/QĐ-LTTQLKH 23/12/2019) </v>
          </cell>
          <cell r="G291" t="str">
            <v>A1</v>
          </cell>
          <cell r="I291" t="str">
            <v>A1</v>
          </cell>
          <cell r="K291" t="str">
            <v>A1</v>
          </cell>
        </row>
        <row r="292">
          <cell r="D292" t="str">
            <v>01014023</v>
          </cell>
          <cell r="E292" t="str">
            <v>A1</v>
          </cell>
          <cell r="F292" t="str">
            <v>- Tham gia 1 đề tài NCKH cấp trường (NGHIỆM THU 01/2021)
- Có bài viết sáng kiến đạt PVAH cấp ngành (QĐ số 1720/QĐ-GDĐT ngày 21/8/2020)</v>
          </cell>
          <cell r="G292" t="str">
            <v>A4</v>
          </cell>
          <cell r="I292" t="str">
            <v>A4</v>
          </cell>
          <cell r="K292" t="str">
            <v>A4</v>
          </cell>
        </row>
        <row r="293">
          <cell r="D293" t="str">
            <v>01014013</v>
          </cell>
          <cell r="E293" t="str">
            <v>A3</v>
          </cell>
          <cell r="F293" t="str">
            <v>- Có bài viết đăng kỷ yếu hội thảo cấp khoa  19/06/2020</v>
          </cell>
          <cell r="G293" t="str">
            <v>A4</v>
          </cell>
          <cell r="I293" t="str">
            <v>A4</v>
          </cell>
          <cell r="K293" t="str">
            <v>A4</v>
          </cell>
        </row>
        <row r="294">
          <cell r="D294" t="str">
            <v>01014017</v>
          </cell>
          <cell r="E294" t="str">
            <v>A3</v>
          </cell>
          <cell r="F294" t="str">
            <v>- Có bài viết đăng kỷ yếu hội thảo cấp khoa  19/06/2020</v>
          </cell>
          <cell r="G294" t="str">
            <v>A4</v>
          </cell>
          <cell r="I294" t="str">
            <v>A4</v>
          </cell>
          <cell r="K294" t="str">
            <v>A4</v>
          </cell>
        </row>
        <row r="295">
          <cell r="D295" t="str">
            <v>01014034</v>
          </cell>
          <cell r="E295" t="str">
            <v>A3</v>
          </cell>
          <cell r="F295" t="str">
            <v>- Có bài viết đăng kỷ yếu hội thảo cấp khoa  19/06/2020</v>
          </cell>
          <cell r="G295" t="str">
            <v>A3</v>
          </cell>
          <cell r="I295" t="str">
            <v>A3</v>
          </cell>
          <cell r="K295" t="str">
            <v>A3</v>
          </cell>
        </row>
        <row r="296">
          <cell r="D296" t="str">
            <v>01014020</v>
          </cell>
          <cell r="E296" t="str">
            <v>A3</v>
          </cell>
          <cell r="F296" t="str">
            <v>- Có bài viết đăng kỷ yếu hội thảo cấp khoa  19/06/2020</v>
          </cell>
          <cell r="G296" t="str">
            <v>A4</v>
          </cell>
          <cell r="I296" t="str">
            <v>A4</v>
          </cell>
          <cell r="K296" t="str">
            <v>A4</v>
          </cell>
        </row>
        <row r="297">
          <cell r="D297" t="str">
            <v>01014018</v>
          </cell>
          <cell r="E297" t="str">
            <v>A3</v>
          </cell>
          <cell r="F297" t="str">
            <v>- Có bài viết đăng kỷ yếu hội thảo cấp khoa  19/06/2020</v>
          </cell>
          <cell r="G297" t="str">
            <v>A4</v>
          </cell>
          <cell r="I297" t="str">
            <v>A4</v>
          </cell>
          <cell r="K297" t="str">
            <v>A4</v>
          </cell>
        </row>
        <row r="298">
          <cell r="D298" t="str">
            <v>01014019</v>
          </cell>
          <cell r="E298" t="str">
            <v>A3</v>
          </cell>
          <cell r="F298" t="str">
            <v>- Có bài viết đăng kỷ yếu hội thảo cấp khoa  19/06/2020</v>
          </cell>
          <cell r="G298" t="str">
            <v>A4</v>
          </cell>
          <cell r="I298" t="str">
            <v>A4</v>
          </cell>
          <cell r="K298" t="str">
            <v>A4</v>
          </cell>
        </row>
        <row r="299">
          <cell r="D299" t="str">
            <v>01014010</v>
          </cell>
          <cell r="E299" t="str">
            <v>A3</v>
          </cell>
          <cell r="F299" t="str">
            <v>- Có bài viết đăng kỷ yếu hội thảo cấp khoa  19/06/2020</v>
          </cell>
          <cell r="G299" t="str">
            <v>A4</v>
          </cell>
          <cell r="I299" t="str">
            <v>A4</v>
          </cell>
          <cell r="K299" t="str">
            <v>A4</v>
          </cell>
        </row>
        <row r="300">
          <cell r="D300" t="str">
            <v>01014030</v>
          </cell>
          <cell r="E300" t="str">
            <v>A1</v>
          </cell>
          <cell r="F300" t="str">
            <v>- Có bài viết đăng kỷ yếu hội thảo cấp khoa  19/06/2020</v>
          </cell>
          <cell r="G300" t="str">
            <v>A4</v>
          </cell>
          <cell r="I300" t="str">
            <v>A4</v>
          </cell>
          <cell r="K300" t="str">
            <v>A4</v>
          </cell>
        </row>
        <row r="301">
          <cell r="D301" t="str">
            <v>01014024</v>
          </cell>
          <cell r="E301" t="str">
            <v>A3</v>
          </cell>
          <cell r="F301" t="str">
            <v>- Có bài viết đăng kỷ yếu hội thảo cấp khoa  19/06/2020
- Có SKKN được đánh giá loại khá</v>
          </cell>
          <cell r="G301" t="str">
            <v>A3</v>
          </cell>
          <cell r="I301" t="str">
            <v>A3</v>
          </cell>
          <cell r="K301" t="str">
            <v>A3</v>
          </cell>
        </row>
        <row r="302">
          <cell r="D302" t="str">
            <v>01014048</v>
          </cell>
          <cell r="E302" t="str">
            <v>A2</v>
          </cell>
          <cell r="F302" t="str">
            <v>- Có bài viết đăng kỷ yếu hội thảo cấp trường (Hội thảo Quốc tế COSS 2020).
- Có SKKN được đánh giá loại khá</v>
          </cell>
          <cell r="G302" t="str">
            <v>A2</v>
          </cell>
          <cell r="I302" t="str">
            <v>A2</v>
          </cell>
          <cell r="K302" t="str">
            <v>A2</v>
          </cell>
        </row>
        <row r="303">
          <cell r="D303" t="str">
            <v>01014022</v>
          </cell>
          <cell r="E303" t="str">
            <v>A3</v>
          </cell>
          <cell r="F303" t="str">
            <v>- Có bài viết đăng kỷ yếu hội thảo cấp khoa  19/06/2020
- Có SKKN được đánh giá loại khá</v>
          </cell>
          <cell r="G303" t="str">
            <v>A4</v>
          </cell>
          <cell r="I303" t="str">
            <v>A4</v>
          </cell>
          <cell r="K303" t="str">
            <v>A4</v>
          </cell>
        </row>
        <row r="304">
          <cell r="D304" t="str">
            <v>01014025</v>
          </cell>
          <cell r="E304" t="str">
            <v>A3</v>
          </cell>
          <cell r="F304" t="str">
            <v>- Có bài viết đăng kỷ yếu hội thảo cấp khoa  19/06/2020</v>
          </cell>
          <cell r="G304" t="str">
            <v>A4</v>
          </cell>
          <cell r="H304" t="str">
            <v>Khoa đã nhắc nhở GV</v>
          </cell>
          <cell r="I304" t="str">
            <v>A4</v>
          </cell>
          <cell r="J304" t="str">
            <v>Nhắc nhở</v>
          </cell>
          <cell r="K304" t="str">
            <v>A4</v>
          </cell>
          <cell r="L304" t="str">
            <v>Nhắc nhở GV tham gia và thực hiện nghiêm các yêu cầu của buổi tập huấn</v>
          </cell>
        </row>
        <row r="305">
          <cell r="D305" t="str">
            <v>01014032</v>
          </cell>
          <cell r="E305" t="str">
            <v>A1</v>
          </cell>
          <cell r="F305" t="str">
            <v>- Có bài viết đăng kỷ yếu hội thảo cấp khoa  19/06/2020</v>
          </cell>
          <cell r="G305" t="str">
            <v>A4</v>
          </cell>
          <cell r="I305" t="str">
            <v>A4</v>
          </cell>
          <cell r="K305" t="str">
            <v>A4</v>
          </cell>
        </row>
        <row r="306">
          <cell r="D306" t="str">
            <v>01014006</v>
          </cell>
          <cell r="E306" t="str">
            <v>A1</v>
          </cell>
          <cell r="F306" t="str">
            <v>- Có bài viết đăng kỷ yếu hội thảo cấp khoa  19/06/2020</v>
          </cell>
          <cell r="G306" t="str">
            <v>A4</v>
          </cell>
          <cell r="I306" t="str">
            <v>A4</v>
          </cell>
          <cell r="K306" t="str">
            <v>A4</v>
          </cell>
        </row>
        <row r="307">
          <cell r="D307" t="str">
            <v>01014009</v>
          </cell>
          <cell r="E307" t="str">
            <v>A3</v>
          </cell>
          <cell r="F307" t="str">
            <v>- Có bài viết đăng kỷ yếu hội thảo cấp khoa  19/06/2020</v>
          </cell>
          <cell r="G307" t="str">
            <v>A3</v>
          </cell>
          <cell r="I307" t="str">
            <v>A3</v>
          </cell>
          <cell r="K307" t="str">
            <v>A3</v>
          </cell>
        </row>
        <row r="308">
          <cell r="D308" t="str">
            <v>01014045</v>
          </cell>
          <cell r="E308" t="str">
            <v>A2</v>
          </cell>
          <cell r="F308" t="str">
            <v>- Có bài viết sáng kiến đạt PVAH cấp ngành (QĐ số 1720/QĐ-GDĐT ngày 21/8/2020)
- Có bài viết đăng kỷ yếu hội thảo cấp trường (Hội thảo Quốc tế COSS 2020).</v>
          </cell>
          <cell r="G308" t="str">
            <v>A2</v>
          </cell>
          <cell r="I308" t="str">
            <v>A2</v>
          </cell>
          <cell r="K308" t="str">
            <v>A2</v>
          </cell>
        </row>
        <row r="309">
          <cell r="D309" t="str">
            <v>01014021</v>
          </cell>
          <cell r="E309" t="str">
            <v>A2</v>
          </cell>
          <cell r="F309" t="str">
            <v>- Có bài viết đăng kỷ yếu hội thảo cấp trường (Hội thảo Quốc tế COSS 2020).</v>
          </cell>
          <cell r="G309" t="str">
            <v>A4</v>
          </cell>
          <cell r="I309" t="str">
            <v>A4</v>
          </cell>
          <cell r="K309" t="str">
            <v>A4</v>
          </cell>
        </row>
        <row r="310">
          <cell r="D310" t="str">
            <v>01014016</v>
          </cell>
          <cell r="E310" t="str">
            <v>A3</v>
          </cell>
          <cell r="F310" t="str">
            <v>- Có bài viết đăng kỷ yếu hội thảo cấp khoa  19/06/2020</v>
          </cell>
          <cell r="G310" t="str">
            <v>A4</v>
          </cell>
          <cell r="I310" t="str">
            <v>A4</v>
          </cell>
          <cell r="K310" t="str">
            <v>A4</v>
          </cell>
        </row>
        <row r="311">
          <cell r="E311">
            <v>10</v>
          </cell>
          <cell r="G311">
            <v>10</v>
          </cell>
          <cell r="H311" t="str">
            <v>0A1 + 1A2 + 1A3 + 8A4 + 0C1</v>
          </cell>
          <cell r="I311">
            <v>10</v>
          </cell>
          <cell r="J311" t="str">
            <v>0A1 + 1A2 + 1A3 + 8A4 + 0C1 + 0C2</v>
          </cell>
          <cell r="K311">
            <v>10</v>
          </cell>
          <cell r="L311" t="str">
            <v>0A1 + 1A2 + 1A3 + 8A4 + 0C1 + 0C2</v>
          </cell>
        </row>
        <row r="312">
          <cell r="E312">
            <v>10</v>
          </cell>
          <cell r="G312">
            <v>10</v>
          </cell>
          <cell r="H312" t="str">
            <v>0A1 + 1A2 + 1A3 + 8A4 + 0C1</v>
          </cell>
          <cell r="I312">
            <v>10</v>
          </cell>
          <cell r="J312" t="str">
            <v>0A1 + 1A2 + 1A3 + 8A4 + 0C1 + 0C2</v>
          </cell>
          <cell r="K312">
            <v>10</v>
          </cell>
          <cell r="L312" t="str">
            <v>0A1 + 1A2 + 1A3 + 8A4 + 0C1 + 0C2</v>
          </cell>
        </row>
        <row r="313">
          <cell r="D313" t="str">
            <v>01016004</v>
          </cell>
          <cell r="E313" t="str">
            <v>A3</v>
          </cell>
          <cell r="F313" t="str">
            <v>Có bài viết đăng trong kỷ yếu hội thảo cấp khoa tháng 06/2020</v>
          </cell>
          <cell r="G313" t="str">
            <v>A4</v>
          </cell>
          <cell r="H313" t="str">
            <v>Khoa đã nhắc nhở GV</v>
          </cell>
          <cell r="I313" t="str">
            <v>A4</v>
          </cell>
          <cell r="J313" t="str">
            <v>Nhắc nhở</v>
          </cell>
          <cell r="K313" t="str">
            <v>A4</v>
          </cell>
          <cell r="L313" t="str">
            <v>Nhắc nhở GV tham gia và thực hiện nghiêm các yêu cầu của buổi tập huấn</v>
          </cell>
        </row>
        <row r="314">
          <cell r="D314" t="str">
            <v>01016002</v>
          </cell>
          <cell r="E314" t="str">
            <v>A3</v>
          </cell>
          <cell r="F314" t="str">
            <v>Có bài viết đăng trong kỷ yếu hội thảo cấp khoa tháng 06/2020</v>
          </cell>
          <cell r="G314" t="str">
            <v>A4</v>
          </cell>
          <cell r="H314" t="str">
            <v>Khoa đã nhắc nhở GV</v>
          </cell>
          <cell r="I314" t="str">
            <v>A4</v>
          </cell>
          <cell r="J314" t="str">
            <v>Nhắc nhở</v>
          </cell>
          <cell r="K314" t="str">
            <v>A4</v>
          </cell>
          <cell r="L314" t="str">
            <v>Nhắc nhở GV tham gia và thực hiện nghiêm các yêu cầu của buổi tập huấn</v>
          </cell>
        </row>
        <row r="315">
          <cell r="D315" t="str">
            <v>01016006</v>
          </cell>
          <cell r="E315" t="str">
            <v>A2</v>
          </cell>
          <cell r="F315" t="str">
            <v>- Có bài viết đăng kỷ yếu hội thảo cấp trường (Hội thảo Quốc tế COSS 2020).</v>
          </cell>
          <cell r="G315" t="str">
            <v>A4</v>
          </cell>
          <cell r="I315" t="str">
            <v>A4</v>
          </cell>
          <cell r="K315" t="str">
            <v>A4</v>
          </cell>
        </row>
        <row r="316">
          <cell r="D316" t="str">
            <v>01016005</v>
          </cell>
          <cell r="E316" t="str">
            <v>A2</v>
          </cell>
          <cell r="F316" t="str">
            <v>- Có bài viết sáng kiến đạt PVAH cấp ngành (QĐ số 1720/QĐ-GDĐT ngày 21/8/2020)
- Có bài viết đăng kỷ yếu hội thảo cấp trường (Hội thảo Quốc tế COSS 2020).</v>
          </cell>
          <cell r="G316" t="str">
            <v>A4</v>
          </cell>
          <cell r="I316" t="str">
            <v>A4</v>
          </cell>
          <cell r="K316" t="str">
            <v>A4</v>
          </cell>
        </row>
        <row r="317">
          <cell r="D317" t="str">
            <v>01016012</v>
          </cell>
          <cell r="E317" t="str">
            <v>A3</v>
          </cell>
          <cell r="F317" t="str">
            <v>Có bài viết đăng trong kỷ yếu hội thảo cấp khoa tháng 06/2020</v>
          </cell>
          <cell r="G317" t="str">
            <v>A4</v>
          </cell>
          <cell r="I317" t="str">
            <v>A4</v>
          </cell>
          <cell r="K317" t="str">
            <v>A4</v>
          </cell>
        </row>
        <row r="318">
          <cell r="D318" t="str">
            <v>01016010</v>
          </cell>
          <cell r="E318" t="str">
            <v>A3</v>
          </cell>
          <cell r="F318" t="str">
            <v>Có bài viết đăng trong kỷ yếu hội thảo cấp khoa tháng 06/2020</v>
          </cell>
          <cell r="G318" t="str">
            <v>A4</v>
          </cell>
          <cell r="I318" t="str">
            <v>A4</v>
          </cell>
          <cell r="K318" t="str">
            <v>A4</v>
          </cell>
        </row>
        <row r="319">
          <cell r="D319" t="str">
            <v>01016008</v>
          </cell>
          <cell r="E319" t="str">
            <v>A2</v>
          </cell>
          <cell r="F319" t="str">
            <v>- Có bài viết đăng kỷ yếu hội thảo cấp trường (Hội thảo Quốc tế COSS 2020).</v>
          </cell>
          <cell r="G319" t="str">
            <v>A2</v>
          </cell>
          <cell r="I319" t="str">
            <v>A2</v>
          </cell>
          <cell r="K319" t="str">
            <v>A2</v>
          </cell>
        </row>
        <row r="320">
          <cell r="D320" t="str">
            <v>01016007</v>
          </cell>
          <cell r="E320" t="str">
            <v>A3</v>
          </cell>
          <cell r="F320" t="str">
            <v>Có bài viết đăng trong kỷ yếu hội thảo cấp khoa tháng 06/2020</v>
          </cell>
          <cell r="G320" t="str">
            <v>A4</v>
          </cell>
          <cell r="I320" t="str">
            <v>A4</v>
          </cell>
          <cell r="K320" t="str">
            <v>A4</v>
          </cell>
        </row>
        <row r="321">
          <cell r="D321" t="str">
            <v>01016003</v>
          </cell>
          <cell r="E321" t="str">
            <v>A3</v>
          </cell>
          <cell r="F321" t="str">
            <v>Có bài viết đăng trong kỷ yếu hội thảo cấp khoa tháng 06/2020</v>
          </cell>
          <cell r="G321" t="str">
            <v>A3</v>
          </cell>
          <cell r="I321" t="str">
            <v>A3</v>
          </cell>
          <cell r="K321" t="str">
            <v>A3</v>
          </cell>
        </row>
        <row r="322">
          <cell r="D322" t="str">
            <v>01016001</v>
          </cell>
          <cell r="E322" t="str">
            <v>A1</v>
          </cell>
          <cell r="F322" t="str">
            <v>- Bài báo đăng tháng 09/2020 trên Tạp chí Giáo chức Việt Nam (ISSN 1859 - 2902) 
- Có bài viết đăng kỷ yếu hội thảo cấp trường (Hội thảo Quốc tế COSS 2020).</v>
          </cell>
          <cell r="G322" t="str">
            <v>A4</v>
          </cell>
          <cell r="I322" t="str">
            <v>A4</v>
          </cell>
          <cell r="K322" t="str">
            <v>A4</v>
          </cell>
        </row>
        <row r="323">
          <cell r="E323">
            <v>9</v>
          </cell>
          <cell r="G323">
            <v>9</v>
          </cell>
          <cell r="H323" t="str">
            <v>0A1 + 0A2 + 2A3 + 6A4 + 1D</v>
          </cell>
          <cell r="I323">
            <v>9</v>
          </cell>
          <cell r="J323" t="str">
            <v>0A1 + 0A2 + 2A3 + 6A4 + 1C1 + 0C2</v>
          </cell>
          <cell r="K323">
            <v>9</v>
          </cell>
          <cell r="L323" t="str">
            <v>0A1 + 0A2 + 1A3 + 7A4 + 1C1 + 0C2</v>
          </cell>
        </row>
        <row r="324">
          <cell r="E324">
            <v>9</v>
          </cell>
          <cell r="G324">
            <v>9</v>
          </cell>
          <cell r="H324" t="str">
            <v>0A1 + 0A2 + 2A3 + 6A4 + 1D</v>
          </cell>
          <cell r="I324">
            <v>9</v>
          </cell>
          <cell r="J324" t="str">
            <v>0A1 + 0A2 + 2A3 + 6A4 + 1C1 + 0C2</v>
          </cell>
          <cell r="K324">
            <v>9</v>
          </cell>
          <cell r="L324" t="str">
            <v>0A1 + 0A2 + 1A3 + 7A4 + 1C1 + 0C2</v>
          </cell>
        </row>
        <row r="325">
          <cell r="D325" t="str">
            <v>01013020</v>
          </cell>
          <cell r="E325" t="str">
            <v>A1</v>
          </cell>
          <cell r="F325" t="str">
            <v>Tham gia xây dựng Chuẩn đầu ra ngành Kỹ thuật Nhiệt (theo CV đề nghị của trường)</v>
          </cell>
          <cell r="G325" t="str">
            <v>A3</v>
          </cell>
          <cell r="H325" t="str">
            <v>Nhắc nhở GV</v>
          </cell>
          <cell r="I325" t="str">
            <v>A3</v>
          </cell>
          <cell r="J325" t="str">
            <v>Nhắc nhở</v>
          </cell>
          <cell r="K325" t="str">
            <v>A4</v>
          </cell>
          <cell r="L325" t="str">
            <v>- Chưa có trách nhiệm trong công tác (không vào tham gia thực hiện công tác di dời thiết bị).
- Nhắc nhở GV tham gia đầy đủ các buổi tập huấn do trường yêu cầu</v>
          </cell>
        </row>
        <row r="326">
          <cell r="D326" t="str">
            <v>01029001</v>
          </cell>
          <cell r="E326" t="str">
            <v>A1</v>
          </cell>
          <cell r="F326" t="str">
            <v>Bài báo quốc tế có chỉ số ISSN</v>
          </cell>
          <cell r="G326" t="str">
            <v>A3</v>
          </cell>
          <cell r="I326" t="str">
            <v>A3</v>
          </cell>
          <cell r="K326" t="str">
            <v>A3</v>
          </cell>
        </row>
        <row r="327">
          <cell r="D327" t="str">
            <v>01010013</v>
          </cell>
          <cell r="E327" t="str">
            <v>A3</v>
          </cell>
          <cell r="F327" t="str">
            <v>Có bài viết đăng trong kỷ yếu hội thảo cấp khoa 14/06/2020</v>
          </cell>
          <cell r="G327" t="str">
            <v>D</v>
          </cell>
          <cell r="H327" t="str">
            <v>GV quên giờ dạy online ngày 12/5/2021</v>
          </cell>
          <cell r="I327" t="str">
            <v>C1</v>
          </cell>
          <cell r="J327" t="str">
            <v>Đề nghị xếp C1, GV đã nhận khuyết điểm và dạy bù cho lớp</v>
          </cell>
          <cell r="K327" t="str">
            <v>C1</v>
          </cell>
          <cell r="L327" t="str">
            <v>Theo quy định thi đua xếp loại D. Tuy nhiên HĐ thống nhất xếp loại C1, do ngày đầu tiên GV thực hiện dạy trức tuyến theo lịch điều chỉnh và đã nhận khuyết điểm, thực hiện dạy bù cho lớp.</v>
          </cell>
        </row>
        <row r="328">
          <cell r="D328" t="str">
            <v>01013011</v>
          </cell>
          <cell r="E328" t="str">
            <v>A3</v>
          </cell>
          <cell r="F328" t="str">
            <v>Có bài viết đăng trong kỷ yếu hội thảo cấp khoa 14/06/2020</v>
          </cell>
          <cell r="G328" t="str">
            <v>A4</v>
          </cell>
          <cell r="I328" t="str">
            <v>A4</v>
          </cell>
          <cell r="K328" t="str">
            <v>A4</v>
          </cell>
        </row>
        <row r="329">
          <cell r="D329" t="str">
            <v>01013023</v>
          </cell>
          <cell r="E329" t="str">
            <v>A3</v>
          </cell>
          <cell r="F329" t="str">
            <v>Có bài viết đăng trong kỷ yếu hội thảo cấp khoa 14/06/2020</v>
          </cell>
          <cell r="G329" t="str">
            <v>A4</v>
          </cell>
          <cell r="I329" t="str">
            <v>A4</v>
          </cell>
          <cell r="K329" t="str">
            <v>A4</v>
          </cell>
        </row>
        <row r="330">
          <cell r="D330" t="str">
            <v>01013009</v>
          </cell>
          <cell r="E330" t="str">
            <v>A3</v>
          </cell>
          <cell r="F330" t="str">
            <v>Có bài viết đăng trong kỷ yếu hội thảo cấp khoa 14/06/2020</v>
          </cell>
          <cell r="G330" t="str">
            <v>A4</v>
          </cell>
          <cell r="I330" t="str">
            <v>A4</v>
          </cell>
          <cell r="K330" t="str">
            <v>A4</v>
          </cell>
        </row>
        <row r="331">
          <cell r="D331" t="str">
            <v>01013008</v>
          </cell>
          <cell r="E331" t="str">
            <v>A3</v>
          </cell>
          <cell r="F331" t="str">
            <v>Có bài viết đăng trong kỷ yếu hội thảo cấp khoa 14/06/2020</v>
          </cell>
          <cell r="G331" t="str">
            <v>A4</v>
          </cell>
          <cell r="I331" t="str">
            <v>A4</v>
          </cell>
          <cell r="K331" t="str">
            <v>A4</v>
          </cell>
        </row>
        <row r="332">
          <cell r="D332" t="str">
            <v>01013015</v>
          </cell>
          <cell r="E332" t="str">
            <v>A3</v>
          </cell>
          <cell r="F332" t="str">
            <v>Có bài viết đăng trong kỷ yếu hội thảo cấp khoa 14/06/2020</v>
          </cell>
          <cell r="G332" t="str">
            <v>A4</v>
          </cell>
          <cell r="I332" t="str">
            <v>A4</v>
          </cell>
          <cell r="K332" t="str">
            <v>A4</v>
          </cell>
        </row>
        <row r="333">
          <cell r="D333" t="str">
            <v>01029016</v>
          </cell>
          <cell r="E333" t="str">
            <v>A4</v>
          </cell>
          <cell r="G333" t="str">
            <v>A4</v>
          </cell>
          <cell r="I333" t="str">
            <v>A4</v>
          </cell>
          <cell r="K333" t="str">
            <v>A4</v>
          </cell>
        </row>
        <row r="334">
          <cell r="E334">
            <v>18</v>
          </cell>
          <cell r="G334">
            <v>18</v>
          </cell>
          <cell r="H334" t="str">
            <v>0A1 + 0A2 + 3A3 + 13A4 + 1A DN + 0 B1 + 1 B2</v>
          </cell>
          <cell r="I334">
            <v>18</v>
          </cell>
          <cell r="J334" t="str">
            <v>0A1 + 0A2 + 3A3 + 13A4 + 1A DN + 1 B1 + 0 B2</v>
          </cell>
          <cell r="K334">
            <v>18</v>
          </cell>
          <cell r="L334" t="str">
            <v>0A1 + 0A2 + 4A3 + 12A4 + 1A DN + 1 B1 + 0 B2</v>
          </cell>
        </row>
        <row r="335">
          <cell r="E335">
            <v>18</v>
          </cell>
          <cell r="G335">
            <v>18</v>
          </cell>
          <cell r="H335" t="str">
            <v>0A1 + 0A2 + 3A3 + 13A4 + 1A DN + 0 B1 + 1 B2</v>
          </cell>
          <cell r="I335">
            <v>18</v>
          </cell>
          <cell r="J335" t="str">
            <v>0A1 + 0A2 + 3A3 + 13A4 + 1A DN + 1 B1 + 0 B2</v>
          </cell>
          <cell r="K335">
            <v>18</v>
          </cell>
          <cell r="L335" t="str">
            <v>0A1 + 0A2 + 4A3 + 12A4 + 1A DN + 1 B1 + 0 B2</v>
          </cell>
        </row>
        <row r="336">
          <cell r="D336" t="str">
            <v>01025001</v>
          </cell>
          <cell r="E336" t="str">
            <v>A2</v>
          </cell>
          <cell r="F336" t="str">
            <v>- Có bài viết sáng kiến đạt PVAH cấp ngành (QĐ số 1720/QĐ-GDĐT ngày 21/8/2020)
- Có bài viết đăng kỷ yếu hội thảo cấp trường (Hội thảo Quốc tế COSS 2020).</v>
          </cell>
          <cell r="G336" t="str">
            <v>A3</v>
          </cell>
          <cell r="I336" t="str">
            <v>A3</v>
          </cell>
          <cell r="K336" t="str">
            <v>A3</v>
          </cell>
        </row>
        <row r="337">
          <cell r="D337" t="str">
            <v>01025016</v>
          </cell>
          <cell r="E337" t="str">
            <v>A3</v>
          </cell>
          <cell r="F337" t="str">
            <v>Có bài viết Hội thảo cấp khoa trong tháng 03/2021</v>
          </cell>
          <cell r="G337" t="str">
            <v>A4</v>
          </cell>
          <cell r="I337" t="str">
            <v>A4</v>
          </cell>
          <cell r="K337" t="str">
            <v>A4</v>
          </cell>
        </row>
        <row r="338">
          <cell r="D338" t="str">
            <v>01025018</v>
          </cell>
          <cell r="E338" t="str">
            <v>A3</v>
          </cell>
          <cell r="F338" t="str">
            <v>Có bài viết Hội thảo cấp khoa trong tháng 03/2021</v>
          </cell>
          <cell r="G338" t="str">
            <v>A4</v>
          </cell>
          <cell r="I338" t="str">
            <v>A4</v>
          </cell>
          <cell r="K338" t="str">
            <v>A4</v>
          </cell>
        </row>
        <row r="339">
          <cell r="D339" t="str">
            <v>01025019</v>
          </cell>
          <cell r="E339" t="str">
            <v>A3</v>
          </cell>
          <cell r="F339" t="str">
            <v>Có bài viết hội thảo cấp khoa</v>
          </cell>
          <cell r="G339" t="str">
            <v>A4</v>
          </cell>
          <cell r="I339" t="str">
            <v>A4</v>
          </cell>
          <cell r="K339" t="str">
            <v>A4</v>
          </cell>
        </row>
        <row r="340">
          <cell r="D340" t="str">
            <v>01025004</v>
          </cell>
          <cell r="E340" t="str">
            <v>A2</v>
          </cell>
          <cell r="F340" t="str">
            <v>Có bài viết đăng kỷ yếu hội thảo cấp trường (Hội thảo Quốc tế COSS 2020).</v>
          </cell>
          <cell r="G340" t="str">
            <v>A4</v>
          </cell>
          <cell r="I340" t="str">
            <v>A4</v>
          </cell>
          <cell r="K340" t="str">
            <v>A4</v>
          </cell>
        </row>
        <row r="341">
          <cell r="D341" t="str">
            <v>01025020</v>
          </cell>
          <cell r="E341" t="str">
            <v>A3</v>
          </cell>
          <cell r="F341" t="str">
            <v>Có bài viết Hội thảo cấp khoa trong tháng 03/2021</v>
          </cell>
          <cell r="G341" t="str">
            <v>B2</v>
          </cell>
          <cell r="H341" t="str">
            <v>GV vào lớp trễ 13 phút ngày 26/4</v>
          </cell>
          <cell r="I341" t="str">
            <v>B1</v>
          </cell>
          <cell r="J341" t="str">
            <v xml:space="preserve">Đề nghị xếp loại B1, do GV đang giai đoạn cuối thai kỳ và đã cố gắng hoàn thành công tác chuyên môn </v>
          </cell>
          <cell r="K341" t="str">
            <v>B1</v>
          </cell>
          <cell r="L341" t="str">
            <v>Theo quy định thi đua xếp loại B2. Tuy nhiên, HĐ thống nhất xếp loại B1, do do GV đang giai đoạn cuối thai kỳ và đã cố gắng hoàn thành công tác chuyên môn</v>
          </cell>
        </row>
        <row r="342">
          <cell r="D342" t="str">
            <v>01025008</v>
          </cell>
          <cell r="E342" t="str">
            <v>A3</v>
          </cell>
          <cell r="F342" t="str">
            <v>Có bài viết Hội thảo cấp khoa trong tháng 03/2021</v>
          </cell>
          <cell r="G342" t="str">
            <v>A4</v>
          </cell>
          <cell r="I342" t="str">
            <v>A4</v>
          </cell>
          <cell r="K342" t="str">
            <v>A4</v>
          </cell>
        </row>
        <row r="343">
          <cell r="D343" t="str">
            <v>01025012</v>
          </cell>
          <cell r="E343" t="str">
            <v>A3</v>
          </cell>
          <cell r="F343" t="str">
            <v>Có sáng kiến được công nhận cấp trường</v>
          </cell>
          <cell r="G343" t="str">
            <v>A3</v>
          </cell>
          <cell r="I343" t="str">
            <v>A3</v>
          </cell>
          <cell r="K343" t="str">
            <v>A3</v>
          </cell>
        </row>
        <row r="344">
          <cell r="D344" t="str">
            <v>01025002</v>
          </cell>
          <cell r="E344" t="str">
            <v>A3</v>
          </cell>
          <cell r="F344" t="str">
            <v>Có sáng kiến được công nhận cấp trường</v>
          </cell>
          <cell r="G344" t="str">
            <v>A4</v>
          </cell>
          <cell r="I344" t="str">
            <v>A4</v>
          </cell>
          <cell r="K344" t="str">
            <v>A4</v>
          </cell>
        </row>
        <row r="345">
          <cell r="D345" t="str">
            <v>01003013</v>
          </cell>
          <cell r="E345" t="str">
            <v>A2</v>
          </cell>
          <cell r="F345" t="str">
            <v>- Có bài viết sáng kiến đạt PVAH cấp ngành (QĐ số 1720/QĐ-GDĐT ngày 21/8/2020)
- Có bài viết đăng kỷ yếu hội thảo cấp trường (Hội thảo Quốc tế COSS 2020).</v>
          </cell>
          <cell r="G345" t="str">
            <v>A4</v>
          </cell>
          <cell r="I345" t="str">
            <v>A4</v>
          </cell>
          <cell r="K345" t="str">
            <v>A3</v>
          </cell>
          <cell r="L345" t="str">
            <v>Cá nhân tham gia thực hiện công tác chuyên môn tại phòng Kế hoạch - Tài chính</v>
          </cell>
        </row>
        <row r="346">
          <cell r="D346" t="str">
            <v>01025015</v>
          </cell>
          <cell r="E346" t="str">
            <v>A3</v>
          </cell>
          <cell r="F346" t="str">
            <v>Có sáng kiến được công nhận cấp trường</v>
          </cell>
          <cell r="G346" t="str">
            <v>A4</v>
          </cell>
          <cell r="I346" t="str">
            <v>A4</v>
          </cell>
          <cell r="K346" t="str">
            <v>A4</v>
          </cell>
        </row>
        <row r="347">
          <cell r="D347" t="str">
            <v>01005010</v>
          </cell>
          <cell r="E347" t="str">
            <v>A3</v>
          </cell>
          <cell r="F347" t="str">
            <v>Có bài viết Hội thảo cấp khoa trong tháng 03/2021</v>
          </cell>
          <cell r="G347" t="str">
            <v>A4</v>
          </cell>
          <cell r="I347" t="str">
            <v>A4</v>
          </cell>
          <cell r="K347" t="str">
            <v>A4</v>
          </cell>
        </row>
        <row r="348">
          <cell r="D348" t="str">
            <v>01025009</v>
          </cell>
          <cell r="E348" t="str">
            <v>A2</v>
          </cell>
          <cell r="F348" t="str">
            <v>- Có bài viết sáng kiến đạt PVAH cấp ngành (QĐ số 1720/QĐ-GDĐT ngày 21/8/2020)
- Có bài viết đăng kỷ yếu hội thảo cấp trường (Hội thảo Quốc tế COSS 2020).</v>
          </cell>
          <cell r="G348" t="str">
            <v>A3</v>
          </cell>
          <cell r="I348" t="str">
            <v>A3</v>
          </cell>
          <cell r="K348" t="str">
            <v>A3</v>
          </cell>
        </row>
        <row r="349">
          <cell r="D349" t="str">
            <v>01025011</v>
          </cell>
          <cell r="E349" t="str">
            <v>A2</v>
          </cell>
          <cell r="F349" t="str">
            <v>- Có bài viết sáng kiến đạt PVAH cấp ngành (QĐ số 1720/QĐ-GDĐT ngày 21/8/2020)</v>
          </cell>
          <cell r="G349" t="str">
            <v>A4</v>
          </cell>
          <cell r="I349" t="str">
            <v>A4</v>
          </cell>
          <cell r="K349" t="str">
            <v>A4</v>
          </cell>
        </row>
        <row r="350">
          <cell r="D350" t="str">
            <v>01025003</v>
          </cell>
          <cell r="E350" t="str">
            <v>A2</v>
          </cell>
          <cell r="F350" t="str">
            <v>Có bài viết đăng kỷ yếu hội thảo cấp trường (Hội thảo Quốc tế COSS 2020).</v>
          </cell>
          <cell r="G350" t="str">
            <v>A DN</v>
          </cell>
          <cell r="H350" t="str">
            <v>- GV Bùi Ánh Tuyết nghỉ hộ sản từ ngày 12/12/2020</v>
          </cell>
          <cell r="I350" t="str">
            <v>A DN</v>
          </cell>
          <cell r="K350" t="str">
            <v>A DN</v>
          </cell>
        </row>
        <row r="351">
          <cell r="D351" t="str">
            <v>01025028</v>
          </cell>
          <cell r="E351" t="str">
            <v>A4</v>
          </cell>
          <cell r="G351" t="str">
            <v>A4</v>
          </cell>
          <cell r="I351" t="str">
            <v>A4</v>
          </cell>
          <cell r="K351" t="str">
            <v>A4</v>
          </cell>
        </row>
        <row r="352">
          <cell r="D352" t="str">
            <v>01025029</v>
          </cell>
          <cell r="E352" t="str">
            <v>A4</v>
          </cell>
          <cell r="G352" t="str">
            <v>A4</v>
          </cell>
          <cell r="I352" t="str">
            <v>A4</v>
          </cell>
          <cell r="K352" t="str">
            <v>A4</v>
          </cell>
        </row>
        <row r="353">
          <cell r="D353" t="str">
            <v>01025027</v>
          </cell>
          <cell r="E353" t="str">
            <v>A4</v>
          </cell>
          <cell r="G353" t="str">
            <v>A4</v>
          </cell>
          <cell r="I353" t="str">
            <v>A4</v>
          </cell>
          <cell r="K353" t="str">
            <v>A4</v>
          </cell>
        </row>
        <row r="354">
          <cell r="E354">
            <v>5</v>
          </cell>
          <cell r="G354">
            <v>5</v>
          </cell>
          <cell r="H354" t="str">
            <v>0A1 + 1A2 + 1A3 + 3A4</v>
          </cell>
          <cell r="I354">
            <v>5</v>
          </cell>
          <cell r="J354" t="str">
            <v>1A1 + 0A2 + 1A3 + 3A4</v>
          </cell>
          <cell r="K354">
            <v>5</v>
          </cell>
          <cell r="L354" t="str">
            <v>1A1 + 0A2 + 1A3 + 3A4</v>
          </cell>
        </row>
        <row r="355">
          <cell r="E355">
            <v>5</v>
          </cell>
          <cell r="G355">
            <v>5</v>
          </cell>
          <cell r="H355" t="str">
            <v>0A1 + 1A2 + 1A3 + 3A4</v>
          </cell>
          <cell r="I355">
            <v>5</v>
          </cell>
          <cell r="J355" t="str">
            <v>1A1 + 0A2 + 1A3 + 3A4</v>
          </cell>
          <cell r="K355">
            <v>5</v>
          </cell>
          <cell r="L355" t="str">
            <v>1A1 + 0A2 + 1A3 + 3A4</v>
          </cell>
        </row>
        <row r="356">
          <cell r="D356" t="str">
            <v>01004014</v>
          </cell>
          <cell r="E356" t="str">
            <v>A2</v>
          </cell>
          <cell r="F356" t="str">
            <v>Có bài viết đăng kỷ yếu hội thảo cấp trường (Hội thảo Quốc tế COSS 2020).</v>
          </cell>
          <cell r="G356" t="str">
            <v>A2</v>
          </cell>
          <cell r="I356" t="str">
            <v>A1</v>
          </cell>
          <cell r="J356" t="str">
            <v>Đề nghị xếp A1</v>
          </cell>
          <cell r="K356" t="str">
            <v>A1</v>
          </cell>
          <cell r="L356" t="str">
            <v>Thống nhất với đề nghị của nhóm thường trực HĐ, cá nhân có nhiều tích cực trong công việc của trường.</v>
          </cell>
        </row>
        <row r="357">
          <cell r="D357" t="str">
            <v>01004016</v>
          </cell>
          <cell r="E357" t="str">
            <v>A4</v>
          </cell>
          <cell r="G357" t="str">
            <v>A4</v>
          </cell>
          <cell r="I357" t="str">
            <v>A4</v>
          </cell>
          <cell r="K357" t="str">
            <v>A4</v>
          </cell>
        </row>
        <row r="358">
          <cell r="D358" t="str">
            <v>01028013</v>
          </cell>
          <cell r="E358" t="str">
            <v>A2</v>
          </cell>
          <cell r="F358" t="str">
            <v>Có bài viết đăng kỷ yếu hội thảo cấp trường (Hội thảo Quốc tế COSS 2020).</v>
          </cell>
          <cell r="G358" t="str">
            <v>A4</v>
          </cell>
          <cell r="I358" t="str">
            <v>A4</v>
          </cell>
          <cell r="K358" t="str">
            <v>A4</v>
          </cell>
        </row>
        <row r="359">
          <cell r="D359" t="str">
            <v>01028016</v>
          </cell>
          <cell r="E359" t="str">
            <v>A3</v>
          </cell>
          <cell r="F359" t="str">
            <v>Có bài viết Hội thảo cấp khoa trong tháng 03/2021</v>
          </cell>
          <cell r="G359" t="str">
            <v>A4</v>
          </cell>
          <cell r="I359" t="str">
            <v>A4</v>
          </cell>
          <cell r="K359" t="str">
            <v>A4</v>
          </cell>
        </row>
        <row r="360">
          <cell r="D360" t="str">
            <v>01028017</v>
          </cell>
          <cell r="E360" t="str">
            <v>A3</v>
          </cell>
          <cell r="G360" t="str">
            <v>A3</v>
          </cell>
          <cell r="I360" t="str">
            <v>A3</v>
          </cell>
          <cell r="K360" t="str">
            <v>A3</v>
          </cell>
        </row>
        <row r="361">
          <cell r="E361">
            <v>7</v>
          </cell>
          <cell r="G361">
            <v>7</v>
          </cell>
          <cell r="H361" t="str">
            <v>0A1 + 1A2 + 4A3 + 2A4</v>
          </cell>
          <cell r="I361">
            <v>7</v>
          </cell>
          <cell r="J361" t="str">
            <v>1A1 + 1A2 + 3A3 + 2A4</v>
          </cell>
          <cell r="K361">
            <v>7</v>
          </cell>
          <cell r="L361" t="str">
            <v>1A1 + 1A2 + 3A3 + 2A4</v>
          </cell>
        </row>
        <row r="362">
          <cell r="E362">
            <v>4</v>
          </cell>
          <cell r="G362">
            <v>4</v>
          </cell>
          <cell r="H362" t="str">
            <v>0A1 + 1A2 + 2A3 + 1A4</v>
          </cell>
          <cell r="I362">
            <v>4</v>
          </cell>
          <cell r="J362" t="str">
            <v>1A1 + 1A2 + 1A3 + 1A4</v>
          </cell>
          <cell r="K362">
            <v>4</v>
          </cell>
          <cell r="L362" t="str">
            <v>1A1 + 1A2 + 1A3 + 1A4</v>
          </cell>
        </row>
        <row r="363">
          <cell r="D363" t="str">
            <v>01012003</v>
          </cell>
          <cell r="E363" t="str">
            <v>A2</v>
          </cell>
          <cell r="F363" t="str">
            <v>- Có bài viết sáng kiến đạt PVAH cấp ngành (QĐ số 1720/QĐ-GDĐT ngày 21/8/2020)
- Có bài viết đăng kỷ yếu hội thảo cấp trường (Hội thảo Quốc tế COSS 2020).</v>
          </cell>
          <cell r="G363" t="str">
            <v>A2</v>
          </cell>
          <cell r="I363" t="str">
            <v>A1</v>
          </cell>
          <cell r="J363" t="str">
            <v>Đề nghị xếp A1</v>
          </cell>
          <cell r="K363" t="str">
            <v>A1</v>
          </cell>
          <cell r="L363" t="str">
            <v>Thống nhất với đề nghị của nhóm thường trực HĐ, cá nhân có nhiều tích cực trong công việc của trường.</v>
          </cell>
        </row>
        <row r="364">
          <cell r="D364" t="str">
            <v>01018003</v>
          </cell>
          <cell r="E364" t="str">
            <v>A4</v>
          </cell>
          <cell r="G364" t="str">
            <v>A4</v>
          </cell>
          <cell r="I364" t="str">
            <v>A4</v>
          </cell>
          <cell r="K364" t="str">
            <v>A4</v>
          </cell>
        </row>
        <row r="365">
          <cell r="D365" t="str">
            <v>01018002</v>
          </cell>
          <cell r="E365" t="str">
            <v>A3</v>
          </cell>
          <cell r="F365" t="str">
            <v>Có bài viết Hội thảo cấp khoa trong tháng 03/2021</v>
          </cell>
          <cell r="G365" t="str">
            <v>A3</v>
          </cell>
          <cell r="I365" t="str">
            <v>A3</v>
          </cell>
          <cell r="K365" t="str">
            <v>A3</v>
          </cell>
        </row>
        <row r="366">
          <cell r="D366" t="str">
            <v>01018005</v>
          </cell>
          <cell r="E366" t="str">
            <v>A3</v>
          </cell>
          <cell r="F366" t="str">
            <v>Có bài viết Hội thảo cấp khoa trong tháng 03/2021</v>
          </cell>
          <cell r="G366" t="str">
            <v>A3</v>
          </cell>
          <cell r="I366" t="str">
            <v>A2</v>
          </cell>
          <cell r="J366" t="str">
            <v>Đề nghị xếp A2</v>
          </cell>
          <cell r="K366" t="str">
            <v>A2</v>
          </cell>
          <cell r="L366" t="str">
            <v>Thống nhất với đề nghị của nhóm thường trực HĐ, cá nhân có nhiều tích cực trong công việc của trường.</v>
          </cell>
        </row>
        <row r="367">
          <cell r="E367">
            <v>3</v>
          </cell>
          <cell r="G367">
            <v>3</v>
          </cell>
          <cell r="H367" t="str">
            <v>0A1 + 0A2 + 2A3 + 1A4</v>
          </cell>
          <cell r="I367">
            <v>3</v>
          </cell>
          <cell r="J367" t="str">
            <v>0A1 + 0A2 + 2A3 + 1A4</v>
          </cell>
          <cell r="K367">
            <v>3</v>
          </cell>
          <cell r="L367" t="str">
            <v>0A1 + 0A2 + 2A3 + 1A4</v>
          </cell>
        </row>
        <row r="368">
          <cell r="D368" t="str">
            <v>01018008</v>
          </cell>
          <cell r="E368" t="str">
            <v>A2</v>
          </cell>
          <cell r="F368" t="str">
            <v>- Có bài viết sáng kiến đạt PVAH cấp ngành (QĐ số 1720/QĐ-GDĐT ngày 21/8/2020)</v>
          </cell>
          <cell r="G368" t="str">
            <v>A3</v>
          </cell>
          <cell r="I368" t="str">
            <v>A3</v>
          </cell>
          <cell r="K368" t="str">
            <v>A3</v>
          </cell>
        </row>
        <row r="369">
          <cell r="D369" t="str">
            <v>01018007</v>
          </cell>
          <cell r="E369" t="str">
            <v>A3</v>
          </cell>
          <cell r="F369" t="str">
            <v>Có sáng kiến được công nhận cấp trường</v>
          </cell>
          <cell r="G369" t="str">
            <v>A3</v>
          </cell>
          <cell r="I369" t="str">
            <v>A3</v>
          </cell>
          <cell r="K369" t="str">
            <v>A3</v>
          </cell>
        </row>
        <row r="370">
          <cell r="D370" t="str">
            <v>01018009</v>
          </cell>
          <cell r="E370" t="str">
            <v>A4</v>
          </cell>
          <cell r="G370" t="str">
            <v>A4</v>
          </cell>
          <cell r="I370" t="str">
            <v>A4</v>
          </cell>
          <cell r="K370" t="str">
            <v>A4</v>
          </cell>
        </row>
        <row r="371">
          <cell r="E371">
            <v>3</v>
          </cell>
          <cell r="G371">
            <v>3</v>
          </cell>
          <cell r="H371" t="str">
            <v>0A1 + 0A2 + 0A3 + 3A4</v>
          </cell>
          <cell r="I371">
            <v>3</v>
          </cell>
          <cell r="J371" t="str">
            <v>0A1 + 0A2 + 0A3 + 3A4</v>
          </cell>
          <cell r="K371">
            <v>3</v>
          </cell>
          <cell r="L371" t="str">
            <v>0A1 + 0A2 + 1A3 + 2A4</v>
          </cell>
        </row>
        <row r="372">
          <cell r="E372">
            <v>2</v>
          </cell>
          <cell r="G372">
            <v>2</v>
          </cell>
          <cell r="H372" t="str">
            <v>0A1 + 0A2 + 0A3 + 2A4</v>
          </cell>
          <cell r="I372">
            <v>2</v>
          </cell>
          <cell r="J372" t="str">
            <v>0A1 + 0A2 + 0A3 + 2A4</v>
          </cell>
          <cell r="K372">
            <v>2</v>
          </cell>
          <cell r="L372" t="str">
            <v>0A1 + 0A2 + 0A3 + 2A4</v>
          </cell>
        </row>
        <row r="373">
          <cell r="D373" t="str">
            <v>01019001</v>
          </cell>
          <cell r="E373" t="str">
            <v>A4</v>
          </cell>
          <cell r="G373" t="str">
            <v>A4</v>
          </cell>
          <cell r="I373" t="str">
            <v>A4</v>
          </cell>
          <cell r="K373" t="str">
            <v>A4</v>
          </cell>
        </row>
        <row r="374">
          <cell r="D374" t="str">
            <v>01019002</v>
          </cell>
          <cell r="E374" t="str">
            <v>A4</v>
          </cell>
          <cell r="G374" t="str">
            <v>A4</v>
          </cell>
          <cell r="I374" t="str">
            <v>A4</v>
          </cell>
          <cell r="K374" t="str">
            <v>A4</v>
          </cell>
        </row>
        <row r="375">
          <cell r="E375">
            <v>1</v>
          </cell>
          <cell r="G375">
            <v>1</v>
          </cell>
          <cell r="H375" t="str">
            <v>0A1 + 0A2 + 0A3 + 1A4</v>
          </cell>
          <cell r="I375">
            <v>1</v>
          </cell>
          <cell r="J375" t="str">
            <v>0A1 + 0A2 + 0A3 + 1A4</v>
          </cell>
          <cell r="K375">
            <v>1</v>
          </cell>
          <cell r="L375" t="str">
            <v>0A1 + 0A2 + 1A3 + 0A4</v>
          </cell>
        </row>
        <row r="376">
          <cell r="D376" t="str">
            <v>01005005</v>
          </cell>
          <cell r="E376" t="str">
            <v>A4</v>
          </cell>
          <cell r="G376" t="str">
            <v>A4</v>
          </cell>
          <cell r="I376" t="str">
            <v>A4</v>
          </cell>
          <cell r="K376" t="str">
            <v>A3</v>
          </cell>
          <cell r="L376" t="str">
            <v>HĐ thống nhất xếp loại A3, do cá nhân tích cực tham gia các hoạt động của nhà trường.</v>
          </cell>
        </row>
        <row r="377">
          <cell r="E377">
            <v>3</v>
          </cell>
          <cell r="G377">
            <v>3</v>
          </cell>
          <cell r="H377" t="str">
            <v>0A1 + 1A2 + 0A3 + 2A4</v>
          </cell>
          <cell r="I377">
            <v>3</v>
          </cell>
          <cell r="J377" t="str">
            <v>0A1 + 1A2 + 2A3 + 0A4</v>
          </cell>
          <cell r="K377">
            <v>3</v>
          </cell>
          <cell r="L377" t="str">
            <v>1A1 + 0A2 + 2A3 + 0A4</v>
          </cell>
        </row>
        <row r="378">
          <cell r="E378">
            <v>2</v>
          </cell>
          <cell r="G378">
            <v>2</v>
          </cell>
          <cell r="H378" t="str">
            <v>0A1 + 1A2 + 0A3 + 1A4</v>
          </cell>
          <cell r="I378">
            <v>2</v>
          </cell>
          <cell r="J378" t="str">
            <v>0A1 + 1A2 + 1A3 + 0A4</v>
          </cell>
          <cell r="K378">
            <v>2</v>
          </cell>
          <cell r="L378" t="str">
            <v>1A1 + 0A2 + 1A3 + 0A4</v>
          </cell>
        </row>
        <row r="379">
          <cell r="D379" t="str">
            <v>01021001</v>
          </cell>
          <cell r="E379" t="str">
            <v>A2</v>
          </cell>
          <cell r="F379" t="str">
            <v>Có sáng kiến đạt PVAH cấp ngành (QĐ số 1720/QĐ-GDĐT-VP ngày 20/8/2020)</v>
          </cell>
          <cell r="G379" t="str">
            <v>A2</v>
          </cell>
          <cell r="I379" t="str">
            <v>A2</v>
          </cell>
          <cell r="K379" t="str">
            <v>A1</v>
          </cell>
          <cell r="L379" t="str">
            <v>HĐ thống nhất xếp loại A1, do cá nhân tích cực tham gia các hoạt động của nhà trường.</v>
          </cell>
        </row>
        <row r="380">
          <cell r="D380" t="str">
            <v>01021003</v>
          </cell>
          <cell r="E380" t="str">
            <v>A4</v>
          </cell>
          <cell r="G380" t="str">
            <v>A4</v>
          </cell>
          <cell r="I380" t="str">
            <v>A3</v>
          </cell>
          <cell r="J380" t="str">
            <v>Nhất trí đề nghị của đơn vị xếp A3</v>
          </cell>
          <cell r="K380" t="str">
            <v>A3</v>
          </cell>
          <cell r="L380" t="str">
            <v>Thống nhất với đề nghị của đơn vị, cá nhân có nhiều tích cực trong công việc của trường và đơn vị.</v>
          </cell>
        </row>
        <row r="381">
          <cell r="E381">
            <v>1</v>
          </cell>
          <cell r="G381">
            <v>1</v>
          </cell>
          <cell r="H381" t="str">
            <v>0A1 + 0A2 + 0A3 + 1A4</v>
          </cell>
          <cell r="I381">
            <v>1</v>
          </cell>
          <cell r="J381" t="str">
            <v>0A1 + 0A2 + 1A3 + 0A4</v>
          </cell>
          <cell r="K381">
            <v>1</v>
          </cell>
          <cell r="L381" t="str">
            <v>0A1 + 0A2 + 1A3 + 0A4</v>
          </cell>
        </row>
        <row r="382">
          <cell r="D382" t="str">
            <v>01021004</v>
          </cell>
          <cell r="E382" t="str">
            <v>A4</v>
          </cell>
          <cell r="G382" t="str">
            <v>A4</v>
          </cell>
          <cell r="I382" t="str">
            <v>A3</v>
          </cell>
          <cell r="J382" t="str">
            <v>Nhất trí đề nghị của đơn vị xếp A3</v>
          </cell>
          <cell r="K382" t="str">
            <v>A3</v>
          </cell>
          <cell r="L382" t="str">
            <v>Thống nhất với đề nghị của đơn vị, cá nhân có nhiều tích cực trong công việc của trường và đơn vị.</v>
          </cell>
        </row>
        <row r="383">
          <cell r="E383">
            <v>2</v>
          </cell>
          <cell r="G383">
            <v>2</v>
          </cell>
          <cell r="H383" t="str">
            <v>0A1 + 1A2 + 1A3 + 0A4</v>
          </cell>
          <cell r="I383">
            <v>2</v>
          </cell>
          <cell r="J383" t="str">
            <v>0A1 + 1A2 + 1A3 + 0A4</v>
          </cell>
          <cell r="K383">
            <v>2</v>
          </cell>
          <cell r="L383" t="str">
            <v>0A1 + 1A2 + 1A3 + 0A4</v>
          </cell>
        </row>
        <row r="384">
          <cell r="E384">
            <v>2</v>
          </cell>
          <cell r="G384">
            <v>2</v>
          </cell>
          <cell r="H384" t="str">
            <v>0A1 + 1A2 + 1A3 + 0A4</v>
          </cell>
          <cell r="I384">
            <v>2</v>
          </cell>
          <cell r="J384" t="str">
            <v>0A1 + 1A2 + 1A3 + 0A4</v>
          </cell>
          <cell r="K384">
            <v>2</v>
          </cell>
          <cell r="L384" t="str">
            <v>0A1 + 1A2 + 1A3 + 0A4</v>
          </cell>
        </row>
        <row r="385">
          <cell r="D385" t="str">
            <v>01007008</v>
          </cell>
          <cell r="E385" t="str">
            <v>A2</v>
          </cell>
          <cell r="F385" t="str">
            <v>- Có bài viết đăng kỷ yếu hội thảo cấp trường (Hội thảo Quốc tế COSS 2020).</v>
          </cell>
          <cell r="G385" t="str">
            <v>A2</v>
          </cell>
          <cell r="I385" t="str">
            <v>A2</v>
          </cell>
          <cell r="K385" t="str">
            <v>A2</v>
          </cell>
        </row>
        <row r="386">
          <cell r="D386" t="str">
            <v>01014012</v>
          </cell>
          <cell r="E386" t="str">
            <v>A3</v>
          </cell>
          <cell r="F386" t="str">
            <v>Có bài viết Hội thảo cấp khoa trong tháng 03/2021</v>
          </cell>
          <cell r="G386" t="str">
            <v>A3</v>
          </cell>
          <cell r="I386" t="str">
            <v>A3</v>
          </cell>
          <cell r="K386" t="str">
            <v>A3</v>
          </cell>
        </row>
        <row r="387">
          <cell r="E387">
            <v>5</v>
          </cell>
          <cell r="G387">
            <v>5</v>
          </cell>
          <cell r="H387" t="str">
            <v>1A1 + 0A2 + 3A3 + 0A4</v>
          </cell>
          <cell r="I387">
            <v>5</v>
          </cell>
          <cell r="J387" t="str">
            <v>1A1 + 2A2 + 2A3 + 0A4</v>
          </cell>
          <cell r="K387">
            <v>5</v>
          </cell>
          <cell r="L387" t="str">
            <v>1A1 + 2A2 + 2A3 + 0A4</v>
          </cell>
        </row>
        <row r="388">
          <cell r="E388">
            <v>3</v>
          </cell>
          <cell r="G388">
            <v>3</v>
          </cell>
          <cell r="H388" t="str">
            <v>1A1 + 0A2 + 2A3 + 0A4</v>
          </cell>
          <cell r="I388">
            <v>3</v>
          </cell>
          <cell r="J388" t="str">
            <v>1A1 + 2A2 + 0A3 + 0A4</v>
          </cell>
          <cell r="K388">
            <v>3</v>
          </cell>
          <cell r="L388" t="str">
            <v>1A1 + 2A2 + 0A3 + 0A4</v>
          </cell>
        </row>
        <row r="389">
          <cell r="D389" t="str">
            <v>01017003</v>
          </cell>
          <cell r="E389" t="str">
            <v>A1</v>
          </cell>
          <cell r="F389" t="str">
            <v>- Tham gia Đề án hợp tác đào tạo trình độ cao đẳng chất lượng cao giữa Trường CĐ Lý Tự Trọng Tp.HCM với công ty TNHH Sản xuất và Kinh doanh VINFAST (QĐ số 496A/QĐ-LTT-ĐT ngày 30/5/2020)</v>
          </cell>
          <cell r="G389" t="str">
            <v>A1</v>
          </cell>
          <cell r="I389" t="str">
            <v>A1</v>
          </cell>
          <cell r="K389" t="str">
            <v>A1</v>
          </cell>
        </row>
        <row r="390">
          <cell r="D390" t="str">
            <v>01017010</v>
          </cell>
          <cell r="E390" t="str">
            <v>A3</v>
          </cell>
          <cell r="F390" t="str">
            <v>Có sáng kiến được công nhận cấp trường</v>
          </cell>
          <cell r="G390" t="str">
            <v>A3</v>
          </cell>
          <cell r="I390" t="str">
            <v>A2</v>
          </cell>
          <cell r="J390" t="str">
            <v>Nhất trí đề nghị của đơn vị xếp A2</v>
          </cell>
          <cell r="K390" t="str">
            <v>A2</v>
          </cell>
          <cell r="L390" t="str">
            <v>Thống nhất với đề nghị của đơn vị, cá nhân có nhiều tích cực trong công việc của trường và đơn vị.</v>
          </cell>
        </row>
        <row r="391">
          <cell r="D391" t="str">
            <v>01018004</v>
          </cell>
          <cell r="E391" t="str">
            <v>A3</v>
          </cell>
          <cell r="F391" t="str">
            <v>Có sáng kiến được công nhận cấp trường</v>
          </cell>
          <cell r="G391" t="str">
            <v>A3</v>
          </cell>
          <cell r="I391" t="str">
            <v>A2</v>
          </cell>
          <cell r="J391" t="str">
            <v>Nhất trí đề nghị của đơn vị xếp A2</v>
          </cell>
          <cell r="K391" t="str">
            <v>A2</v>
          </cell>
          <cell r="L391" t="str">
            <v>Thống nhất với đề nghị của đơn vị, cá nhân có nhiều tích cực trong công việc của trường và đơn vị.</v>
          </cell>
        </row>
        <row r="392">
          <cell r="E392">
            <v>2</v>
          </cell>
          <cell r="G392">
            <v>2</v>
          </cell>
          <cell r="H392" t="str">
            <v>0A1 + 0A2 + 2A3 + 0A4</v>
          </cell>
          <cell r="I392">
            <v>2</v>
          </cell>
          <cell r="J392" t="str">
            <v>0A1 + 0A2 + 2A3 + 0A4</v>
          </cell>
          <cell r="K392">
            <v>2</v>
          </cell>
          <cell r="L392" t="str">
            <v>0A1 + 0A2 + 2A3 + 0A4</v>
          </cell>
        </row>
        <row r="393">
          <cell r="D393" t="str">
            <v>01025013</v>
          </cell>
          <cell r="E393" t="str">
            <v>A3</v>
          </cell>
          <cell r="F393" t="str">
            <v>Có bài viết Hội thảo cấp khoa trong tháng 03/2021</v>
          </cell>
          <cell r="G393" t="str">
            <v>A3</v>
          </cell>
          <cell r="I393" t="str">
            <v>A3</v>
          </cell>
          <cell r="K393" t="str">
            <v>A3</v>
          </cell>
        </row>
        <row r="394">
          <cell r="D394" t="str">
            <v>01009027</v>
          </cell>
          <cell r="E394" t="str">
            <v>A3</v>
          </cell>
          <cell r="F394" t="str">
            <v>Có sáng kiến được công nhận cấp trường</v>
          </cell>
          <cell r="G394" t="str">
            <v>A3</v>
          </cell>
          <cell r="I394" t="str">
            <v>A3</v>
          </cell>
          <cell r="K394" t="str">
            <v>A3</v>
          </cell>
        </row>
        <row r="395">
          <cell r="E395">
            <v>1</v>
          </cell>
          <cell r="G395">
            <v>1</v>
          </cell>
          <cell r="H395" t="str">
            <v>0A1 + 0A2 + 0A3 + 1A4</v>
          </cell>
          <cell r="I395">
            <v>1</v>
          </cell>
          <cell r="J395" t="str">
            <v>0A1 + 0A2 + 0A3 + 1A4</v>
          </cell>
          <cell r="K395">
            <v>1</v>
          </cell>
          <cell r="L395" t="str">
            <v>0A1 + 0A2 + 0A3 + 1A4</v>
          </cell>
        </row>
        <row r="396">
          <cell r="E396">
            <v>1</v>
          </cell>
          <cell r="G396">
            <v>1</v>
          </cell>
          <cell r="H396" t="str">
            <v>0A1 + 0A2 + 0A3 + 1A4</v>
          </cell>
          <cell r="I396">
            <v>1</v>
          </cell>
          <cell r="J396" t="str">
            <v>0A1 + 0A2 + 0A3 + 1A4</v>
          </cell>
          <cell r="K396">
            <v>1</v>
          </cell>
          <cell r="L396" t="str">
            <v>0A1 + 0A2 + 0A3 + 1A4</v>
          </cell>
        </row>
        <row r="397">
          <cell r="D397" t="str">
            <v>01005011</v>
          </cell>
          <cell r="E397" t="str">
            <v>A4</v>
          </cell>
          <cell r="G397" t="str">
            <v>A4</v>
          </cell>
          <cell r="I397" t="str">
            <v>A4</v>
          </cell>
          <cell r="K397" t="str">
            <v>A4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H HK1"/>
      <sheetName val="HOCKY-NAMHOC"/>
      <sheetName val="In minh chung"/>
      <sheetName val="IN QD HK1"/>
      <sheetName val="XET CUOI NAM"/>
      <sheetName val="Sheet1"/>
      <sheetName val="NAM HOC"/>
    </sheetNames>
    <sheetDataSet>
      <sheetData sheetId="0" refreshError="1"/>
      <sheetData sheetId="1" refreshError="1"/>
      <sheetData sheetId="2" refreshError="1"/>
      <sheetData sheetId="3" refreshError="1"/>
      <sheetData sheetId="4" refreshError="1"/>
      <sheetData sheetId="5">
        <row r="2">
          <cell r="B2" t="str">
            <v>A1</v>
          </cell>
          <cell r="C2">
            <v>10</v>
          </cell>
        </row>
        <row r="3">
          <cell r="B3" t="str">
            <v>A2</v>
          </cell>
          <cell r="C3">
            <v>9</v>
          </cell>
        </row>
        <row r="4">
          <cell r="B4" t="str">
            <v>A3</v>
          </cell>
          <cell r="C4">
            <v>8</v>
          </cell>
        </row>
        <row r="5">
          <cell r="B5" t="str">
            <v>A4</v>
          </cell>
          <cell r="C5">
            <v>7</v>
          </cell>
        </row>
        <row r="6">
          <cell r="B6" t="str">
            <v>A DN</v>
          </cell>
          <cell r="C6">
            <v>7</v>
          </cell>
        </row>
        <row r="7">
          <cell r="B7" t="str">
            <v>B1</v>
          </cell>
          <cell r="C7">
            <v>6</v>
          </cell>
        </row>
        <row r="8">
          <cell r="B8" t="str">
            <v>B2</v>
          </cell>
          <cell r="C8">
            <v>5</v>
          </cell>
        </row>
        <row r="9">
          <cell r="B9" t="str">
            <v>C1</v>
          </cell>
          <cell r="C9">
            <v>4</v>
          </cell>
        </row>
        <row r="10">
          <cell r="B10" t="str">
            <v>C2</v>
          </cell>
          <cell r="C10">
            <v>3</v>
          </cell>
        </row>
        <row r="11">
          <cell r="B11" t="str">
            <v>D</v>
          </cell>
          <cell r="C11">
            <v>1</v>
          </cell>
        </row>
        <row r="12">
          <cell r="B12" t="str">
            <v>E</v>
          </cell>
          <cell r="C12">
            <v>0</v>
          </cell>
        </row>
      </sheetData>
      <sheetData sheetId="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N350"/>
  <sheetViews>
    <sheetView tabSelected="1" zoomScale="85" zoomScaleNormal="85" workbookViewId="0">
      <selection activeCell="AF7" sqref="AF7"/>
    </sheetView>
  </sheetViews>
  <sheetFormatPr defaultColWidth="8.85546875" defaultRowHeight="15.75" x14ac:dyDescent="0.25"/>
  <cols>
    <col min="1" max="1" width="4.7109375" style="21" customWidth="1"/>
    <col min="2" max="2" width="4.85546875" style="21" hidden="1" customWidth="1"/>
    <col min="3" max="3" width="20.7109375" style="48" customWidth="1"/>
    <col min="4" max="4" width="13.140625" style="49" hidden="1" customWidth="1"/>
    <col min="5" max="5" width="17.42578125" style="21" customWidth="1"/>
    <col min="6" max="6" width="6.140625" style="21" hidden="1" customWidth="1"/>
    <col min="7" max="7" width="7.28515625" style="21" hidden="1" customWidth="1"/>
    <col min="8" max="8" width="5.7109375" style="21" hidden="1" customWidth="1"/>
    <col min="9" max="9" width="7.42578125" style="21" hidden="1" customWidth="1"/>
    <col min="10" max="10" width="5.5703125" style="21" hidden="1" customWidth="1"/>
    <col min="11" max="11" width="6.28515625" style="21" hidden="1" customWidth="1"/>
    <col min="12" max="12" width="5.5703125" style="21" hidden="1" customWidth="1"/>
    <col min="13" max="13" width="6.28515625" style="21" hidden="1" customWidth="1"/>
    <col min="14" max="14" width="5.42578125" style="21" hidden="1" customWidth="1"/>
    <col min="15" max="15" width="9.7109375" style="21" hidden="1" customWidth="1"/>
    <col min="16" max="16" width="5.28515625" style="21" hidden="1" customWidth="1"/>
    <col min="17" max="17" width="9.7109375" style="21" hidden="1" customWidth="1"/>
    <col min="18" max="18" width="5.28515625" style="21" hidden="1" customWidth="1"/>
    <col min="19" max="19" width="9.7109375" style="21" hidden="1" customWidth="1"/>
    <col min="20" max="20" width="5.5703125" style="14" hidden="1" customWidth="1"/>
    <col min="21" max="21" width="9.7109375" style="21" hidden="1" customWidth="1"/>
    <col min="22" max="22" width="5.7109375" style="21" hidden="1" customWidth="1"/>
    <col min="23" max="23" width="9.7109375" style="21" hidden="1" customWidth="1"/>
    <col min="24" max="24" width="5.28515625" style="21" hidden="1" customWidth="1"/>
    <col min="25" max="25" width="9.7109375" style="21" hidden="1" customWidth="1"/>
    <col min="26" max="26" width="5.140625" style="21" hidden="1" customWidth="1"/>
    <col min="27" max="27" width="9.7109375" style="21" hidden="1" customWidth="1"/>
    <col min="28" max="28" width="6.5703125" style="61" hidden="1" customWidth="1"/>
    <col min="29" max="29" width="14.140625" style="61" customWidth="1"/>
    <col min="30" max="30" width="10.7109375" style="21" customWidth="1"/>
    <col min="31" max="31" width="10.42578125" style="21" customWidth="1"/>
    <col min="32" max="32" width="11.28515625" style="21" customWidth="1"/>
    <col min="33" max="33" width="16.5703125" style="24" customWidth="1"/>
    <col min="34" max="34" width="14.42578125" style="24" customWidth="1"/>
    <col min="35" max="35" width="14.7109375" style="21" customWidth="1"/>
    <col min="36" max="36" width="14.5703125" style="21" customWidth="1"/>
    <col min="37" max="37" width="21.5703125" style="21" customWidth="1"/>
    <col min="38" max="38" width="21.42578125" style="24" customWidth="1"/>
    <col min="39" max="39" width="8.85546875" style="152" customWidth="1"/>
    <col min="40" max="40" width="25.85546875" style="21" hidden="1" customWidth="1"/>
    <col min="41" max="16384" width="8.85546875" style="21"/>
  </cols>
  <sheetData>
    <row r="1" spans="1:40" s="123" customFormat="1" ht="51" customHeight="1" x14ac:dyDescent="0.3">
      <c r="A1" s="200" t="s">
        <v>1132</v>
      </c>
      <c r="B1" s="200"/>
      <c r="C1" s="200"/>
      <c r="D1" s="200"/>
      <c r="E1" s="200"/>
      <c r="F1" s="200"/>
      <c r="G1" s="200"/>
      <c r="H1" s="200"/>
      <c r="I1" s="200"/>
      <c r="J1" s="200"/>
      <c r="K1" s="200"/>
      <c r="L1" s="200"/>
      <c r="M1" s="200"/>
      <c r="N1" s="200"/>
      <c r="O1" s="200"/>
      <c r="P1" s="200"/>
      <c r="Q1" s="200"/>
      <c r="R1" s="200"/>
      <c r="S1" s="200"/>
      <c r="T1" s="200"/>
      <c r="U1" s="200"/>
      <c r="V1" s="200"/>
      <c r="W1" s="200"/>
      <c r="X1" s="200"/>
      <c r="Y1" s="200"/>
      <c r="Z1" s="200"/>
      <c r="AA1" s="200"/>
      <c r="AB1" s="200"/>
      <c r="AC1" s="200"/>
      <c r="AD1" s="124"/>
      <c r="AE1" s="124"/>
      <c r="AF1" s="124"/>
      <c r="AG1" s="202" t="s">
        <v>1133</v>
      </c>
      <c r="AH1" s="202"/>
      <c r="AI1" s="202"/>
      <c r="AJ1" s="202"/>
      <c r="AK1" s="202"/>
      <c r="AL1" s="202"/>
      <c r="AM1" s="122"/>
    </row>
    <row r="2" spans="1:40" s="5" customFormat="1" ht="55.5" customHeight="1" x14ac:dyDescent="0.35">
      <c r="A2" s="201" t="s">
        <v>1141</v>
      </c>
      <c r="B2" s="201"/>
      <c r="C2" s="201"/>
      <c r="D2" s="201"/>
      <c r="E2" s="201"/>
      <c r="F2" s="201"/>
      <c r="G2" s="201"/>
      <c r="H2" s="201"/>
      <c r="I2" s="201"/>
      <c r="J2" s="201"/>
      <c r="K2" s="201"/>
      <c r="L2" s="201"/>
      <c r="M2" s="201"/>
      <c r="N2" s="201"/>
      <c r="O2" s="201"/>
      <c r="P2" s="201"/>
      <c r="Q2" s="201"/>
      <c r="R2" s="201"/>
      <c r="S2" s="201"/>
      <c r="T2" s="201"/>
      <c r="U2" s="201"/>
      <c r="V2" s="201"/>
      <c r="W2" s="201"/>
      <c r="X2" s="201"/>
      <c r="Y2" s="201"/>
      <c r="Z2" s="201"/>
      <c r="AA2" s="201"/>
      <c r="AB2" s="201"/>
      <c r="AC2" s="201"/>
      <c r="AD2" s="201"/>
      <c r="AE2" s="201"/>
      <c r="AF2" s="201"/>
      <c r="AG2" s="201"/>
      <c r="AH2" s="201"/>
      <c r="AI2" s="201"/>
      <c r="AJ2" s="201"/>
      <c r="AK2" s="201"/>
      <c r="AL2" s="201"/>
      <c r="AM2" s="148"/>
    </row>
    <row r="3" spans="1:40" s="5" customFormat="1" x14ac:dyDescent="0.25">
      <c r="D3" s="27"/>
      <c r="E3" s="1"/>
      <c r="F3" s="1"/>
      <c r="G3" s="1"/>
      <c r="H3" s="1"/>
      <c r="I3" s="1"/>
      <c r="T3" s="13"/>
      <c r="U3" s="20"/>
      <c r="AB3" s="59"/>
      <c r="AC3" s="59"/>
      <c r="AD3" s="20"/>
      <c r="AE3" s="20"/>
      <c r="AF3" s="20"/>
      <c r="AG3" s="22"/>
      <c r="AH3" s="22"/>
      <c r="AL3" s="22"/>
      <c r="AM3" s="148"/>
    </row>
    <row r="4" spans="1:40" s="5" customFormat="1" ht="26.25" customHeight="1" x14ac:dyDescent="0.25">
      <c r="A4" s="199" t="s">
        <v>0</v>
      </c>
      <c r="B4" s="6"/>
      <c r="C4" s="199" t="s">
        <v>1</v>
      </c>
      <c r="D4" s="3"/>
      <c r="E4" s="199" t="s">
        <v>9</v>
      </c>
      <c r="F4" s="205" t="s">
        <v>1069</v>
      </c>
      <c r="G4" s="205"/>
      <c r="H4" s="205" t="s">
        <v>1070</v>
      </c>
      <c r="I4" s="205"/>
      <c r="J4" s="205" t="s">
        <v>661</v>
      </c>
      <c r="K4" s="205"/>
      <c r="L4" s="205" t="s">
        <v>664</v>
      </c>
      <c r="M4" s="205"/>
      <c r="N4" s="205" t="s">
        <v>667</v>
      </c>
      <c r="O4" s="205"/>
      <c r="P4" s="205" t="s">
        <v>670</v>
      </c>
      <c r="Q4" s="205"/>
      <c r="R4" s="205" t="s">
        <v>671</v>
      </c>
      <c r="S4" s="205"/>
      <c r="T4" s="204" t="s">
        <v>689</v>
      </c>
      <c r="U4" s="205"/>
      <c r="V4" s="205" t="s">
        <v>1020</v>
      </c>
      <c r="W4" s="205"/>
      <c r="X4" s="205" t="s">
        <v>1023</v>
      </c>
      <c r="Y4" s="205"/>
      <c r="Z4" s="205" t="s">
        <v>1024</v>
      </c>
      <c r="AA4" s="205"/>
      <c r="AB4" s="212" t="s">
        <v>1035</v>
      </c>
      <c r="AC4" s="209" t="s">
        <v>1126</v>
      </c>
      <c r="AD4" s="211" t="s">
        <v>1057</v>
      </c>
      <c r="AE4" s="206" t="s">
        <v>1061</v>
      </c>
      <c r="AF4" s="206"/>
      <c r="AG4" s="206"/>
      <c r="AH4" s="207" t="s">
        <v>1062</v>
      </c>
      <c r="AI4" s="207"/>
      <c r="AJ4" s="208" t="s">
        <v>1065</v>
      </c>
      <c r="AK4" s="208"/>
      <c r="AL4" s="208" t="s">
        <v>1126</v>
      </c>
      <c r="AM4" s="199" t="s">
        <v>1138</v>
      </c>
    </row>
    <row r="5" spans="1:40" s="5" customFormat="1" ht="69" customHeight="1" x14ac:dyDescent="0.25">
      <c r="A5" s="199"/>
      <c r="B5" s="57"/>
      <c r="C5" s="199"/>
      <c r="D5" s="9" t="s">
        <v>678</v>
      </c>
      <c r="E5" s="199"/>
      <c r="F5" s="9" t="s">
        <v>1025</v>
      </c>
      <c r="G5" s="9" t="s">
        <v>1026</v>
      </c>
      <c r="H5" s="9" t="s">
        <v>1025</v>
      </c>
      <c r="I5" s="9" t="s">
        <v>1026</v>
      </c>
      <c r="J5" s="9" t="s">
        <v>1025</v>
      </c>
      <c r="K5" s="9" t="s">
        <v>1026</v>
      </c>
      <c r="L5" s="9" t="s">
        <v>1025</v>
      </c>
      <c r="M5" s="9" t="s">
        <v>1026</v>
      </c>
      <c r="N5" s="9" t="s">
        <v>1025</v>
      </c>
      <c r="O5" s="9" t="s">
        <v>1026</v>
      </c>
      <c r="P5" s="9" t="s">
        <v>1025</v>
      </c>
      <c r="Q5" s="9" t="s">
        <v>1026</v>
      </c>
      <c r="R5" s="9" t="s">
        <v>1025</v>
      </c>
      <c r="S5" s="9" t="s">
        <v>1026</v>
      </c>
      <c r="T5" s="12" t="s">
        <v>1025</v>
      </c>
      <c r="U5" s="9" t="s">
        <v>1026</v>
      </c>
      <c r="V5" s="9" t="s">
        <v>1025</v>
      </c>
      <c r="W5" s="9" t="s">
        <v>1026</v>
      </c>
      <c r="X5" s="9" t="s">
        <v>1025</v>
      </c>
      <c r="Y5" s="9" t="s">
        <v>1026</v>
      </c>
      <c r="Z5" s="9" t="s">
        <v>1025</v>
      </c>
      <c r="AA5" s="9" t="s">
        <v>1026</v>
      </c>
      <c r="AB5" s="212"/>
      <c r="AC5" s="210"/>
      <c r="AD5" s="211"/>
      <c r="AE5" s="62" t="s">
        <v>1059</v>
      </c>
      <c r="AF5" s="62" t="s">
        <v>1058</v>
      </c>
      <c r="AG5" s="63" t="s">
        <v>1060</v>
      </c>
      <c r="AH5" s="64" t="s">
        <v>1063</v>
      </c>
      <c r="AI5" s="65" t="s">
        <v>1064</v>
      </c>
      <c r="AJ5" s="66" t="s">
        <v>1067</v>
      </c>
      <c r="AK5" s="66" t="s">
        <v>1066</v>
      </c>
      <c r="AL5" s="208"/>
      <c r="AM5" s="199"/>
    </row>
    <row r="6" spans="1:40" s="5" customFormat="1" x14ac:dyDescent="0.25">
      <c r="A6" s="136">
        <v>-1</v>
      </c>
      <c r="B6" s="136">
        <v>-1</v>
      </c>
      <c r="C6" s="136">
        <v>-2</v>
      </c>
      <c r="D6" s="136">
        <v>-3</v>
      </c>
      <c r="E6" s="136">
        <v>-4</v>
      </c>
      <c r="F6" s="136">
        <v>-5</v>
      </c>
      <c r="G6" s="136">
        <v>-6</v>
      </c>
      <c r="H6" s="136">
        <v>-7</v>
      </c>
      <c r="I6" s="136">
        <v>-8</v>
      </c>
      <c r="J6" s="136">
        <v>-9</v>
      </c>
      <c r="K6" s="136">
        <v>-10</v>
      </c>
      <c r="L6" s="136">
        <v>-11</v>
      </c>
      <c r="M6" s="136">
        <v>-12</v>
      </c>
      <c r="N6" s="136">
        <v>-13</v>
      </c>
      <c r="O6" s="136">
        <v>-14</v>
      </c>
      <c r="P6" s="136">
        <v>-15</v>
      </c>
      <c r="Q6" s="136">
        <v>-16</v>
      </c>
      <c r="R6" s="136">
        <v>-17</v>
      </c>
      <c r="S6" s="136">
        <v>-18</v>
      </c>
      <c r="T6" s="136">
        <v>-19</v>
      </c>
      <c r="U6" s="136">
        <v>-20</v>
      </c>
      <c r="V6" s="136">
        <v>-21</v>
      </c>
      <c r="W6" s="136">
        <v>-22</v>
      </c>
      <c r="X6" s="136">
        <v>-23</v>
      </c>
      <c r="Y6" s="136">
        <v>-24</v>
      </c>
      <c r="Z6" s="136">
        <v>-25</v>
      </c>
      <c r="AA6" s="136">
        <v>-26</v>
      </c>
      <c r="AB6" s="136">
        <v>-27</v>
      </c>
      <c r="AC6" s="136">
        <v>-28</v>
      </c>
      <c r="AD6" s="136">
        <v>-29</v>
      </c>
      <c r="AE6" s="136">
        <v>-30</v>
      </c>
      <c r="AF6" s="136">
        <v>-31</v>
      </c>
      <c r="AG6" s="136">
        <v>-32</v>
      </c>
      <c r="AH6" s="136">
        <v>-33</v>
      </c>
      <c r="AI6" s="136">
        <v>-34</v>
      </c>
      <c r="AJ6" s="136">
        <v>-35</v>
      </c>
      <c r="AK6" s="136">
        <v>-36</v>
      </c>
      <c r="AL6" s="136">
        <v>-37</v>
      </c>
      <c r="AM6" s="149"/>
    </row>
    <row r="7" spans="1:40" s="113" customFormat="1" ht="30" customHeight="1" x14ac:dyDescent="0.25">
      <c r="A7" s="72"/>
      <c r="B7" s="72"/>
      <c r="C7" s="105" t="s">
        <v>1128</v>
      </c>
      <c r="D7" s="62"/>
      <c r="E7" s="72"/>
      <c r="F7" s="62"/>
      <c r="G7" s="62"/>
      <c r="H7" s="62"/>
      <c r="I7" s="62"/>
      <c r="J7" s="62"/>
      <c r="K7" s="62"/>
      <c r="L7" s="62"/>
      <c r="M7" s="62"/>
      <c r="N7" s="62"/>
      <c r="O7" s="62"/>
      <c r="P7" s="62"/>
      <c r="Q7" s="62"/>
      <c r="R7" s="62"/>
      <c r="S7" s="62"/>
      <c r="T7" s="62"/>
      <c r="U7" s="62"/>
      <c r="V7" s="62"/>
      <c r="W7" s="62"/>
      <c r="X7" s="62"/>
      <c r="Y7" s="62"/>
      <c r="Z7" s="62"/>
      <c r="AA7" s="62"/>
      <c r="AB7" s="112"/>
      <c r="AC7" s="112"/>
      <c r="AD7" s="62"/>
      <c r="AE7" s="62"/>
      <c r="AF7" s="62"/>
      <c r="AG7" s="63"/>
      <c r="AH7" s="62"/>
      <c r="AI7" s="72"/>
      <c r="AJ7" s="72"/>
      <c r="AK7" s="72"/>
      <c r="AL7" s="63"/>
      <c r="AM7" s="150"/>
    </row>
    <row r="8" spans="1:40" s="87" customFormat="1" ht="26.25" customHeight="1" x14ac:dyDescent="0.25">
      <c r="A8" s="75" t="s">
        <v>307</v>
      </c>
      <c r="B8" s="75" t="s">
        <v>307</v>
      </c>
      <c r="C8" s="95" t="s">
        <v>15</v>
      </c>
      <c r="D8" s="30" t="s">
        <v>1002</v>
      </c>
      <c r="E8" s="75" t="s">
        <v>12</v>
      </c>
      <c r="F8" s="74" t="s">
        <v>299</v>
      </c>
      <c r="G8" s="74">
        <v>10</v>
      </c>
      <c r="H8" s="74" t="s">
        <v>299</v>
      </c>
      <c r="I8" s="74">
        <v>10</v>
      </c>
      <c r="J8" s="74" t="s">
        <v>299</v>
      </c>
      <c r="K8" s="74">
        <v>10</v>
      </c>
      <c r="L8" s="74" t="s">
        <v>299</v>
      </c>
      <c r="M8" s="74">
        <v>10</v>
      </c>
      <c r="N8" s="74" t="s">
        <v>299</v>
      </c>
      <c r="O8" s="74">
        <v>10</v>
      </c>
      <c r="P8" s="74" t="s">
        <v>299</v>
      </c>
      <c r="Q8" s="74">
        <v>10</v>
      </c>
      <c r="R8" s="74" t="s">
        <v>672</v>
      </c>
      <c r="S8" s="74">
        <f>VLOOKUP(R8,Sheet1!$B$2:$C$12,2,TRUE)</f>
        <v>10</v>
      </c>
      <c r="T8" s="74" t="s">
        <v>672</v>
      </c>
      <c r="U8" s="74">
        <f>VLOOKUP(T8,Sheet1!$B$2:$C$12,2,TRUE)</f>
        <v>10</v>
      </c>
      <c r="V8" s="74" t="str">
        <f>IFERROR(VLOOKUP($D8,'[1]Chi tiet'!$D$7:$L$389,8,0),0)</f>
        <v>A1</v>
      </c>
      <c r="W8" s="74">
        <f>VLOOKUP(V8,Sheet1!$B$2:$C$12,2,TRUE)</f>
        <v>10</v>
      </c>
      <c r="X8" s="74" t="str">
        <f>IFERROR(VLOOKUP($D8,'[2]Gui chi Quynh'!D$7:K$393,7,0),0)</f>
        <v>A1</v>
      </c>
      <c r="Y8" s="74">
        <f>VLOOKUP(X8,Sheet1!$B$2:$C$12,2,TRUE)</f>
        <v>10</v>
      </c>
      <c r="Z8" s="10" t="str">
        <f>IFERROR(VLOOKUP($D8,'[3]Chi tiet'!$D$7:$L$397,8,0),0)</f>
        <v>A1</v>
      </c>
      <c r="AA8" s="16">
        <f>VLOOKUP(Z8,[4]Sheet1!$B$2:$C$12,2,TRUE)</f>
        <v>10</v>
      </c>
      <c r="AB8" s="103">
        <f>ROUND(AVERAGE(F8:AA8),1)</f>
        <v>10</v>
      </c>
      <c r="AC8" s="125" t="str">
        <f>LEFT($AN8,4)</f>
        <v>11A*</v>
      </c>
      <c r="AD8" s="75" t="s">
        <v>1054</v>
      </c>
      <c r="AE8" s="86" t="s">
        <v>1054</v>
      </c>
      <c r="AF8" s="86" t="s">
        <v>1054</v>
      </c>
      <c r="AG8" s="83"/>
      <c r="AH8" s="86" t="s">
        <v>1054</v>
      </c>
      <c r="AI8" s="77"/>
      <c r="AJ8" s="193" t="s">
        <v>1054</v>
      </c>
      <c r="AK8" s="77"/>
      <c r="AL8" s="83"/>
      <c r="AM8" s="74"/>
      <c r="AN8" s="126" t="str">
        <f>(COUNTIF($F8:$AA8,"A*")&amp;"A*")&amp;" + "&amp;(COUNTIF($F8:$AA8,"B*")&amp;"B*")&amp;" + "&amp;(COUNTIF($F8:$AA8,"C*")&amp;"C*")&amp;" +  "&amp;(COUNTIF($F8:$AA8,"D")&amp;"D")</f>
        <v>11A* + 0B* + 0C* +  0D</v>
      </c>
    </row>
    <row r="9" spans="1:40" s="87" customFormat="1" ht="26.25" customHeight="1" x14ac:dyDescent="0.25">
      <c r="A9" s="75" t="s">
        <v>308</v>
      </c>
      <c r="B9" s="75" t="s">
        <v>308</v>
      </c>
      <c r="C9" s="95" t="s">
        <v>16</v>
      </c>
      <c r="D9" s="30" t="s">
        <v>1004</v>
      </c>
      <c r="E9" s="75" t="s">
        <v>12</v>
      </c>
      <c r="F9" s="74" t="s">
        <v>299</v>
      </c>
      <c r="G9" s="74">
        <v>10</v>
      </c>
      <c r="H9" s="74" t="s">
        <v>299</v>
      </c>
      <c r="I9" s="74">
        <v>10</v>
      </c>
      <c r="J9" s="74" t="s">
        <v>299</v>
      </c>
      <c r="K9" s="74">
        <v>10</v>
      </c>
      <c r="L9" s="74" t="s">
        <v>299</v>
      </c>
      <c r="M9" s="74">
        <v>10</v>
      </c>
      <c r="N9" s="74" t="s">
        <v>299</v>
      </c>
      <c r="O9" s="74">
        <v>10</v>
      </c>
      <c r="P9" s="74" t="s">
        <v>299</v>
      </c>
      <c r="Q9" s="74">
        <v>10</v>
      </c>
      <c r="R9" s="74" t="s">
        <v>672</v>
      </c>
      <c r="S9" s="74">
        <f>VLOOKUP(R9,Sheet1!$B$2:$C$12,2,TRUE)</f>
        <v>10</v>
      </c>
      <c r="T9" s="74" t="s">
        <v>672</v>
      </c>
      <c r="U9" s="74">
        <f>VLOOKUP(T9,Sheet1!$B$2:$C$12,2,TRUE)</f>
        <v>10</v>
      </c>
      <c r="V9" s="74" t="str">
        <f>IFERROR(VLOOKUP($D9,'[1]Chi tiet'!$D$7:$L$389,8,0),0)</f>
        <v>A1</v>
      </c>
      <c r="W9" s="74">
        <f>VLOOKUP(V9,Sheet1!$B$2:$C$12,2,TRUE)</f>
        <v>10</v>
      </c>
      <c r="X9" s="74" t="str">
        <f>IFERROR(VLOOKUP($D9,'[2]Gui chi Quynh'!D$7:K$393,7,0),0)</f>
        <v>A1</v>
      </c>
      <c r="Y9" s="74">
        <f>VLOOKUP(X9,Sheet1!$B$2:$C$12,2,TRUE)</f>
        <v>10</v>
      </c>
      <c r="Z9" s="10" t="str">
        <f>IFERROR(VLOOKUP($D9,'[3]Chi tiet'!$D$7:$L$397,8,0),0)</f>
        <v>A1</v>
      </c>
      <c r="AA9" s="16">
        <f>VLOOKUP(Z9,[4]Sheet1!$B$2:$C$12,2,TRUE)</f>
        <v>10</v>
      </c>
      <c r="AB9" s="103">
        <f t="shared" ref="AB9:AB292" si="0">AVERAGE(F9:AA9)</f>
        <v>10</v>
      </c>
      <c r="AC9" s="125" t="str">
        <f t="shared" ref="AC9:AC72" si="1">LEFT($AN9,4)</f>
        <v>11A*</v>
      </c>
      <c r="AD9" s="86" t="s">
        <v>1054</v>
      </c>
      <c r="AE9" s="86" t="s">
        <v>1054</v>
      </c>
      <c r="AF9" s="86" t="s">
        <v>1054</v>
      </c>
      <c r="AG9" s="83"/>
      <c r="AH9" s="86" t="s">
        <v>1054</v>
      </c>
      <c r="AI9" s="77"/>
      <c r="AJ9" s="193" t="s">
        <v>1054</v>
      </c>
      <c r="AK9" s="77"/>
      <c r="AL9" s="83"/>
      <c r="AM9" s="74"/>
      <c r="AN9" s="126" t="str">
        <f t="shared" ref="AN9:AN72" si="2">(COUNTIF($F9:$AA9,"A*")&amp;"A*")&amp;" + "&amp;(COUNTIF($F9:$AA9,"B*")&amp;"B*")&amp;" + "&amp;(COUNTIF($F9:$AA9,"C*")&amp;"C*")&amp;" +  "&amp;(COUNTIF($F9:$AA9,"D")&amp;"D")</f>
        <v>11A* + 0B* + 0C* +  0D</v>
      </c>
    </row>
    <row r="10" spans="1:40" s="87" customFormat="1" ht="26.25" customHeight="1" x14ac:dyDescent="0.25">
      <c r="A10" s="75" t="s">
        <v>309</v>
      </c>
      <c r="B10" s="75" t="s">
        <v>309</v>
      </c>
      <c r="C10" s="77" t="s">
        <v>17</v>
      </c>
      <c r="D10" s="30" t="s">
        <v>1003</v>
      </c>
      <c r="E10" s="75" t="s">
        <v>12</v>
      </c>
      <c r="F10" s="74" t="s">
        <v>299</v>
      </c>
      <c r="G10" s="74">
        <v>10</v>
      </c>
      <c r="H10" s="74" t="s">
        <v>299</v>
      </c>
      <c r="I10" s="74">
        <v>10</v>
      </c>
      <c r="J10" s="74" t="s">
        <v>299</v>
      </c>
      <c r="K10" s="74">
        <v>10</v>
      </c>
      <c r="L10" s="74" t="s">
        <v>299</v>
      </c>
      <c r="M10" s="74">
        <v>10</v>
      </c>
      <c r="N10" s="74" t="s">
        <v>299</v>
      </c>
      <c r="O10" s="74">
        <v>10</v>
      </c>
      <c r="P10" s="74" t="s">
        <v>299</v>
      </c>
      <c r="Q10" s="74">
        <v>10</v>
      </c>
      <c r="R10" s="74" t="s">
        <v>672</v>
      </c>
      <c r="S10" s="74">
        <f>VLOOKUP(R10,Sheet1!$B$2:$C$12,2,TRUE)</f>
        <v>10</v>
      </c>
      <c r="T10" s="74" t="s">
        <v>672</v>
      </c>
      <c r="U10" s="74">
        <f>VLOOKUP(T10,Sheet1!$B$2:$C$12,2,TRUE)</f>
        <v>10</v>
      </c>
      <c r="V10" s="74" t="str">
        <f>IFERROR(VLOOKUP($D10,'[1]Chi tiet'!$D$7:$L$389,8,0),0)</f>
        <v>A1</v>
      </c>
      <c r="W10" s="74">
        <f>VLOOKUP(V10,Sheet1!$B$2:$C$12,2,TRUE)</f>
        <v>10</v>
      </c>
      <c r="X10" s="74" t="str">
        <f>IFERROR(VLOOKUP($D10,'[2]Gui chi Quynh'!D$7:K$393,7,0),0)</f>
        <v>A1</v>
      </c>
      <c r="Y10" s="74">
        <f>VLOOKUP(X10,Sheet1!$B$2:$C$12,2,TRUE)</f>
        <v>10</v>
      </c>
      <c r="Z10" s="10" t="str">
        <f>IFERROR(VLOOKUP($D10,'[3]Chi tiet'!$D$7:$L$397,8,0),0)</f>
        <v>A1</v>
      </c>
      <c r="AA10" s="16">
        <f>VLOOKUP(Z10,[4]Sheet1!$B$2:$C$12,2,TRUE)</f>
        <v>10</v>
      </c>
      <c r="AB10" s="103">
        <f t="shared" si="0"/>
        <v>10</v>
      </c>
      <c r="AC10" s="125" t="str">
        <f t="shared" si="1"/>
        <v>11A*</v>
      </c>
      <c r="AD10" s="86" t="s">
        <v>1054</v>
      </c>
      <c r="AE10" s="86" t="s">
        <v>1054</v>
      </c>
      <c r="AF10" s="86" t="s">
        <v>1054</v>
      </c>
      <c r="AG10" s="83"/>
      <c r="AH10" s="86" t="s">
        <v>1054</v>
      </c>
      <c r="AI10" s="77"/>
      <c r="AJ10" s="193" t="s">
        <v>1054</v>
      </c>
      <c r="AK10" s="77"/>
      <c r="AL10" s="83"/>
      <c r="AM10" s="74"/>
      <c r="AN10" s="126" t="str">
        <f t="shared" si="2"/>
        <v>11A* + 0B* + 0C* +  0D</v>
      </c>
    </row>
    <row r="11" spans="1:40" s="87" customFormat="1" ht="26.25" customHeight="1" x14ac:dyDescent="0.25">
      <c r="A11" s="75" t="s">
        <v>310</v>
      </c>
      <c r="B11" s="75" t="s">
        <v>310</v>
      </c>
      <c r="C11" s="82" t="s">
        <v>162</v>
      </c>
      <c r="D11" s="30" t="s">
        <v>1005</v>
      </c>
      <c r="E11" s="75" t="s">
        <v>12</v>
      </c>
      <c r="F11" s="74" t="s">
        <v>299</v>
      </c>
      <c r="G11" s="74">
        <v>10</v>
      </c>
      <c r="H11" s="74" t="s">
        <v>299</v>
      </c>
      <c r="I11" s="74">
        <v>10</v>
      </c>
      <c r="J11" s="74" t="s">
        <v>299</v>
      </c>
      <c r="K11" s="74">
        <v>10</v>
      </c>
      <c r="L11" s="74" t="s">
        <v>299</v>
      </c>
      <c r="M11" s="74">
        <v>10</v>
      </c>
      <c r="N11" s="74" t="s">
        <v>299</v>
      </c>
      <c r="O11" s="74">
        <v>10</v>
      </c>
      <c r="P11" s="74" t="s">
        <v>299</v>
      </c>
      <c r="Q11" s="74">
        <v>10</v>
      </c>
      <c r="R11" s="74" t="s">
        <v>672</v>
      </c>
      <c r="S11" s="74">
        <f>VLOOKUP(R11,Sheet1!$B$2:$C$12,2,TRUE)</f>
        <v>10</v>
      </c>
      <c r="T11" s="74" t="s">
        <v>672</v>
      </c>
      <c r="U11" s="74">
        <f>VLOOKUP(T11,Sheet1!$B$2:$C$12,2,TRUE)</f>
        <v>10</v>
      </c>
      <c r="V11" s="74" t="str">
        <f>IFERROR(VLOOKUP($D11,'[1]Chi tiet'!$D$7:$L$389,8,0),0)</f>
        <v>A1</v>
      </c>
      <c r="W11" s="74">
        <f>VLOOKUP(V11,Sheet1!$B$2:$C$12,2,TRUE)</f>
        <v>10</v>
      </c>
      <c r="X11" s="74" t="str">
        <f>IFERROR(VLOOKUP($D11,'[2]Gui chi Quynh'!D$7:K$393,7,0),0)</f>
        <v>A1</v>
      </c>
      <c r="Y11" s="74">
        <f>VLOOKUP(X11,Sheet1!$B$2:$C$12,2,TRUE)</f>
        <v>10</v>
      </c>
      <c r="Z11" s="10" t="str">
        <f>IFERROR(VLOOKUP($D11,'[3]Chi tiet'!$D$7:$L$397,8,0),0)</f>
        <v>A1</v>
      </c>
      <c r="AA11" s="16">
        <f>VLOOKUP(Z11,[4]Sheet1!$B$2:$C$12,2,TRUE)</f>
        <v>10</v>
      </c>
      <c r="AB11" s="103">
        <f t="shared" si="0"/>
        <v>10</v>
      </c>
      <c r="AC11" s="125" t="str">
        <f t="shared" si="1"/>
        <v>11A*</v>
      </c>
      <c r="AD11" s="86" t="s">
        <v>1054</v>
      </c>
      <c r="AE11" s="86" t="s">
        <v>1054</v>
      </c>
      <c r="AF11" s="86" t="s">
        <v>1054</v>
      </c>
      <c r="AG11" s="84"/>
      <c r="AH11" s="86" t="s">
        <v>1054</v>
      </c>
      <c r="AI11" s="77"/>
      <c r="AJ11" s="193" t="s">
        <v>1054</v>
      </c>
      <c r="AK11" s="77"/>
      <c r="AL11" s="84"/>
      <c r="AM11" s="74"/>
      <c r="AN11" s="126" t="str">
        <f t="shared" si="2"/>
        <v>11A* + 0B* + 0C* +  0D</v>
      </c>
    </row>
    <row r="12" spans="1:40" s="87" customFormat="1" ht="31.5" x14ac:dyDescent="0.25">
      <c r="A12" s="75" t="s">
        <v>311</v>
      </c>
      <c r="B12" s="75" t="s">
        <v>307</v>
      </c>
      <c r="C12" s="77" t="s">
        <v>64</v>
      </c>
      <c r="D12" s="30" t="s">
        <v>1006</v>
      </c>
      <c r="E12" s="74" t="s">
        <v>642</v>
      </c>
      <c r="F12" s="74" t="s">
        <v>299</v>
      </c>
      <c r="G12" s="74">
        <v>10</v>
      </c>
      <c r="H12" s="74" t="s">
        <v>299</v>
      </c>
      <c r="I12" s="74">
        <v>10</v>
      </c>
      <c r="J12" s="74" t="s">
        <v>299</v>
      </c>
      <c r="K12" s="74">
        <v>10</v>
      </c>
      <c r="L12" s="74" t="s">
        <v>299</v>
      </c>
      <c r="M12" s="74">
        <v>10</v>
      </c>
      <c r="N12" s="74" t="s">
        <v>299</v>
      </c>
      <c r="O12" s="74">
        <v>10</v>
      </c>
      <c r="P12" s="74" t="s">
        <v>299</v>
      </c>
      <c r="Q12" s="74">
        <v>10</v>
      </c>
      <c r="R12" s="74" t="s">
        <v>672</v>
      </c>
      <c r="S12" s="74">
        <f>VLOOKUP(R12,Sheet1!$B$2:$C$12,2,TRUE)</f>
        <v>10</v>
      </c>
      <c r="T12" s="74" t="s">
        <v>672</v>
      </c>
      <c r="U12" s="74">
        <f>VLOOKUP(T12,Sheet1!$B$2:$C$12,2,TRUE)</f>
        <v>10</v>
      </c>
      <c r="V12" s="74" t="str">
        <f>IFERROR(VLOOKUP($D12,'[1]Chi tiet'!$D$7:$L$389,8,0),0)</f>
        <v>A1</v>
      </c>
      <c r="W12" s="74">
        <f>VLOOKUP(V12,Sheet1!$B$2:$C$12,2,TRUE)</f>
        <v>10</v>
      </c>
      <c r="X12" s="74" t="str">
        <f>IFERROR(VLOOKUP($D12,'[2]Gui chi Quynh'!D$7:K$393,7,0),0)</f>
        <v>A1</v>
      </c>
      <c r="Y12" s="74">
        <f>VLOOKUP(X12,Sheet1!$B$2:$C$12,2,TRUE)</f>
        <v>10</v>
      </c>
      <c r="Z12" s="10" t="str">
        <f>IFERROR(VLOOKUP($D12,'[3]Chi tiet'!$D$7:$L$397,8,0),0)</f>
        <v>A1</v>
      </c>
      <c r="AA12" s="16">
        <f>VLOOKUP(Z12,[4]Sheet1!$B$2:$C$12,2,TRUE)</f>
        <v>10</v>
      </c>
      <c r="AB12" s="103">
        <f t="shared" si="0"/>
        <v>10</v>
      </c>
      <c r="AC12" s="125" t="str">
        <f t="shared" si="1"/>
        <v>11A*</v>
      </c>
      <c r="AD12" s="86" t="s">
        <v>1054</v>
      </c>
      <c r="AE12" s="86" t="s">
        <v>1054</v>
      </c>
      <c r="AF12" s="86" t="s">
        <v>1054</v>
      </c>
      <c r="AG12" s="83"/>
      <c r="AH12" s="86" t="s">
        <v>1054</v>
      </c>
      <c r="AI12" s="77"/>
      <c r="AJ12" s="193" t="s">
        <v>1054</v>
      </c>
      <c r="AK12" s="77"/>
      <c r="AL12" s="83"/>
      <c r="AM12" s="74"/>
      <c r="AN12" s="126" t="str">
        <f t="shared" si="2"/>
        <v>11A* + 0B* + 0C* +  0D</v>
      </c>
    </row>
    <row r="13" spans="1:40" s="87" customFormat="1" ht="31.5" x14ac:dyDescent="0.25">
      <c r="A13" s="75" t="s">
        <v>312</v>
      </c>
      <c r="B13" s="75" t="s">
        <v>314</v>
      </c>
      <c r="C13" s="77" t="s">
        <v>32</v>
      </c>
      <c r="D13" s="74" t="s">
        <v>698</v>
      </c>
      <c r="E13" s="74" t="s">
        <v>642</v>
      </c>
      <c r="F13" s="74" t="s">
        <v>299</v>
      </c>
      <c r="G13" s="74">
        <v>10</v>
      </c>
      <c r="H13" s="74" t="s">
        <v>299</v>
      </c>
      <c r="I13" s="74">
        <v>10</v>
      </c>
      <c r="J13" s="74" t="s">
        <v>299</v>
      </c>
      <c r="K13" s="74">
        <v>10</v>
      </c>
      <c r="L13" s="74" t="s">
        <v>299</v>
      </c>
      <c r="M13" s="74">
        <v>10</v>
      </c>
      <c r="N13" s="74" t="s">
        <v>299</v>
      </c>
      <c r="O13" s="74">
        <v>10</v>
      </c>
      <c r="P13" s="74" t="s">
        <v>299</v>
      </c>
      <c r="Q13" s="74">
        <v>10</v>
      </c>
      <c r="R13" s="74" t="s">
        <v>673</v>
      </c>
      <c r="S13" s="74">
        <f>VLOOKUP(R13,Sheet1!$B$2:$C$12,2,TRUE)</f>
        <v>9</v>
      </c>
      <c r="T13" s="74" t="s">
        <v>673</v>
      </c>
      <c r="U13" s="74">
        <f>VLOOKUP(T13,Sheet1!$B$2:$C$12,2,TRUE)</f>
        <v>9</v>
      </c>
      <c r="V13" s="74" t="str">
        <f>IFERROR(VLOOKUP($D13,'[1]Chi tiet'!$D$7:$L$389,8,0),0)</f>
        <v>A2</v>
      </c>
      <c r="W13" s="74">
        <f>VLOOKUP(V13,Sheet1!$B$2:$C$12,2,TRUE)</f>
        <v>9</v>
      </c>
      <c r="X13" s="74" t="str">
        <f>IFERROR(VLOOKUP($D13,'[2]Gui chi Quynh'!D$7:K$393,7,0),0)</f>
        <v>A2</v>
      </c>
      <c r="Y13" s="74">
        <f>VLOOKUP(X13,Sheet1!$B$2:$C$12,2,TRUE)</f>
        <v>9</v>
      </c>
      <c r="Z13" s="10" t="str">
        <f>IFERROR(VLOOKUP($D13,'[3]Chi tiet'!$D$7:$L$397,8,0),0)</f>
        <v>A1</v>
      </c>
      <c r="AA13" s="15">
        <f>VLOOKUP(Z13,[4]Sheet1!$B$2:$C$12,2,TRUE)</f>
        <v>10</v>
      </c>
      <c r="AB13" s="103">
        <f>AVERAGE(F13:AA13)</f>
        <v>9.6363636363636367</v>
      </c>
      <c r="AC13" s="125" t="str">
        <f t="shared" si="1"/>
        <v>11A*</v>
      </c>
      <c r="AD13" s="86" t="s">
        <v>1054</v>
      </c>
      <c r="AE13" s="74" t="s">
        <v>1054</v>
      </c>
      <c r="AF13" s="74" t="s">
        <v>1054</v>
      </c>
      <c r="AG13" s="83"/>
      <c r="AH13" s="86" t="s">
        <v>1054</v>
      </c>
      <c r="AI13" s="77"/>
      <c r="AJ13" s="194" t="s">
        <v>1054</v>
      </c>
      <c r="AK13" s="77"/>
      <c r="AL13" s="83"/>
      <c r="AM13" s="74"/>
      <c r="AN13" s="126" t="str">
        <f t="shared" si="2"/>
        <v>11A* + 0B* + 0C* +  0D</v>
      </c>
    </row>
    <row r="14" spans="1:40" s="87" customFormat="1" ht="31.5" x14ac:dyDescent="0.25">
      <c r="A14" s="75" t="s">
        <v>313</v>
      </c>
      <c r="B14" s="75" t="s">
        <v>317</v>
      </c>
      <c r="C14" s="77" t="s">
        <v>56</v>
      </c>
      <c r="D14" s="74" t="s">
        <v>893</v>
      </c>
      <c r="E14" s="74" t="s">
        <v>642</v>
      </c>
      <c r="F14" s="74" t="s">
        <v>299</v>
      </c>
      <c r="G14" s="74">
        <v>10</v>
      </c>
      <c r="H14" s="74" t="s">
        <v>299</v>
      </c>
      <c r="I14" s="74">
        <v>10</v>
      </c>
      <c r="J14" s="74" t="s">
        <v>299</v>
      </c>
      <c r="K14" s="74">
        <v>10</v>
      </c>
      <c r="L14" s="74" t="s">
        <v>299</v>
      </c>
      <c r="M14" s="74">
        <v>10</v>
      </c>
      <c r="N14" s="74" t="s">
        <v>299</v>
      </c>
      <c r="O14" s="74">
        <v>10</v>
      </c>
      <c r="P14" s="74" t="s">
        <v>299</v>
      </c>
      <c r="Q14" s="74">
        <v>10</v>
      </c>
      <c r="R14" s="74" t="s">
        <v>673</v>
      </c>
      <c r="S14" s="74">
        <f>VLOOKUP(R14,Sheet1!$B$2:$C$12,2,TRUE)</f>
        <v>9</v>
      </c>
      <c r="T14" s="75" t="s">
        <v>673</v>
      </c>
      <c r="U14" s="74">
        <f>VLOOKUP(T14,Sheet1!$B$2:$C$12,2,TRUE)</f>
        <v>9</v>
      </c>
      <c r="V14" s="74" t="str">
        <f>IFERROR(VLOOKUP($D14,'[1]Chi tiet'!$D$7:$L$389,8,0),0)</f>
        <v>A2</v>
      </c>
      <c r="W14" s="74">
        <f>VLOOKUP(V14,Sheet1!$B$2:$C$12,2,TRUE)</f>
        <v>9</v>
      </c>
      <c r="X14" s="74" t="str">
        <f>IFERROR(VLOOKUP($D14,'[2]Gui chi Quynh'!D$7:K$393,7,0),0)</f>
        <v>A2</v>
      </c>
      <c r="Y14" s="74">
        <f>VLOOKUP(X14,Sheet1!$B$2:$C$12,2,TRUE)</f>
        <v>9</v>
      </c>
      <c r="Z14" s="10" t="str">
        <f>IFERROR(VLOOKUP($D14,'[3]Chi tiet'!$D$7:$L$397,8,0),0)</f>
        <v>A1</v>
      </c>
      <c r="AA14" s="16">
        <f>VLOOKUP(Z14,[4]Sheet1!$B$2:$C$12,2,TRUE)</f>
        <v>10</v>
      </c>
      <c r="AB14" s="103">
        <f>AVERAGE(F14:AA14)</f>
        <v>9.6363636363636367</v>
      </c>
      <c r="AC14" s="125" t="str">
        <f t="shared" si="1"/>
        <v>11A*</v>
      </c>
      <c r="AD14" s="86" t="s">
        <v>1054</v>
      </c>
      <c r="AE14" s="86" t="s">
        <v>1054</v>
      </c>
      <c r="AF14" s="86" t="s">
        <v>1054</v>
      </c>
      <c r="AG14" s="84"/>
      <c r="AH14" s="86" t="s">
        <v>1054</v>
      </c>
      <c r="AI14" s="77"/>
      <c r="AJ14" s="193" t="s">
        <v>1054</v>
      </c>
      <c r="AK14" s="77"/>
      <c r="AL14" s="84"/>
      <c r="AM14" s="74"/>
      <c r="AN14" s="126" t="str">
        <f t="shared" si="2"/>
        <v>11A* + 0B* + 0C* +  0D</v>
      </c>
    </row>
    <row r="15" spans="1:40" s="87" customFormat="1" ht="31.5" x14ac:dyDescent="0.25">
      <c r="A15" s="75" t="s">
        <v>314</v>
      </c>
      <c r="B15" s="75" t="s">
        <v>308</v>
      </c>
      <c r="C15" s="77" t="s">
        <v>21</v>
      </c>
      <c r="D15" s="74" t="s">
        <v>692</v>
      </c>
      <c r="E15" s="74" t="s">
        <v>642</v>
      </c>
      <c r="F15" s="74" t="s">
        <v>299</v>
      </c>
      <c r="G15" s="74">
        <v>10</v>
      </c>
      <c r="H15" s="74" t="s">
        <v>299</v>
      </c>
      <c r="I15" s="74">
        <v>10</v>
      </c>
      <c r="J15" s="74" t="s">
        <v>299</v>
      </c>
      <c r="K15" s="74">
        <v>10</v>
      </c>
      <c r="L15" s="74" t="s">
        <v>299</v>
      </c>
      <c r="M15" s="74">
        <v>10</v>
      </c>
      <c r="N15" s="74" t="s">
        <v>299</v>
      </c>
      <c r="O15" s="74">
        <v>10</v>
      </c>
      <c r="P15" s="74" t="s">
        <v>299</v>
      </c>
      <c r="Q15" s="74">
        <v>10</v>
      </c>
      <c r="R15" s="74" t="s">
        <v>673</v>
      </c>
      <c r="S15" s="74">
        <f>VLOOKUP(R15,Sheet1!$B$2:$C$12,2,TRUE)</f>
        <v>9</v>
      </c>
      <c r="T15" s="74" t="s">
        <v>673</v>
      </c>
      <c r="U15" s="74">
        <f>VLOOKUP(T15,Sheet1!$B$2:$C$12,2,TRUE)</f>
        <v>9</v>
      </c>
      <c r="V15" s="74" t="str">
        <f>IFERROR(VLOOKUP($D15,'[1]Chi tiet'!$D$7:$L$389,8,0),0)</f>
        <v>A2</v>
      </c>
      <c r="W15" s="74">
        <f>VLOOKUP(V15,Sheet1!$B$2:$C$12,2,TRUE)</f>
        <v>9</v>
      </c>
      <c r="X15" s="74" t="str">
        <f>IFERROR(VLOOKUP($D15,'[2]Gui chi Quynh'!D$7:K$393,7,0),0)</f>
        <v>A2</v>
      </c>
      <c r="Y15" s="74">
        <f>VLOOKUP(X15,Sheet1!$B$2:$C$12,2,TRUE)</f>
        <v>9</v>
      </c>
      <c r="Z15" s="10" t="str">
        <f>IFERROR(VLOOKUP($D15,'[3]Chi tiet'!$D$7:$L$397,8,0),0)</f>
        <v>A3</v>
      </c>
      <c r="AA15" s="16">
        <f>VLOOKUP(Z15,[4]Sheet1!$B$2:$C$12,2,TRUE)</f>
        <v>8</v>
      </c>
      <c r="AB15" s="103">
        <f t="shared" si="0"/>
        <v>9.454545454545455</v>
      </c>
      <c r="AC15" s="125" t="str">
        <f t="shared" si="1"/>
        <v>11A*</v>
      </c>
      <c r="AD15" s="86" t="s">
        <v>1054</v>
      </c>
      <c r="AE15" s="86" t="s">
        <v>1054</v>
      </c>
      <c r="AF15" s="86" t="s">
        <v>1054</v>
      </c>
      <c r="AG15" s="83"/>
      <c r="AH15" s="83"/>
      <c r="AI15" s="77"/>
      <c r="AJ15" s="193" t="s">
        <v>1054</v>
      </c>
      <c r="AK15" s="77"/>
      <c r="AL15" s="83"/>
      <c r="AM15" s="74"/>
      <c r="AN15" s="126" t="str">
        <f t="shared" si="2"/>
        <v>11A* + 0B* + 0C* +  0D</v>
      </c>
    </row>
    <row r="16" spans="1:40" s="87" customFormat="1" ht="31.5" x14ac:dyDescent="0.25">
      <c r="A16" s="75" t="s">
        <v>315</v>
      </c>
      <c r="B16" s="75" t="s">
        <v>309</v>
      </c>
      <c r="C16" s="77" t="s">
        <v>643</v>
      </c>
      <c r="D16" s="74" t="s">
        <v>693</v>
      </c>
      <c r="E16" s="74" t="s">
        <v>642</v>
      </c>
      <c r="F16" s="74" t="s">
        <v>299</v>
      </c>
      <c r="G16" s="74">
        <v>10</v>
      </c>
      <c r="H16" s="74" t="s">
        <v>299</v>
      </c>
      <c r="I16" s="74">
        <v>10</v>
      </c>
      <c r="J16" s="74" t="s">
        <v>299</v>
      </c>
      <c r="K16" s="74">
        <v>10</v>
      </c>
      <c r="L16" s="74" t="s">
        <v>299</v>
      </c>
      <c r="M16" s="74">
        <v>10</v>
      </c>
      <c r="N16" s="74" t="s">
        <v>299</v>
      </c>
      <c r="O16" s="74">
        <v>10</v>
      </c>
      <c r="P16" s="74" t="s">
        <v>299</v>
      </c>
      <c r="Q16" s="74">
        <v>10</v>
      </c>
      <c r="R16" s="74" t="s">
        <v>674</v>
      </c>
      <c r="S16" s="74">
        <f>VLOOKUP(R16,Sheet1!$B$2:$C$12,2,TRUE)</f>
        <v>8</v>
      </c>
      <c r="T16" s="74" t="s">
        <v>674</v>
      </c>
      <c r="U16" s="74">
        <f>VLOOKUP(T16,Sheet1!$B$2:$C$12,2,TRUE)</f>
        <v>8</v>
      </c>
      <c r="V16" s="74" t="str">
        <f>IFERROR(VLOOKUP($D16,'[1]Chi tiet'!$D$7:$L$389,8,0),0)</f>
        <v>A2</v>
      </c>
      <c r="W16" s="74">
        <f>VLOOKUP(V16,Sheet1!$B$2:$C$12,2,TRUE)</f>
        <v>9</v>
      </c>
      <c r="X16" s="74" t="str">
        <f>IFERROR(VLOOKUP($D16,'[2]Gui chi Quynh'!D$7:K$393,7,0),0)</f>
        <v>A3</v>
      </c>
      <c r="Y16" s="74">
        <f>VLOOKUP(X16,Sheet1!$B$2:$C$12,2,TRUE)</f>
        <v>8</v>
      </c>
      <c r="Z16" s="10" t="str">
        <f>IFERROR(VLOOKUP($D16,'[3]Chi tiet'!$D$7:$L$397,8,0),0)</f>
        <v>A2</v>
      </c>
      <c r="AA16" s="16">
        <f>VLOOKUP(Z16,[4]Sheet1!$B$2:$C$12,2,TRUE)</f>
        <v>9</v>
      </c>
      <c r="AB16" s="103">
        <f t="shared" si="0"/>
        <v>9.2727272727272734</v>
      </c>
      <c r="AC16" s="125" t="str">
        <f t="shared" si="1"/>
        <v>11A*</v>
      </c>
      <c r="AD16" s="86" t="s">
        <v>1054</v>
      </c>
      <c r="AE16" s="86" t="s">
        <v>1054</v>
      </c>
      <c r="AF16" s="86" t="s">
        <v>1054</v>
      </c>
      <c r="AG16" s="83"/>
      <c r="AH16" s="83"/>
      <c r="AI16" s="77"/>
      <c r="AJ16" s="193" t="s">
        <v>1054</v>
      </c>
      <c r="AK16" s="77"/>
      <c r="AL16" s="83"/>
      <c r="AM16" s="74"/>
      <c r="AN16" s="126" t="str">
        <f t="shared" si="2"/>
        <v>11A* + 0B* + 0C* +  0D</v>
      </c>
    </row>
    <row r="17" spans="1:40" s="87" customFormat="1" ht="31.5" x14ac:dyDescent="0.25">
      <c r="A17" s="75" t="s">
        <v>23</v>
      </c>
      <c r="B17" s="75" t="s">
        <v>310</v>
      </c>
      <c r="C17" s="77" t="s">
        <v>22</v>
      </c>
      <c r="D17" s="74" t="s">
        <v>694</v>
      </c>
      <c r="E17" s="74" t="s">
        <v>642</v>
      </c>
      <c r="F17" s="74" t="s">
        <v>299</v>
      </c>
      <c r="G17" s="74">
        <v>10</v>
      </c>
      <c r="H17" s="74" t="s">
        <v>299</v>
      </c>
      <c r="I17" s="74">
        <v>10</v>
      </c>
      <c r="J17" s="74" t="s">
        <v>299</v>
      </c>
      <c r="K17" s="74">
        <v>10</v>
      </c>
      <c r="L17" s="74" t="s">
        <v>299</v>
      </c>
      <c r="M17" s="74">
        <v>10</v>
      </c>
      <c r="N17" s="74" t="s">
        <v>299</v>
      </c>
      <c r="O17" s="74">
        <v>10</v>
      </c>
      <c r="P17" s="74" t="s">
        <v>299</v>
      </c>
      <c r="Q17" s="74">
        <v>10</v>
      </c>
      <c r="R17" s="74" t="s">
        <v>674</v>
      </c>
      <c r="S17" s="74">
        <f>VLOOKUP(R17,Sheet1!$B$2:$C$12,2,TRUE)</f>
        <v>8</v>
      </c>
      <c r="T17" s="74" t="s">
        <v>674</v>
      </c>
      <c r="U17" s="74">
        <f>VLOOKUP(T17,Sheet1!$B$2:$C$12,2,TRUE)</f>
        <v>8</v>
      </c>
      <c r="V17" s="74" t="str">
        <f>IFERROR(VLOOKUP($D17,'[1]Chi tiet'!$D$7:$L$389,8,0),0)</f>
        <v>A2</v>
      </c>
      <c r="W17" s="74">
        <f>VLOOKUP(V17,Sheet1!$B$2:$C$12,2,TRUE)</f>
        <v>9</v>
      </c>
      <c r="X17" s="74" t="str">
        <f>IFERROR(VLOOKUP($D17,'[2]Gui chi Quynh'!D$7:K$393,7,0),0)</f>
        <v>A3</v>
      </c>
      <c r="Y17" s="74">
        <f>VLOOKUP(X17,Sheet1!$B$2:$C$12,2,TRUE)</f>
        <v>8</v>
      </c>
      <c r="Z17" s="10" t="str">
        <f>IFERROR(VLOOKUP($D17,'[3]Chi tiet'!$D$7:$L$397,8,0),0)</f>
        <v>A3</v>
      </c>
      <c r="AA17" s="16">
        <f>VLOOKUP(Z17,[4]Sheet1!$B$2:$C$12,2,TRUE)</f>
        <v>8</v>
      </c>
      <c r="AB17" s="103">
        <f t="shared" si="0"/>
        <v>9.1818181818181817</v>
      </c>
      <c r="AC17" s="125" t="str">
        <f t="shared" si="1"/>
        <v>11A*</v>
      </c>
      <c r="AD17" s="86" t="s">
        <v>1054</v>
      </c>
      <c r="AE17" s="86" t="s">
        <v>1054</v>
      </c>
      <c r="AF17" s="86" t="s">
        <v>1054</v>
      </c>
      <c r="AG17" s="83"/>
      <c r="AH17" s="88"/>
      <c r="AI17" s="77"/>
      <c r="AJ17" s="193" t="s">
        <v>1054</v>
      </c>
      <c r="AK17" s="77"/>
      <c r="AL17" s="83"/>
      <c r="AM17" s="74"/>
      <c r="AN17" s="126" t="str">
        <f t="shared" si="2"/>
        <v>11A* + 0B* + 0C* +  0D</v>
      </c>
    </row>
    <row r="18" spans="1:40" s="87" customFormat="1" ht="31.5" x14ac:dyDescent="0.25">
      <c r="A18" s="75" t="s">
        <v>25</v>
      </c>
      <c r="B18" s="75" t="s">
        <v>311</v>
      </c>
      <c r="C18" s="77" t="s">
        <v>24</v>
      </c>
      <c r="D18" s="74" t="s">
        <v>695</v>
      </c>
      <c r="E18" s="74" t="s">
        <v>642</v>
      </c>
      <c r="F18" s="74" t="s">
        <v>299</v>
      </c>
      <c r="G18" s="74">
        <v>10</v>
      </c>
      <c r="H18" s="74" t="s">
        <v>299</v>
      </c>
      <c r="I18" s="74">
        <v>10</v>
      </c>
      <c r="J18" s="74" t="s">
        <v>299</v>
      </c>
      <c r="K18" s="74">
        <v>10</v>
      </c>
      <c r="L18" s="74" t="s">
        <v>299</v>
      </c>
      <c r="M18" s="74">
        <v>10</v>
      </c>
      <c r="N18" s="74" t="s">
        <v>299</v>
      </c>
      <c r="O18" s="74">
        <v>10</v>
      </c>
      <c r="P18" s="74" t="s">
        <v>299</v>
      </c>
      <c r="Q18" s="74">
        <v>10</v>
      </c>
      <c r="R18" s="74" t="s">
        <v>675</v>
      </c>
      <c r="S18" s="74">
        <f>VLOOKUP(R18,Sheet1!$B$2:$C$12,2,TRUE)</f>
        <v>7</v>
      </c>
      <c r="T18" s="74" t="s">
        <v>675</v>
      </c>
      <c r="U18" s="74">
        <f>VLOOKUP(T18,Sheet1!$B$2:$C$12,2,TRUE)</f>
        <v>7</v>
      </c>
      <c r="V18" s="74" t="str">
        <f>IFERROR(VLOOKUP($D18,'[1]Chi tiet'!$D$7:$L$389,8,0),0)</f>
        <v>A2</v>
      </c>
      <c r="W18" s="74">
        <f>VLOOKUP(V18,Sheet1!$B$2:$C$12,2,TRUE)</f>
        <v>9</v>
      </c>
      <c r="X18" s="74" t="str">
        <f>IFERROR(VLOOKUP($D18,'[2]Gui chi Quynh'!D$7:K$393,7,0),0)</f>
        <v>A3</v>
      </c>
      <c r="Y18" s="74">
        <f>VLOOKUP(X18,Sheet1!$B$2:$C$12,2,TRUE)</f>
        <v>8</v>
      </c>
      <c r="Z18" s="10" t="str">
        <f>IFERROR(VLOOKUP($D18,'[3]Chi tiet'!$D$7:$L$397,8,0),0)</f>
        <v>A3</v>
      </c>
      <c r="AA18" s="16">
        <f>VLOOKUP(Z18,[4]Sheet1!$B$2:$C$12,2,TRUE)</f>
        <v>8</v>
      </c>
      <c r="AB18" s="103">
        <f t="shared" si="0"/>
        <v>9</v>
      </c>
      <c r="AC18" s="125" t="str">
        <f t="shared" si="1"/>
        <v>11A*</v>
      </c>
      <c r="AD18" s="86" t="s">
        <v>1054</v>
      </c>
      <c r="AE18" s="86" t="s">
        <v>1054</v>
      </c>
      <c r="AF18" s="86" t="s">
        <v>1054</v>
      </c>
      <c r="AG18" s="83"/>
      <c r="AH18" s="83"/>
      <c r="AI18" s="77"/>
      <c r="AJ18" s="193" t="s">
        <v>1054</v>
      </c>
      <c r="AK18" s="77"/>
      <c r="AL18" s="83"/>
      <c r="AM18" s="74"/>
      <c r="AN18" s="126" t="str">
        <f t="shared" si="2"/>
        <v>11A* + 0B* + 0C* +  0D</v>
      </c>
    </row>
    <row r="19" spans="1:40" s="87" customFormat="1" ht="31.5" x14ac:dyDescent="0.25">
      <c r="A19" s="75" t="s">
        <v>27</v>
      </c>
      <c r="B19" s="75" t="s">
        <v>312</v>
      </c>
      <c r="C19" s="77" t="s">
        <v>26</v>
      </c>
      <c r="D19" s="74" t="s">
        <v>696</v>
      </c>
      <c r="E19" s="74" t="s">
        <v>642</v>
      </c>
      <c r="F19" s="74" t="s">
        <v>299</v>
      </c>
      <c r="G19" s="74">
        <v>10</v>
      </c>
      <c r="H19" s="74" t="s">
        <v>299</v>
      </c>
      <c r="I19" s="74">
        <v>10</v>
      </c>
      <c r="J19" s="74" t="s">
        <v>299</v>
      </c>
      <c r="K19" s="74">
        <v>10</v>
      </c>
      <c r="L19" s="74" t="s">
        <v>299</v>
      </c>
      <c r="M19" s="74">
        <v>10</v>
      </c>
      <c r="N19" s="74" t="s">
        <v>299</v>
      </c>
      <c r="O19" s="74">
        <v>10</v>
      </c>
      <c r="P19" s="74" t="s">
        <v>299</v>
      </c>
      <c r="Q19" s="74">
        <v>10</v>
      </c>
      <c r="R19" s="74" t="s">
        <v>674</v>
      </c>
      <c r="S19" s="74">
        <f>VLOOKUP(R19,Sheet1!$B$2:$C$12,2,TRUE)</f>
        <v>8</v>
      </c>
      <c r="T19" s="74" t="s">
        <v>674</v>
      </c>
      <c r="U19" s="74">
        <f>VLOOKUP(T19,Sheet1!$B$2:$C$12,2,TRUE)</f>
        <v>8</v>
      </c>
      <c r="V19" s="74" t="str">
        <f>IFERROR(VLOOKUP($D19,'[1]Chi tiet'!$D$7:$L$389,8,0),0)</f>
        <v>A2</v>
      </c>
      <c r="W19" s="74">
        <f>VLOOKUP(V19,Sheet1!$B$2:$C$12,2,TRUE)</f>
        <v>9</v>
      </c>
      <c r="X19" s="74" t="str">
        <f>IFERROR(VLOOKUP($D19,'[2]Gui chi Quynh'!D$7:K$393,7,0),0)</f>
        <v>A3</v>
      </c>
      <c r="Y19" s="74">
        <f>VLOOKUP(X19,Sheet1!$B$2:$C$12,2,TRUE)</f>
        <v>8</v>
      </c>
      <c r="Z19" s="10" t="str">
        <f>IFERROR(VLOOKUP($D19,'[3]Chi tiet'!$D$7:$L$397,8,0),0)</f>
        <v>A2</v>
      </c>
      <c r="AA19" s="16">
        <f>VLOOKUP(Z19,[4]Sheet1!$B$2:$C$12,2,TRUE)</f>
        <v>9</v>
      </c>
      <c r="AB19" s="103">
        <f t="shared" si="0"/>
        <v>9.2727272727272734</v>
      </c>
      <c r="AC19" s="125" t="str">
        <f t="shared" si="1"/>
        <v>11A*</v>
      </c>
      <c r="AD19" s="86" t="s">
        <v>1054</v>
      </c>
      <c r="AE19" s="86" t="s">
        <v>1054</v>
      </c>
      <c r="AF19" s="86" t="s">
        <v>1054</v>
      </c>
      <c r="AG19" s="83"/>
      <c r="AH19" s="83"/>
      <c r="AI19" s="77"/>
      <c r="AJ19" s="193" t="s">
        <v>1054</v>
      </c>
      <c r="AK19" s="77"/>
      <c r="AL19" s="83"/>
      <c r="AM19" s="74"/>
      <c r="AN19" s="126" t="str">
        <f t="shared" si="2"/>
        <v>11A* + 0B* + 0C* +  0D</v>
      </c>
    </row>
    <row r="20" spans="1:40" s="87" customFormat="1" ht="31.5" x14ac:dyDescent="0.25">
      <c r="A20" s="75" t="s">
        <v>29</v>
      </c>
      <c r="B20" s="75" t="s">
        <v>313</v>
      </c>
      <c r="C20" s="77" t="s">
        <v>28</v>
      </c>
      <c r="D20" s="74" t="s">
        <v>697</v>
      </c>
      <c r="E20" s="74" t="s">
        <v>642</v>
      </c>
      <c r="F20" s="74" t="s">
        <v>299</v>
      </c>
      <c r="G20" s="74">
        <v>10</v>
      </c>
      <c r="H20" s="74" t="s">
        <v>299</v>
      </c>
      <c r="I20" s="74">
        <v>10</v>
      </c>
      <c r="J20" s="74" t="s">
        <v>299</v>
      </c>
      <c r="K20" s="74">
        <v>10</v>
      </c>
      <c r="L20" s="74" t="s">
        <v>299</v>
      </c>
      <c r="M20" s="74">
        <v>10</v>
      </c>
      <c r="N20" s="74" t="s">
        <v>299</v>
      </c>
      <c r="O20" s="74">
        <v>10</v>
      </c>
      <c r="P20" s="74" t="s">
        <v>299</v>
      </c>
      <c r="Q20" s="74">
        <v>10</v>
      </c>
      <c r="R20" s="74" t="s">
        <v>675</v>
      </c>
      <c r="S20" s="74">
        <f>VLOOKUP(R20,Sheet1!$B$2:$C$12,2,TRUE)</f>
        <v>7</v>
      </c>
      <c r="T20" s="74" t="s">
        <v>675</v>
      </c>
      <c r="U20" s="74">
        <f>VLOOKUP(T20,Sheet1!$B$2:$C$12,2,TRUE)</f>
        <v>7</v>
      </c>
      <c r="V20" s="74" t="str">
        <f>IFERROR(VLOOKUP($D20,'[1]Chi tiet'!$D$7:$L$389,8,0),0)</f>
        <v>A3</v>
      </c>
      <c r="W20" s="74">
        <f>VLOOKUP(V20,Sheet1!$B$2:$C$12,2,TRUE)</f>
        <v>8</v>
      </c>
      <c r="X20" s="74" t="str">
        <f>IFERROR(VLOOKUP($D20,'[2]Gui chi Quynh'!D$7:K$393,7,0),0)</f>
        <v>A3</v>
      </c>
      <c r="Y20" s="74">
        <f>VLOOKUP(X20,Sheet1!$B$2:$C$12,2,TRUE)</f>
        <v>8</v>
      </c>
      <c r="Z20" s="10" t="str">
        <f>IFERROR(VLOOKUP($D20,'[3]Chi tiet'!$D$7:$L$397,8,0),0)</f>
        <v>A3</v>
      </c>
      <c r="AA20" s="16">
        <f>VLOOKUP(Z20,[4]Sheet1!$B$2:$C$12,2,TRUE)</f>
        <v>8</v>
      </c>
      <c r="AB20" s="103">
        <f t="shared" si="0"/>
        <v>8.9090909090909083</v>
      </c>
      <c r="AC20" s="125" t="str">
        <f t="shared" si="1"/>
        <v>11A*</v>
      </c>
      <c r="AD20" s="74" t="s">
        <v>1054</v>
      </c>
      <c r="AE20" s="86" t="s">
        <v>1054</v>
      </c>
      <c r="AF20" s="86" t="s">
        <v>1054</v>
      </c>
      <c r="AG20" s="83"/>
      <c r="AH20" s="83"/>
      <c r="AI20" s="77"/>
      <c r="AJ20" s="193" t="s">
        <v>1054</v>
      </c>
      <c r="AK20" s="77"/>
      <c r="AL20" s="83"/>
      <c r="AM20" s="74"/>
      <c r="AN20" s="126" t="str">
        <f t="shared" si="2"/>
        <v>11A* + 0B* + 0C* +  0D</v>
      </c>
    </row>
    <row r="21" spans="1:40" s="87" customFormat="1" ht="31.5" x14ac:dyDescent="0.25">
      <c r="A21" s="75" t="s">
        <v>31</v>
      </c>
      <c r="B21" s="75" t="s">
        <v>315</v>
      </c>
      <c r="C21" s="77" t="s">
        <v>279</v>
      </c>
      <c r="D21" s="74" t="s">
        <v>699</v>
      </c>
      <c r="E21" s="74" t="s">
        <v>642</v>
      </c>
      <c r="F21" s="74" t="s">
        <v>299</v>
      </c>
      <c r="G21" s="74">
        <v>10</v>
      </c>
      <c r="H21" s="74" t="s">
        <v>299</v>
      </c>
      <c r="I21" s="74">
        <v>10</v>
      </c>
      <c r="J21" s="74" t="s">
        <v>299</v>
      </c>
      <c r="K21" s="74">
        <v>10</v>
      </c>
      <c r="L21" s="74" t="s">
        <v>299</v>
      </c>
      <c r="M21" s="74">
        <v>10</v>
      </c>
      <c r="N21" s="74" t="s">
        <v>299</v>
      </c>
      <c r="O21" s="74">
        <v>10</v>
      </c>
      <c r="P21" s="74" t="s">
        <v>299</v>
      </c>
      <c r="Q21" s="74">
        <v>10</v>
      </c>
      <c r="R21" s="74" t="s">
        <v>674</v>
      </c>
      <c r="S21" s="74">
        <f>VLOOKUP(R21,Sheet1!$B$2:$C$12,2,TRUE)</f>
        <v>8</v>
      </c>
      <c r="T21" s="74" t="s">
        <v>674</v>
      </c>
      <c r="U21" s="74">
        <f>VLOOKUP(T21,Sheet1!$B$2:$C$12,2,TRUE)</f>
        <v>8</v>
      </c>
      <c r="V21" s="74" t="str">
        <f>IFERROR(VLOOKUP($D21,'[1]Chi tiet'!$D$7:$L$389,8,0),0)</f>
        <v>A2</v>
      </c>
      <c r="W21" s="74">
        <f>VLOOKUP(V21,Sheet1!$B$2:$C$12,2,TRUE)</f>
        <v>9</v>
      </c>
      <c r="X21" s="74" t="str">
        <f>IFERROR(VLOOKUP($D21,'[2]Gui chi Quynh'!D$7:K$393,7,0),0)</f>
        <v>A3</v>
      </c>
      <c r="Y21" s="74">
        <f>VLOOKUP(X21,Sheet1!$B$2:$C$12,2,TRUE)</f>
        <v>8</v>
      </c>
      <c r="Z21" s="10" t="str">
        <f>IFERROR(VLOOKUP($D21,'[3]Chi tiet'!$D$7:$L$397,8,0),0)</f>
        <v>A2</v>
      </c>
      <c r="AA21" s="16">
        <f>VLOOKUP(Z21,[4]Sheet1!$B$2:$C$12,2,TRUE)</f>
        <v>9</v>
      </c>
      <c r="AB21" s="103">
        <f t="shared" si="0"/>
        <v>9.2727272727272734</v>
      </c>
      <c r="AC21" s="125" t="str">
        <f t="shared" si="1"/>
        <v>11A*</v>
      </c>
      <c r="AD21" s="86" t="s">
        <v>1054</v>
      </c>
      <c r="AE21" s="86" t="s">
        <v>1054</v>
      </c>
      <c r="AF21" s="86" t="s">
        <v>1054</v>
      </c>
      <c r="AG21" s="83"/>
      <c r="AH21" s="88"/>
      <c r="AI21" s="77"/>
      <c r="AJ21" s="193" t="s">
        <v>1054</v>
      </c>
      <c r="AK21" s="77"/>
      <c r="AL21" s="83"/>
      <c r="AM21" s="74"/>
      <c r="AN21" s="126" t="str">
        <f t="shared" si="2"/>
        <v>11A* + 0B* + 0C* +  0D</v>
      </c>
    </row>
    <row r="22" spans="1:40" s="87" customFormat="1" ht="31.5" x14ac:dyDescent="0.25">
      <c r="A22" s="75" t="s">
        <v>33</v>
      </c>
      <c r="B22" s="75" t="s">
        <v>23</v>
      </c>
      <c r="C22" s="77" t="s">
        <v>65</v>
      </c>
      <c r="D22" s="74" t="s">
        <v>700</v>
      </c>
      <c r="E22" s="74" t="s">
        <v>642</v>
      </c>
      <c r="F22" s="74" t="s">
        <v>299</v>
      </c>
      <c r="G22" s="74">
        <v>10</v>
      </c>
      <c r="H22" s="74" t="s">
        <v>299</v>
      </c>
      <c r="I22" s="74">
        <v>10</v>
      </c>
      <c r="J22" s="74" t="s">
        <v>299</v>
      </c>
      <c r="K22" s="74">
        <v>10</v>
      </c>
      <c r="L22" s="74" t="s">
        <v>299</v>
      </c>
      <c r="M22" s="74">
        <v>10</v>
      </c>
      <c r="N22" s="74" t="s">
        <v>299</v>
      </c>
      <c r="O22" s="74">
        <v>10</v>
      </c>
      <c r="P22" s="74" t="s">
        <v>299</v>
      </c>
      <c r="Q22" s="74">
        <v>10</v>
      </c>
      <c r="R22" s="74" t="s">
        <v>674</v>
      </c>
      <c r="S22" s="74">
        <f>VLOOKUP(R22,Sheet1!$B$2:$C$12,2,TRUE)</f>
        <v>8</v>
      </c>
      <c r="T22" s="74" t="s">
        <v>674</v>
      </c>
      <c r="U22" s="74">
        <f>VLOOKUP(T22,Sheet1!$B$2:$C$12,2,TRUE)</f>
        <v>8</v>
      </c>
      <c r="V22" s="74" t="str">
        <f>IFERROR(VLOOKUP($D22,'[1]Chi tiet'!$D$7:$L$389,8,0),0)</f>
        <v>A3</v>
      </c>
      <c r="W22" s="74">
        <f>VLOOKUP(V22,Sheet1!$B$2:$C$12,2,TRUE)</f>
        <v>8</v>
      </c>
      <c r="X22" s="74" t="str">
        <f>IFERROR(VLOOKUP($D22,'[2]Gui chi Quynh'!D$7:K$393,7,0),0)</f>
        <v>A3</v>
      </c>
      <c r="Y22" s="74">
        <f>VLOOKUP(X22,Sheet1!$B$2:$C$12,2,TRUE)</f>
        <v>8</v>
      </c>
      <c r="Z22" s="10" t="str">
        <f>IFERROR(VLOOKUP($D22,'[3]Chi tiet'!$D$7:$L$397,8,0),0)</f>
        <v>A2</v>
      </c>
      <c r="AA22" s="16">
        <f>VLOOKUP(Z22,[4]Sheet1!$B$2:$C$12,2,TRUE)</f>
        <v>9</v>
      </c>
      <c r="AB22" s="103">
        <f t="shared" si="0"/>
        <v>9.1818181818181817</v>
      </c>
      <c r="AC22" s="125" t="str">
        <f t="shared" si="1"/>
        <v>11A*</v>
      </c>
      <c r="AD22" s="86" t="s">
        <v>1054</v>
      </c>
      <c r="AE22" s="86" t="s">
        <v>1054</v>
      </c>
      <c r="AF22" s="86" t="s">
        <v>1054</v>
      </c>
      <c r="AG22" s="83"/>
      <c r="AH22" s="83"/>
      <c r="AI22" s="77"/>
      <c r="AJ22" s="193" t="s">
        <v>1054</v>
      </c>
      <c r="AK22" s="77"/>
      <c r="AL22" s="83"/>
      <c r="AM22" s="74"/>
      <c r="AN22" s="126" t="str">
        <f t="shared" si="2"/>
        <v>11A* + 0B* + 0C* +  0D</v>
      </c>
    </row>
    <row r="23" spans="1:40" s="87" customFormat="1" ht="31.5" x14ac:dyDescent="0.25">
      <c r="A23" s="75" t="s">
        <v>35</v>
      </c>
      <c r="B23" s="75" t="s">
        <v>25</v>
      </c>
      <c r="C23" s="77" t="s">
        <v>66</v>
      </c>
      <c r="D23" s="74" t="s">
        <v>701</v>
      </c>
      <c r="E23" s="74" t="s">
        <v>642</v>
      </c>
      <c r="F23" s="74" t="s">
        <v>299</v>
      </c>
      <c r="G23" s="74">
        <v>10</v>
      </c>
      <c r="H23" s="74" t="s">
        <v>299</v>
      </c>
      <c r="I23" s="74">
        <v>10</v>
      </c>
      <c r="J23" s="74" t="s">
        <v>299</v>
      </c>
      <c r="K23" s="74">
        <v>10</v>
      </c>
      <c r="L23" s="74" t="s">
        <v>299</v>
      </c>
      <c r="M23" s="74">
        <v>10</v>
      </c>
      <c r="N23" s="74" t="s">
        <v>299</v>
      </c>
      <c r="O23" s="74">
        <v>10</v>
      </c>
      <c r="P23" s="74" t="s">
        <v>299</v>
      </c>
      <c r="Q23" s="74">
        <v>10</v>
      </c>
      <c r="R23" s="74" t="s">
        <v>674</v>
      </c>
      <c r="S23" s="74">
        <f>VLOOKUP(R23,Sheet1!$B$2:$C$12,2,TRUE)</f>
        <v>8</v>
      </c>
      <c r="T23" s="74" t="s">
        <v>674</v>
      </c>
      <c r="U23" s="74">
        <f>VLOOKUP(T23,Sheet1!$B$2:$C$12,2,TRUE)</f>
        <v>8</v>
      </c>
      <c r="V23" s="74" t="str">
        <f>IFERROR(VLOOKUP($D23,'[1]Chi tiet'!$D$7:$L$389,8,0),0)</f>
        <v>A3</v>
      </c>
      <c r="W23" s="74">
        <f>VLOOKUP(V23,Sheet1!$B$2:$C$12,2,TRUE)</f>
        <v>8</v>
      </c>
      <c r="X23" s="74" t="str">
        <f>IFERROR(VLOOKUP($D23,'[2]Gui chi Quynh'!D$7:K$393,7,0),0)</f>
        <v>A3</v>
      </c>
      <c r="Y23" s="74">
        <f>VLOOKUP(X23,Sheet1!$B$2:$C$12,2,TRUE)</f>
        <v>8</v>
      </c>
      <c r="Z23" s="10" t="str">
        <f>IFERROR(VLOOKUP($D23,'[3]Chi tiet'!$D$7:$L$397,8,0),0)</f>
        <v>A3</v>
      </c>
      <c r="AA23" s="16">
        <f>VLOOKUP(Z23,[4]Sheet1!$B$2:$C$12,2,TRUE)</f>
        <v>8</v>
      </c>
      <c r="AB23" s="103">
        <f t="shared" si="0"/>
        <v>9.0909090909090917</v>
      </c>
      <c r="AC23" s="125" t="str">
        <f t="shared" si="1"/>
        <v>11A*</v>
      </c>
      <c r="AD23" s="86" t="s">
        <v>1054</v>
      </c>
      <c r="AE23" s="86" t="s">
        <v>1054</v>
      </c>
      <c r="AF23" s="86" t="s">
        <v>1054</v>
      </c>
      <c r="AG23" s="83"/>
      <c r="AH23" s="83"/>
      <c r="AI23" s="77"/>
      <c r="AJ23" s="193" t="s">
        <v>1054</v>
      </c>
      <c r="AK23" s="77"/>
      <c r="AL23" s="83"/>
      <c r="AM23" s="74"/>
      <c r="AN23" s="126" t="str">
        <f t="shared" si="2"/>
        <v>11A* + 0B* + 0C* +  0D</v>
      </c>
    </row>
    <row r="24" spans="1:40" s="87" customFormat="1" ht="31.5" x14ac:dyDescent="0.25">
      <c r="A24" s="75" t="s">
        <v>37</v>
      </c>
      <c r="B24" s="75" t="s">
        <v>27</v>
      </c>
      <c r="C24" s="77" t="s">
        <v>67</v>
      </c>
      <c r="D24" s="74" t="s">
        <v>702</v>
      </c>
      <c r="E24" s="74" t="s">
        <v>642</v>
      </c>
      <c r="F24" s="74" t="s">
        <v>299</v>
      </c>
      <c r="G24" s="74">
        <v>10</v>
      </c>
      <c r="H24" s="74" t="s">
        <v>299</v>
      </c>
      <c r="I24" s="74">
        <v>10</v>
      </c>
      <c r="J24" s="74" t="s">
        <v>299</v>
      </c>
      <c r="K24" s="74">
        <v>10</v>
      </c>
      <c r="L24" s="74" t="s">
        <v>299</v>
      </c>
      <c r="M24" s="74">
        <v>10</v>
      </c>
      <c r="N24" s="74" t="s">
        <v>299</v>
      </c>
      <c r="O24" s="74">
        <v>10</v>
      </c>
      <c r="P24" s="74" t="s">
        <v>299</v>
      </c>
      <c r="Q24" s="74">
        <v>10</v>
      </c>
      <c r="R24" s="74" t="s">
        <v>673</v>
      </c>
      <c r="S24" s="74">
        <f>VLOOKUP(R24,Sheet1!$B$2:$C$12,2,TRUE)</f>
        <v>9</v>
      </c>
      <c r="T24" s="74" t="s">
        <v>673</v>
      </c>
      <c r="U24" s="74">
        <f>VLOOKUP(T24,Sheet1!$B$2:$C$12,2,TRUE)</f>
        <v>9</v>
      </c>
      <c r="V24" s="74" t="str">
        <f>IFERROR(VLOOKUP($D24,'[1]Chi tiet'!$D$7:$L$389,8,0),0)</f>
        <v>A2</v>
      </c>
      <c r="W24" s="74">
        <f>VLOOKUP(V24,Sheet1!$B$2:$C$12,2,TRUE)</f>
        <v>9</v>
      </c>
      <c r="X24" s="74" t="str">
        <f>IFERROR(VLOOKUP($D24,'[2]Gui chi Quynh'!D$7:K$393,7,0),0)</f>
        <v>A2</v>
      </c>
      <c r="Y24" s="74">
        <f>VLOOKUP(X24,Sheet1!$B$2:$C$12,2,TRUE)</f>
        <v>9</v>
      </c>
      <c r="Z24" s="10" t="str">
        <f>IFERROR(VLOOKUP($D24,'[3]Chi tiet'!$D$7:$L$397,8,0),0)</f>
        <v>A2</v>
      </c>
      <c r="AA24" s="16">
        <f>VLOOKUP(Z24,[4]Sheet1!$B$2:$C$12,2,TRUE)</f>
        <v>9</v>
      </c>
      <c r="AB24" s="103">
        <f t="shared" si="0"/>
        <v>9.545454545454545</v>
      </c>
      <c r="AC24" s="125" t="str">
        <f t="shared" si="1"/>
        <v>11A*</v>
      </c>
      <c r="AD24" s="86" t="s">
        <v>1054</v>
      </c>
      <c r="AE24" s="86" t="s">
        <v>1054</v>
      </c>
      <c r="AF24" s="86" t="s">
        <v>1054</v>
      </c>
      <c r="AG24" s="83"/>
      <c r="AH24" s="83"/>
      <c r="AI24" s="77"/>
      <c r="AJ24" s="193" t="s">
        <v>1054</v>
      </c>
      <c r="AK24" s="77"/>
      <c r="AL24" s="83"/>
      <c r="AM24" s="74"/>
      <c r="AN24" s="126" t="str">
        <f t="shared" si="2"/>
        <v>11A* + 0B* + 0C* +  0D</v>
      </c>
    </row>
    <row r="25" spans="1:40" s="87" customFormat="1" ht="31.5" x14ac:dyDescent="0.25">
      <c r="A25" s="75" t="s">
        <v>38</v>
      </c>
      <c r="B25" s="75" t="s">
        <v>29</v>
      </c>
      <c r="C25" s="77" t="s">
        <v>36</v>
      </c>
      <c r="D25" s="74" t="s">
        <v>703</v>
      </c>
      <c r="E25" s="74" t="s">
        <v>642</v>
      </c>
      <c r="F25" s="74" t="s">
        <v>299</v>
      </c>
      <c r="G25" s="74">
        <v>10</v>
      </c>
      <c r="H25" s="74" t="s">
        <v>299</v>
      </c>
      <c r="I25" s="74">
        <v>10</v>
      </c>
      <c r="J25" s="74" t="s">
        <v>299</v>
      </c>
      <c r="K25" s="74">
        <v>10</v>
      </c>
      <c r="L25" s="74" t="s">
        <v>299</v>
      </c>
      <c r="M25" s="74">
        <v>10</v>
      </c>
      <c r="N25" s="74" t="s">
        <v>299</v>
      </c>
      <c r="O25" s="74">
        <v>10</v>
      </c>
      <c r="P25" s="74" t="s">
        <v>299</v>
      </c>
      <c r="Q25" s="74">
        <v>10</v>
      </c>
      <c r="R25" s="74" t="s">
        <v>674</v>
      </c>
      <c r="S25" s="74">
        <f>VLOOKUP(R25,Sheet1!$B$2:$C$12,2,TRUE)</f>
        <v>8</v>
      </c>
      <c r="T25" s="74" t="s">
        <v>674</v>
      </c>
      <c r="U25" s="74">
        <f>VLOOKUP(T25,Sheet1!$B$2:$C$12,2,TRUE)</f>
        <v>8</v>
      </c>
      <c r="V25" s="74" t="str">
        <f>IFERROR(VLOOKUP($D25,'[1]Chi tiet'!$D$7:$L$389,8,0),0)</f>
        <v>A3</v>
      </c>
      <c r="W25" s="74">
        <f>VLOOKUP(V25,Sheet1!$B$2:$C$12,2,TRUE)</f>
        <v>8</v>
      </c>
      <c r="X25" s="74" t="str">
        <f>IFERROR(VLOOKUP($D25,'[2]Gui chi Quynh'!D$7:K$393,7,0),0)</f>
        <v>A2</v>
      </c>
      <c r="Y25" s="74">
        <f>VLOOKUP(X25,Sheet1!$B$2:$C$12,2,TRUE)</f>
        <v>9</v>
      </c>
      <c r="Z25" s="10" t="str">
        <f>IFERROR(VLOOKUP($D25,'[3]Chi tiet'!$D$7:$L$397,8,0),0)</f>
        <v>A3</v>
      </c>
      <c r="AA25" s="16">
        <f>VLOOKUP(Z25,[4]Sheet1!$B$2:$C$12,2,TRUE)</f>
        <v>8</v>
      </c>
      <c r="AB25" s="103">
        <f t="shared" si="0"/>
        <v>9.1818181818181817</v>
      </c>
      <c r="AC25" s="125" t="str">
        <f t="shared" si="1"/>
        <v>11A*</v>
      </c>
      <c r="AD25" s="74" t="s">
        <v>1054</v>
      </c>
      <c r="AE25" s="74" t="s">
        <v>1054</v>
      </c>
      <c r="AF25" s="74" t="s">
        <v>1054</v>
      </c>
      <c r="AG25" s="83"/>
      <c r="AH25" s="83"/>
      <c r="AI25" s="77"/>
      <c r="AJ25" s="194" t="s">
        <v>1054</v>
      </c>
      <c r="AK25" s="77"/>
      <c r="AL25" s="83"/>
      <c r="AM25" s="74" t="s">
        <v>282</v>
      </c>
      <c r="AN25" s="126" t="str">
        <f t="shared" si="2"/>
        <v>11A* + 0B* + 0C* +  0D</v>
      </c>
    </row>
    <row r="26" spans="1:40" s="87" customFormat="1" ht="31.5" x14ac:dyDescent="0.25">
      <c r="A26" s="75" t="s">
        <v>40</v>
      </c>
      <c r="B26" s="75" t="s">
        <v>31</v>
      </c>
      <c r="C26" s="77" t="s">
        <v>39</v>
      </c>
      <c r="D26" s="74" t="s">
        <v>704</v>
      </c>
      <c r="E26" s="74" t="s">
        <v>642</v>
      </c>
      <c r="F26" s="74" t="s">
        <v>299</v>
      </c>
      <c r="G26" s="74">
        <v>10</v>
      </c>
      <c r="H26" s="74" t="s">
        <v>299</v>
      </c>
      <c r="I26" s="74">
        <v>10</v>
      </c>
      <c r="J26" s="74" t="s">
        <v>299</v>
      </c>
      <c r="K26" s="74">
        <v>10</v>
      </c>
      <c r="L26" s="74" t="s">
        <v>299</v>
      </c>
      <c r="M26" s="74">
        <v>10</v>
      </c>
      <c r="N26" s="74" t="s">
        <v>299</v>
      </c>
      <c r="O26" s="74">
        <v>10</v>
      </c>
      <c r="P26" s="74" t="s">
        <v>299</v>
      </c>
      <c r="Q26" s="74">
        <v>10</v>
      </c>
      <c r="R26" s="74" t="s">
        <v>675</v>
      </c>
      <c r="S26" s="74">
        <f>VLOOKUP(R26,Sheet1!$B$2:$C$12,2,TRUE)</f>
        <v>7</v>
      </c>
      <c r="T26" s="74" t="s">
        <v>675</v>
      </c>
      <c r="U26" s="74">
        <f>VLOOKUP(T26,Sheet1!$B$2:$C$12,2,TRUE)</f>
        <v>7</v>
      </c>
      <c r="V26" s="74" t="str">
        <f>IFERROR(VLOOKUP($D26,'[1]Chi tiet'!$D$7:$L$389,8,0),0)</f>
        <v>A3</v>
      </c>
      <c r="W26" s="74">
        <f>VLOOKUP(V26,Sheet1!$B$2:$C$12,2,TRUE)</f>
        <v>8</v>
      </c>
      <c r="X26" s="74" t="str">
        <f>IFERROR(VLOOKUP($D26,'[2]Gui chi Quynh'!D$7:K$393,7,0),0)</f>
        <v>A2</v>
      </c>
      <c r="Y26" s="74">
        <f>VLOOKUP(X26,Sheet1!$B$2:$C$12,2,TRUE)</f>
        <v>9</v>
      </c>
      <c r="Z26" s="10" t="str">
        <f>IFERROR(VLOOKUP($D26,'[3]Chi tiet'!$D$7:$L$397,8,0),0)</f>
        <v>A3</v>
      </c>
      <c r="AA26" s="16">
        <f>VLOOKUP(Z26,[4]Sheet1!$B$2:$C$12,2,TRUE)</f>
        <v>8</v>
      </c>
      <c r="AB26" s="103">
        <f t="shared" si="0"/>
        <v>9</v>
      </c>
      <c r="AC26" s="125" t="str">
        <f t="shared" si="1"/>
        <v>11A*</v>
      </c>
      <c r="AD26" s="74" t="s">
        <v>1054</v>
      </c>
      <c r="AE26" s="74" t="s">
        <v>1054</v>
      </c>
      <c r="AF26" s="74" t="s">
        <v>1054</v>
      </c>
      <c r="AG26" s="83"/>
      <c r="AH26" s="83"/>
      <c r="AI26" s="77"/>
      <c r="AJ26" s="194" t="s">
        <v>1054</v>
      </c>
      <c r="AK26" s="77"/>
      <c r="AL26" s="83"/>
      <c r="AM26" s="74" t="s">
        <v>282</v>
      </c>
      <c r="AN26" s="126" t="str">
        <f t="shared" si="2"/>
        <v>11A* + 0B* + 0C* +  0D</v>
      </c>
    </row>
    <row r="27" spans="1:40" s="87" customFormat="1" ht="31.5" x14ac:dyDescent="0.25">
      <c r="A27" s="75" t="s">
        <v>42</v>
      </c>
      <c r="B27" s="75" t="s">
        <v>33</v>
      </c>
      <c r="C27" s="77" t="s">
        <v>44</v>
      </c>
      <c r="D27" s="74" t="s">
        <v>705</v>
      </c>
      <c r="E27" s="74" t="s">
        <v>642</v>
      </c>
      <c r="F27" s="74" t="s">
        <v>299</v>
      </c>
      <c r="G27" s="74">
        <v>10</v>
      </c>
      <c r="H27" s="74" t="s">
        <v>299</v>
      </c>
      <c r="I27" s="74">
        <v>10</v>
      </c>
      <c r="J27" s="74" t="s">
        <v>299</v>
      </c>
      <c r="K27" s="74">
        <v>10</v>
      </c>
      <c r="L27" s="74" t="s">
        <v>299</v>
      </c>
      <c r="M27" s="74">
        <v>10</v>
      </c>
      <c r="N27" s="74" t="s">
        <v>299</v>
      </c>
      <c r="O27" s="74">
        <v>10</v>
      </c>
      <c r="P27" s="74" t="s">
        <v>299</v>
      </c>
      <c r="Q27" s="74">
        <v>10</v>
      </c>
      <c r="R27" s="74" t="s">
        <v>675</v>
      </c>
      <c r="S27" s="74">
        <f>VLOOKUP(R27,Sheet1!$B$2:$C$12,2,TRUE)</f>
        <v>7</v>
      </c>
      <c r="T27" s="74" t="s">
        <v>675</v>
      </c>
      <c r="U27" s="74">
        <f>VLOOKUP(T27,Sheet1!$B$2:$C$12,2,TRUE)</f>
        <v>7</v>
      </c>
      <c r="V27" s="74" t="str">
        <f>IFERROR(VLOOKUP($D27,'[1]Chi tiet'!$D$7:$L$389,8,0),0)</f>
        <v>A3</v>
      </c>
      <c r="W27" s="74">
        <f>VLOOKUP(V27,Sheet1!$B$2:$C$12,2,TRUE)</f>
        <v>8</v>
      </c>
      <c r="X27" s="74" t="str">
        <f>IFERROR(VLOOKUP($D27,'[2]Gui chi Quynh'!D$7:K$393,7,0),0)</f>
        <v>A3</v>
      </c>
      <c r="Y27" s="74">
        <f>VLOOKUP(X27,Sheet1!$B$2:$C$12,2,TRUE)</f>
        <v>8</v>
      </c>
      <c r="Z27" s="10" t="str">
        <f>IFERROR(VLOOKUP($D27,'[3]Chi tiet'!$D$7:$L$397,8,0),0)</f>
        <v>A3</v>
      </c>
      <c r="AA27" s="16">
        <f>VLOOKUP(Z27,[4]Sheet1!$B$2:$C$12,2,TRUE)</f>
        <v>8</v>
      </c>
      <c r="AB27" s="103">
        <f t="shared" si="0"/>
        <v>8.9090909090909083</v>
      </c>
      <c r="AC27" s="125" t="str">
        <f t="shared" si="1"/>
        <v>11A*</v>
      </c>
      <c r="AD27" s="74" t="s">
        <v>1054</v>
      </c>
      <c r="AE27" s="74" t="s">
        <v>1054</v>
      </c>
      <c r="AF27" s="74" t="s">
        <v>1054</v>
      </c>
      <c r="AG27" s="83"/>
      <c r="AH27" s="83"/>
      <c r="AI27" s="77"/>
      <c r="AJ27" s="194" t="s">
        <v>1054</v>
      </c>
      <c r="AK27" s="77"/>
      <c r="AL27" s="83"/>
      <c r="AM27" s="74" t="s">
        <v>282</v>
      </c>
      <c r="AN27" s="126" t="str">
        <f t="shared" si="2"/>
        <v>11A* + 0B* + 0C* +  0D</v>
      </c>
    </row>
    <row r="28" spans="1:40" s="87" customFormat="1" ht="31.5" x14ac:dyDescent="0.25">
      <c r="A28" s="75" t="s">
        <v>43</v>
      </c>
      <c r="B28" s="75" t="s">
        <v>35</v>
      </c>
      <c r="C28" s="77" t="s">
        <v>261</v>
      </c>
      <c r="D28" s="74" t="s">
        <v>706</v>
      </c>
      <c r="E28" s="74" t="s">
        <v>642</v>
      </c>
      <c r="F28" s="74" t="s">
        <v>299</v>
      </c>
      <c r="G28" s="74">
        <v>10</v>
      </c>
      <c r="H28" s="74" t="s">
        <v>299</v>
      </c>
      <c r="I28" s="74">
        <v>10</v>
      </c>
      <c r="J28" s="74" t="s">
        <v>299</v>
      </c>
      <c r="K28" s="74">
        <v>10</v>
      </c>
      <c r="L28" s="74" t="s">
        <v>299</v>
      </c>
      <c r="M28" s="74">
        <v>10</v>
      </c>
      <c r="N28" s="74" t="s">
        <v>299</v>
      </c>
      <c r="O28" s="74">
        <v>10</v>
      </c>
      <c r="P28" s="74" t="s">
        <v>299</v>
      </c>
      <c r="Q28" s="74">
        <v>10</v>
      </c>
      <c r="R28" s="74" t="s">
        <v>675</v>
      </c>
      <c r="S28" s="74">
        <f>VLOOKUP(R28,Sheet1!$B$2:$C$12,2,TRUE)</f>
        <v>7</v>
      </c>
      <c r="T28" s="74" t="s">
        <v>674</v>
      </c>
      <c r="U28" s="74">
        <f>VLOOKUP(T28,Sheet1!$B$2:$C$12,2,TRUE)</f>
        <v>8</v>
      </c>
      <c r="V28" s="74" t="str">
        <f>IFERROR(VLOOKUP($D28,'[1]Chi tiet'!$D$7:$L$389,8,0),0)</f>
        <v>A3</v>
      </c>
      <c r="W28" s="74">
        <f>VLOOKUP(V28,Sheet1!$B$2:$C$12,2,TRUE)</f>
        <v>8</v>
      </c>
      <c r="X28" s="74" t="str">
        <f>IFERROR(VLOOKUP($D28,'[2]Gui chi Quynh'!D$7:K$393,7,0),0)</f>
        <v>A3</v>
      </c>
      <c r="Y28" s="74">
        <f>VLOOKUP(X28,Sheet1!$B$2:$C$12,2,TRUE)</f>
        <v>8</v>
      </c>
      <c r="Z28" s="10" t="str">
        <f>IFERROR(VLOOKUP($D28,'[3]Chi tiet'!$D$7:$L$397,8,0),0)</f>
        <v>A3</v>
      </c>
      <c r="AA28" s="16">
        <f>VLOOKUP(Z28,[4]Sheet1!$B$2:$C$12,2,TRUE)</f>
        <v>8</v>
      </c>
      <c r="AB28" s="103">
        <f t="shared" si="0"/>
        <v>9</v>
      </c>
      <c r="AC28" s="125" t="str">
        <f t="shared" si="1"/>
        <v>11A*</v>
      </c>
      <c r="AD28" s="74" t="s">
        <v>1054</v>
      </c>
      <c r="AE28" s="74" t="s">
        <v>1054</v>
      </c>
      <c r="AF28" s="74" t="s">
        <v>1054</v>
      </c>
      <c r="AG28" s="83"/>
      <c r="AH28" s="83"/>
      <c r="AI28" s="77"/>
      <c r="AJ28" s="194" t="s">
        <v>1054</v>
      </c>
      <c r="AK28" s="77"/>
      <c r="AL28" s="83"/>
      <c r="AM28" s="74" t="s">
        <v>282</v>
      </c>
      <c r="AN28" s="126" t="str">
        <f t="shared" si="2"/>
        <v>11A* + 0B* + 0C* +  0D</v>
      </c>
    </row>
    <row r="29" spans="1:40" s="87" customFormat="1" ht="31.5" x14ac:dyDescent="0.25">
      <c r="A29" s="75" t="s">
        <v>45</v>
      </c>
      <c r="B29" s="75" t="s">
        <v>37</v>
      </c>
      <c r="C29" s="77" t="s">
        <v>262</v>
      </c>
      <c r="D29" s="74" t="s">
        <v>707</v>
      </c>
      <c r="E29" s="74" t="s">
        <v>642</v>
      </c>
      <c r="F29" s="74" t="s">
        <v>299</v>
      </c>
      <c r="G29" s="74">
        <v>10</v>
      </c>
      <c r="H29" s="74" t="s">
        <v>299</v>
      </c>
      <c r="I29" s="74">
        <v>10</v>
      </c>
      <c r="J29" s="74" t="s">
        <v>299</v>
      </c>
      <c r="K29" s="74">
        <v>10</v>
      </c>
      <c r="L29" s="74" t="s">
        <v>299</v>
      </c>
      <c r="M29" s="74">
        <v>10</v>
      </c>
      <c r="N29" s="74" t="s">
        <v>299</v>
      </c>
      <c r="O29" s="74">
        <v>10</v>
      </c>
      <c r="P29" s="74" t="s">
        <v>299</v>
      </c>
      <c r="Q29" s="74">
        <v>10</v>
      </c>
      <c r="R29" s="74" t="s">
        <v>674</v>
      </c>
      <c r="S29" s="74">
        <f>VLOOKUP(R29,Sheet1!$B$2:$C$12,2,TRUE)</f>
        <v>8</v>
      </c>
      <c r="T29" s="74" t="s">
        <v>674</v>
      </c>
      <c r="U29" s="74">
        <f>VLOOKUP(T29,Sheet1!$B$2:$C$12,2,TRUE)</f>
        <v>8</v>
      </c>
      <c r="V29" s="74" t="str">
        <f>IFERROR(VLOOKUP($D29,'[1]Chi tiet'!$D$7:$L$389,8,0),0)</f>
        <v>A2</v>
      </c>
      <c r="W29" s="74">
        <f>VLOOKUP(V29,Sheet1!$B$2:$C$12,2,TRUE)</f>
        <v>9</v>
      </c>
      <c r="X29" s="74" t="str">
        <f>IFERROR(VLOOKUP($D29,'[2]Gui chi Quynh'!D$7:K$393,7,0),0)</f>
        <v>A2</v>
      </c>
      <c r="Y29" s="74">
        <f>VLOOKUP(X29,Sheet1!$B$2:$C$12,2,TRUE)</f>
        <v>9</v>
      </c>
      <c r="Z29" s="10" t="str">
        <f>IFERROR(VLOOKUP($D29,'[3]Chi tiet'!$D$7:$L$397,8,0),0)</f>
        <v>A3</v>
      </c>
      <c r="AA29" s="16">
        <f>VLOOKUP(Z29,[4]Sheet1!$B$2:$C$12,2,TRUE)</f>
        <v>8</v>
      </c>
      <c r="AB29" s="103">
        <f t="shared" si="0"/>
        <v>9.2727272727272734</v>
      </c>
      <c r="AC29" s="125" t="str">
        <f t="shared" si="1"/>
        <v>11A*</v>
      </c>
      <c r="AD29" s="74" t="s">
        <v>1054</v>
      </c>
      <c r="AE29" s="74" t="s">
        <v>1054</v>
      </c>
      <c r="AF29" s="74" t="s">
        <v>1054</v>
      </c>
      <c r="AG29" s="83"/>
      <c r="AH29" s="83"/>
      <c r="AI29" s="77"/>
      <c r="AJ29" s="194" t="s">
        <v>1054</v>
      </c>
      <c r="AK29" s="77"/>
      <c r="AL29" s="83"/>
      <c r="AM29" s="74" t="s">
        <v>282</v>
      </c>
      <c r="AN29" s="126" t="str">
        <f t="shared" si="2"/>
        <v>11A* + 0B* + 0C* +  0D</v>
      </c>
    </row>
    <row r="30" spans="1:40" s="87" customFormat="1" ht="31.5" x14ac:dyDescent="0.25">
      <c r="A30" s="75" t="s">
        <v>47</v>
      </c>
      <c r="B30" s="75" t="s">
        <v>38</v>
      </c>
      <c r="C30" s="77" t="s">
        <v>48</v>
      </c>
      <c r="D30" s="74" t="s">
        <v>708</v>
      </c>
      <c r="E30" s="74" t="s">
        <v>642</v>
      </c>
      <c r="F30" s="74" t="s">
        <v>299</v>
      </c>
      <c r="G30" s="74">
        <v>10</v>
      </c>
      <c r="H30" s="74" t="s">
        <v>299</v>
      </c>
      <c r="I30" s="74">
        <v>10</v>
      </c>
      <c r="J30" s="74" t="s">
        <v>299</v>
      </c>
      <c r="K30" s="74">
        <v>10</v>
      </c>
      <c r="L30" s="74" t="s">
        <v>299</v>
      </c>
      <c r="M30" s="74">
        <v>10</v>
      </c>
      <c r="N30" s="74" t="s">
        <v>299</v>
      </c>
      <c r="O30" s="74">
        <v>10</v>
      </c>
      <c r="P30" s="74" t="s">
        <v>299</v>
      </c>
      <c r="Q30" s="74">
        <v>10</v>
      </c>
      <c r="R30" s="74" t="s">
        <v>675</v>
      </c>
      <c r="S30" s="74">
        <f>VLOOKUP(R30,Sheet1!$B$2:$C$12,2,TRUE)</f>
        <v>7</v>
      </c>
      <c r="T30" s="74" t="s">
        <v>675</v>
      </c>
      <c r="U30" s="74">
        <f>VLOOKUP(T30,Sheet1!$B$2:$C$12,2,TRUE)</f>
        <v>7</v>
      </c>
      <c r="V30" s="74" t="str">
        <f>IFERROR(VLOOKUP($D30,'[1]Chi tiet'!$D$7:$L$389,8,0),0)</f>
        <v>A3</v>
      </c>
      <c r="W30" s="74">
        <f>VLOOKUP(V30,Sheet1!$B$2:$C$12,2,TRUE)</f>
        <v>8</v>
      </c>
      <c r="X30" s="74" t="str">
        <f>IFERROR(VLOOKUP($D30,'[2]Gui chi Quynh'!D$7:K$393,7,0),0)</f>
        <v>A3</v>
      </c>
      <c r="Y30" s="74">
        <f>VLOOKUP(X30,Sheet1!$B$2:$C$12,2,TRUE)</f>
        <v>8</v>
      </c>
      <c r="Z30" s="10" t="str">
        <f>IFERROR(VLOOKUP($D30,'[3]Chi tiet'!$D$7:$L$397,8,0),0)</f>
        <v>A3</v>
      </c>
      <c r="AA30" s="16">
        <f>VLOOKUP(Z30,[4]Sheet1!$B$2:$C$12,2,TRUE)</f>
        <v>8</v>
      </c>
      <c r="AB30" s="103">
        <f t="shared" si="0"/>
        <v>8.9090909090909083</v>
      </c>
      <c r="AC30" s="125" t="str">
        <f t="shared" si="1"/>
        <v>11A*</v>
      </c>
      <c r="AD30" s="74" t="s">
        <v>1054</v>
      </c>
      <c r="AE30" s="74" t="s">
        <v>1054</v>
      </c>
      <c r="AF30" s="74" t="s">
        <v>1054</v>
      </c>
      <c r="AG30" s="83"/>
      <c r="AH30" s="83"/>
      <c r="AI30" s="77"/>
      <c r="AJ30" s="194" t="s">
        <v>1054</v>
      </c>
      <c r="AK30" s="77"/>
      <c r="AL30" s="83"/>
      <c r="AM30" s="74" t="s">
        <v>282</v>
      </c>
      <c r="AN30" s="126" t="str">
        <f t="shared" si="2"/>
        <v>11A* + 0B* + 0C* +  0D</v>
      </c>
    </row>
    <row r="31" spans="1:40" s="87" customFormat="1" ht="31.5" x14ac:dyDescent="0.25">
      <c r="A31" s="75" t="s">
        <v>316</v>
      </c>
      <c r="B31" s="75" t="s">
        <v>40</v>
      </c>
      <c r="C31" s="77" t="s">
        <v>280</v>
      </c>
      <c r="D31" s="74" t="s">
        <v>709</v>
      </c>
      <c r="E31" s="74" t="s">
        <v>642</v>
      </c>
      <c r="F31" s="74" t="s">
        <v>299</v>
      </c>
      <c r="G31" s="74">
        <v>10</v>
      </c>
      <c r="H31" s="74" t="s">
        <v>299</v>
      </c>
      <c r="I31" s="74">
        <v>10</v>
      </c>
      <c r="J31" s="74" t="s">
        <v>299</v>
      </c>
      <c r="K31" s="74">
        <v>10</v>
      </c>
      <c r="L31" s="74" t="s">
        <v>299</v>
      </c>
      <c r="M31" s="74">
        <v>10</v>
      </c>
      <c r="N31" s="74" t="s">
        <v>299</v>
      </c>
      <c r="O31" s="74">
        <v>10</v>
      </c>
      <c r="P31" s="74" t="s">
        <v>299</v>
      </c>
      <c r="Q31" s="74">
        <v>10</v>
      </c>
      <c r="R31" s="74" t="s">
        <v>675</v>
      </c>
      <c r="S31" s="74">
        <f>VLOOKUP(R31,Sheet1!$B$2:$C$12,2,TRUE)</f>
        <v>7</v>
      </c>
      <c r="T31" s="74" t="s">
        <v>675</v>
      </c>
      <c r="U31" s="74">
        <f>VLOOKUP(T31,Sheet1!$B$2:$C$12,2,TRUE)</f>
        <v>7</v>
      </c>
      <c r="V31" s="74" t="str">
        <f>IFERROR(VLOOKUP($D31,'[1]Chi tiet'!$D$7:$L$389,8,0),0)</f>
        <v>A4</v>
      </c>
      <c r="W31" s="74">
        <f>VLOOKUP(V31,Sheet1!$B$2:$C$12,2,TRUE)</f>
        <v>7</v>
      </c>
      <c r="X31" s="74" t="str">
        <f>IFERROR(VLOOKUP($D31,'[2]Gui chi Quynh'!D$7:K$393,7,0),0)</f>
        <v>A3</v>
      </c>
      <c r="Y31" s="74">
        <f>VLOOKUP(X31,Sheet1!$B$2:$C$12,2,TRUE)</f>
        <v>8</v>
      </c>
      <c r="Z31" s="10" t="str">
        <f>IFERROR(VLOOKUP($D31,'[3]Chi tiet'!$D$7:$L$397,8,0),0)</f>
        <v>A3</v>
      </c>
      <c r="AA31" s="16">
        <f>VLOOKUP(Z31,[4]Sheet1!$B$2:$C$12,2,TRUE)</f>
        <v>8</v>
      </c>
      <c r="AB31" s="103">
        <f t="shared" si="0"/>
        <v>8.8181818181818183</v>
      </c>
      <c r="AC31" s="125" t="str">
        <f t="shared" si="1"/>
        <v>11A*</v>
      </c>
      <c r="AD31" s="74" t="s">
        <v>1054</v>
      </c>
      <c r="AE31" s="74" t="s">
        <v>1054</v>
      </c>
      <c r="AF31" s="74" t="s">
        <v>1054</v>
      </c>
      <c r="AG31" s="83"/>
      <c r="AH31" s="83"/>
      <c r="AI31" s="77"/>
      <c r="AJ31" s="194" t="s">
        <v>1054</v>
      </c>
      <c r="AK31" s="77"/>
      <c r="AL31" s="83"/>
      <c r="AM31" s="74" t="s">
        <v>282</v>
      </c>
      <c r="AN31" s="126" t="str">
        <f t="shared" si="2"/>
        <v>11A* + 0B* + 0C* +  0D</v>
      </c>
    </row>
    <row r="32" spans="1:40" s="87" customFormat="1" ht="31.5" x14ac:dyDescent="0.25">
      <c r="A32" s="75" t="s">
        <v>317</v>
      </c>
      <c r="B32" s="75" t="s">
        <v>42</v>
      </c>
      <c r="C32" s="77" t="s">
        <v>290</v>
      </c>
      <c r="D32" s="74" t="s">
        <v>710</v>
      </c>
      <c r="E32" s="74" t="s">
        <v>642</v>
      </c>
      <c r="F32" s="74" t="s">
        <v>299</v>
      </c>
      <c r="G32" s="74">
        <v>10</v>
      </c>
      <c r="H32" s="74" t="s">
        <v>299</v>
      </c>
      <c r="I32" s="74">
        <v>10</v>
      </c>
      <c r="J32" s="74" t="s">
        <v>299</v>
      </c>
      <c r="K32" s="74">
        <v>10</v>
      </c>
      <c r="L32" s="74" t="s">
        <v>299</v>
      </c>
      <c r="M32" s="74">
        <v>10</v>
      </c>
      <c r="N32" s="74" t="s">
        <v>299</v>
      </c>
      <c r="O32" s="74">
        <v>10</v>
      </c>
      <c r="P32" s="74" t="s">
        <v>299</v>
      </c>
      <c r="Q32" s="74">
        <v>10</v>
      </c>
      <c r="R32" s="74" t="s">
        <v>674</v>
      </c>
      <c r="S32" s="74">
        <f>VLOOKUP(R32,Sheet1!$B$2:$C$12,2,TRUE)</f>
        <v>8</v>
      </c>
      <c r="T32" s="74" t="s">
        <v>675</v>
      </c>
      <c r="U32" s="74">
        <f>VLOOKUP(T32,Sheet1!$B$2:$C$12,2,TRUE)</f>
        <v>7</v>
      </c>
      <c r="V32" s="74" t="str">
        <f>IFERROR(VLOOKUP($D32,'[1]Chi tiet'!$D$7:$L$389,8,0),0)</f>
        <v>A4</v>
      </c>
      <c r="W32" s="74">
        <f>VLOOKUP(V32,Sheet1!$B$2:$C$12,2,TRUE)</f>
        <v>7</v>
      </c>
      <c r="X32" s="74" t="str">
        <f>IFERROR(VLOOKUP($D32,'[2]Gui chi Quynh'!D$7:K$393,7,0),0)</f>
        <v>A3</v>
      </c>
      <c r="Y32" s="74">
        <f>VLOOKUP(X32,Sheet1!$B$2:$C$12,2,TRUE)</f>
        <v>8</v>
      </c>
      <c r="Z32" s="10" t="str">
        <f>IFERROR(VLOOKUP($D32,'[3]Chi tiet'!$D$7:$L$397,8,0),0)</f>
        <v>A3</v>
      </c>
      <c r="AA32" s="16">
        <f>VLOOKUP(Z32,[4]Sheet1!$B$2:$C$12,2,TRUE)</f>
        <v>8</v>
      </c>
      <c r="AB32" s="103">
        <f t="shared" si="0"/>
        <v>8.9090909090909083</v>
      </c>
      <c r="AC32" s="125" t="str">
        <f t="shared" si="1"/>
        <v>11A*</v>
      </c>
      <c r="AD32" s="74" t="s">
        <v>1054</v>
      </c>
      <c r="AE32" s="74" t="s">
        <v>1054</v>
      </c>
      <c r="AF32" s="74" t="s">
        <v>1054</v>
      </c>
      <c r="AG32" s="83"/>
      <c r="AH32" s="83"/>
      <c r="AI32" s="77"/>
      <c r="AJ32" s="194" t="s">
        <v>1054</v>
      </c>
      <c r="AK32" s="77"/>
      <c r="AL32" s="83"/>
      <c r="AM32" s="74" t="s">
        <v>282</v>
      </c>
      <c r="AN32" s="126" t="str">
        <f t="shared" si="2"/>
        <v>11A* + 0B* + 0C* +  0D</v>
      </c>
    </row>
    <row r="33" spans="1:40" s="87" customFormat="1" ht="31.5" x14ac:dyDescent="0.25">
      <c r="A33" s="75" t="s">
        <v>318</v>
      </c>
      <c r="B33" s="75" t="s">
        <v>43</v>
      </c>
      <c r="C33" s="77" t="s">
        <v>291</v>
      </c>
      <c r="D33" s="74" t="s">
        <v>711</v>
      </c>
      <c r="E33" s="74" t="s">
        <v>642</v>
      </c>
      <c r="F33" s="74" t="s">
        <v>299</v>
      </c>
      <c r="G33" s="74">
        <v>10</v>
      </c>
      <c r="H33" s="74" t="s">
        <v>299</v>
      </c>
      <c r="I33" s="74">
        <v>10</v>
      </c>
      <c r="J33" s="74" t="s">
        <v>299</v>
      </c>
      <c r="K33" s="74">
        <v>10</v>
      </c>
      <c r="L33" s="74" t="s">
        <v>299</v>
      </c>
      <c r="M33" s="74">
        <v>10</v>
      </c>
      <c r="N33" s="74" t="s">
        <v>299</v>
      </c>
      <c r="O33" s="74">
        <v>10</v>
      </c>
      <c r="P33" s="74" t="s">
        <v>299</v>
      </c>
      <c r="Q33" s="74">
        <v>10</v>
      </c>
      <c r="R33" s="74" t="s">
        <v>675</v>
      </c>
      <c r="S33" s="74">
        <f>VLOOKUP(R33,Sheet1!$B$2:$C$12,2,TRUE)</f>
        <v>7</v>
      </c>
      <c r="T33" s="74" t="s">
        <v>674</v>
      </c>
      <c r="U33" s="74">
        <f>VLOOKUP(T33,Sheet1!$B$2:$C$12,2,TRUE)</f>
        <v>8</v>
      </c>
      <c r="V33" s="74" t="str">
        <f>IFERROR(VLOOKUP($D33,'[1]Chi tiet'!$D$7:$L$389,8,0),0)</f>
        <v>A4</v>
      </c>
      <c r="W33" s="74">
        <f>VLOOKUP(V33,Sheet1!$B$2:$C$12,2,TRUE)</f>
        <v>7</v>
      </c>
      <c r="X33" s="74" t="str">
        <f>IFERROR(VLOOKUP($D33,'[2]Gui chi Quynh'!D$7:K$393,7,0),0)</f>
        <v>A3</v>
      </c>
      <c r="Y33" s="74">
        <f>VLOOKUP(X33,Sheet1!$B$2:$C$12,2,TRUE)</f>
        <v>8</v>
      </c>
      <c r="Z33" s="10" t="str">
        <f>IFERROR(VLOOKUP($D33,'[3]Chi tiet'!$D$7:$L$397,8,0),0)</f>
        <v>A3</v>
      </c>
      <c r="AA33" s="16">
        <f>VLOOKUP(Z33,[4]Sheet1!$B$2:$C$12,2,TRUE)</f>
        <v>8</v>
      </c>
      <c r="AB33" s="103">
        <f t="shared" si="0"/>
        <v>8.9090909090909083</v>
      </c>
      <c r="AC33" s="125" t="str">
        <f t="shared" si="1"/>
        <v>11A*</v>
      </c>
      <c r="AD33" s="74" t="s">
        <v>1054</v>
      </c>
      <c r="AE33" s="74" t="s">
        <v>1054</v>
      </c>
      <c r="AF33" s="74" t="s">
        <v>1054</v>
      </c>
      <c r="AG33" s="83"/>
      <c r="AH33" s="83"/>
      <c r="AI33" s="77"/>
      <c r="AJ33" s="194" t="s">
        <v>1054</v>
      </c>
      <c r="AK33" s="77"/>
      <c r="AL33" s="83"/>
      <c r="AM33" s="74" t="s">
        <v>282</v>
      </c>
      <c r="AN33" s="126" t="str">
        <f t="shared" si="2"/>
        <v>11A* + 0B* + 0C* +  0D</v>
      </c>
    </row>
    <row r="34" spans="1:40" s="87" customFormat="1" ht="31.5" x14ac:dyDescent="0.25">
      <c r="A34" s="75" t="s">
        <v>319</v>
      </c>
      <c r="B34" s="75" t="s">
        <v>45</v>
      </c>
      <c r="C34" s="77" t="s">
        <v>637</v>
      </c>
      <c r="D34" s="74" t="s">
        <v>712</v>
      </c>
      <c r="E34" s="74" t="s">
        <v>642</v>
      </c>
      <c r="F34" s="74" t="s">
        <v>299</v>
      </c>
      <c r="G34" s="74">
        <v>10</v>
      </c>
      <c r="H34" s="74" t="s">
        <v>299</v>
      </c>
      <c r="I34" s="74">
        <v>10</v>
      </c>
      <c r="J34" s="74" t="s">
        <v>299</v>
      </c>
      <c r="K34" s="74">
        <v>10</v>
      </c>
      <c r="L34" s="74" t="s">
        <v>299</v>
      </c>
      <c r="M34" s="74">
        <v>10</v>
      </c>
      <c r="N34" s="74" t="s">
        <v>299</v>
      </c>
      <c r="O34" s="74">
        <v>10</v>
      </c>
      <c r="P34" s="74" t="s">
        <v>299</v>
      </c>
      <c r="Q34" s="74">
        <v>10</v>
      </c>
      <c r="R34" s="74" t="s">
        <v>674</v>
      </c>
      <c r="S34" s="74">
        <f>VLOOKUP(R34,Sheet1!$B$2:$C$12,2,TRUE)</f>
        <v>8</v>
      </c>
      <c r="T34" s="74" t="s">
        <v>675</v>
      </c>
      <c r="U34" s="74">
        <f>VLOOKUP(T34,Sheet1!$B$2:$C$12,2,TRUE)</f>
        <v>7</v>
      </c>
      <c r="V34" s="74" t="str">
        <f>IFERROR(VLOOKUP($D34,'[1]Chi tiet'!$D$7:$L$389,8,0),0)</f>
        <v>A2</v>
      </c>
      <c r="W34" s="74">
        <f>VLOOKUP(V34,Sheet1!$B$2:$C$12,2,TRUE)</f>
        <v>9</v>
      </c>
      <c r="X34" s="74" t="str">
        <f>IFERROR(VLOOKUP($D34,'[2]Gui chi Quynh'!D$7:K$393,7,0),0)</f>
        <v>A2</v>
      </c>
      <c r="Y34" s="74">
        <f>VLOOKUP(X34,Sheet1!$B$2:$C$12,2,TRUE)</f>
        <v>9</v>
      </c>
      <c r="Z34" s="10" t="str">
        <f>IFERROR(VLOOKUP($D34,'[3]Chi tiet'!$D$7:$L$397,8,0),0)</f>
        <v>A3</v>
      </c>
      <c r="AA34" s="16">
        <f>VLOOKUP(Z34,[4]Sheet1!$B$2:$C$12,2,TRUE)</f>
        <v>8</v>
      </c>
      <c r="AB34" s="103">
        <f t="shared" si="0"/>
        <v>9.1818181818181817</v>
      </c>
      <c r="AC34" s="125" t="str">
        <f t="shared" si="1"/>
        <v>11A*</v>
      </c>
      <c r="AD34" s="74" t="s">
        <v>1054</v>
      </c>
      <c r="AE34" s="74" t="s">
        <v>1054</v>
      </c>
      <c r="AF34" s="74" t="s">
        <v>1054</v>
      </c>
      <c r="AG34" s="83"/>
      <c r="AH34" s="88"/>
      <c r="AI34" s="77"/>
      <c r="AJ34" s="194" t="s">
        <v>1054</v>
      </c>
      <c r="AK34" s="77"/>
      <c r="AL34" s="83"/>
      <c r="AM34" s="74" t="s">
        <v>282</v>
      </c>
      <c r="AN34" s="126" t="str">
        <f t="shared" si="2"/>
        <v>11A* + 0B* + 0C* +  0D</v>
      </c>
    </row>
    <row r="35" spans="1:40" s="87" customFormat="1" ht="31.5" x14ac:dyDescent="0.25">
      <c r="A35" s="75" t="s">
        <v>320</v>
      </c>
      <c r="B35" s="75" t="s">
        <v>47</v>
      </c>
      <c r="C35" s="77" t="s">
        <v>639</v>
      </c>
      <c r="D35" s="74" t="s">
        <v>713</v>
      </c>
      <c r="E35" s="74" t="s">
        <v>642</v>
      </c>
      <c r="F35" s="74" t="s">
        <v>299</v>
      </c>
      <c r="G35" s="74">
        <v>10</v>
      </c>
      <c r="H35" s="74" t="s">
        <v>299</v>
      </c>
      <c r="I35" s="74">
        <v>10</v>
      </c>
      <c r="J35" s="74" t="s">
        <v>299</v>
      </c>
      <c r="K35" s="74">
        <v>10</v>
      </c>
      <c r="L35" s="74" t="s">
        <v>299</v>
      </c>
      <c r="M35" s="74">
        <v>10</v>
      </c>
      <c r="N35" s="74" t="s">
        <v>299</v>
      </c>
      <c r="O35" s="74">
        <v>10</v>
      </c>
      <c r="P35" s="74" t="s">
        <v>299</v>
      </c>
      <c r="Q35" s="74">
        <v>10</v>
      </c>
      <c r="R35" s="74" t="s">
        <v>675</v>
      </c>
      <c r="S35" s="74">
        <f>VLOOKUP(R35,Sheet1!$B$2:$C$12,2,TRUE)</f>
        <v>7</v>
      </c>
      <c r="T35" s="74" t="s">
        <v>674</v>
      </c>
      <c r="U35" s="74">
        <f>VLOOKUP(T35,Sheet1!$B$2:$C$12,2,TRUE)</f>
        <v>8</v>
      </c>
      <c r="V35" s="74" t="str">
        <f>IFERROR(VLOOKUP($D35,'[1]Chi tiet'!$D$7:$L$389,8,0),0)</f>
        <v>A3</v>
      </c>
      <c r="W35" s="74">
        <f>VLOOKUP(V35,Sheet1!$B$2:$C$12,2,TRUE)</f>
        <v>8</v>
      </c>
      <c r="X35" s="74" t="str">
        <f>IFERROR(VLOOKUP($D35,'[2]Gui chi Quynh'!D$7:K$393,7,0),0)</f>
        <v>A2</v>
      </c>
      <c r="Y35" s="74">
        <f>VLOOKUP(X35,Sheet1!$B$2:$C$12,2,TRUE)</f>
        <v>9</v>
      </c>
      <c r="Z35" s="10" t="str">
        <f>IFERROR(VLOOKUP($D35,'[3]Chi tiet'!$D$7:$L$397,8,0),0)</f>
        <v>A3</v>
      </c>
      <c r="AA35" s="16">
        <f>VLOOKUP(Z35,[4]Sheet1!$B$2:$C$12,2,TRUE)</f>
        <v>8</v>
      </c>
      <c r="AB35" s="103">
        <f t="shared" si="0"/>
        <v>9.0909090909090917</v>
      </c>
      <c r="AC35" s="125" t="str">
        <f t="shared" si="1"/>
        <v>11A*</v>
      </c>
      <c r="AD35" s="74" t="s">
        <v>1054</v>
      </c>
      <c r="AE35" s="74" t="s">
        <v>1054</v>
      </c>
      <c r="AF35" s="74" t="s">
        <v>1054</v>
      </c>
      <c r="AG35" s="83"/>
      <c r="AH35" s="83"/>
      <c r="AI35" s="77"/>
      <c r="AJ35" s="194" t="s">
        <v>1054</v>
      </c>
      <c r="AK35" s="77"/>
      <c r="AL35" s="83"/>
      <c r="AM35" s="74" t="s">
        <v>282</v>
      </c>
      <c r="AN35" s="126" t="str">
        <f t="shared" si="2"/>
        <v>11A* + 0B* + 0C* +  0D</v>
      </c>
    </row>
    <row r="36" spans="1:40" s="87" customFormat="1" ht="31.5" x14ac:dyDescent="0.25">
      <c r="A36" s="75" t="s">
        <v>321</v>
      </c>
      <c r="B36" s="75" t="s">
        <v>307</v>
      </c>
      <c r="C36" s="77" t="s">
        <v>49</v>
      </c>
      <c r="D36" s="74" t="s">
        <v>714</v>
      </c>
      <c r="E36" s="74" t="s">
        <v>644</v>
      </c>
      <c r="F36" s="74" t="s">
        <v>299</v>
      </c>
      <c r="G36" s="74">
        <v>10</v>
      </c>
      <c r="H36" s="74" t="s">
        <v>299</v>
      </c>
      <c r="I36" s="74">
        <v>10</v>
      </c>
      <c r="J36" s="74" t="s">
        <v>299</v>
      </c>
      <c r="K36" s="74">
        <v>10</v>
      </c>
      <c r="L36" s="74" t="s">
        <v>299</v>
      </c>
      <c r="M36" s="74">
        <v>10</v>
      </c>
      <c r="N36" s="74" t="s">
        <v>299</v>
      </c>
      <c r="O36" s="74">
        <v>10</v>
      </c>
      <c r="P36" s="74" t="s">
        <v>299</v>
      </c>
      <c r="Q36" s="74">
        <v>10</v>
      </c>
      <c r="R36" s="74" t="s">
        <v>672</v>
      </c>
      <c r="S36" s="74">
        <f>VLOOKUP(R36,Sheet1!$B$2:$C$12,2,TRUE)</f>
        <v>10</v>
      </c>
      <c r="T36" s="74" t="s">
        <v>672</v>
      </c>
      <c r="U36" s="74">
        <f>VLOOKUP(T36,Sheet1!$B$2:$C$12,2,TRUE)</f>
        <v>10</v>
      </c>
      <c r="V36" s="74" t="str">
        <f>IFERROR(VLOOKUP($D36,'[1]Chi tiet'!$D$7:$L$389,8,0),0)</f>
        <v>A1</v>
      </c>
      <c r="W36" s="74">
        <f>VLOOKUP(V36,Sheet1!$B$2:$C$12,2,TRUE)</f>
        <v>10</v>
      </c>
      <c r="X36" s="74" t="str">
        <f>IFERROR(VLOOKUP($D36,'[2]Gui chi Quynh'!D$7:K$393,7,0),0)</f>
        <v>A1</v>
      </c>
      <c r="Y36" s="74">
        <f>VLOOKUP(X36,Sheet1!$B$2:$C$12,2,TRUE)</f>
        <v>10</v>
      </c>
      <c r="Z36" s="10" t="str">
        <f>IFERROR(VLOOKUP($D36,'[3]Chi tiet'!$D$7:$L$397,8,0),0)</f>
        <v>A1</v>
      </c>
      <c r="AA36" s="16">
        <f>VLOOKUP(Z36,[4]Sheet1!$B$2:$C$12,2,TRUE)</f>
        <v>10</v>
      </c>
      <c r="AB36" s="103">
        <f t="shared" ref="AB36:AB59" si="3">AVERAGE(F36:AA36)</f>
        <v>10</v>
      </c>
      <c r="AC36" s="125" t="str">
        <f t="shared" si="1"/>
        <v>11A*</v>
      </c>
      <c r="AD36" s="74" t="s">
        <v>1054</v>
      </c>
      <c r="AE36" s="74" t="s">
        <v>1054</v>
      </c>
      <c r="AF36" s="74" t="s">
        <v>1054</v>
      </c>
      <c r="AG36" s="83"/>
      <c r="AH36" s="86" t="s">
        <v>1054</v>
      </c>
      <c r="AI36" s="77"/>
      <c r="AJ36" s="194" t="s">
        <v>1054</v>
      </c>
      <c r="AK36" s="77"/>
      <c r="AL36" s="83"/>
      <c r="AM36" s="74"/>
      <c r="AN36" s="126" t="str">
        <f t="shared" si="2"/>
        <v>11A* + 0B* + 0C* +  0D</v>
      </c>
    </row>
    <row r="37" spans="1:40" s="87" customFormat="1" ht="31.5" x14ac:dyDescent="0.25">
      <c r="A37" s="75" t="s">
        <v>322</v>
      </c>
      <c r="B37" s="75" t="s">
        <v>308</v>
      </c>
      <c r="C37" s="77" t="s">
        <v>50</v>
      </c>
      <c r="D37" s="74" t="s">
        <v>715</v>
      </c>
      <c r="E37" s="74" t="s">
        <v>644</v>
      </c>
      <c r="F37" s="74" t="s">
        <v>299</v>
      </c>
      <c r="G37" s="74">
        <v>10</v>
      </c>
      <c r="H37" s="74" t="s">
        <v>299</v>
      </c>
      <c r="I37" s="74">
        <v>10</v>
      </c>
      <c r="J37" s="74" t="s">
        <v>299</v>
      </c>
      <c r="K37" s="74">
        <v>10</v>
      </c>
      <c r="L37" s="74" t="s">
        <v>299</v>
      </c>
      <c r="M37" s="74">
        <v>10</v>
      </c>
      <c r="N37" s="74" t="s">
        <v>299</v>
      </c>
      <c r="O37" s="74">
        <v>10</v>
      </c>
      <c r="P37" s="74" t="s">
        <v>299</v>
      </c>
      <c r="Q37" s="74">
        <v>10</v>
      </c>
      <c r="R37" s="74" t="s">
        <v>673</v>
      </c>
      <c r="S37" s="74">
        <f>VLOOKUP(R37,Sheet1!$B$2:$C$12,2,TRUE)</f>
        <v>9</v>
      </c>
      <c r="T37" s="74" t="s">
        <v>673</v>
      </c>
      <c r="U37" s="74">
        <f>VLOOKUP(T37,Sheet1!$B$2:$C$12,2,TRUE)</f>
        <v>9</v>
      </c>
      <c r="V37" s="74" t="str">
        <f>IFERROR(VLOOKUP($D37,'[1]Chi tiet'!$D$7:$L$389,8,0),0)</f>
        <v>A2</v>
      </c>
      <c r="W37" s="74">
        <f>VLOOKUP(V37,Sheet1!$B$2:$C$12,2,TRUE)</f>
        <v>9</v>
      </c>
      <c r="X37" s="74" t="str">
        <f>IFERROR(VLOOKUP($D37,'[2]Gui chi Quynh'!D$7:K$393,7,0),0)</f>
        <v>A2</v>
      </c>
      <c r="Y37" s="74">
        <f>VLOOKUP(X37,Sheet1!$B$2:$C$12,2,TRUE)</f>
        <v>9</v>
      </c>
      <c r="Z37" s="10" t="str">
        <f>IFERROR(VLOOKUP($D37,'[3]Chi tiet'!$D$7:$L$397,8,0),0)</f>
        <v>A2</v>
      </c>
      <c r="AA37" s="16">
        <f>VLOOKUP(Z37,[4]Sheet1!$B$2:$C$12,2,TRUE)</f>
        <v>9</v>
      </c>
      <c r="AB37" s="103">
        <f t="shared" si="3"/>
        <v>9.545454545454545</v>
      </c>
      <c r="AC37" s="125" t="str">
        <f t="shared" si="1"/>
        <v>11A*</v>
      </c>
      <c r="AD37" s="86" t="s">
        <v>1054</v>
      </c>
      <c r="AE37" s="74" t="s">
        <v>1054</v>
      </c>
      <c r="AF37" s="74" t="s">
        <v>1054</v>
      </c>
      <c r="AG37" s="83"/>
      <c r="AH37" s="86" t="s">
        <v>1054</v>
      </c>
      <c r="AI37" s="77"/>
      <c r="AJ37" s="194" t="s">
        <v>1054</v>
      </c>
      <c r="AK37" s="77"/>
      <c r="AL37" s="83"/>
      <c r="AM37" s="74"/>
      <c r="AN37" s="126" t="str">
        <f t="shared" si="2"/>
        <v>11A* + 0B* + 0C* +  0D</v>
      </c>
    </row>
    <row r="38" spans="1:40" s="87" customFormat="1" ht="31.5" x14ac:dyDescent="0.25">
      <c r="A38" s="75" t="s">
        <v>323</v>
      </c>
      <c r="B38" s="75" t="s">
        <v>309</v>
      </c>
      <c r="C38" s="77" t="s">
        <v>51</v>
      </c>
      <c r="D38" s="74" t="s">
        <v>716</v>
      </c>
      <c r="E38" s="74" t="s">
        <v>644</v>
      </c>
      <c r="F38" s="74" t="s">
        <v>299</v>
      </c>
      <c r="G38" s="74">
        <v>10</v>
      </c>
      <c r="H38" s="74" t="s">
        <v>299</v>
      </c>
      <c r="I38" s="74">
        <v>10</v>
      </c>
      <c r="J38" s="74" t="s">
        <v>299</v>
      </c>
      <c r="K38" s="74">
        <v>10</v>
      </c>
      <c r="L38" s="74" t="s">
        <v>299</v>
      </c>
      <c r="M38" s="74">
        <v>10</v>
      </c>
      <c r="N38" s="74" t="s">
        <v>299</v>
      </c>
      <c r="O38" s="74">
        <v>10</v>
      </c>
      <c r="P38" s="74" t="s">
        <v>299</v>
      </c>
      <c r="Q38" s="74">
        <v>10</v>
      </c>
      <c r="R38" s="74" t="s">
        <v>673</v>
      </c>
      <c r="S38" s="74">
        <f>VLOOKUP(R38,Sheet1!$B$2:$C$12,2,TRUE)</f>
        <v>9</v>
      </c>
      <c r="T38" s="74" t="s">
        <v>673</v>
      </c>
      <c r="U38" s="74">
        <f>VLOOKUP(T38,Sheet1!$B$2:$C$12,2,TRUE)</f>
        <v>9</v>
      </c>
      <c r="V38" s="74" t="str">
        <f>IFERROR(VLOOKUP($D38,'[1]Chi tiet'!$D$7:$L$389,8,0),0)</f>
        <v>A2</v>
      </c>
      <c r="W38" s="74">
        <f>VLOOKUP(V38,Sheet1!$B$2:$C$12,2,TRUE)</f>
        <v>9</v>
      </c>
      <c r="X38" s="74" t="str">
        <f>IFERROR(VLOOKUP($D38,'[2]Gui chi Quynh'!D$7:K$393,7,0),0)</f>
        <v>A2</v>
      </c>
      <c r="Y38" s="74">
        <f>VLOOKUP(X38,Sheet1!$B$2:$C$12,2,TRUE)</f>
        <v>9</v>
      </c>
      <c r="Z38" s="10" t="str">
        <f>IFERROR(VLOOKUP($D38,'[3]Chi tiet'!$D$7:$L$397,8,0),0)</f>
        <v>A2</v>
      </c>
      <c r="AA38" s="16">
        <f>VLOOKUP(Z38,[4]Sheet1!$B$2:$C$12,2,TRUE)</f>
        <v>9</v>
      </c>
      <c r="AB38" s="103">
        <f t="shared" si="3"/>
        <v>9.545454545454545</v>
      </c>
      <c r="AC38" s="125" t="str">
        <f t="shared" si="1"/>
        <v>11A*</v>
      </c>
      <c r="AD38" s="86" t="s">
        <v>1054</v>
      </c>
      <c r="AE38" s="74" t="s">
        <v>1054</v>
      </c>
      <c r="AF38" s="74" t="s">
        <v>1054</v>
      </c>
      <c r="AG38" s="83"/>
      <c r="AH38" s="83"/>
      <c r="AI38" s="77"/>
      <c r="AJ38" s="194" t="s">
        <v>1054</v>
      </c>
      <c r="AK38" s="77"/>
      <c r="AL38" s="83"/>
      <c r="AM38" s="74"/>
      <c r="AN38" s="126" t="str">
        <f t="shared" si="2"/>
        <v>11A* + 0B* + 0C* +  0D</v>
      </c>
    </row>
    <row r="39" spans="1:40" s="87" customFormat="1" ht="31.5" x14ac:dyDescent="0.25">
      <c r="A39" s="75" t="s">
        <v>324</v>
      </c>
      <c r="B39" s="75" t="s">
        <v>310</v>
      </c>
      <c r="C39" s="96" t="s">
        <v>52</v>
      </c>
      <c r="D39" s="32" t="s">
        <v>717</v>
      </c>
      <c r="E39" s="74" t="s">
        <v>644</v>
      </c>
      <c r="F39" s="74" t="s">
        <v>299</v>
      </c>
      <c r="G39" s="74">
        <v>10</v>
      </c>
      <c r="H39" s="74" t="s">
        <v>299</v>
      </c>
      <c r="I39" s="74">
        <v>10</v>
      </c>
      <c r="J39" s="74" t="s">
        <v>299</v>
      </c>
      <c r="K39" s="74">
        <v>10</v>
      </c>
      <c r="L39" s="74" t="s">
        <v>299</v>
      </c>
      <c r="M39" s="74">
        <v>10</v>
      </c>
      <c r="N39" s="74" t="s">
        <v>299</v>
      </c>
      <c r="O39" s="74">
        <v>10</v>
      </c>
      <c r="P39" s="74" t="s">
        <v>299</v>
      </c>
      <c r="Q39" s="74">
        <v>10</v>
      </c>
      <c r="R39" s="74" t="s">
        <v>673</v>
      </c>
      <c r="S39" s="74">
        <f>VLOOKUP(R39,Sheet1!$B$2:$C$12,2,TRUE)</f>
        <v>9</v>
      </c>
      <c r="T39" s="74" t="s">
        <v>673</v>
      </c>
      <c r="U39" s="74">
        <f>VLOOKUP(T39,Sheet1!$B$2:$C$12,2,TRUE)</f>
        <v>9</v>
      </c>
      <c r="V39" s="74" t="str">
        <f>IFERROR(VLOOKUP($D39,'[1]Chi tiet'!$D$7:$L$389,8,0),0)</f>
        <v>A2</v>
      </c>
      <c r="W39" s="74">
        <f>VLOOKUP(V39,Sheet1!$B$2:$C$12,2,TRUE)</f>
        <v>9</v>
      </c>
      <c r="X39" s="74" t="str">
        <f>IFERROR(VLOOKUP($D39,'[2]Gui chi Quynh'!D$7:K$393,7,0),0)</f>
        <v>A2</v>
      </c>
      <c r="Y39" s="74">
        <f>VLOOKUP(X39,Sheet1!$B$2:$C$12,2,TRUE)</f>
        <v>9</v>
      </c>
      <c r="Z39" s="10" t="str">
        <f>IFERROR(VLOOKUP($D39,'[3]Chi tiet'!$D$7:$L$397,8,0),0)</f>
        <v>A2</v>
      </c>
      <c r="AA39" s="16">
        <f>VLOOKUP(Z39,[4]Sheet1!$B$2:$C$12,2,TRUE)</f>
        <v>9</v>
      </c>
      <c r="AB39" s="103">
        <f t="shared" si="3"/>
        <v>9.545454545454545</v>
      </c>
      <c r="AC39" s="125" t="str">
        <f t="shared" si="1"/>
        <v>11A*</v>
      </c>
      <c r="AD39" s="86" t="s">
        <v>1054</v>
      </c>
      <c r="AE39" s="74" t="s">
        <v>1054</v>
      </c>
      <c r="AF39" s="74" t="s">
        <v>1054</v>
      </c>
      <c r="AG39" s="83"/>
      <c r="AH39" s="83"/>
      <c r="AI39" s="77"/>
      <c r="AJ39" s="194" t="s">
        <v>1054</v>
      </c>
      <c r="AK39" s="77"/>
      <c r="AL39" s="83"/>
      <c r="AM39" s="74"/>
      <c r="AN39" s="126" t="str">
        <f t="shared" si="2"/>
        <v>11A* + 0B* + 0C* +  0D</v>
      </c>
    </row>
    <row r="40" spans="1:40" s="138" customFormat="1" ht="61.5" customHeight="1" x14ac:dyDescent="0.25">
      <c r="A40" s="137" t="s">
        <v>325</v>
      </c>
      <c r="B40" s="137" t="s">
        <v>311</v>
      </c>
      <c r="C40" s="127" t="s">
        <v>53</v>
      </c>
      <c r="D40" s="128" t="s">
        <v>718</v>
      </c>
      <c r="E40" s="128" t="s">
        <v>644</v>
      </c>
      <c r="F40" s="128" t="s">
        <v>299</v>
      </c>
      <c r="G40" s="128">
        <v>10</v>
      </c>
      <c r="H40" s="128" t="s">
        <v>299</v>
      </c>
      <c r="I40" s="128">
        <v>10</v>
      </c>
      <c r="J40" s="128" t="s">
        <v>299</v>
      </c>
      <c r="K40" s="128">
        <v>10</v>
      </c>
      <c r="L40" s="128" t="s">
        <v>299</v>
      </c>
      <c r="M40" s="128">
        <v>10</v>
      </c>
      <c r="N40" s="128" t="s">
        <v>299</v>
      </c>
      <c r="O40" s="128">
        <v>10</v>
      </c>
      <c r="P40" s="129" t="s">
        <v>303</v>
      </c>
      <c r="Q40" s="129"/>
      <c r="R40" s="129" t="s">
        <v>303</v>
      </c>
      <c r="S40" s="128"/>
      <c r="T40" s="129" t="s">
        <v>303</v>
      </c>
      <c r="U40" s="128"/>
      <c r="V40" s="128" t="str">
        <f>IFERROR(VLOOKUP($D40,'[1]Chi tiet'!$D$7:$L$389,8,0),0)</f>
        <v>A DN</v>
      </c>
      <c r="W40" s="128"/>
      <c r="X40" s="128" t="str">
        <f>IFERROR(VLOOKUP($D40,'[2]Gui chi Quynh'!D$7:K$393,7,0),0)</f>
        <v>A DN</v>
      </c>
      <c r="Y40" s="128"/>
      <c r="Z40" s="130" t="str">
        <f>IFERROR(VLOOKUP($D40,'[3]Chi tiet'!$D$7:$L$397,8,0),0)</f>
        <v>A2</v>
      </c>
      <c r="AA40" s="128">
        <f>VLOOKUP(Z40,[4]Sheet1!$B$2:$C$12,2,TRUE)</f>
        <v>9</v>
      </c>
      <c r="AB40" s="131">
        <f t="shared" si="3"/>
        <v>9.8333333333333339</v>
      </c>
      <c r="AC40" s="132" t="str">
        <f t="shared" si="1"/>
        <v>11A*</v>
      </c>
      <c r="AD40" s="133" t="s">
        <v>1054</v>
      </c>
      <c r="AE40" s="128" t="s">
        <v>1054</v>
      </c>
      <c r="AF40" s="128" t="s">
        <v>1054</v>
      </c>
      <c r="AG40" s="134"/>
      <c r="AH40" s="135"/>
      <c r="AI40" s="127"/>
      <c r="AJ40" s="195" t="s">
        <v>1054</v>
      </c>
      <c r="AK40" s="127"/>
      <c r="AL40" s="134" t="s">
        <v>1051</v>
      </c>
      <c r="AM40" s="16"/>
      <c r="AN40" s="139" t="str">
        <f t="shared" si="2"/>
        <v>11A* + 0B* + 0C* +  0D</v>
      </c>
    </row>
    <row r="41" spans="1:40" s="87" customFormat="1" ht="31.5" x14ac:dyDescent="0.25">
      <c r="A41" s="75" t="s">
        <v>326</v>
      </c>
      <c r="B41" s="75" t="s">
        <v>312</v>
      </c>
      <c r="C41" s="77" t="s">
        <v>145</v>
      </c>
      <c r="D41" s="74" t="s">
        <v>719</v>
      </c>
      <c r="E41" s="74" t="s">
        <v>644</v>
      </c>
      <c r="F41" s="74" t="s">
        <v>299</v>
      </c>
      <c r="G41" s="74">
        <v>10</v>
      </c>
      <c r="H41" s="74" t="s">
        <v>299</v>
      </c>
      <c r="I41" s="74">
        <v>10</v>
      </c>
      <c r="J41" s="74" t="s">
        <v>299</v>
      </c>
      <c r="K41" s="74">
        <v>10</v>
      </c>
      <c r="L41" s="74" t="s">
        <v>299</v>
      </c>
      <c r="M41" s="74">
        <v>10</v>
      </c>
      <c r="N41" s="74" t="s">
        <v>299</v>
      </c>
      <c r="O41" s="74">
        <v>10</v>
      </c>
      <c r="P41" s="74" t="s">
        <v>299</v>
      </c>
      <c r="Q41" s="74">
        <v>10</v>
      </c>
      <c r="R41" s="74" t="s">
        <v>673</v>
      </c>
      <c r="S41" s="74">
        <f>VLOOKUP(R41,Sheet1!$B$2:$C$12,2,TRUE)</f>
        <v>9</v>
      </c>
      <c r="T41" s="75" t="s">
        <v>673</v>
      </c>
      <c r="U41" s="74">
        <f>VLOOKUP(T41,Sheet1!$B$2:$C$12,2,TRUE)</f>
        <v>9</v>
      </c>
      <c r="V41" s="74" t="str">
        <f>IFERROR(VLOOKUP($D41,'[1]Chi tiet'!$D$7:$L$389,8,0),0)</f>
        <v>A2</v>
      </c>
      <c r="W41" s="74">
        <f>VLOOKUP(V41,Sheet1!$B$2:$C$12,2,TRUE)</f>
        <v>9</v>
      </c>
      <c r="X41" s="74" t="str">
        <f>IFERROR(VLOOKUP($D41,'[2]Gui chi Quynh'!D$7:K$393,7,0),0)</f>
        <v>A2</v>
      </c>
      <c r="Y41" s="74">
        <f>VLOOKUP(X41,Sheet1!$B$2:$C$12,2,TRUE)</f>
        <v>9</v>
      </c>
      <c r="Z41" s="10" t="str">
        <f>IFERROR(VLOOKUP($D41,'[3]Chi tiet'!$D$7:$L$397,8,0),0)</f>
        <v>A2</v>
      </c>
      <c r="AA41" s="16">
        <f>VLOOKUP(Z41,[4]Sheet1!$B$2:$C$12,2,TRUE)</f>
        <v>9</v>
      </c>
      <c r="AB41" s="103">
        <f t="shared" si="3"/>
        <v>9.545454545454545</v>
      </c>
      <c r="AC41" s="125" t="str">
        <f t="shared" si="1"/>
        <v>11A*</v>
      </c>
      <c r="AD41" s="86" t="s">
        <v>1054</v>
      </c>
      <c r="AE41" s="74" t="s">
        <v>1054</v>
      </c>
      <c r="AF41" s="74" t="s">
        <v>1054</v>
      </c>
      <c r="AG41" s="83"/>
      <c r="AH41" s="83"/>
      <c r="AI41" s="77"/>
      <c r="AJ41" s="194" t="s">
        <v>1054</v>
      </c>
      <c r="AK41" s="77"/>
      <c r="AL41" s="83"/>
      <c r="AM41" s="74"/>
      <c r="AN41" s="126" t="str">
        <f t="shared" si="2"/>
        <v>11A* + 0B* + 0C* +  0D</v>
      </c>
    </row>
    <row r="42" spans="1:40" s="87" customFormat="1" ht="31.5" x14ac:dyDescent="0.25">
      <c r="A42" s="75" t="s">
        <v>327</v>
      </c>
      <c r="B42" s="75" t="s">
        <v>313</v>
      </c>
      <c r="C42" s="77" t="s">
        <v>54</v>
      </c>
      <c r="D42" s="74" t="s">
        <v>720</v>
      </c>
      <c r="E42" s="74" t="s">
        <v>644</v>
      </c>
      <c r="F42" s="74" t="s">
        <v>299</v>
      </c>
      <c r="G42" s="74">
        <v>10</v>
      </c>
      <c r="H42" s="74" t="s">
        <v>299</v>
      </c>
      <c r="I42" s="74">
        <v>10</v>
      </c>
      <c r="J42" s="74" t="s">
        <v>299</v>
      </c>
      <c r="K42" s="74">
        <v>10</v>
      </c>
      <c r="L42" s="74" t="s">
        <v>299</v>
      </c>
      <c r="M42" s="74">
        <v>10</v>
      </c>
      <c r="N42" s="74" t="s">
        <v>299</v>
      </c>
      <c r="O42" s="74">
        <v>10</v>
      </c>
      <c r="P42" s="74" t="s">
        <v>299</v>
      </c>
      <c r="Q42" s="74">
        <v>10</v>
      </c>
      <c r="R42" s="74" t="s">
        <v>673</v>
      </c>
      <c r="S42" s="74">
        <f>VLOOKUP(R42,Sheet1!$B$2:$C$12,2,TRUE)</f>
        <v>9</v>
      </c>
      <c r="T42" s="75" t="s">
        <v>673</v>
      </c>
      <c r="U42" s="74">
        <f>VLOOKUP(T42,Sheet1!$B$2:$C$12,2,TRUE)</f>
        <v>9</v>
      </c>
      <c r="V42" s="74" t="str">
        <f>IFERROR(VLOOKUP($D42,'[1]Chi tiet'!$D$7:$L$389,8,0),0)</f>
        <v>A2</v>
      </c>
      <c r="W42" s="74">
        <f>VLOOKUP(V42,Sheet1!$B$2:$C$12,2,TRUE)</f>
        <v>9</v>
      </c>
      <c r="X42" s="74" t="str">
        <f>IFERROR(VLOOKUP($D42,'[2]Gui chi Quynh'!D$7:K$393,7,0),0)</f>
        <v>A2</v>
      </c>
      <c r="Y42" s="74">
        <f>VLOOKUP(X42,Sheet1!$B$2:$C$12,2,TRUE)</f>
        <v>9</v>
      </c>
      <c r="Z42" s="10" t="str">
        <f>IFERROR(VLOOKUP($D42,'[3]Chi tiet'!$D$7:$L$397,8,0),0)</f>
        <v>A2</v>
      </c>
      <c r="AA42" s="16">
        <f>VLOOKUP(Z42,[4]Sheet1!$B$2:$C$12,2,TRUE)</f>
        <v>9</v>
      </c>
      <c r="AB42" s="103">
        <f t="shared" si="3"/>
        <v>9.545454545454545</v>
      </c>
      <c r="AC42" s="125" t="str">
        <f t="shared" si="1"/>
        <v>11A*</v>
      </c>
      <c r="AD42" s="86" t="s">
        <v>1054</v>
      </c>
      <c r="AE42" s="74" t="s">
        <v>1054</v>
      </c>
      <c r="AF42" s="74" t="s">
        <v>1054</v>
      </c>
      <c r="AG42" s="83"/>
      <c r="AH42" s="83"/>
      <c r="AI42" s="77"/>
      <c r="AJ42" s="194" t="s">
        <v>1054</v>
      </c>
      <c r="AK42" s="77"/>
      <c r="AL42" s="83"/>
      <c r="AM42" s="74" t="s">
        <v>282</v>
      </c>
      <c r="AN42" s="126" t="str">
        <f t="shared" si="2"/>
        <v>11A* + 0B* + 0C* +  0D</v>
      </c>
    </row>
    <row r="43" spans="1:40" s="87" customFormat="1" ht="31.5" x14ac:dyDescent="0.25">
      <c r="A43" s="75" t="s">
        <v>328</v>
      </c>
      <c r="B43" s="75" t="s">
        <v>314</v>
      </c>
      <c r="C43" s="33" t="s">
        <v>640</v>
      </c>
      <c r="D43" s="34" t="s">
        <v>721</v>
      </c>
      <c r="E43" s="74" t="s">
        <v>644</v>
      </c>
      <c r="F43" s="74" t="s">
        <v>299</v>
      </c>
      <c r="G43" s="74">
        <v>10</v>
      </c>
      <c r="H43" s="74" t="s">
        <v>299</v>
      </c>
      <c r="I43" s="74">
        <v>10</v>
      </c>
      <c r="J43" s="74" t="s">
        <v>299</v>
      </c>
      <c r="K43" s="74">
        <v>10</v>
      </c>
      <c r="L43" s="74" t="s">
        <v>299</v>
      </c>
      <c r="M43" s="74">
        <v>10</v>
      </c>
      <c r="N43" s="74" t="s">
        <v>299</v>
      </c>
      <c r="O43" s="74">
        <v>10</v>
      </c>
      <c r="P43" s="74" t="s">
        <v>299</v>
      </c>
      <c r="Q43" s="74">
        <v>10</v>
      </c>
      <c r="R43" s="74" t="s">
        <v>673</v>
      </c>
      <c r="S43" s="74">
        <f>VLOOKUP(R43,Sheet1!$B$2:$C$12,2,TRUE)</f>
        <v>9</v>
      </c>
      <c r="T43" s="75" t="s">
        <v>673</v>
      </c>
      <c r="U43" s="74">
        <f>VLOOKUP(T43,Sheet1!$B$2:$C$12,2,TRUE)</f>
        <v>9</v>
      </c>
      <c r="V43" s="74" t="str">
        <f>IFERROR(VLOOKUP($D43,'[1]Chi tiet'!$D$7:$L$389,8,0),0)</f>
        <v>A2</v>
      </c>
      <c r="W43" s="74">
        <f>VLOOKUP(V43,Sheet1!$B$2:$C$12,2,TRUE)</f>
        <v>9</v>
      </c>
      <c r="X43" s="74" t="str">
        <f>IFERROR(VLOOKUP($D43,'[2]Gui chi Quynh'!D$7:K$393,7,0),0)</f>
        <v>A2</v>
      </c>
      <c r="Y43" s="74">
        <f>VLOOKUP(X43,Sheet1!$B$2:$C$12,2,TRUE)</f>
        <v>9</v>
      </c>
      <c r="Z43" s="10" t="str">
        <f>IFERROR(VLOOKUP($D43,'[3]Chi tiet'!$D$7:$L$397,8,0),0)</f>
        <v>A2</v>
      </c>
      <c r="AA43" s="16">
        <f>VLOOKUP(Z43,[4]Sheet1!$B$2:$C$12,2,TRUE)</f>
        <v>9</v>
      </c>
      <c r="AB43" s="103">
        <f t="shared" si="3"/>
        <v>9.545454545454545</v>
      </c>
      <c r="AC43" s="125" t="str">
        <f t="shared" si="1"/>
        <v>11A*</v>
      </c>
      <c r="AD43" s="86" t="s">
        <v>1054</v>
      </c>
      <c r="AE43" s="74" t="s">
        <v>1054</v>
      </c>
      <c r="AF43" s="74" t="s">
        <v>1054</v>
      </c>
      <c r="AG43" s="83"/>
      <c r="AH43" s="83"/>
      <c r="AI43" s="77"/>
      <c r="AJ43" s="194" t="s">
        <v>1054</v>
      </c>
      <c r="AK43" s="77"/>
      <c r="AL43" s="83"/>
      <c r="AM43" s="74" t="s">
        <v>282</v>
      </c>
      <c r="AN43" s="126" t="str">
        <f t="shared" si="2"/>
        <v>11A* + 0B* + 0C* +  0D</v>
      </c>
    </row>
    <row r="44" spans="1:40" s="87" customFormat="1" ht="31.5" x14ac:dyDescent="0.25">
      <c r="A44" s="75" t="s">
        <v>329</v>
      </c>
      <c r="B44" s="75" t="s">
        <v>307</v>
      </c>
      <c r="C44" s="77" t="s">
        <v>55</v>
      </c>
      <c r="D44" s="74" t="s">
        <v>722</v>
      </c>
      <c r="E44" s="74" t="s">
        <v>645</v>
      </c>
      <c r="F44" s="74" t="s">
        <v>299</v>
      </c>
      <c r="G44" s="74">
        <v>10</v>
      </c>
      <c r="H44" s="74" t="s">
        <v>299</v>
      </c>
      <c r="I44" s="74">
        <v>10</v>
      </c>
      <c r="J44" s="74" t="s">
        <v>299</v>
      </c>
      <c r="K44" s="74">
        <v>10</v>
      </c>
      <c r="L44" s="74" t="s">
        <v>299</v>
      </c>
      <c r="M44" s="74">
        <v>10</v>
      </c>
      <c r="N44" s="74" t="s">
        <v>299</v>
      </c>
      <c r="O44" s="74">
        <v>10</v>
      </c>
      <c r="P44" s="74" t="s">
        <v>299</v>
      </c>
      <c r="Q44" s="74">
        <v>10</v>
      </c>
      <c r="R44" s="74" t="s">
        <v>672</v>
      </c>
      <c r="S44" s="74">
        <f>VLOOKUP(R44,Sheet1!$B$2:$C$12,2,TRUE)</f>
        <v>10</v>
      </c>
      <c r="T44" s="75" t="s">
        <v>672</v>
      </c>
      <c r="U44" s="74">
        <f>VLOOKUP(T44,Sheet1!$B$2:$C$12,2,TRUE)</f>
        <v>10</v>
      </c>
      <c r="V44" s="74" t="str">
        <f>IFERROR(VLOOKUP($D44,'[1]Chi tiet'!$D$7:$L$389,8,0),0)</f>
        <v>A1</v>
      </c>
      <c r="W44" s="74">
        <f>VLOOKUP(V44,Sheet1!$B$2:$C$12,2,TRUE)</f>
        <v>10</v>
      </c>
      <c r="X44" s="74" t="str">
        <f>IFERROR(VLOOKUP($D44,'[2]Gui chi Quynh'!D$7:K$393,7,0),0)</f>
        <v>A1</v>
      </c>
      <c r="Y44" s="74">
        <f>VLOOKUP(X44,Sheet1!$B$2:$C$12,2,TRUE)</f>
        <v>10</v>
      </c>
      <c r="Z44" s="10" t="str">
        <f>IFERROR(VLOOKUP($D44,'[3]Chi tiet'!$D$7:$L$397,8,0),0)</f>
        <v>A1</v>
      </c>
      <c r="AA44" s="16">
        <f>VLOOKUP(Z44,[4]Sheet1!$B$2:$C$12,2,TRUE)</f>
        <v>10</v>
      </c>
      <c r="AB44" s="103">
        <f t="shared" si="3"/>
        <v>10</v>
      </c>
      <c r="AC44" s="125" t="str">
        <f t="shared" si="1"/>
        <v>11A*</v>
      </c>
      <c r="AD44" s="86" t="s">
        <v>1054</v>
      </c>
      <c r="AE44" s="74" t="s">
        <v>1054</v>
      </c>
      <c r="AF44" s="74" t="s">
        <v>1054</v>
      </c>
      <c r="AG44" s="83"/>
      <c r="AH44" s="86" t="s">
        <v>1054</v>
      </c>
      <c r="AI44" s="77"/>
      <c r="AJ44" s="194" t="s">
        <v>1054</v>
      </c>
      <c r="AK44" s="77"/>
      <c r="AL44" s="83"/>
      <c r="AM44" s="74"/>
      <c r="AN44" s="126" t="str">
        <f t="shared" si="2"/>
        <v>11A* + 0B* + 0C* +  0D</v>
      </c>
    </row>
    <row r="45" spans="1:40" s="87" customFormat="1" ht="31.5" x14ac:dyDescent="0.25">
      <c r="A45" s="75" t="s">
        <v>330</v>
      </c>
      <c r="B45" s="75" t="s">
        <v>309</v>
      </c>
      <c r="C45" s="77" t="s">
        <v>273</v>
      </c>
      <c r="D45" s="75" t="s">
        <v>724</v>
      </c>
      <c r="E45" s="74" t="s">
        <v>645</v>
      </c>
      <c r="F45" s="74" t="s">
        <v>299</v>
      </c>
      <c r="G45" s="74">
        <v>10</v>
      </c>
      <c r="H45" s="74" t="s">
        <v>299</v>
      </c>
      <c r="I45" s="74">
        <v>10</v>
      </c>
      <c r="J45" s="74" t="s">
        <v>299</v>
      </c>
      <c r="K45" s="74">
        <v>10</v>
      </c>
      <c r="L45" s="74" t="s">
        <v>299</v>
      </c>
      <c r="M45" s="74">
        <v>10</v>
      </c>
      <c r="N45" s="74" t="s">
        <v>299</v>
      </c>
      <c r="O45" s="74">
        <v>10</v>
      </c>
      <c r="P45" s="74" t="s">
        <v>299</v>
      </c>
      <c r="Q45" s="74">
        <v>10</v>
      </c>
      <c r="R45" s="74" t="s">
        <v>672</v>
      </c>
      <c r="S45" s="74">
        <f>VLOOKUP(R45,Sheet1!$B$2:$C$12,2,TRUE)</f>
        <v>10</v>
      </c>
      <c r="T45" s="75" t="s">
        <v>672</v>
      </c>
      <c r="U45" s="74">
        <f>VLOOKUP(T45,Sheet1!$B$2:$C$12,2,TRUE)</f>
        <v>10</v>
      </c>
      <c r="V45" s="74" t="str">
        <f>IFERROR(VLOOKUP($D45,'[1]Chi tiet'!$D$7:$L$389,8,0),0)</f>
        <v>A1</v>
      </c>
      <c r="W45" s="74">
        <f>VLOOKUP(V45,Sheet1!$B$2:$C$12,2,TRUE)</f>
        <v>10</v>
      </c>
      <c r="X45" s="74" t="str">
        <f>IFERROR(VLOOKUP($D45,'[2]Gui chi Quynh'!D$7:K$393,7,0),0)</f>
        <v>A1</v>
      </c>
      <c r="Y45" s="74">
        <f>VLOOKUP(X45,Sheet1!$B$2:$C$12,2,TRUE)</f>
        <v>10</v>
      </c>
      <c r="Z45" s="10" t="str">
        <f>IFERROR(VLOOKUP($D45,'[3]Chi tiet'!$D$7:$L$397,8,0),0)</f>
        <v>A1</v>
      </c>
      <c r="AA45" s="16">
        <f>VLOOKUP(Z45,[4]Sheet1!$B$2:$C$12,2,TRUE)</f>
        <v>10</v>
      </c>
      <c r="AB45" s="103">
        <f>AVERAGE(F45:AA45)</f>
        <v>10</v>
      </c>
      <c r="AC45" s="125" t="str">
        <f t="shared" si="1"/>
        <v>11A*</v>
      </c>
      <c r="AD45" s="86" t="s">
        <v>1054</v>
      </c>
      <c r="AE45" s="74" t="s">
        <v>1054</v>
      </c>
      <c r="AF45" s="74" t="s">
        <v>1054</v>
      </c>
      <c r="AG45" s="83"/>
      <c r="AH45" s="86" t="s">
        <v>1054</v>
      </c>
      <c r="AI45" s="77"/>
      <c r="AJ45" s="194" t="s">
        <v>1054</v>
      </c>
      <c r="AK45" s="77"/>
      <c r="AL45" s="83"/>
      <c r="AM45" s="74"/>
      <c r="AN45" s="126" t="str">
        <f t="shared" si="2"/>
        <v>11A* + 0B* + 0C* +  0D</v>
      </c>
    </row>
    <row r="46" spans="1:40" s="87" customFormat="1" ht="31.5" x14ac:dyDescent="0.25">
      <c r="A46" s="75" t="s">
        <v>331</v>
      </c>
      <c r="B46" s="75" t="s">
        <v>308</v>
      </c>
      <c r="C46" s="77" t="s">
        <v>57</v>
      </c>
      <c r="D46" s="74" t="s">
        <v>753</v>
      </c>
      <c r="E46" s="74" t="s">
        <v>645</v>
      </c>
      <c r="F46" s="74" t="s">
        <v>299</v>
      </c>
      <c r="G46" s="74">
        <v>10</v>
      </c>
      <c r="H46" s="74" t="s">
        <v>299</v>
      </c>
      <c r="I46" s="74">
        <v>10</v>
      </c>
      <c r="J46" s="74" t="s">
        <v>299</v>
      </c>
      <c r="K46" s="74">
        <v>10</v>
      </c>
      <c r="L46" s="74" t="s">
        <v>299</v>
      </c>
      <c r="M46" s="74">
        <v>10</v>
      </c>
      <c r="N46" s="74" t="s">
        <v>299</v>
      </c>
      <c r="O46" s="74">
        <v>10</v>
      </c>
      <c r="P46" s="74" t="s">
        <v>299</v>
      </c>
      <c r="Q46" s="74">
        <v>10</v>
      </c>
      <c r="R46" s="74" t="s">
        <v>672</v>
      </c>
      <c r="S46" s="74">
        <f>VLOOKUP(R46,Sheet1!$B$2:$C$12,2,TRUE)</f>
        <v>10</v>
      </c>
      <c r="T46" s="75" t="s">
        <v>672</v>
      </c>
      <c r="U46" s="74">
        <f>VLOOKUP(T46,Sheet1!$B$2:$C$12,2,TRUE)</f>
        <v>10</v>
      </c>
      <c r="V46" s="74" t="str">
        <f>IFERROR(VLOOKUP($D46,'[1]Chi tiet'!$D$7:$L$389,8,0),0)</f>
        <v>A1</v>
      </c>
      <c r="W46" s="74">
        <f>VLOOKUP(V46,Sheet1!$B$2:$C$12,2,TRUE)</f>
        <v>10</v>
      </c>
      <c r="X46" s="74" t="str">
        <f>IFERROR(VLOOKUP($D46,'[2]Gui chi Quynh'!D$7:K$393,7,0),0)</f>
        <v>A1</v>
      </c>
      <c r="Y46" s="74">
        <f>VLOOKUP(X46,Sheet1!$B$2:$C$12,2,TRUE)</f>
        <v>10</v>
      </c>
      <c r="Z46" s="10" t="str">
        <f>IFERROR(VLOOKUP($D46,'[3]Chi tiet'!$D$7:$L$397,8,0),0)</f>
        <v>A1</v>
      </c>
      <c r="AA46" s="16">
        <f>VLOOKUP(Z46,[4]Sheet1!$B$2:$C$12,2,TRUE)</f>
        <v>10</v>
      </c>
      <c r="AB46" s="103">
        <f t="shared" si="3"/>
        <v>10</v>
      </c>
      <c r="AC46" s="125" t="str">
        <f t="shared" si="1"/>
        <v>11A*</v>
      </c>
      <c r="AD46" s="86" t="s">
        <v>1054</v>
      </c>
      <c r="AE46" s="74" t="s">
        <v>1054</v>
      </c>
      <c r="AF46" s="74" t="s">
        <v>1054</v>
      </c>
      <c r="AG46" s="83"/>
      <c r="AH46" s="86" t="s">
        <v>1054</v>
      </c>
      <c r="AI46" s="77"/>
      <c r="AJ46" s="194" t="s">
        <v>1054</v>
      </c>
      <c r="AK46" s="77"/>
      <c r="AL46" s="83"/>
      <c r="AM46" s="74"/>
      <c r="AN46" s="126" t="str">
        <f t="shared" si="2"/>
        <v>11A* + 0B* + 0C* +  0D</v>
      </c>
    </row>
    <row r="47" spans="1:40" s="87" customFormat="1" ht="31.5" x14ac:dyDescent="0.25">
      <c r="A47" s="75" t="s">
        <v>332</v>
      </c>
      <c r="B47" s="75" t="s">
        <v>308</v>
      </c>
      <c r="C47" s="77" t="s">
        <v>63</v>
      </c>
      <c r="D47" s="74" t="s">
        <v>723</v>
      </c>
      <c r="E47" s="74" t="s">
        <v>645</v>
      </c>
      <c r="F47" s="74" t="s">
        <v>299</v>
      </c>
      <c r="G47" s="74">
        <v>10</v>
      </c>
      <c r="H47" s="74" t="s">
        <v>299</v>
      </c>
      <c r="I47" s="74">
        <v>10</v>
      </c>
      <c r="J47" s="74" t="s">
        <v>299</v>
      </c>
      <c r="K47" s="74">
        <v>10</v>
      </c>
      <c r="L47" s="74" t="s">
        <v>299</v>
      </c>
      <c r="M47" s="74">
        <v>10</v>
      </c>
      <c r="N47" s="74" t="s">
        <v>299</v>
      </c>
      <c r="O47" s="74">
        <v>10</v>
      </c>
      <c r="P47" s="74" t="s">
        <v>299</v>
      </c>
      <c r="Q47" s="74">
        <v>10</v>
      </c>
      <c r="R47" s="74" t="s">
        <v>672</v>
      </c>
      <c r="S47" s="74">
        <f>VLOOKUP(R47,Sheet1!$B$2:$C$12,2,TRUE)</f>
        <v>10</v>
      </c>
      <c r="T47" s="75" t="s">
        <v>672</v>
      </c>
      <c r="U47" s="74">
        <f>VLOOKUP(T47,Sheet1!$B$2:$C$12,2,TRUE)</f>
        <v>10</v>
      </c>
      <c r="V47" s="74" t="str">
        <f>IFERROR(VLOOKUP($D47,'[1]Chi tiet'!$D$7:$L$389,8,0),0)</f>
        <v>A1</v>
      </c>
      <c r="W47" s="74">
        <f>VLOOKUP(V47,Sheet1!$B$2:$C$12,2,TRUE)</f>
        <v>10</v>
      </c>
      <c r="X47" s="74" t="str">
        <f>IFERROR(VLOOKUP($D47,'[2]Gui chi Quynh'!D$7:K$393,7,0),0)</f>
        <v>A1</v>
      </c>
      <c r="Y47" s="74">
        <f>VLOOKUP(X47,Sheet1!$B$2:$C$12,2,TRUE)</f>
        <v>10</v>
      </c>
      <c r="Z47" s="10" t="str">
        <f>IFERROR(VLOOKUP($D47,'[3]Chi tiet'!$D$7:$L$397,8,0),0)</f>
        <v>A1</v>
      </c>
      <c r="AA47" s="16">
        <f>VLOOKUP(Z47,[4]Sheet1!$B$2:$C$12,2,TRUE)</f>
        <v>10</v>
      </c>
      <c r="AB47" s="103">
        <f t="shared" si="3"/>
        <v>10</v>
      </c>
      <c r="AC47" s="125" t="str">
        <f t="shared" si="1"/>
        <v>11A*</v>
      </c>
      <c r="AD47" s="86" t="s">
        <v>1054</v>
      </c>
      <c r="AE47" s="74" t="s">
        <v>1054</v>
      </c>
      <c r="AF47" s="74" t="s">
        <v>1054</v>
      </c>
      <c r="AG47" s="83"/>
      <c r="AH47" s="86" t="s">
        <v>1054</v>
      </c>
      <c r="AI47" s="77"/>
      <c r="AJ47" s="194" t="s">
        <v>1054</v>
      </c>
      <c r="AK47" s="77"/>
      <c r="AL47" s="83"/>
      <c r="AM47" s="74"/>
      <c r="AN47" s="126" t="str">
        <f t="shared" si="2"/>
        <v>11A* + 0B* + 0C* +  0D</v>
      </c>
    </row>
    <row r="48" spans="1:40" s="87" customFormat="1" ht="31.5" x14ac:dyDescent="0.25">
      <c r="A48" s="75" t="s">
        <v>333</v>
      </c>
      <c r="B48" s="75" t="s">
        <v>310</v>
      </c>
      <c r="C48" s="77" t="s">
        <v>58</v>
      </c>
      <c r="D48" s="74" t="s">
        <v>725</v>
      </c>
      <c r="E48" s="74" t="s">
        <v>645</v>
      </c>
      <c r="F48" s="74" t="s">
        <v>299</v>
      </c>
      <c r="G48" s="74">
        <v>10</v>
      </c>
      <c r="H48" s="74" t="s">
        <v>299</v>
      </c>
      <c r="I48" s="74">
        <v>10</v>
      </c>
      <c r="J48" s="74" t="s">
        <v>299</v>
      </c>
      <c r="K48" s="74">
        <v>10</v>
      </c>
      <c r="L48" s="74" t="s">
        <v>299</v>
      </c>
      <c r="M48" s="74">
        <v>10</v>
      </c>
      <c r="N48" s="74" t="s">
        <v>299</v>
      </c>
      <c r="O48" s="74">
        <v>10</v>
      </c>
      <c r="P48" s="74" t="s">
        <v>299</v>
      </c>
      <c r="Q48" s="74">
        <v>10</v>
      </c>
      <c r="R48" s="74" t="s">
        <v>673</v>
      </c>
      <c r="S48" s="74">
        <f>VLOOKUP(R48,Sheet1!$B$2:$C$12,2,TRUE)</f>
        <v>9</v>
      </c>
      <c r="T48" s="75" t="s">
        <v>673</v>
      </c>
      <c r="U48" s="74">
        <f>VLOOKUP(T48,Sheet1!$B$2:$C$12,2,TRUE)</f>
        <v>9</v>
      </c>
      <c r="V48" s="74" t="str">
        <f>IFERROR(VLOOKUP($D48,'[1]Chi tiet'!$D$7:$L$389,8,0),0)</f>
        <v>A1</v>
      </c>
      <c r="W48" s="74">
        <f>VLOOKUP(V48,Sheet1!$B$2:$C$12,2,TRUE)</f>
        <v>10</v>
      </c>
      <c r="X48" s="74" t="str">
        <f>IFERROR(VLOOKUP($D48,'[2]Gui chi Quynh'!D$7:K$393,7,0),0)</f>
        <v>A2</v>
      </c>
      <c r="Y48" s="74">
        <f>VLOOKUP(X48,Sheet1!$B$2:$C$12,2,TRUE)</f>
        <v>9</v>
      </c>
      <c r="Z48" s="10" t="str">
        <f>IFERROR(VLOOKUP($D48,'[3]Chi tiet'!$D$7:$L$397,8,0),0)</f>
        <v>A1</v>
      </c>
      <c r="AA48" s="16">
        <f>VLOOKUP(Z48,[4]Sheet1!$B$2:$C$12,2,TRUE)</f>
        <v>10</v>
      </c>
      <c r="AB48" s="103">
        <f t="shared" si="3"/>
        <v>9.7272727272727266</v>
      </c>
      <c r="AC48" s="125" t="str">
        <f t="shared" si="1"/>
        <v>11A*</v>
      </c>
      <c r="AD48" s="86" t="s">
        <v>1054</v>
      </c>
      <c r="AE48" s="74" t="s">
        <v>1054</v>
      </c>
      <c r="AF48" s="74" t="s">
        <v>1054</v>
      </c>
      <c r="AG48" s="83"/>
      <c r="AH48" s="83"/>
      <c r="AI48" s="77"/>
      <c r="AJ48" s="194" t="s">
        <v>1054</v>
      </c>
      <c r="AK48" s="77"/>
      <c r="AL48" s="83"/>
      <c r="AM48" s="74"/>
      <c r="AN48" s="126" t="str">
        <f t="shared" si="2"/>
        <v>11A* + 0B* + 0C* +  0D</v>
      </c>
    </row>
    <row r="49" spans="1:40" s="87" customFormat="1" ht="31.5" x14ac:dyDescent="0.25">
      <c r="A49" s="75" t="s">
        <v>334</v>
      </c>
      <c r="B49" s="75" t="s">
        <v>311</v>
      </c>
      <c r="C49" s="77" t="s">
        <v>61</v>
      </c>
      <c r="D49" s="74" t="s">
        <v>726</v>
      </c>
      <c r="E49" s="74" t="s">
        <v>645</v>
      </c>
      <c r="F49" s="74" t="s">
        <v>299</v>
      </c>
      <c r="G49" s="74">
        <v>10</v>
      </c>
      <c r="H49" s="74" t="s">
        <v>299</v>
      </c>
      <c r="I49" s="74">
        <v>10</v>
      </c>
      <c r="J49" s="74" t="s">
        <v>299</v>
      </c>
      <c r="K49" s="74">
        <v>10</v>
      </c>
      <c r="L49" s="74" t="s">
        <v>299</v>
      </c>
      <c r="M49" s="74">
        <v>10</v>
      </c>
      <c r="N49" s="74" t="s">
        <v>299</v>
      </c>
      <c r="O49" s="74">
        <v>10</v>
      </c>
      <c r="P49" s="74" t="s">
        <v>299</v>
      </c>
      <c r="Q49" s="74">
        <v>10</v>
      </c>
      <c r="R49" s="74" t="s">
        <v>673</v>
      </c>
      <c r="S49" s="74">
        <f>VLOOKUP(R49,Sheet1!$B$2:$C$12,2,TRUE)</f>
        <v>9</v>
      </c>
      <c r="T49" s="75" t="s">
        <v>673</v>
      </c>
      <c r="U49" s="74">
        <f>VLOOKUP(T49,Sheet1!$B$2:$C$12,2,TRUE)</f>
        <v>9</v>
      </c>
      <c r="V49" s="74" t="str">
        <f>IFERROR(VLOOKUP($D49,'[1]Chi tiet'!$D$7:$L$389,8,0),0)</f>
        <v>A1</v>
      </c>
      <c r="W49" s="74">
        <f>VLOOKUP(V49,Sheet1!$B$2:$C$12,2,TRUE)</f>
        <v>10</v>
      </c>
      <c r="X49" s="74" t="str">
        <f>IFERROR(VLOOKUP($D49,'[2]Gui chi Quynh'!D$7:K$393,7,0),0)</f>
        <v>A1</v>
      </c>
      <c r="Y49" s="74">
        <f>VLOOKUP(X49,Sheet1!$B$2:$C$12,2,TRUE)</f>
        <v>10</v>
      </c>
      <c r="Z49" s="10" t="str">
        <f>IFERROR(VLOOKUP($D49,'[3]Chi tiet'!$D$7:$L$397,8,0),0)</f>
        <v>A1</v>
      </c>
      <c r="AA49" s="16">
        <f>VLOOKUP(Z49,[4]Sheet1!$B$2:$C$12,2,TRUE)</f>
        <v>10</v>
      </c>
      <c r="AB49" s="103">
        <f t="shared" si="3"/>
        <v>9.8181818181818183</v>
      </c>
      <c r="AC49" s="125" t="str">
        <f t="shared" si="1"/>
        <v>11A*</v>
      </c>
      <c r="AD49" s="86" t="s">
        <v>1054</v>
      </c>
      <c r="AE49" s="74" t="s">
        <v>1054</v>
      </c>
      <c r="AF49" s="74" t="s">
        <v>1054</v>
      </c>
      <c r="AG49" s="83"/>
      <c r="AH49" s="83"/>
      <c r="AI49" s="77"/>
      <c r="AJ49" s="194" t="s">
        <v>1054</v>
      </c>
      <c r="AK49" s="77"/>
      <c r="AL49" s="83"/>
      <c r="AM49" s="74"/>
      <c r="AN49" s="126" t="str">
        <f t="shared" si="2"/>
        <v>11A* + 0B* + 0C* +  0D</v>
      </c>
    </row>
    <row r="50" spans="1:40" s="87" customFormat="1" ht="31.5" x14ac:dyDescent="0.25">
      <c r="A50" s="75" t="s">
        <v>335</v>
      </c>
      <c r="B50" s="75" t="s">
        <v>312</v>
      </c>
      <c r="C50" s="77" t="s">
        <v>59</v>
      </c>
      <c r="D50" s="74" t="s">
        <v>727</v>
      </c>
      <c r="E50" s="74" t="s">
        <v>645</v>
      </c>
      <c r="F50" s="74" t="s">
        <v>299</v>
      </c>
      <c r="G50" s="74">
        <v>10</v>
      </c>
      <c r="H50" s="74" t="s">
        <v>299</v>
      </c>
      <c r="I50" s="74">
        <v>10</v>
      </c>
      <c r="J50" s="74" t="s">
        <v>299</v>
      </c>
      <c r="K50" s="74">
        <v>10</v>
      </c>
      <c r="L50" s="74" t="s">
        <v>299</v>
      </c>
      <c r="M50" s="74">
        <v>10</v>
      </c>
      <c r="N50" s="74" t="s">
        <v>299</v>
      </c>
      <c r="O50" s="74">
        <v>10</v>
      </c>
      <c r="P50" s="74" t="s">
        <v>299</v>
      </c>
      <c r="Q50" s="74">
        <v>10</v>
      </c>
      <c r="R50" s="74" t="s">
        <v>674</v>
      </c>
      <c r="S50" s="74">
        <f>VLOOKUP(R50,Sheet1!$B$2:$C$12,2,TRUE)</f>
        <v>8</v>
      </c>
      <c r="T50" s="75" t="s">
        <v>674</v>
      </c>
      <c r="U50" s="74">
        <f>VLOOKUP(T50,Sheet1!$B$2:$C$12,2,TRUE)</f>
        <v>8</v>
      </c>
      <c r="V50" s="74" t="str">
        <f>IFERROR(VLOOKUP($D50,'[1]Chi tiet'!$D$7:$L$389,8,0),0)</f>
        <v>A2</v>
      </c>
      <c r="W50" s="74">
        <f>VLOOKUP(V50,Sheet1!$B$2:$C$12,2,TRUE)</f>
        <v>9</v>
      </c>
      <c r="X50" s="74" t="str">
        <f>IFERROR(VLOOKUP($D50,'[2]Gui chi Quynh'!D$7:K$393,7,0),0)</f>
        <v>A3</v>
      </c>
      <c r="Y50" s="74">
        <f>VLOOKUP(X50,Sheet1!$B$2:$C$12,2,TRUE)</f>
        <v>8</v>
      </c>
      <c r="Z50" s="10" t="str">
        <f>IFERROR(VLOOKUP($D50,'[3]Chi tiet'!$D$7:$L$397,8,0),0)</f>
        <v>A2</v>
      </c>
      <c r="AA50" s="16">
        <f>VLOOKUP(Z50,[4]Sheet1!$B$2:$C$12,2,TRUE)</f>
        <v>9</v>
      </c>
      <c r="AB50" s="103">
        <f t="shared" si="3"/>
        <v>9.2727272727272734</v>
      </c>
      <c r="AC50" s="125" t="str">
        <f t="shared" si="1"/>
        <v>11A*</v>
      </c>
      <c r="AD50" s="86" t="s">
        <v>1054</v>
      </c>
      <c r="AE50" s="74" t="s">
        <v>1054</v>
      </c>
      <c r="AF50" s="74" t="s">
        <v>1054</v>
      </c>
      <c r="AG50" s="83"/>
      <c r="AH50" s="83"/>
      <c r="AI50" s="77"/>
      <c r="AJ50" s="194" t="s">
        <v>1054</v>
      </c>
      <c r="AK50" s="77"/>
      <c r="AL50" s="83"/>
      <c r="AM50" s="74"/>
      <c r="AN50" s="126" t="str">
        <f t="shared" si="2"/>
        <v>11A* + 0B* + 0C* +  0D</v>
      </c>
    </row>
    <row r="51" spans="1:40" s="87" customFormat="1" ht="31.5" x14ac:dyDescent="0.25">
      <c r="A51" s="75" t="s">
        <v>336</v>
      </c>
      <c r="B51" s="75" t="s">
        <v>313</v>
      </c>
      <c r="C51" s="77" t="s">
        <v>2</v>
      </c>
      <c r="D51" s="74" t="s">
        <v>728</v>
      </c>
      <c r="E51" s="74" t="s">
        <v>645</v>
      </c>
      <c r="F51" s="74" t="s">
        <v>299</v>
      </c>
      <c r="G51" s="74">
        <v>10</v>
      </c>
      <c r="H51" s="74" t="s">
        <v>299</v>
      </c>
      <c r="I51" s="74">
        <v>10</v>
      </c>
      <c r="J51" s="74" t="s">
        <v>299</v>
      </c>
      <c r="K51" s="74">
        <v>10</v>
      </c>
      <c r="L51" s="74" t="s">
        <v>299</v>
      </c>
      <c r="M51" s="74">
        <v>10</v>
      </c>
      <c r="N51" s="74" t="s">
        <v>299</v>
      </c>
      <c r="O51" s="74">
        <v>10</v>
      </c>
      <c r="P51" s="74" t="s">
        <v>299</v>
      </c>
      <c r="Q51" s="74">
        <v>10</v>
      </c>
      <c r="R51" s="74" t="s">
        <v>672</v>
      </c>
      <c r="S51" s="74">
        <f>VLOOKUP(R51,Sheet1!$B$2:$C$12,2,TRUE)</f>
        <v>10</v>
      </c>
      <c r="T51" s="75" t="s">
        <v>672</v>
      </c>
      <c r="U51" s="74">
        <f>VLOOKUP(T51,Sheet1!$B$2:$C$12,2,TRUE)</f>
        <v>10</v>
      </c>
      <c r="V51" s="74" t="str">
        <f>IFERROR(VLOOKUP($D51,'[1]Chi tiet'!$D$7:$L$389,8,0),0)</f>
        <v>A2</v>
      </c>
      <c r="W51" s="74">
        <f>VLOOKUP(V51,Sheet1!$B$2:$C$12,2,TRUE)</f>
        <v>9</v>
      </c>
      <c r="X51" s="74" t="str">
        <f>IFERROR(VLOOKUP($D51,'[2]Gui chi Quynh'!D$7:K$393,7,0),0)</f>
        <v>A1</v>
      </c>
      <c r="Y51" s="74">
        <f>VLOOKUP(X51,Sheet1!$B$2:$C$12,2,TRUE)</f>
        <v>10</v>
      </c>
      <c r="Z51" s="10" t="str">
        <f>IFERROR(VLOOKUP($D51,'[3]Chi tiet'!$D$7:$L$397,8,0),0)</f>
        <v>A1</v>
      </c>
      <c r="AA51" s="16">
        <f>VLOOKUP(Z51,[4]Sheet1!$B$2:$C$12,2,TRUE)</f>
        <v>10</v>
      </c>
      <c r="AB51" s="103">
        <f t="shared" si="3"/>
        <v>9.9090909090909083</v>
      </c>
      <c r="AC51" s="125" t="str">
        <f t="shared" si="1"/>
        <v>11A*</v>
      </c>
      <c r="AD51" s="86" t="s">
        <v>1054</v>
      </c>
      <c r="AE51" s="74" t="s">
        <v>1054</v>
      </c>
      <c r="AF51" s="74" t="s">
        <v>1054</v>
      </c>
      <c r="AG51" s="83"/>
      <c r="AH51" s="83"/>
      <c r="AI51" s="77"/>
      <c r="AJ51" s="194" t="s">
        <v>1054</v>
      </c>
      <c r="AK51" s="77"/>
      <c r="AL51" s="83"/>
      <c r="AM51" s="74"/>
      <c r="AN51" s="126" t="str">
        <f t="shared" si="2"/>
        <v>11A* + 0B* + 0C* +  0D</v>
      </c>
    </row>
    <row r="52" spans="1:40" s="87" customFormat="1" ht="31.5" x14ac:dyDescent="0.25">
      <c r="A52" s="75" t="s">
        <v>337</v>
      </c>
      <c r="B52" s="75" t="s">
        <v>314</v>
      </c>
      <c r="C52" s="77" t="s">
        <v>627</v>
      </c>
      <c r="D52" s="74" t="s">
        <v>729</v>
      </c>
      <c r="E52" s="74" t="s">
        <v>645</v>
      </c>
      <c r="F52" s="74" t="s">
        <v>299</v>
      </c>
      <c r="G52" s="74">
        <v>10</v>
      </c>
      <c r="H52" s="74" t="s">
        <v>299</v>
      </c>
      <c r="I52" s="74">
        <v>10</v>
      </c>
      <c r="J52" s="74" t="s">
        <v>299</v>
      </c>
      <c r="K52" s="74">
        <v>10</v>
      </c>
      <c r="L52" s="74" t="s">
        <v>299</v>
      </c>
      <c r="M52" s="74">
        <v>10</v>
      </c>
      <c r="N52" s="74" t="s">
        <v>299</v>
      </c>
      <c r="O52" s="74">
        <v>10</v>
      </c>
      <c r="P52" s="74" t="s">
        <v>299</v>
      </c>
      <c r="Q52" s="74">
        <v>10</v>
      </c>
      <c r="R52" s="74" t="s">
        <v>675</v>
      </c>
      <c r="S52" s="74">
        <f>VLOOKUP(R52,Sheet1!$B$2:$C$12,2,TRUE)</f>
        <v>7</v>
      </c>
      <c r="T52" s="75" t="s">
        <v>674</v>
      </c>
      <c r="U52" s="74">
        <f>VLOOKUP(T52,Sheet1!$B$2:$C$12,2,TRUE)</f>
        <v>8</v>
      </c>
      <c r="V52" s="74" t="str">
        <f>IFERROR(VLOOKUP($D52,'[1]Chi tiet'!$D$7:$L$389,8,0),0)</f>
        <v>A3</v>
      </c>
      <c r="W52" s="74">
        <f>VLOOKUP(V52,Sheet1!$B$2:$C$12,2,TRUE)</f>
        <v>8</v>
      </c>
      <c r="X52" s="74" t="str">
        <f>IFERROR(VLOOKUP($D52,'[2]Gui chi Quynh'!D$7:K$393,7,0),0)</f>
        <v>A4</v>
      </c>
      <c r="Y52" s="74">
        <f>VLOOKUP(X52,Sheet1!$B$2:$C$12,2,TRUE)</f>
        <v>7</v>
      </c>
      <c r="Z52" s="10" t="str">
        <f>IFERROR(VLOOKUP($D52,'[3]Chi tiet'!$D$7:$L$397,8,0),0)</f>
        <v>A3</v>
      </c>
      <c r="AA52" s="16">
        <f>VLOOKUP(Z52,[4]Sheet1!$B$2:$C$12,2,TRUE)</f>
        <v>8</v>
      </c>
      <c r="AB52" s="103">
        <f t="shared" si="3"/>
        <v>8.9090909090909083</v>
      </c>
      <c r="AC52" s="125" t="str">
        <f t="shared" si="1"/>
        <v>11A*</v>
      </c>
      <c r="AD52" s="86" t="s">
        <v>1054</v>
      </c>
      <c r="AE52" s="86" t="s">
        <v>1055</v>
      </c>
      <c r="AF52" s="74" t="s">
        <v>1054</v>
      </c>
      <c r="AG52" s="83"/>
      <c r="AH52" s="83"/>
      <c r="AI52" s="77"/>
      <c r="AJ52" s="194" t="s">
        <v>1054</v>
      </c>
      <c r="AK52" s="77"/>
      <c r="AL52" s="83"/>
      <c r="AM52" s="74"/>
      <c r="AN52" s="126" t="str">
        <f t="shared" si="2"/>
        <v>11A* + 0B* + 0C* +  0D</v>
      </c>
    </row>
    <row r="53" spans="1:40" s="87" customFormat="1" ht="31.5" x14ac:dyDescent="0.25">
      <c r="A53" s="75" t="s">
        <v>338</v>
      </c>
      <c r="B53" s="75" t="s">
        <v>315</v>
      </c>
      <c r="C53" s="77" t="s">
        <v>247</v>
      </c>
      <c r="D53" s="74" t="s">
        <v>730</v>
      </c>
      <c r="E53" s="74" t="s">
        <v>645</v>
      </c>
      <c r="F53" s="74" t="s">
        <v>299</v>
      </c>
      <c r="G53" s="74">
        <v>10</v>
      </c>
      <c r="H53" s="74" t="s">
        <v>299</v>
      </c>
      <c r="I53" s="74">
        <v>10</v>
      </c>
      <c r="J53" s="74" t="s">
        <v>299</v>
      </c>
      <c r="K53" s="74">
        <v>10</v>
      </c>
      <c r="L53" s="74" t="s">
        <v>299</v>
      </c>
      <c r="M53" s="74">
        <v>10</v>
      </c>
      <c r="N53" s="74" t="s">
        <v>299</v>
      </c>
      <c r="O53" s="74">
        <v>10</v>
      </c>
      <c r="P53" s="74" t="s">
        <v>299</v>
      </c>
      <c r="Q53" s="74">
        <v>10</v>
      </c>
      <c r="R53" s="74" t="s">
        <v>673</v>
      </c>
      <c r="S53" s="74">
        <f>VLOOKUP(R53,Sheet1!$B$2:$C$12,2,TRUE)</f>
        <v>9</v>
      </c>
      <c r="T53" s="75" t="s">
        <v>673</v>
      </c>
      <c r="U53" s="74">
        <f>VLOOKUP(T53,Sheet1!$B$2:$C$12,2,TRUE)</f>
        <v>9</v>
      </c>
      <c r="V53" s="74" t="str">
        <f>IFERROR(VLOOKUP($D53,'[1]Chi tiet'!$D$7:$L$389,8,0),0)</f>
        <v>A2</v>
      </c>
      <c r="W53" s="74">
        <f>VLOOKUP(V53,Sheet1!$B$2:$C$12,2,TRUE)</f>
        <v>9</v>
      </c>
      <c r="X53" s="74" t="str">
        <f>IFERROR(VLOOKUP($D53,'[2]Gui chi Quynh'!D$7:K$393,7,0),0)</f>
        <v>A2</v>
      </c>
      <c r="Y53" s="74">
        <f>VLOOKUP(X53,Sheet1!$B$2:$C$12,2,TRUE)</f>
        <v>9</v>
      </c>
      <c r="Z53" s="10" t="str">
        <f>IFERROR(VLOOKUP($D53,'[3]Chi tiet'!$D$7:$L$397,8,0),0)</f>
        <v>A1</v>
      </c>
      <c r="AA53" s="16">
        <f>VLOOKUP(Z53,[4]Sheet1!$B$2:$C$12,2,TRUE)</f>
        <v>10</v>
      </c>
      <c r="AB53" s="103">
        <f t="shared" si="3"/>
        <v>9.6363636363636367</v>
      </c>
      <c r="AC53" s="125" t="str">
        <f t="shared" si="1"/>
        <v>11A*</v>
      </c>
      <c r="AD53" s="86" t="s">
        <v>1054</v>
      </c>
      <c r="AE53" s="74" t="s">
        <v>1054</v>
      </c>
      <c r="AF53" s="74" t="s">
        <v>1054</v>
      </c>
      <c r="AG53" s="83"/>
      <c r="AH53" s="83"/>
      <c r="AI53" s="77"/>
      <c r="AJ53" s="194" t="s">
        <v>1054</v>
      </c>
      <c r="AK53" s="77"/>
      <c r="AL53" s="83"/>
      <c r="AM53" s="74"/>
      <c r="AN53" s="126" t="str">
        <f t="shared" si="2"/>
        <v>11A* + 0B* + 0C* +  0D</v>
      </c>
    </row>
    <row r="54" spans="1:40" s="87" customFormat="1" ht="31.5" x14ac:dyDescent="0.25">
      <c r="A54" s="75" t="s">
        <v>339</v>
      </c>
      <c r="B54" s="75" t="s">
        <v>23</v>
      </c>
      <c r="C54" s="77" t="s">
        <v>30</v>
      </c>
      <c r="D54" s="74" t="s">
        <v>731</v>
      </c>
      <c r="E54" s="74" t="s">
        <v>645</v>
      </c>
      <c r="F54" s="74" t="s">
        <v>299</v>
      </c>
      <c r="G54" s="74">
        <v>10</v>
      </c>
      <c r="H54" s="74" t="s">
        <v>299</v>
      </c>
      <c r="I54" s="74">
        <v>10</v>
      </c>
      <c r="J54" s="74" t="s">
        <v>299</v>
      </c>
      <c r="K54" s="74">
        <v>10</v>
      </c>
      <c r="L54" s="74" t="s">
        <v>299</v>
      </c>
      <c r="M54" s="74">
        <v>10</v>
      </c>
      <c r="N54" s="74" t="s">
        <v>299</v>
      </c>
      <c r="O54" s="74">
        <v>10</v>
      </c>
      <c r="P54" s="74" t="s">
        <v>299</v>
      </c>
      <c r="Q54" s="74">
        <v>10</v>
      </c>
      <c r="R54" s="74" t="s">
        <v>673</v>
      </c>
      <c r="S54" s="74">
        <f>VLOOKUP(R54,Sheet1!$B$2:$C$12,2,TRUE)</f>
        <v>9</v>
      </c>
      <c r="T54" s="75" t="s">
        <v>674</v>
      </c>
      <c r="U54" s="74">
        <f>VLOOKUP(T54,Sheet1!$B$2:$C$12,2,TRUE)</f>
        <v>8</v>
      </c>
      <c r="V54" s="74" t="str">
        <f>IFERROR(VLOOKUP($D54,'[1]Chi tiet'!$D$7:$L$389,8,0),0)</f>
        <v>A2</v>
      </c>
      <c r="W54" s="74">
        <f>VLOOKUP(V54,Sheet1!$B$2:$C$12,2,TRUE)</f>
        <v>9</v>
      </c>
      <c r="X54" s="74" t="str">
        <f>IFERROR(VLOOKUP($D54,'[2]Gui chi Quynh'!D$7:K$393,7,0),0)</f>
        <v>A1</v>
      </c>
      <c r="Y54" s="74">
        <f>VLOOKUP(X54,Sheet1!$B$2:$C$12,2,TRUE)</f>
        <v>10</v>
      </c>
      <c r="Z54" s="10" t="str">
        <f>IFERROR(VLOOKUP($D54,'[3]Chi tiet'!$D$7:$L$397,8,0),0)</f>
        <v>A1</v>
      </c>
      <c r="AA54" s="16">
        <f>VLOOKUP(Z54,[4]Sheet1!$B$2:$C$12,2,TRUE)</f>
        <v>10</v>
      </c>
      <c r="AB54" s="103">
        <f t="shared" si="3"/>
        <v>9.6363636363636367</v>
      </c>
      <c r="AC54" s="125" t="str">
        <f t="shared" si="1"/>
        <v>11A*</v>
      </c>
      <c r="AD54" s="86" t="s">
        <v>1054</v>
      </c>
      <c r="AE54" s="74" t="s">
        <v>1054</v>
      </c>
      <c r="AF54" s="74" t="s">
        <v>1054</v>
      </c>
      <c r="AG54" s="83"/>
      <c r="AH54" s="88"/>
      <c r="AI54" s="77"/>
      <c r="AJ54" s="194" t="s">
        <v>1054</v>
      </c>
      <c r="AK54" s="77"/>
      <c r="AL54" s="83"/>
      <c r="AM54" s="74"/>
      <c r="AN54" s="126" t="str">
        <f t="shared" si="2"/>
        <v>11A* + 0B* + 0C* +  0D</v>
      </c>
    </row>
    <row r="55" spans="1:40" s="87" customFormat="1" ht="31.5" x14ac:dyDescent="0.25">
      <c r="A55" s="75" t="s">
        <v>340</v>
      </c>
      <c r="B55" s="75" t="s">
        <v>25</v>
      </c>
      <c r="C55" s="77" t="s">
        <v>275</v>
      </c>
      <c r="D55" s="74" t="s">
        <v>732</v>
      </c>
      <c r="E55" s="74" t="s">
        <v>645</v>
      </c>
      <c r="F55" s="74" t="s">
        <v>299</v>
      </c>
      <c r="G55" s="74">
        <v>10</v>
      </c>
      <c r="H55" s="74" t="s">
        <v>299</v>
      </c>
      <c r="I55" s="74">
        <v>10</v>
      </c>
      <c r="J55" s="74" t="s">
        <v>299</v>
      </c>
      <c r="K55" s="74">
        <v>10</v>
      </c>
      <c r="L55" s="74" t="s">
        <v>299</v>
      </c>
      <c r="M55" s="74">
        <v>10</v>
      </c>
      <c r="N55" s="74" t="s">
        <v>299</v>
      </c>
      <c r="O55" s="74">
        <v>10</v>
      </c>
      <c r="P55" s="74" t="s">
        <v>299</v>
      </c>
      <c r="Q55" s="74">
        <v>10</v>
      </c>
      <c r="R55" s="74" t="s">
        <v>675</v>
      </c>
      <c r="S55" s="74">
        <f>VLOOKUP(R55,Sheet1!$B$2:$C$12,2,TRUE)</f>
        <v>7</v>
      </c>
      <c r="T55" s="75" t="s">
        <v>675</v>
      </c>
      <c r="U55" s="74">
        <f>VLOOKUP(T55,Sheet1!$B$2:$C$12,2,TRUE)</f>
        <v>7</v>
      </c>
      <c r="V55" s="74" t="str">
        <f>IFERROR(VLOOKUP($D55,'[1]Chi tiet'!$D$7:$L$389,8,0),0)</f>
        <v>A4</v>
      </c>
      <c r="W55" s="74">
        <f>VLOOKUP(V55,Sheet1!$B$2:$C$12,2,TRUE)</f>
        <v>7</v>
      </c>
      <c r="X55" s="74" t="str">
        <f>IFERROR(VLOOKUP($D55,'[2]Gui chi Quynh'!D$7:K$393,7,0),0)</f>
        <v>A4</v>
      </c>
      <c r="Y55" s="74">
        <f>VLOOKUP(X55,Sheet1!$B$2:$C$12,2,TRUE)</f>
        <v>7</v>
      </c>
      <c r="Z55" s="10" t="str">
        <f>IFERROR(VLOOKUP($D55,'[3]Chi tiet'!$D$7:$L$397,8,0),0)</f>
        <v>A4</v>
      </c>
      <c r="AA55" s="16">
        <f>VLOOKUP(Z55,[4]Sheet1!$B$2:$C$12,2,TRUE)</f>
        <v>7</v>
      </c>
      <c r="AB55" s="103">
        <f t="shared" si="3"/>
        <v>8.6363636363636367</v>
      </c>
      <c r="AC55" s="125" t="str">
        <f t="shared" si="1"/>
        <v>11A*</v>
      </c>
      <c r="AD55" s="86" t="s">
        <v>1054</v>
      </c>
      <c r="AE55" s="86" t="s">
        <v>1055</v>
      </c>
      <c r="AF55" s="74" t="s">
        <v>1054</v>
      </c>
      <c r="AG55" s="83"/>
      <c r="AH55" s="88"/>
      <c r="AI55" s="77"/>
      <c r="AJ55" s="194" t="s">
        <v>1054</v>
      </c>
      <c r="AK55" s="77"/>
      <c r="AL55" s="83"/>
      <c r="AM55" s="74"/>
      <c r="AN55" s="126" t="str">
        <f t="shared" si="2"/>
        <v>11A* + 0B* + 0C* +  0D</v>
      </c>
    </row>
    <row r="56" spans="1:40" s="87" customFormat="1" ht="31.5" x14ac:dyDescent="0.25">
      <c r="A56" s="75" t="s">
        <v>341</v>
      </c>
      <c r="B56" s="75" t="s">
        <v>27</v>
      </c>
      <c r="C56" s="77" t="s">
        <v>208</v>
      </c>
      <c r="D56" s="74" t="s">
        <v>733</v>
      </c>
      <c r="E56" s="74" t="s">
        <v>645</v>
      </c>
      <c r="F56" s="74" t="s">
        <v>299</v>
      </c>
      <c r="G56" s="74">
        <v>10</v>
      </c>
      <c r="H56" s="74" t="s">
        <v>299</v>
      </c>
      <c r="I56" s="74">
        <v>10</v>
      </c>
      <c r="J56" s="74" t="s">
        <v>299</v>
      </c>
      <c r="K56" s="74">
        <v>10</v>
      </c>
      <c r="L56" s="74" t="s">
        <v>299</v>
      </c>
      <c r="M56" s="74">
        <v>10</v>
      </c>
      <c r="N56" s="74" t="s">
        <v>299</v>
      </c>
      <c r="O56" s="74">
        <v>10</v>
      </c>
      <c r="P56" s="74" t="s">
        <v>299</v>
      </c>
      <c r="Q56" s="74">
        <v>10</v>
      </c>
      <c r="R56" s="74" t="s">
        <v>674</v>
      </c>
      <c r="S56" s="74">
        <f>VLOOKUP(R56,Sheet1!$B$2:$C$12,2,TRUE)</f>
        <v>8</v>
      </c>
      <c r="T56" s="75" t="s">
        <v>673</v>
      </c>
      <c r="U56" s="74">
        <f>VLOOKUP(T56,Sheet1!$B$2:$C$12,2,TRUE)</f>
        <v>9</v>
      </c>
      <c r="V56" s="74" t="str">
        <f>IFERROR(VLOOKUP($D56,'[1]Chi tiet'!$D$7:$L$389,8,0),0)</f>
        <v>A2</v>
      </c>
      <c r="W56" s="74">
        <f>VLOOKUP(V56,Sheet1!$B$2:$C$12,2,TRUE)</f>
        <v>9</v>
      </c>
      <c r="X56" s="74" t="str">
        <f>IFERROR(VLOOKUP($D56,'[2]Gui chi Quynh'!D$7:K$393,7,0),0)</f>
        <v>A1</v>
      </c>
      <c r="Y56" s="74">
        <f>VLOOKUP(X56,Sheet1!$B$2:$C$12,2,TRUE)</f>
        <v>10</v>
      </c>
      <c r="Z56" s="10" t="str">
        <f>IFERROR(VLOOKUP($D56,'[3]Chi tiet'!$D$7:$L$397,8,0),0)</f>
        <v>A2</v>
      </c>
      <c r="AA56" s="16">
        <f>VLOOKUP(Z56,[4]Sheet1!$B$2:$C$12,2,TRUE)</f>
        <v>9</v>
      </c>
      <c r="AB56" s="103">
        <f t="shared" si="3"/>
        <v>9.545454545454545</v>
      </c>
      <c r="AC56" s="125" t="str">
        <f t="shared" si="1"/>
        <v>11A*</v>
      </c>
      <c r="AD56" s="86" t="s">
        <v>1054</v>
      </c>
      <c r="AE56" s="86" t="s">
        <v>1055</v>
      </c>
      <c r="AF56" s="74" t="s">
        <v>1054</v>
      </c>
      <c r="AG56" s="83"/>
      <c r="AH56" s="83"/>
      <c r="AI56" s="77"/>
      <c r="AJ56" s="194" t="s">
        <v>1054</v>
      </c>
      <c r="AK56" s="77"/>
      <c r="AL56" s="83"/>
      <c r="AM56" s="74" t="s">
        <v>282</v>
      </c>
      <c r="AN56" s="126" t="str">
        <f t="shared" si="2"/>
        <v>11A* + 0B* + 0C* +  0D</v>
      </c>
    </row>
    <row r="57" spans="1:40" s="87" customFormat="1" ht="31.5" x14ac:dyDescent="0.25">
      <c r="A57" s="75" t="s">
        <v>342</v>
      </c>
      <c r="B57" s="75" t="s">
        <v>29</v>
      </c>
      <c r="C57" s="77" t="s">
        <v>264</v>
      </c>
      <c r="D57" s="74" t="s">
        <v>734</v>
      </c>
      <c r="E57" s="74" t="s">
        <v>645</v>
      </c>
      <c r="F57" s="74" t="s">
        <v>299</v>
      </c>
      <c r="G57" s="74">
        <v>10</v>
      </c>
      <c r="H57" s="74" t="s">
        <v>299</v>
      </c>
      <c r="I57" s="74">
        <v>10</v>
      </c>
      <c r="J57" s="74" t="s">
        <v>299</v>
      </c>
      <c r="K57" s="74">
        <v>10</v>
      </c>
      <c r="L57" s="74" t="s">
        <v>299</v>
      </c>
      <c r="M57" s="74">
        <v>10</v>
      </c>
      <c r="N57" s="74" t="s">
        <v>299</v>
      </c>
      <c r="O57" s="74">
        <v>10</v>
      </c>
      <c r="P57" s="74" t="s">
        <v>299</v>
      </c>
      <c r="Q57" s="74">
        <v>10</v>
      </c>
      <c r="R57" s="74" t="s">
        <v>674</v>
      </c>
      <c r="S57" s="74">
        <f>VLOOKUP(R57,Sheet1!$B$2:$C$12,2,TRUE)</f>
        <v>8</v>
      </c>
      <c r="T57" s="75" t="s">
        <v>675</v>
      </c>
      <c r="U57" s="74">
        <f>VLOOKUP(T57,Sheet1!$B$2:$C$12,2,TRUE)</f>
        <v>7</v>
      </c>
      <c r="V57" s="74" t="str">
        <f>IFERROR(VLOOKUP($D57,'[1]Chi tiet'!$D$7:$L$389,8,0),0)</f>
        <v>A3</v>
      </c>
      <c r="W57" s="74">
        <f>VLOOKUP(V57,Sheet1!$B$2:$C$12,2,TRUE)</f>
        <v>8</v>
      </c>
      <c r="X57" s="74" t="str">
        <f>IFERROR(VLOOKUP($D57,'[2]Gui chi Quynh'!D$7:K$393,7,0),0)</f>
        <v>A2</v>
      </c>
      <c r="Y57" s="74">
        <f>VLOOKUP(X57,Sheet1!$B$2:$C$12,2,TRUE)</f>
        <v>9</v>
      </c>
      <c r="Z57" s="10" t="str">
        <f>IFERROR(VLOOKUP($D57,'[3]Chi tiet'!$D$7:$L$397,8,0),0)</f>
        <v>A2</v>
      </c>
      <c r="AA57" s="16">
        <f>VLOOKUP(Z57,[4]Sheet1!$B$2:$C$12,2,TRUE)</f>
        <v>9</v>
      </c>
      <c r="AB57" s="103">
        <f t="shared" si="3"/>
        <v>9.1818181818181817</v>
      </c>
      <c r="AC57" s="125" t="str">
        <f t="shared" si="1"/>
        <v>11A*</v>
      </c>
      <c r="AD57" s="86" t="s">
        <v>1054</v>
      </c>
      <c r="AE57" s="74" t="s">
        <v>1054</v>
      </c>
      <c r="AF57" s="74" t="s">
        <v>1054</v>
      </c>
      <c r="AG57" s="83"/>
      <c r="AH57" s="83"/>
      <c r="AI57" s="77"/>
      <c r="AJ57" s="194" t="s">
        <v>1054</v>
      </c>
      <c r="AK57" s="77"/>
      <c r="AL57" s="83"/>
      <c r="AM57" s="74" t="s">
        <v>282</v>
      </c>
      <c r="AN57" s="126" t="str">
        <f t="shared" si="2"/>
        <v>11A* + 0B* + 0C* +  0D</v>
      </c>
    </row>
    <row r="58" spans="1:40" s="87" customFormat="1" ht="31.5" x14ac:dyDescent="0.25">
      <c r="A58" s="75" t="s">
        <v>343</v>
      </c>
      <c r="B58" s="75" t="s">
        <v>31</v>
      </c>
      <c r="C58" s="77" t="s">
        <v>123</v>
      </c>
      <c r="D58" s="74" t="s">
        <v>735</v>
      </c>
      <c r="E58" s="74" t="s">
        <v>645</v>
      </c>
      <c r="F58" s="74" t="s">
        <v>299</v>
      </c>
      <c r="G58" s="74">
        <v>10</v>
      </c>
      <c r="H58" s="74" t="s">
        <v>299</v>
      </c>
      <c r="I58" s="74">
        <v>10</v>
      </c>
      <c r="J58" s="74" t="s">
        <v>299</v>
      </c>
      <c r="K58" s="74">
        <v>10</v>
      </c>
      <c r="L58" s="74" t="s">
        <v>299</v>
      </c>
      <c r="M58" s="74">
        <v>10</v>
      </c>
      <c r="N58" s="74" t="s">
        <v>299</v>
      </c>
      <c r="O58" s="74">
        <v>10</v>
      </c>
      <c r="P58" s="74" t="s">
        <v>299</v>
      </c>
      <c r="Q58" s="74">
        <v>10</v>
      </c>
      <c r="R58" s="74" t="s">
        <v>674</v>
      </c>
      <c r="S58" s="74">
        <f>VLOOKUP(R58,Sheet1!$B$2:$C$12,2,TRUE)</f>
        <v>8</v>
      </c>
      <c r="T58" s="75" t="s">
        <v>672</v>
      </c>
      <c r="U58" s="74">
        <f>VLOOKUP(T58,Sheet1!$B$2:$C$12,2,TRUE)</f>
        <v>10</v>
      </c>
      <c r="V58" s="74" t="str">
        <f>IFERROR(VLOOKUP($D58,'[1]Chi tiet'!$D$7:$L$389,8,0),0)</f>
        <v>A1</v>
      </c>
      <c r="W58" s="74">
        <f>VLOOKUP(V58,Sheet1!$B$2:$C$12,2,TRUE)</f>
        <v>10</v>
      </c>
      <c r="X58" s="74" t="str">
        <f>IFERROR(VLOOKUP($D58,'[2]Gui chi Quynh'!D$7:K$393,7,0),0)</f>
        <v>A1</v>
      </c>
      <c r="Y58" s="74">
        <f>VLOOKUP(X58,Sheet1!$B$2:$C$12,2,TRUE)</f>
        <v>10</v>
      </c>
      <c r="Z58" s="10" t="str">
        <f>IFERROR(VLOOKUP($D58,'[3]Chi tiet'!$D$7:$L$397,8,0),0)</f>
        <v>A1</v>
      </c>
      <c r="AA58" s="16">
        <f>VLOOKUP(Z58,[4]Sheet1!$B$2:$C$12,2,TRUE)</f>
        <v>10</v>
      </c>
      <c r="AB58" s="103">
        <f t="shared" si="3"/>
        <v>9.8181818181818183</v>
      </c>
      <c r="AC58" s="125" t="str">
        <f t="shared" si="1"/>
        <v>11A*</v>
      </c>
      <c r="AD58" s="86" t="s">
        <v>1054</v>
      </c>
      <c r="AE58" s="74" t="s">
        <v>1054</v>
      </c>
      <c r="AF58" s="74" t="s">
        <v>1054</v>
      </c>
      <c r="AG58" s="83"/>
      <c r="AH58" s="83"/>
      <c r="AI58" s="77"/>
      <c r="AJ58" s="194" t="s">
        <v>1054</v>
      </c>
      <c r="AK58" s="77"/>
      <c r="AL58" s="83"/>
      <c r="AM58" s="74" t="s">
        <v>282</v>
      </c>
      <c r="AN58" s="126" t="str">
        <f t="shared" si="2"/>
        <v>11A* + 0B* + 0C* +  0D</v>
      </c>
    </row>
    <row r="59" spans="1:40" s="87" customFormat="1" ht="31.5" x14ac:dyDescent="0.25">
      <c r="A59" s="75" t="s">
        <v>344</v>
      </c>
      <c r="B59" s="75" t="s">
        <v>33</v>
      </c>
      <c r="C59" s="77" t="s">
        <v>5</v>
      </c>
      <c r="D59" s="74" t="s">
        <v>736</v>
      </c>
      <c r="E59" s="74" t="s">
        <v>645</v>
      </c>
      <c r="F59" s="74" t="s">
        <v>299</v>
      </c>
      <c r="G59" s="74">
        <v>10</v>
      </c>
      <c r="H59" s="74" t="s">
        <v>299</v>
      </c>
      <c r="I59" s="74">
        <v>10</v>
      </c>
      <c r="J59" s="74" t="s">
        <v>299</v>
      </c>
      <c r="K59" s="74">
        <v>10</v>
      </c>
      <c r="L59" s="74" t="s">
        <v>299</v>
      </c>
      <c r="M59" s="74">
        <v>10</v>
      </c>
      <c r="N59" s="74" t="s">
        <v>299</v>
      </c>
      <c r="O59" s="74">
        <v>10</v>
      </c>
      <c r="P59" s="74" t="s">
        <v>299</v>
      </c>
      <c r="Q59" s="74">
        <v>10</v>
      </c>
      <c r="R59" s="74" t="s">
        <v>672</v>
      </c>
      <c r="S59" s="74">
        <f>VLOOKUP(R59,Sheet1!$B$2:$C$12,2,TRUE)</f>
        <v>10</v>
      </c>
      <c r="T59" s="75" t="s">
        <v>672</v>
      </c>
      <c r="U59" s="74">
        <f>VLOOKUP(T59,Sheet1!$B$2:$C$12,2,TRUE)</f>
        <v>10</v>
      </c>
      <c r="V59" s="74" t="str">
        <f>IFERROR(VLOOKUP($D59,'[1]Chi tiet'!$D$7:$L$389,8,0),0)</f>
        <v>A1</v>
      </c>
      <c r="W59" s="74">
        <f>VLOOKUP(V59,Sheet1!$B$2:$C$12,2,TRUE)</f>
        <v>10</v>
      </c>
      <c r="X59" s="74" t="str">
        <f>IFERROR(VLOOKUP($D59,'[2]Gui chi Quynh'!D$7:K$393,7,0),0)</f>
        <v>A1</v>
      </c>
      <c r="Y59" s="74">
        <f>VLOOKUP(X59,Sheet1!$B$2:$C$12,2,TRUE)</f>
        <v>10</v>
      </c>
      <c r="Z59" s="10" t="str">
        <f>IFERROR(VLOOKUP($D59,'[3]Chi tiet'!$D$7:$L$397,8,0),0)</f>
        <v>A1</v>
      </c>
      <c r="AA59" s="16">
        <f>VLOOKUP(Z59,[4]Sheet1!$B$2:$C$12,2,TRUE)</f>
        <v>10</v>
      </c>
      <c r="AB59" s="103">
        <f t="shared" si="3"/>
        <v>10</v>
      </c>
      <c r="AC59" s="125" t="str">
        <f t="shared" si="1"/>
        <v>11A*</v>
      </c>
      <c r="AD59" s="86" t="s">
        <v>1054</v>
      </c>
      <c r="AE59" s="74" t="s">
        <v>1054</v>
      </c>
      <c r="AF59" s="74" t="s">
        <v>1054</v>
      </c>
      <c r="AG59" s="83"/>
      <c r="AH59" s="83"/>
      <c r="AI59" s="77"/>
      <c r="AJ59" s="194" t="s">
        <v>1054</v>
      </c>
      <c r="AK59" s="77"/>
      <c r="AL59" s="83"/>
      <c r="AM59" s="74" t="s">
        <v>282</v>
      </c>
      <c r="AN59" s="126" t="str">
        <f t="shared" si="2"/>
        <v>11A* + 0B* + 0C* +  0D</v>
      </c>
    </row>
    <row r="60" spans="1:40" s="87" customFormat="1" ht="31.5" x14ac:dyDescent="0.25">
      <c r="A60" s="75" t="s">
        <v>345</v>
      </c>
      <c r="B60" s="75" t="s">
        <v>307</v>
      </c>
      <c r="C60" s="77" t="s">
        <v>18</v>
      </c>
      <c r="D60" s="74" t="s">
        <v>737</v>
      </c>
      <c r="E60" s="74" t="s">
        <v>271</v>
      </c>
      <c r="F60" s="74" t="s">
        <v>299</v>
      </c>
      <c r="G60" s="74">
        <v>10</v>
      </c>
      <c r="H60" s="74" t="s">
        <v>299</v>
      </c>
      <c r="I60" s="74">
        <v>10</v>
      </c>
      <c r="J60" s="74" t="s">
        <v>299</v>
      </c>
      <c r="K60" s="74">
        <v>10</v>
      </c>
      <c r="L60" s="74" t="s">
        <v>299</v>
      </c>
      <c r="M60" s="74">
        <v>10</v>
      </c>
      <c r="N60" s="74" t="s">
        <v>299</v>
      </c>
      <c r="O60" s="74">
        <v>10</v>
      </c>
      <c r="P60" s="74" t="s">
        <v>299</v>
      </c>
      <c r="Q60" s="74">
        <v>10</v>
      </c>
      <c r="R60" s="74" t="s">
        <v>672</v>
      </c>
      <c r="S60" s="74">
        <f>VLOOKUP(R60,Sheet1!$B$2:$C$12,2,TRUE)</f>
        <v>10</v>
      </c>
      <c r="T60" s="75" t="s">
        <v>673</v>
      </c>
      <c r="U60" s="74">
        <f>VLOOKUP(T60,Sheet1!$B$2:$C$12,2,TRUE)</f>
        <v>9</v>
      </c>
      <c r="V60" s="74" t="str">
        <f>IFERROR(VLOOKUP($D60,'[1]Chi tiet'!$D$7:$L$389,8,0),0)</f>
        <v>A1</v>
      </c>
      <c r="W60" s="74">
        <f>VLOOKUP(V60,Sheet1!$B$2:$C$12,2,TRUE)</f>
        <v>10</v>
      </c>
      <c r="X60" s="74" t="str">
        <f>IFERROR(VLOOKUP($D60,'[2]Gui chi Quynh'!D$7:K$393,7,0),0)</f>
        <v>A1</v>
      </c>
      <c r="Y60" s="74">
        <f>VLOOKUP(X60,Sheet1!$B$2:$C$12,2,TRUE)</f>
        <v>10</v>
      </c>
      <c r="Z60" s="10" t="str">
        <f>IFERROR(VLOOKUP($D60,'[3]Chi tiet'!$D$7:$L$397,8,0),0)</f>
        <v>A1</v>
      </c>
      <c r="AA60" s="16">
        <f>VLOOKUP(Z60,[4]Sheet1!$B$2:$C$12,2,TRUE)</f>
        <v>10</v>
      </c>
      <c r="AB60" s="103">
        <f t="shared" ref="AB60:AB73" si="4">AVERAGE(F60:AA60)</f>
        <v>9.9090909090909083</v>
      </c>
      <c r="AC60" s="125" t="str">
        <f t="shared" si="1"/>
        <v>11A*</v>
      </c>
      <c r="AD60" s="74" t="s">
        <v>1054</v>
      </c>
      <c r="AE60" s="74" t="s">
        <v>1054</v>
      </c>
      <c r="AF60" s="74" t="s">
        <v>1054</v>
      </c>
      <c r="AG60" s="83"/>
      <c r="AH60" s="86" t="s">
        <v>1054</v>
      </c>
      <c r="AI60" s="77"/>
      <c r="AJ60" s="194" t="s">
        <v>1054</v>
      </c>
      <c r="AK60" s="77"/>
      <c r="AL60" s="83"/>
      <c r="AM60" s="74"/>
      <c r="AN60" s="126" t="str">
        <f t="shared" si="2"/>
        <v>11A* + 0B* + 0C* +  0D</v>
      </c>
    </row>
    <row r="61" spans="1:40" s="87" customFormat="1" ht="31.5" x14ac:dyDescent="0.25">
      <c r="A61" s="75" t="s">
        <v>346</v>
      </c>
      <c r="B61" s="75" t="s">
        <v>309</v>
      </c>
      <c r="C61" s="77" t="s">
        <v>19</v>
      </c>
      <c r="D61" s="74" t="s">
        <v>739</v>
      </c>
      <c r="E61" s="74" t="s">
        <v>271</v>
      </c>
      <c r="F61" s="74" t="s">
        <v>299</v>
      </c>
      <c r="G61" s="74">
        <v>10</v>
      </c>
      <c r="H61" s="74" t="s">
        <v>299</v>
      </c>
      <c r="I61" s="74">
        <v>10</v>
      </c>
      <c r="J61" s="74" t="s">
        <v>299</v>
      </c>
      <c r="K61" s="74">
        <v>10</v>
      </c>
      <c r="L61" s="74" t="s">
        <v>299</v>
      </c>
      <c r="M61" s="74">
        <v>10</v>
      </c>
      <c r="N61" s="74" t="s">
        <v>299</v>
      </c>
      <c r="O61" s="74">
        <v>10</v>
      </c>
      <c r="P61" s="74" t="s">
        <v>299</v>
      </c>
      <c r="Q61" s="74">
        <v>10</v>
      </c>
      <c r="R61" s="74" t="s">
        <v>673</v>
      </c>
      <c r="S61" s="74">
        <f>VLOOKUP(R61,Sheet1!$B$2:$C$12,2,TRUE)</f>
        <v>9</v>
      </c>
      <c r="T61" s="75" t="s">
        <v>674</v>
      </c>
      <c r="U61" s="74">
        <f>VLOOKUP(T61,Sheet1!$B$2:$C$12,2,TRUE)</f>
        <v>8</v>
      </c>
      <c r="V61" s="74" t="str">
        <f>IFERROR(VLOOKUP($D61,'[1]Chi tiet'!$D$7:$L$389,8,0),0)</f>
        <v>A2</v>
      </c>
      <c r="W61" s="74">
        <f>VLOOKUP(V61,Sheet1!$B$2:$C$12,2,TRUE)</f>
        <v>9</v>
      </c>
      <c r="X61" s="74" t="str">
        <f>IFERROR(VLOOKUP($D61,'[2]Gui chi Quynh'!D$7:K$393,7,0),0)</f>
        <v>A2</v>
      </c>
      <c r="Y61" s="74">
        <f>VLOOKUP(X61,Sheet1!$B$2:$C$12,2,TRUE)</f>
        <v>9</v>
      </c>
      <c r="Z61" s="10" t="str">
        <f>IFERROR(VLOOKUP($D61,'[3]Chi tiet'!$D$7:$L$397,8,0),0)</f>
        <v>A2</v>
      </c>
      <c r="AA61" s="16">
        <f>VLOOKUP(Z61,[4]Sheet1!$B$2:$C$12,2,TRUE)</f>
        <v>9</v>
      </c>
      <c r="AB61" s="103">
        <f>AVERAGE(F61:AA61)</f>
        <v>9.454545454545455</v>
      </c>
      <c r="AC61" s="125" t="str">
        <f t="shared" si="1"/>
        <v>11A*</v>
      </c>
      <c r="AD61" s="86" t="s">
        <v>1054</v>
      </c>
      <c r="AE61" s="86" t="s">
        <v>1055</v>
      </c>
      <c r="AF61" s="86" t="s">
        <v>1054</v>
      </c>
      <c r="AG61" s="83"/>
      <c r="AH61" s="86" t="s">
        <v>1054</v>
      </c>
      <c r="AI61" s="77"/>
      <c r="AJ61" s="193" t="s">
        <v>1054</v>
      </c>
      <c r="AK61" s="77"/>
      <c r="AL61" s="83"/>
      <c r="AM61" s="74"/>
      <c r="AN61" s="126" t="str">
        <f t="shared" si="2"/>
        <v>11A* + 0B* + 0C* +  0D</v>
      </c>
    </row>
    <row r="62" spans="1:40" s="87" customFormat="1" ht="31.5" x14ac:dyDescent="0.25">
      <c r="A62" s="75" t="s">
        <v>347</v>
      </c>
      <c r="B62" s="75" t="s">
        <v>308</v>
      </c>
      <c r="C62" s="77" t="s">
        <v>70</v>
      </c>
      <c r="D62" s="74" t="s">
        <v>738</v>
      </c>
      <c r="E62" s="74" t="s">
        <v>271</v>
      </c>
      <c r="F62" s="74" t="s">
        <v>299</v>
      </c>
      <c r="G62" s="74">
        <v>10</v>
      </c>
      <c r="H62" s="74" t="s">
        <v>299</v>
      </c>
      <c r="I62" s="74">
        <v>10</v>
      </c>
      <c r="J62" s="74" t="s">
        <v>299</v>
      </c>
      <c r="K62" s="74">
        <v>10</v>
      </c>
      <c r="L62" s="74" t="s">
        <v>299</v>
      </c>
      <c r="M62" s="74">
        <v>10</v>
      </c>
      <c r="N62" s="74" t="s">
        <v>299</v>
      </c>
      <c r="O62" s="74">
        <v>10</v>
      </c>
      <c r="P62" s="74" t="s">
        <v>299</v>
      </c>
      <c r="Q62" s="74">
        <v>10</v>
      </c>
      <c r="R62" s="74" t="s">
        <v>675</v>
      </c>
      <c r="S62" s="74">
        <f>VLOOKUP(R62,Sheet1!$B$2:$C$12,2,TRUE)</f>
        <v>7</v>
      </c>
      <c r="T62" s="75" t="s">
        <v>674</v>
      </c>
      <c r="U62" s="74">
        <f>VLOOKUP(T62,Sheet1!$B$2:$C$12,2,TRUE)</f>
        <v>8</v>
      </c>
      <c r="V62" s="74" t="str">
        <f>IFERROR(VLOOKUP($D62,'[1]Chi tiet'!$D$7:$L$389,8,0),0)</f>
        <v>A3</v>
      </c>
      <c r="W62" s="74">
        <f>VLOOKUP(V62,Sheet1!$B$2:$C$12,2,TRUE)</f>
        <v>8</v>
      </c>
      <c r="X62" s="74" t="str">
        <f>IFERROR(VLOOKUP($D62,'[2]Gui chi Quynh'!D$7:K$393,7,0),0)</f>
        <v>A3</v>
      </c>
      <c r="Y62" s="74">
        <f>VLOOKUP(X62,Sheet1!$B$2:$C$12,2,TRUE)</f>
        <v>8</v>
      </c>
      <c r="Z62" s="10" t="str">
        <f>IFERROR(VLOOKUP($D62,'[3]Chi tiet'!$D$7:$L$397,8,0),0)</f>
        <v>A2</v>
      </c>
      <c r="AA62" s="16">
        <f>VLOOKUP(Z62,[4]Sheet1!$B$2:$C$12,2,TRUE)</f>
        <v>9</v>
      </c>
      <c r="AB62" s="103">
        <f t="shared" si="4"/>
        <v>9.0909090909090917</v>
      </c>
      <c r="AC62" s="125" t="str">
        <f t="shared" si="1"/>
        <v>11A*</v>
      </c>
      <c r="AD62" s="86" t="s">
        <v>1054</v>
      </c>
      <c r="AE62" s="86" t="s">
        <v>1054</v>
      </c>
      <c r="AF62" s="86" t="s">
        <v>1054</v>
      </c>
      <c r="AG62" s="83"/>
      <c r="AH62" s="86" t="s">
        <v>1054</v>
      </c>
      <c r="AI62" s="77"/>
      <c r="AJ62" s="193" t="s">
        <v>1054</v>
      </c>
      <c r="AK62" s="77"/>
      <c r="AL62" s="83"/>
      <c r="AM62" s="74"/>
      <c r="AN62" s="126" t="str">
        <f t="shared" si="2"/>
        <v>11A* + 0B* + 0C* +  0D</v>
      </c>
    </row>
    <row r="63" spans="1:40" s="87" customFormat="1" ht="31.5" x14ac:dyDescent="0.25">
      <c r="A63" s="75" t="s">
        <v>348</v>
      </c>
      <c r="B63" s="75" t="s">
        <v>310</v>
      </c>
      <c r="C63" s="77" t="s">
        <v>71</v>
      </c>
      <c r="D63" s="74" t="s">
        <v>740</v>
      </c>
      <c r="E63" s="74" t="s">
        <v>271</v>
      </c>
      <c r="F63" s="74" t="s">
        <v>299</v>
      </c>
      <c r="G63" s="74">
        <v>10</v>
      </c>
      <c r="H63" s="74" t="s">
        <v>299</v>
      </c>
      <c r="I63" s="74">
        <v>10</v>
      </c>
      <c r="J63" s="74" t="s">
        <v>299</v>
      </c>
      <c r="K63" s="74">
        <v>10</v>
      </c>
      <c r="L63" s="74" t="s">
        <v>299</v>
      </c>
      <c r="M63" s="74">
        <v>10</v>
      </c>
      <c r="N63" s="74" t="s">
        <v>299</v>
      </c>
      <c r="O63" s="74">
        <v>10</v>
      </c>
      <c r="P63" s="74" t="s">
        <v>299</v>
      </c>
      <c r="Q63" s="74">
        <v>10</v>
      </c>
      <c r="R63" s="74" t="s">
        <v>675</v>
      </c>
      <c r="S63" s="74">
        <f>VLOOKUP(R63,Sheet1!$B$2:$C$12,2,TRUE)</f>
        <v>7</v>
      </c>
      <c r="T63" s="75" t="s">
        <v>675</v>
      </c>
      <c r="U63" s="74">
        <f>VLOOKUP(T63,Sheet1!$B$2:$C$12,2,TRUE)</f>
        <v>7</v>
      </c>
      <c r="V63" s="74" t="str">
        <f>IFERROR(VLOOKUP($D63,'[1]Chi tiet'!$D$7:$L$389,8,0),0)</f>
        <v>A3</v>
      </c>
      <c r="W63" s="74">
        <f>VLOOKUP(V63,Sheet1!$B$2:$C$12,2,TRUE)</f>
        <v>8</v>
      </c>
      <c r="X63" s="74" t="str">
        <f>IFERROR(VLOOKUP($D63,'[2]Gui chi Quynh'!D$7:K$393,7,0),0)</f>
        <v>A4</v>
      </c>
      <c r="Y63" s="74">
        <f>VLOOKUP(X63,Sheet1!$B$2:$C$12,2,TRUE)</f>
        <v>7</v>
      </c>
      <c r="Z63" s="10" t="str">
        <f>IFERROR(VLOOKUP($D63,'[3]Chi tiet'!$D$7:$L$397,8,0),0)</f>
        <v>A4</v>
      </c>
      <c r="AA63" s="16">
        <f>VLOOKUP(Z63,[4]Sheet1!$B$2:$C$12,2,TRUE)</f>
        <v>7</v>
      </c>
      <c r="AB63" s="103">
        <f t="shared" si="4"/>
        <v>8.7272727272727266</v>
      </c>
      <c r="AC63" s="125" t="str">
        <f t="shared" si="1"/>
        <v>11A*</v>
      </c>
      <c r="AD63" s="86" t="s">
        <v>1054</v>
      </c>
      <c r="AE63" s="86" t="s">
        <v>1055</v>
      </c>
      <c r="AF63" s="86" t="s">
        <v>1054</v>
      </c>
      <c r="AG63" s="83"/>
      <c r="AH63" s="83"/>
      <c r="AI63" s="77"/>
      <c r="AJ63" s="193" t="s">
        <v>1054</v>
      </c>
      <c r="AK63" s="77"/>
      <c r="AL63" s="83"/>
      <c r="AM63" s="74"/>
      <c r="AN63" s="126" t="str">
        <f t="shared" si="2"/>
        <v>11A* + 0B* + 0C* +  0D</v>
      </c>
    </row>
    <row r="64" spans="1:40" s="87" customFormat="1" ht="31.5" x14ac:dyDescent="0.25">
      <c r="A64" s="75" t="s">
        <v>349</v>
      </c>
      <c r="B64" s="75" t="s">
        <v>311</v>
      </c>
      <c r="C64" s="77" t="s">
        <v>76</v>
      </c>
      <c r="D64" s="74" t="s">
        <v>741</v>
      </c>
      <c r="E64" s="74" t="s">
        <v>271</v>
      </c>
      <c r="F64" s="74" t="s">
        <v>299</v>
      </c>
      <c r="G64" s="74">
        <v>10</v>
      </c>
      <c r="H64" s="74" t="s">
        <v>299</v>
      </c>
      <c r="I64" s="74">
        <v>10</v>
      </c>
      <c r="J64" s="74" t="s">
        <v>299</v>
      </c>
      <c r="K64" s="74">
        <v>10</v>
      </c>
      <c r="L64" s="74" t="s">
        <v>299</v>
      </c>
      <c r="M64" s="74">
        <v>10</v>
      </c>
      <c r="N64" s="74" t="s">
        <v>299</v>
      </c>
      <c r="O64" s="74">
        <v>10</v>
      </c>
      <c r="P64" s="74" t="s">
        <v>299</v>
      </c>
      <c r="Q64" s="74">
        <v>10</v>
      </c>
      <c r="R64" s="74" t="s">
        <v>675</v>
      </c>
      <c r="S64" s="74">
        <f>VLOOKUP(R64,Sheet1!$B$2:$C$12,2,TRUE)</f>
        <v>7</v>
      </c>
      <c r="T64" s="75" t="s">
        <v>675</v>
      </c>
      <c r="U64" s="74">
        <f>VLOOKUP(T64,Sheet1!$B$2:$C$12,2,TRUE)</f>
        <v>7</v>
      </c>
      <c r="V64" s="74" t="str">
        <f>IFERROR(VLOOKUP($D64,'[1]Chi tiet'!$D$7:$L$389,8,0),0)</f>
        <v>A3</v>
      </c>
      <c r="W64" s="74">
        <f>VLOOKUP(V64,Sheet1!$B$2:$C$12,2,TRUE)</f>
        <v>8</v>
      </c>
      <c r="X64" s="74" t="str">
        <f>IFERROR(VLOOKUP($D64,'[2]Gui chi Quynh'!D$7:K$393,7,0),0)</f>
        <v>A3</v>
      </c>
      <c r="Y64" s="74">
        <f>VLOOKUP(X64,Sheet1!$B$2:$C$12,2,TRUE)</f>
        <v>8</v>
      </c>
      <c r="Z64" s="10" t="str">
        <f>IFERROR(VLOOKUP($D64,'[3]Chi tiet'!$D$7:$L$397,8,0),0)</f>
        <v>A2</v>
      </c>
      <c r="AA64" s="16">
        <f>VLOOKUP(Z64,[4]Sheet1!$B$2:$C$12,2,TRUE)</f>
        <v>9</v>
      </c>
      <c r="AB64" s="103">
        <f t="shared" si="4"/>
        <v>9</v>
      </c>
      <c r="AC64" s="125" t="str">
        <f t="shared" si="1"/>
        <v>11A*</v>
      </c>
      <c r="AD64" s="86" t="s">
        <v>1054</v>
      </c>
      <c r="AE64" s="86" t="s">
        <v>1054</v>
      </c>
      <c r="AF64" s="86" t="s">
        <v>1054</v>
      </c>
      <c r="AG64" s="83"/>
      <c r="AH64" s="83"/>
      <c r="AI64" s="77"/>
      <c r="AJ64" s="193" t="s">
        <v>1054</v>
      </c>
      <c r="AK64" s="77"/>
      <c r="AL64" s="83"/>
      <c r="AM64" s="74"/>
      <c r="AN64" s="126" t="str">
        <f t="shared" si="2"/>
        <v>11A* + 0B* + 0C* +  0D</v>
      </c>
    </row>
    <row r="65" spans="1:40" s="87" customFormat="1" ht="31.5" x14ac:dyDescent="0.25">
      <c r="A65" s="75" t="s">
        <v>350</v>
      </c>
      <c r="B65" s="75" t="s">
        <v>312</v>
      </c>
      <c r="C65" s="77" t="s">
        <v>73</v>
      </c>
      <c r="D65" s="74" t="s">
        <v>742</v>
      </c>
      <c r="E65" s="74" t="s">
        <v>271</v>
      </c>
      <c r="F65" s="74" t="s">
        <v>299</v>
      </c>
      <c r="G65" s="74">
        <v>10</v>
      </c>
      <c r="H65" s="74" t="s">
        <v>299</v>
      </c>
      <c r="I65" s="74">
        <v>10</v>
      </c>
      <c r="J65" s="74" t="s">
        <v>299</v>
      </c>
      <c r="K65" s="74">
        <v>10</v>
      </c>
      <c r="L65" s="74" t="s">
        <v>299</v>
      </c>
      <c r="M65" s="74">
        <v>10</v>
      </c>
      <c r="N65" s="74" t="s">
        <v>299</v>
      </c>
      <c r="O65" s="74">
        <v>10</v>
      </c>
      <c r="P65" s="74" t="s">
        <v>299</v>
      </c>
      <c r="Q65" s="74">
        <v>10</v>
      </c>
      <c r="R65" s="74" t="s">
        <v>673</v>
      </c>
      <c r="S65" s="74">
        <f>VLOOKUP(R65,Sheet1!$B$2:$C$12,2,TRUE)</f>
        <v>9</v>
      </c>
      <c r="T65" s="75" t="s">
        <v>674</v>
      </c>
      <c r="U65" s="74">
        <f>VLOOKUP(T65,Sheet1!$B$2:$C$12,2,TRUE)</f>
        <v>8</v>
      </c>
      <c r="V65" s="74" t="str">
        <f>IFERROR(VLOOKUP($D65,'[1]Chi tiet'!$D$7:$L$389,8,0),0)</f>
        <v>A2</v>
      </c>
      <c r="W65" s="74">
        <f>VLOOKUP(V65,Sheet1!$B$2:$C$12,2,TRUE)</f>
        <v>9</v>
      </c>
      <c r="X65" s="74" t="str">
        <f>IFERROR(VLOOKUP($D65,'[2]Gui chi Quynh'!D$7:K$393,7,0),0)</f>
        <v>A2</v>
      </c>
      <c r="Y65" s="74">
        <f>VLOOKUP(X65,Sheet1!$B$2:$C$12,2,TRUE)</f>
        <v>9</v>
      </c>
      <c r="Z65" s="10" t="str">
        <f>IFERROR(VLOOKUP($D65,'[3]Chi tiet'!$D$7:$L$397,8,0),0)</f>
        <v>A2</v>
      </c>
      <c r="AA65" s="16">
        <f>VLOOKUP(Z65,[4]Sheet1!$B$2:$C$12,2,TRUE)</f>
        <v>9</v>
      </c>
      <c r="AB65" s="103">
        <f t="shared" si="4"/>
        <v>9.454545454545455</v>
      </c>
      <c r="AC65" s="125" t="str">
        <f t="shared" si="1"/>
        <v>11A*</v>
      </c>
      <c r="AD65" s="74" t="s">
        <v>1054</v>
      </c>
      <c r="AE65" s="74" t="s">
        <v>1054</v>
      </c>
      <c r="AF65" s="74" t="s">
        <v>1054</v>
      </c>
      <c r="AG65" s="83"/>
      <c r="AH65" s="83"/>
      <c r="AI65" s="77"/>
      <c r="AJ65" s="194" t="s">
        <v>1054</v>
      </c>
      <c r="AK65" s="77"/>
      <c r="AL65" s="83"/>
      <c r="AM65" s="74"/>
      <c r="AN65" s="126" t="str">
        <f t="shared" si="2"/>
        <v>11A* + 0B* + 0C* +  0D</v>
      </c>
    </row>
    <row r="66" spans="1:40" s="87" customFormat="1" ht="31.5" x14ac:dyDescent="0.25">
      <c r="A66" s="75" t="s">
        <v>351</v>
      </c>
      <c r="B66" s="75" t="s">
        <v>313</v>
      </c>
      <c r="C66" s="77" t="s">
        <v>74</v>
      </c>
      <c r="D66" s="74" t="s">
        <v>743</v>
      </c>
      <c r="E66" s="74" t="s">
        <v>271</v>
      </c>
      <c r="F66" s="74" t="s">
        <v>299</v>
      </c>
      <c r="G66" s="74">
        <v>10</v>
      </c>
      <c r="H66" s="74" t="s">
        <v>299</v>
      </c>
      <c r="I66" s="74">
        <v>10</v>
      </c>
      <c r="J66" s="74" t="s">
        <v>299</v>
      </c>
      <c r="K66" s="74">
        <v>10</v>
      </c>
      <c r="L66" s="74" t="s">
        <v>299</v>
      </c>
      <c r="M66" s="74">
        <v>10</v>
      </c>
      <c r="N66" s="74" t="s">
        <v>299</v>
      </c>
      <c r="O66" s="74">
        <v>10</v>
      </c>
      <c r="P66" s="74" t="s">
        <v>299</v>
      </c>
      <c r="Q66" s="74">
        <v>10</v>
      </c>
      <c r="R66" s="74" t="s">
        <v>675</v>
      </c>
      <c r="S66" s="74">
        <f>VLOOKUP(R66,Sheet1!$B$2:$C$12,2,TRUE)</f>
        <v>7</v>
      </c>
      <c r="T66" s="75" t="s">
        <v>675</v>
      </c>
      <c r="U66" s="74">
        <f>VLOOKUP(T66,Sheet1!$B$2:$C$12,2,TRUE)</f>
        <v>7</v>
      </c>
      <c r="V66" s="74" t="str">
        <f>IFERROR(VLOOKUP($D66,'[1]Chi tiet'!$D$7:$L$389,8,0),0)</f>
        <v>A4</v>
      </c>
      <c r="W66" s="74">
        <f>VLOOKUP(V66,Sheet1!$B$2:$C$12,2,TRUE)</f>
        <v>7</v>
      </c>
      <c r="X66" s="74" t="str">
        <f>IFERROR(VLOOKUP($D66,'[2]Gui chi Quynh'!D$7:K$393,7,0),0)</f>
        <v>A4</v>
      </c>
      <c r="Y66" s="74">
        <f>VLOOKUP(X66,Sheet1!$B$2:$C$12,2,TRUE)</f>
        <v>7</v>
      </c>
      <c r="Z66" s="10" t="str">
        <f>IFERROR(VLOOKUP($D66,'[3]Chi tiet'!$D$7:$L$397,8,0),0)</f>
        <v>A3</v>
      </c>
      <c r="AA66" s="16">
        <f>VLOOKUP(Z66,[4]Sheet1!$B$2:$C$12,2,TRUE)</f>
        <v>8</v>
      </c>
      <c r="AB66" s="103">
        <f t="shared" si="4"/>
        <v>8.7272727272727266</v>
      </c>
      <c r="AC66" s="125" t="str">
        <f t="shared" si="1"/>
        <v>11A*</v>
      </c>
      <c r="AD66" s="86" t="s">
        <v>1054</v>
      </c>
      <c r="AE66" s="86" t="s">
        <v>1054</v>
      </c>
      <c r="AF66" s="86" t="s">
        <v>1054</v>
      </c>
      <c r="AG66" s="83"/>
      <c r="AH66" s="83"/>
      <c r="AI66" s="77"/>
      <c r="AJ66" s="193" t="s">
        <v>1054</v>
      </c>
      <c r="AK66" s="77"/>
      <c r="AL66" s="83"/>
      <c r="AM66" s="74"/>
      <c r="AN66" s="126" t="str">
        <f t="shared" si="2"/>
        <v>11A* + 0B* + 0C* +  0D</v>
      </c>
    </row>
    <row r="67" spans="1:40" s="87" customFormat="1" ht="31.5" x14ac:dyDescent="0.25">
      <c r="A67" s="75" t="s">
        <v>352</v>
      </c>
      <c r="B67" s="75" t="s">
        <v>314</v>
      </c>
      <c r="C67" s="77" t="s">
        <v>20</v>
      </c>
      <c r="D67" s="74" t="s">
        <v>744</v>
      </c>
      <c r="E67" s="74" t="s">
        <v>271</v>
      </c>
      <c r="F67" s="74" t="s">
        <v>299</v>
      </c>
      <c r="G67" s="74">
        <v>10</v>
      </c>
      <c r="H67" s="74" t="s">
        <v>299</v>
      </c>
      <c r="I67" s="74">
        <v>10</v>
      </c>
      <c r="J67" s="74" t="s">
        <v>299</v>
      </c>
      <c r="K67" s="74">
        <v>10</v>
      </c>
      <c r="L67" s="74" t="s">
        <v>299</v>
      </c>
      <c r="M67" s="74">
        <v>10</v>
      </c>
      <c r="N67" s="74" t="s">
        <v>299</v>
      </c>
      <c r="O67" s="74">
        <v>10</v>
      </c>
      <c r="P67" s="74" t="s">
        <v>299</v>
      </c>
      <c r="Q67" s="74">
        <v>10</v>
      </c>
      <c r="R67" s="74" t="s">
        <v>673</v>
      </c>
      <c r="S67" s="74">
        <f>VLOOKUP(R67,Sheet1!$B$2:$C$12,2,TRUE)</f>
        <v>9</v>
      </c>
      <c r="T67" s="75" t="s">
        <v>673</v>
      </c>
      <c r="U67" s="74">
        <f>VLOOKUP(T67,Sheet1!$B$2:$C$12,2,TRUE)</f>
        <v>9</v>
      </c>
      <c r="V67" s="74" t="str">
        <f>IFERROR(VLOOKUP($D67,'[1]Chi tiet'!$D$7:$L$389,8,0),0)</f>
        <v>A2</v>
      </c>
      <c r="W67" s="74">
        <f>VLOOKUP(V67,Sheet1!$B$2:$C$12,2,TRUE)</f>
        <v>9</v>
      </c>
      <c r="X67" s="74" t="str">
        <f>IFERROR(VLOOKUP($D67,'[2]Gui chi Quynh'!D$7:K$393,7,0),0)</f>
        <v>A2</v>
      </c>
      <c r="Y67" s="74">
        <f>VLOOKUP(X67,Sheet1!$B$2:$C$12,2,TRUE)</f>
        <v>9</v>
      </c>
      <c r="Z67" s="10" t="str">
        <f>IFERROR(VLOOKUP($D67,'[3]Chi tiet'!$D$7:$L$397,8,0),0)</f>
        <v>A2</v>
      </c>
      <c r="AA67" s="16">
        <f>VLOOKUP(Z67,[4]Sheet1!$B$2:$C$12,2,TRUE)</f>
        <v>9</v>
      </c>
      <c r="AB67" s="103">
        <f t="shared" si="4"/>
        <v>9.545454545454545</v>
      </c>
      <c r="AC67" s="125" t="str">
        <f t="shared" si="1"/>
        <v>11A*</v>
      </c>
      <c r="AD67" s="86" t="s">
        <v>1054</v>
      </c>
      <c r="AE67" s="86" t="s">
        <v>1054</v>
      </c>
      <c r="AF67" s="86" t="s">
        <v>1054</v>
      </c>
      <c r="AG67" s="83"/>
      <c r="AH67" s="83"/>
      <c r="AI67" s="77"/>
      <c r="AJ67" s="193" t="s">
        <v>1054</v>
      </c>
      <c r="AK67" s="77"/>
      <c r="AL67" s="83"/>
      <c r="AM67" s="74"/>
      <c r="AN67" s="126" t="str">
        <f t="shared" si="2"/>
        <v>11A* + 0B* + 0C* +  0D</v>
      </c>
    </row>
    <row r="68" spans="1:40" s="87" customFormat="1" ht="31.5" x14ac:dyDescent="0.25">
      <c r="A68" s="75" t="s">
        <v>353</v>
      </c>
      <c r="B68" s="75" t="s">
        <v>315</v>
      </c>
      <c r="C68" s="77" t="s">
        <v>3</v>
      </c>
      <c r="D68" s="74" t="s">
        <v>745</v>
      </c>
      <c r="E68" s="74" t="s">
        <v>271</v>
      </c>
      <c r="F68" s="74" t="s">
        <v>299</v>
      </c>
      <c r="G68" s="74">
        <v>10</v>
      </c>
      <c r="H68" s="74" t="s">
        <v>299</v>
      </c>
      <c r="I68" s="74">
        <v>10</v>
      </c>
      <c r="J68" s="74" t="s">
        <v>299</v>
      </c>
      <c r="K68" s="74">
        <v>10</v>
      </c>
      <c r="L68" s="74" t="s">
        <v>299</v>
      </c>
      <c r="M68" s="74">
        <v>10</v>
      </c>
      <c r="N68" s="74" t="s">
        <v>299</v>
      </c>
      <c r="O68" s="74">
        <v>10</v>
      </c>
      <c r="P68" s="74" t="s">
        <v>299</v>
      </c>
      <c r="Q68" s="74">
        <v>10</v>
      </c>
      <c r="R68" s="74" t="s">
        <v>674</v>
      </c>
      <c r="S68" s="74">
        <f>VLOOKUP(R68,Sheet1!$B$2:$C$12,2,TRUE)</f>
        <v>8</v>
      </c>
      <c r="T68" s="75" t="s">
        <v>675</v>
      </c>
      <c r="U68" s="74">
        <f>VLOOKUP(T68,Sheet1!$B$2:$C$12,2,TRUE)</f>
        <v>7</v>
      </c>
      <c r="V68" s="74" t="str">
        <f>IFERROR(VLOOKUP($D68,'[1]Chi tiet'!$D$7:$L$389,8,0),0)</f>
        <v>A3</v>
      </c>
      <c r="W68" s="74">
        <f>VLOOKUP(V68,Sheet1!$B$2:$C$12,2,TRUE)</f>
        <v>8</v>
      </c>
      <c r="X68" s="74" t="str">
        <f>IFERROR(VLOOKUP($D68,'[2]Gui chi Quynh'!D$7:K$393,7,0),0)</f>
        <v>A3</v>
      </c>
      <c r="Y68" s="74">
        <f>VLOOKUP(X68,Sheet1!$B$2:$C$12,2,TRUE)</f>
        <v>8</v>
      </c>
      <c r="Z68" s="10" t="str">
        <f>IFERROR(VLOOKUP($D68,'[3]Chi tiet'!$D$7:$L$397,8,0),0)</f>
        <v>A3</v>
      </c>
      <c r="AA68" s="16">
        <f>VLOOKUP(Z68,[4]Sheet1!$B$2:$C$12,2,TRUE)</f>
        <v>8</v>
      </c>
      <c r="AB68" s="103">
        <f t="shared" si="4"/>
        <v>9</v>
      </c>
      <c r="AC68" s="125" t="str">
        <f t="shared" si="1"/>
        <v>11A*</v>
      </c>
      <c r="AD68" s="86" t="s">
        <v>1054</v>
      </c>
      <c r="AE68" s="86" t="s">
        <v>1055</v>
      </c>
      <c r="AF68" s="86" t="s">
        <v>1054</v>
      </c>
      <c r="AG68" s="83"/>
      <c r="AH68" s="83"/>
      <c r="AI68" s="77"/>
      <c r="AJ68" s="193" t="s">
        <v>1054</v>
      </c>
      <c r="AK68" s="77"/>
      <c r="AL68" s="83"/>
      <c r="AM68" s="74"/>
      <c r="AN68" s="126" t="str">
        <f t="shared" si="2"/>
        <v>11A* + 0B* + 0C* +  0D</v>
      </c>
    </row>
    <row r="69" spans="1:40" s="87" customFormat="1" ht="31.5" x14ac:dyDescent="0.25">
      <c r="A69" s="75" t="s">
        <v>354</v>
      </c>
      <c r="B69" s="75" t="s">
        <v>23</v>
      </c>
      <c r="C69" s="77" t="s">
        <v>68</v>
      </c>
      <c r="D69" s="74" t="s">
        <v>746</v>
      </c>
      <c r="E69" s="74" t="s">
        <v>271</v>
      </c>
      <c r="F69" s="74" t="s">
        <v>299</v>
      </c>
      <c r="G69" s="74">
        <v>10</v>
      </c>
      <c r="H69" s="74" t="s">
        <v>299</v>
      </c>
      <c r="I69" s="74">
        <v>10</v>
      </c>
      <c r="J69" s="74" t="s">
        <v>299</v>
      </c>
      <c r="K69" s="74">
        <v>10</v>
      </c>
      <c r="L69" s="74" t="s">
        <v>299</v>
      </c>
      <c r="M69" s="74">
        <v>10</v>
      </c>
      <c r="N69" s="74" t="s">
        <v>299</v>
      </c>
      <c r="O69" s="74">
        <v>10</v>
      </c>
      <c r="P69" s="74" t="s">
        <v>299</v>
      </c>
      <c r="Q69" s="74">
        <v>10</v>
      </c>
      <c r="R69" s="74" t="s">
        <v>675</v>
      </c>
      <c r="S69" s="74">
        <f>VLOOKUP(R69,Sheet1!$B$2:$C$12,2,TRUE)</f>
        <v>7</v>
      </c>
      <c r="T69" s="75" t="s">
        <v>675</v>
      </c>
      <c r="U69" s="74">
        <f>VLOOKUP(T69,Sheet1!$B$2:$C$12,2,TRUE)</f>
        <v>7</v>
      </c>
      <c r="V69" s="74" t="str">
        <f>IFERROR(VLOOKUP($D69,'[1]Chi tiet'!$D$7:$L$389,8,0),0)</f>
        <v>A3</v>
      </c>
      <c r="W69" s="74">
        <f>VLOOKUP(V69,Sheet1!$B$2:$C$12,2,TRUE)</f>
        <v>8</v>
      </c>
      <c r="X69" s="74" t="str">
        <f>IFERROR(VLOOKUP($D69,'[2]Gui chi Quynh'!D$7:K$393,7,0),0)</f>
        <v>A3</v>
      </c>
      <c r="Y69" s="74">
        <f>VLOOKUP(X69,Sheet1!$B$2:$C$12,2,TRUE)</f>
        <v>8</v>
      </c>
      <c r="Z69" s="10" t="str">
        <f>IFERROR(VLOOKUP($D69,'[3]Chi tiet'!$D$7:$L$397,8,0),0)</f>
        <v>A3</v>
      </c>
      <c r="AA69" s="16">
        <f>VLOOKUP(Z69,[4]Sheet1!$B$2:$C$12,2,TRUE)</f>
        <v>8</v>
      </c>
      <c r="AB69" s="103">
        <f t="shared" si="4"/>
        <v>8.9090909090909083</v>
      </c>
      <c r="AC69" s="125" t="str">
        <f t="shared" si="1"/>
        <v>11A*</v>
      </c>
      <c r="AD69" s="86" t="s">
        <v>1054</v>
      </c>
      <c r="AE69" s="86" t="s">
        <v>1054</v>
      </c>
      <c r="AF69" s="86" t="s">
        <v>1054</v>
      </c>
      <c r="AG69" s="83"/>
      <c r="AH69" s="83"/>
      <c r="AI69" s="77"/>
      <c r="AJ69" s="193" t="s">
        <v>1054</v>
      </c>
      <c r="AK69" s="77"/>
      <c r="AL69" s="83"/>
      <c r="AM69" s="74"/>
      <c r="AN69" s="126" t="str">
        <f t="shared" si="2"/>
        <v>11A* + 0B* + 0C* +  0D</v>
      </c>
    </row>
    <row r="70" spans="1:40" s="87" customFormat="1" ht="31.5" x14ac:dyDescent="0.25">
      <c r="A70" s="75" t="s">
        <v>355</v>
      </c>
      <c r="B70" s="75" t="s">
        <v>25</v>
      </c>
      <c r="C70" s="77" t="s">
        <v>79</v>
      </c>
      <c r="D70" s="74" t="s">
        <v>747</v>
      </c>
      <c r="E70" s="74" t="s">
        <v>271</v>
      </c>
      <c r="F70" s="74" t="s">
        <v>299</v>
      </c>
      <c r="G70" s="74">
        <v>10</v>
      </c>
      <c r="H70" s="74" t="s">
        <v>299</v>
      </c>
      <c r="I70" s="74">
        <v>10</v>
      </c>
      <c r="J70" s="74" t="s">
        <v>299</v>
      </c>
      <c r="K70" s="74">
        <v>10</v>
      </c>
      <c r="L70" s="74" t="s">
        <v>299</v>
      </c>
      <c r="M70" s="74">
        <v>10</v>
      </c>
      <c r="N70" s="74" t="s">
        <v>299</v>
      </c>
      <c r="O70" s="74">
        <v>10</v>
      </c>
      <c r="P70" s="74" t="s">
        <v>299</v>
      </c>
      <c r="Q70" s="74">
        <v>10</v>
      </c>
      <c r="R70" s="74" t="s">
        <v>674</v>
      </c>
      <c r="S70" s="74">
        <f>VLOOKUP(R70,Sheet1!$B$2:$C$12,2,TRUE)</f>
        <v>8</v>
      </c>
      <c r="T70" s="75" t="s">
        <v>675</v>
      </c>
      <c r="U70" s="74">
        <f>VLOOKUP(T70,Sheet1!$B$2:$C$12,2,TRUE)</f>
        <v>7</v>
      </c>
      <c r="V70" s="74" t="str">
        <f>IFERROR(VLOOKUP($D70,'[1]Chi tiet'!$D$7:$L$389,8,0),0)</f>
        <v>A3</v>
      </c>
      <c r="W70" s="74">
        <f>VLOOKUP(V70,Sheet1!$B$2:$C$12,2,TRUE)</f>
        <v>8</v>
      </c>
      <c r="X70" s="74" t="str">
        <f>IFERROR(VLOOKUP($D70,'[2]Gui chi Quynh'!D$7:K$393,7,0),0)</f>
        <v>A3</v>
      </c>
      <c r="Y70" s="74">
        <f>VLOOKUP(X70,Sheet1!$B$2:$C$12,2,TRUE)</f>
        <v>8</v>
      </c>
      <c r="Z70" s="10" t="str">
        <f>IFERROR(VLOOKUP($D70,'[3]Chi tiet'!$D$7:$L$397,8,0),0)</f>
        <v>A3</v>
      </c>
      <c r="AA70" s="16">
        <f>VLOOKUP(Z70,[4]Sheet1!$B$2:$C$12,2,TRUE)</f>
        <v>8</v>
      </c>
      <c r="AB70" s="103">
        <f t="shared" si="4"/>
        <v>9</v>
      </c>
      <c r="AC70" s="125" t="str">
        <f t="shared" si="1"/>
        <v>11A*</v>
      </c>
      <c r="AD70" s="86" t="s">
        <v>1054</v>
      </c>
      <c r="AE70" s="86" t="s">
        <v>1055</v>
      </c>
      <c r="AF70" s="86" t="s">
        <v>1054</v>
      </c>
      <c r="AG70" s="83"/>
      <c r="AH70" s="83"/>
      <c r="AI70" s="77"/>
      <c r="AJ70" s="193" t="s">
        <v>1054</v>
      </c>
      <c r="AK70" s="77"/>
      <c r="AL70" s="83"/>
      <c r="AM70" s="74" t="s">
        <v>1121</v>
      </c>
      <c r="AN70" s="126" t="str">
        <f t="shared" si="2"/>
        <v>11A* + 0B* + 0C* +  0D</v>
      </c>
    </row>
    <row r="71" spans="1:40" s="87" customFormat="1" ht="31.5" x14ac:dyDescent="0.25">
      <c r="A71" s="75" t="s">
        <v>356</v>
      </c>
      <c r="B71" s="75" t="s">
        <v>27</v>
      </c>
      <c r="C71" s="77" t="s">
        <v>41</v>
      </c>
      <c r="D71" s="74" t="s">
        <v>748</v>
      </c>
      <c r="E71" s="74" t="s">
        <v>271</v>
      </c>
      <c r="F71" s="74" t="s">
        <v>299</v>
      </c>
      <c r="G71" s="74">
        <v>10</v>
      </c>
      <c r="H71" s="74" t="s">
        <v>299</v>
      </c>
      <c r="I71" s="74">
        <v>10</v>
      </c>
      <c r="J71" s="74" t="s">
        <v>299</v>
      </c>
      <c r="K71" s="74">
        <v>10</v>
      </c>
      <c r="L71" s="74" t="s">
        <v>299</v>
      </c>
      <c r="M71" s="74">
        <v>10</v>
      </c>
      <c r="N71" s="74" t="s">
        <v>299</v>
      </c>
      <c r="O71" s="74">
        <v>10</v>
      </c>
      <c r="P71" s="74" t="s">
        <v>299</v>
      </c>
      <c r="Q71" s="74">
        <v>10</v>
      </c>
      <c r="R71" s="74" t="s">
        <v>674</v>
      </c>
      <c r="S71" s="74">
        <f>VLOOKUP(R71,Sheet1!$B$2:$C$12,2,TRUE)</f>
        <v>8</v>
      </c>
      <c r="T71" s="75" t="s">
        <v>674</v>
      </c>
      <c r="U71" s="74">
        <f>VLOOKUP(T71,Sheet1!$B$2:$C$12,2,TRUE)</f>
        <v>8</v>
      </c>
      <c r="V71" s="74" t="str">
        <f>IFERROR(VLOOKUP($D71,'[1]Chi tiet'!$D$7:$L$389,8,0),0)</f>
        <v>A2</v>
      </c>
      <c r="W71" s="74">
        <f>VLOOKUP(V71,Sheet1!$B$2:$C$12,2,TRUE)</f>
        <v>9</v>
      </c>
      <c r="X71" s="74" t="str">
        <f>IFERROR(VLOOKUP($D71,'[2]Gui chi Quynh'!D$7:K$393,7,0),0)</f>
        <v>A2</v>
      </c>
      <c r="Y71" s="74">
        <f>VLOOKUP(X71,Sheet1!$B$2:$C$12,2,TRUE)</f>
        <v>9</v>
      </c>
      <c r="Z71" s="10" t="str">
        <f>IFERROR(VLOOKUP($D71,'[3]Chi tiet'!$D$7:$L$397,8,0),0)</f>
        <v>A2</v>
      </c>
      <c r="AA71" s="16">
        <f>VLOOKUP(Z71,[4]Sheet1!$B$2:$C$12,2,TRUE)</f>
        <v>9</v>
      </c>
      <c r="AB71" s="103">
        <f t="shared" si="4"/>
        <v>9.3636363636363633</v>
      </c>
      <c r="AC71" s="125" t="str">
        <f t="shared" si="1"/>
        <v>11A*</v>
      </c>
      <c r="AD71" s="86" t="s">
        <v>1054</v>
      </c>
      <c r="AE71" s="86" t="s">
        <v>1055</v>
      </c>
      <c r="AF71" s="86" t="s">
        <v>1054</v>
      </c>
      <c r="AG71" s="83"/>
      <c r="AH71" s="83"/>
      <c r="AI71" s="77"/>
      <c r="AJ71" s="193" t="s">
        <v>1054</v>
      </c>
      <c r="AK71" s="77"/>
      <c r="AL71" s="83"/>
      <c r="AM71" s="74" t="s">
        <v>1121</v>
      </c>
      <c r="AN71" s="126" t="str">
        <f t="shared" si="2"/>
        <v>11A* + 0B* + 0C* +  0D</v>
      </c>
    </row>
    <row r="72" spans="1:40" s="87" customFormat="1" ht="31.5" x14ac:dyDescent="0.25">
      <c r="A72" s="75" t="s">
        <v>357</v>
      </c>
      <c r="B72" s="75" t="s">
        <v>29</v>
      </c>
      <c r="C72" s="77" t="s">
        <v>81</v>
      </c>
      <c r="D72" s="74" t="s">
        <v>749</v>
      </c>
      <c r="E72" s="74" t="s">
        <v>271</v>
      </c>
      <c r="F72" s="74" t="s">
        <v>299</v>
      </c>
      <c r="G72" s="74">
        <v>10</v>
      </c>
      <c r="H72" s="74" t="s">
        <v>299</v>
      </c>
      <c r="I72" s="74">
        <v>10</v>
      </c>
      <c r="J72" s="74" t="s">
        <v>299</v>
      </c>
      <c r="K72" s="74">
        <v>10</v>
      </c>
      <c r="L72" s="74" t="s">
        <v>299</v>
      </c>
      <c r="M72" s="74">
        <v>10</v>
      </c>
      <c r="N72" s="74" t="s">
        <v>299</v>
      </c>
      <c r="O72" s="74">
        <v>10</v>
      </c>
      <c r="P72" s="74" t="s">
        <v>299</v>
      </c>
      <c r="Q72" s="74">
        <v>10</v>
      </c>
      <c r="R72" s="74" t="s">
        <v>674</v>
      </c>
      <c r="S72" s="74">
        <f>VLOOKUP(R72,Sheet1!$B$2:$C$12,2,TRUE)</f>
        <v>8</v>
      </c>
      <c r="T72" s="75" t="s">
        <v>675</v>
      </c>
      <c r="U72" s="74">
        <f>VLOOKUP(T72,Sheet1!$B$2:$C$12,2,TRUE)</f>
        <v>7</v>
      </c>
      <c r="V72" s="74" t="str">
        <f>IFERROR(VLOOKUP($D72,'[1]Chi tiet'!$D$7:$L$389,8,0),0)</f>
        <v>A3</v>
      </c>
      <c r="W72" s="74">
        <f>VLOOKUP(V72,Sheet1!$B$2:$C$12,2,TRUE)</f>
        <v>8</v>
      </c>
      <c r="X72" s="74" t="str">
        <f>IFERROR(VLOOKUP($D72,'[2]Gui chi Quynh'!D$7:K$393,7,0),0)</f>
        <v>A3</v>
      </c>
      <c r="Y72" s="74">
        <f>VLOOKUP(X72,Sheet1!$B$2:$C$12,2,TRUE)</f>
        <v>8</v>
      </c>
      <c r="Z72" s="10" t="str">
        <f>IFERROR(VLOOKUP($D72,'[3]Chi tiet'!$D$7:$L$397,8,0),0)</f>
        <v>A3</v>
      </c>
      <c r="AA72" s="16">
        <f>VLOOKUP(Z72,[4]Sheet1!$B$2:$C$12,2,TRUE)</f>
        <v>8</v>
      </c>
      <c r="AB72" s="103">
        <f t="shared" si="4"/>
        <v>9</v>
      </c>
      <c r="AC72" s="125" t="str">
        <f t="shared" si="1"/>
        <v>11A*</v>
      </c>
      <c r="AD72" s="86" t="s">
        <v>1054</v>
      </c>
      <c r="AE72" s="86" t="s">
        <v>1055</v>
      </c>
      <c r="AF72" s="86" t="s">
        <v>1054</v>
      </c>
      <c r="AG72" s="83"/>
      <c r="AH72" s="83"/>
      <c r="AI72" s="77"/>
      <c r="AJ72" s="193" t="s">
        <v>1054</v>
      </c>
      <c r="AK72" s="77"/>
      <c r="AL72" s="83"/>
      <c r="AM72" s="74" t="s">
        <v>1121</v>
      </c>
      <c r="AN72" s="126" t="str">
        <f t="shared" si="2"/>
        <v>11A* + 0B* + 0C* +  0D</v>
      </c>
    </row>
    <row r="73" spans="1:40" s="87" customFormat="1" ht="31.5" x14ac:dyDescent="0.25">
      <c r="A73" s="75" t="s">
        <v>358</v>
      </c>
      <c r="B73" s="75" t="s">
        <v>33</v>
      </c>
      <c r="C73" s="82" t="s">
        <v>634</v>
      </c>
      <c r="D73" s="76" t="s">
        <v>750</v>
      </c>
      <c r="E73" s="74" t="s">
        <v>271</v>
      </c>
      <c r="F73" s="74" t="s">
        <v>299</v>
      </c>
      <c r="G73" s="74">
        <v>10</v>
      </c>
      <c r="H73" s="74" t="s">
        <v>299</v>
      </c>
      <c r="I73" s="74">
        <v>10</v>
      </c>
      <c r="J73" s="74" t="s">
        <v>299</v>
      </c>
      <c r="K73" s="74">
        <v>10</v>
      </c>
      <c r="L73" s="74" t="s">
        <v>299</v>
      </c>
      <c r="M73" s="74">
        <v>10</v>
      </c>
      <c r="N73" s="74" t="s">
        <v>299</v>
      </c>
      <c r="O73" s="74">
        <v>10</v>
      </c>
      <c r="P73" s="74" t="s">
        <v>299</v>
      </c>
      <c r="Q73" s="74">
        <v>10</v>
      </c>
      <c r="R73" s="74" t="s">
        <v>675</v>
      </c>
      <c r="S73" s="74">
        <f>VLOOKUP(R73,Sheet1!$B$2:$C$12,2,TRUE)</f>
        <v>7</v>
      </c>
      <c r="T73" s="75" t="s">
        <v>675</v>
      </c>
      <c r="U73" s="74">
        <f>VLOOKUP(T73,Sheet1!$B$2:$C$12,2,TRUE)</f>
        <v>7</v>
      </c>
      <c r="V73" s="74" t="str">
        <f>IFERROR(VLOOKUP($D73,'[1]Chi tiet'!$D$7:$L$389,8,0),0)</f>
        <v>A4</v>
      </c>
      <c r="W73" s="74">
        <f>VLOOKUP(V73,Sheet1!$B$2:$C$12,2,TRUE)</f>
        <v>7</v>
      </c>
      <c r="X73" s="74" t="str">
        <f>IFERROR(VLOOKUP($D73,'[2]Gui chi Quynh'!D$7:K$393,7,0),0)</f>
        <v>A4</v>
      </c>
      <c r="Y73" s="74">
        <f>VLOOKUP(X73,Sheet1!$B$2:$C$12,2,TRUE)</f>
        <v>7</v>
      </c>
      <c r="Z73" s="10" t="str">
        <f>IFERROR(VLOOKUP($D73,'[3]Chi tiet'!$D$7:$L$397,8,0),0)</f>
        <v>A4</v>
      </c>
      <c r="AA73" s="16">
        <f>VLOOKUP(Z73,[4]Sheet1!$B$2:$C$12,2,TRUE)</f>
        <v>7</v>
      </c>
      <c r="AB73" s="103">
        <f t="shared" si="4"/>
        <v>8.6363636363636367</v>
      </c>
      <c r="AC73" s="125" t="str">
        <f t="shared" ref="AC73:AC136" si="5">LEFT($AN73,4)</f>
        <v>11A*</v>
      </c>
      <c r="AD73" s="86" t="s">
        <v>1054</v>
      </c>
      <c r="AE73" s="86" t="s">
        <v>1055</v>
      </c>
      <c r="AF73" s="86" t="s">
        <v>1054</v>
      </c>
      <c r="AG73" s="83"/>
      <c r="AH73" s="83"/>
      <c r="AI73" s="77"/>
      <c r="AJ73" s="193" t="s">
        <v>1054</v>
      </c>
      <c r="AK73" s="77"/>
      <c r="AL73" s="83"/>
      <c r="AM73" s="74" t="s">
        <v>1121</v>
      </c>
      <c r="AN73" s="126" t="str">
        <f t="shared" ref="AN73:AN136" si="6">(COUNTIF($F73:$AA73,"A*")&amp;"A*")&amp;" + "&amp;(COUNTIF($F73:$AA73,"B*")&amp;"B*")&amp;" + "&amp;(COUNTIF($F73:$AA73,"C*")&amp;"C*")&amp;" +  "&amp;(COUNTIF($F73:$AA73,"D")&amp;"D")</f>
        <v>11A* + 0B* + 0C* +  0D</v>
      </c>
    </row>
    <row r="74" spans="1:40" s="87" customFormat="1" ht="46.5" customHeight="1" x14ac:dyDescent="0.25">
      <c r="A74" s="75" t="s">
        <v>359</v>
      </c>
      <c r="B74" s="75" t="s">
        <v>35</v>
      </c>
      <c r="C74" s="153" t="s">
        <v>268</v>
      </c>
      <c r="D74" s="154" t="s">
        <v>751</v>
      </c>
      <c r="E74" s="128" t="s">
        <v>271</v>
      </c>
      <c r="F74" s="128"/>
      <c r="G74" s="128"/>
      <c r="H74" s="128"/>
      <c r="I74" s="128"/>
      <c r="J74" s="128"/>
      <c r="K74" s="128"/>
      <c r="L74" s="128"/>
      <c r="M74" s="128"/>
      <c r="N74" s="128" t="s">
        <v>299</v>
      </c>
      <c r="O74" s="128">
        <v>10</v>
      </c>
      <c r="P74" s="128" t="s">
        <v>299</v>
      </c>
      <c r="Q74" s="128">
        <v>10</v>
      </c>
      <c r="R74" s="128" t="s">
        <v>675</v>
      </c>
      <c r="S74" s="128">
        <f>VLOOKUP(R74,Sheet1!$B$2:$C$12,2,TRUE)</f>
        <v>7</v>
      </c>
      <c r="T74" s="129" t="s">
        <v>675</v>
      </c>
      <c r="U74" s="128">
        <f>VLOOKUP(T74,Sheet1!$B$2:$C$12,2,TRUE)</f>
        <v>7</v>
      </c>
      <c r="V74" s="128" t="str">
        <f>IFERROR(VLOOKUP($D74,'[1]Chi tiet'!$D$7:$L$389,8,0),0)</f>
        <v>A3</v>
      </c>
      <c r="W74" s="128">
        <f>VLOOKUP(V74,Sheet1!$B$2:$C$12,2,TRUE)</f>
        <v>8</v>
      </c>
      <c r="X74" s="128" t="str">
        <f>IFERROR(VLOOKUP($D74,'[2]Gui chi Quynh'!D$7:K$393,7,0),0)</f>
        <v>A3</v>
      </c>
      <c r="Y74" s="128">
        <f>VLOOKUP(X74,Sheet1!$B$2:$C$12,2,TRUE)</f>
        <v>8</v>
      </c>
      <c r="Z74" s="130" t="str">
        <f>IFERROR(VLOOKUP($D74,'[3]Chi tiet'!$D$7:$L$397,8,0),0)</f>
        <v>A3</v>
      </c>
      <c r="AA74" s="128">
        <f>VLOOKUP(Z74,[4]Sheet1!$B$2:$C$12,2,TRUE)</f>
        <v>8</v>
      </c>
      <c r="AB74" s="131">
        <f t="shared" ref="AB74:AB148" si="7">AVERAGE(F74:AA74)</f>
        <v>8.2857142857142865</v>
      </c>
      <c r="AC74" s="132" t="str">
        <f t="shared" si="5"/>
        <v xml:space="preserve">7A* </v>
      </c>
      <c r="AD74" s="133" t="s">
        <v>1054</v>
      </c>
      <c r="AE74" s="133" t="s">
        <v>1055</v>
      </c>
      <c r="AF74" s="133" t="s">
        <v>1054</v>
      </c>
      <c r="AG74" s="134"/>
      <c r="AH74" s="134"/>
      <c r="AI74" s="127"/>
      <c r="AJ74" s="196" t="s">
        <v>1054</v>
      </c>
      <c r="AK74" s="127"/>
      <c r="AL74" s="134" t="s">
        <v>1071</v>
      </c>
      <c r="AM74" s="74" t="s">
        <v>1121</v>
      </c>
      <c r="AN74" s="126" t="str">
        <f t="shared" si="6"/>
        <v>7A* + 0B* + 0C* +  0D</v>
      </c>
    </row>
    <row r="75" spans="1:40" s="87" customFormat="1" ht="31.5" x14ac:dyDescent="0.25">
      <c r="A75" s="75" t="s">
        <v>360</v>
      </c>
      <c r="B75" s="75" t="s">
        <v>307</v>
      </c>
      <c r="C75" s="77" t="s">
        <v>82</v>
      </c>
      <c r="D75" s="74" t="s">
        <v>752</v>
      </c>
      <c r="E75" s="74" t="s">
        <v>646</v>
      </c>
      <c r="F75" s="74" t="s">
        <v>299</v>
      </c>
      <c r="G75" s="74">
        <v>10</v>
      </c>
      <c r="H75" s="74" t="s">
        <v>299</v>
      </c>
      <c r="I75" s="74">
        <v>10</v>
      </c>
      <c r="J75" s="74" t="s">
        <v>299</v>
      </c>
      <c r="K75" s="74">
        <v>10</v>
      </c>
      <c r="L75" s="74" t="s">
        <v>299</v>
      </c>
      <c r="M75" s="74">
        <v>10</v>
      </c>
      <c r="N75" s="74" t="s">
        <v>299</v>
      </c>
      <c r="O75" s="74">
        <v>10</v>
      </c>
      <c r="P75" s="74" t="s">
        <v>299</v>
      </c>
      <c r="Q75" s="74">
        <v>10</v>
      </c>
      <c r="R75" s="74" t="s">
        <v>673</v>
      </c>
      <c r="S75" s="74">
        <f>VLOOKUP(R75,Sheet1!$B$2:$C$12,2,TRUE)</f>
        <v>9</v>
      </c>
      <c r="T75" s="75" t="s">
        <v>673</v>
      </c>
      <c r="U75" s="74">
        <f>VLOOKUP(T75,Sheet1!$B$2:$C$12,2,TRUE)</f>
        <v>9</v>
      </c>
      <c r="V75" s="74" t="str">
        <f>IFERROR(VLOOKUP($D75,'[1]Chi tiet'!$D$7:$L$389,8,0),0)</f>
        <v>A1</v>
      </c>
      <c r="W75" s="74">
        <f>VLOOKUP(V75,Sheet1!$B$2:$C$12,2,TRUE)</f>
        <v>10</v>
      </c>
      <c r="X75" s="74" t="str">
        <f>IFERROR(VLOOKUP($D75,'[2]Gui chi Quynh'!D$7:K$393,7,0),0)</f>
        <v>A1</v>
      </c>
      <c r="Y75" s="74">
        <f>VLOOKUP(X75,Sheet1!$B$2:$C$12,2,TRUE)</f>
        <v>10</v>
      </c>
      <c r="Z75" s="10" t="str">
        <f>IFERROR(VLOOKUP($D75,'[3]Chi tiet'!$D$7:$L$397,8,0),0)</f>
        <v>A1</v>
      </c>
      <c r="AA75" s="16">
        <f>VLOOKUP(Z75,[4]Sheet1!$B$2:$C$12,2,TRUE)</f>
        <v>10</v>
      </c>
      <c r="AB75" s="103">
        <f t="shared" si="7"/>
        <v>9.8181818181818183</v>
      </c>
      <c r="AC75" s="125" t="str">
        <f t="shared" si="5"/>
        <v>11A*</v>
      </c>
      <c r="AD75" s="86" t="s">
        <v>1054</v>
      </c>
      <c r="AE75" s="86" t="s">
        <v>1055</v>
      </c>
      <c r="AF75" s="86" t="s">
        <v>1054</v>
      </c>
      <c r="AG75" s="83"/>
      <c r="AH75" s="86" t="s">
        <v>1054</v>
      </c>
      <c r="AI75" s="77"/>
      <c r="AJ75" s="193" t="s">
        <v>1054</v>
      </c>
      <c r="AK75" s="77"/>
      <c r="AL75" s="83"/>
      <c r="AM75" s="74"/>
      <c r="AN75" s="126" t="str">
        <f t="shared" si="6"/>
        <v>11A* + 0B* + 0C* +  0D</v>
      </c>
    </row>
    <row r="76" spans="1:40" s="87" customFormat="1" ht="31.5" x14ac:dyDescent="0.25">
      <c r="A76" s="75" t="s">
        <v>361</v>
      </c>
      <c r="B76" s="75" t="s">
        <v>309</v>
      </c>
      <c r="C76" s="77" t="s">
        <v>83</v>
      </c>
      <c r="D76" s="74" t="s">
        <v>754</v>
      </c>
      <c r="E76" s="74" t="s">
        <v>646</v>
      </c>
      <c r="F76" s="74" t="s">
        <v>299</v>
      </c>
      <c r="G76" s="74">
        <v>10</v>
      </c>
      <c r="H76" s="74" t="s">
        <v>299</v>
      </c>
      <c r="I76" s="74">
        <v>10</v>
      </c>
      <c r="J76" s="74" t="s">
        <v>299</v>
      </c>
      <c r="K76" s="74">
        <v>10</v>
      </c>
      <c r="L76" s="74" t="s">
        <v>299</v>
      </c>
      <c r="M76" s="74">
        <v>10</v>
      </c>
      <c r="N76" s="74" t="s">
        <v>299</v>
      </c>
      <c r="O76" s="74">
        <v>10</v>
      </c>
      <c r="P76" s="74" t="s">
        <v>299</v>
      </c>
      <c r="Q76" s="74">
        <v>10</v>
      </c>
      <c r="R76" s="74" t="s">
        <v>674</v>
      </c>
      <c r="S76" s="74">
        <f>VLOOKUP(R76,Sheet1!$B$2:$C$12,2,TRUE)</f>
        <v>8</v>
      </c>
      <c r="T76" s="75" t="s">
        <v>675</v>
      </c>
      <c r="U76" s="74">
        <f>VLOOKUP(T76,Sheet1!$B$2:$C$12,2,TRUE)</f>
        <v>7</v>
      </c>
      <c r="V76" s="74" t="str">
        <f>IFERROR(VLOOKUP($D76,'[1]Chi tiet'!$D$7:$L$389,8,0),0)</f>
        <v>A3</v>
      </c>
      <c r="W76" s="74">
        <f>VLOOKUP(V76,Sheet1!$B$2:$C$12,2,TRUE)</f>
        <v>8</v>
      </c>
      <c r="X76" s="74" t="str">
        <f>IFERROR(VLOOKUP($D76,'[2]Gui chi Quynh'!D$7:K$393,7,0),0)</f>
        <v>A3</v>
      </c>
      <c r="Y76" s="74">
        <f>VLOOKUP(X76,Sheet1!$B$2:$C$12,2,TRUE)</f>
        <v>8</v>
      </c>
      <c r="Z76" s="10" t="str">
        <f>IFERROR(VLOOKUP($D76,'[3]Chi tiet'!$D$7:$L$397,8,0),0)</f>
        <v>A3</v>
      </c>
      <c r="AA76" s="16">
        <f>VLOOKUP(Z76,[4]Sheet1!$B$2:$C$12,2,TRUE)</f>
        <v>8</v>
      </c>
      <c r="AB76" s="103">
        <f t="shared" si="7"/>
        <v>9</v>
      </c>
      <c r="AC76" s="125" t="str">
        <f t="shared" si="5"/>
        <v>11A*</v>
      </c>
      <c r="AD76" s="86" t="s">
        <v>1054</v>
      </c>
      <c r="AE76" s="86" t="s">
        <v>1055</v>
      </c>
      <c r="AF76" s="86" t="s">
        <v>1054</v>
      </c>
      <c r="AG76" s="83"/>
      <c r="AH76" s="83"/>
      <c r="AI76" s="77"/>
      <c r="AJ76" s="193" t="s">
        <v>1054</v>
      </c>
      <c r="AK76" s="77"/>
      <c r="AL76" s="83"/>
      <c r="AM76" s="74"/>
      <c r="AN76" s="126" t="str">
        <f t="shared" si="6"/>
        <v>11A* + 0B* + 0C* +  0D</v>
      </c>
    </row>
    <row r="77" spans="1:40" s="87" customFormat="1" ht="31.5" x14ac:dyDescent="0.25">
      <c r="A77" s="75" t="s">
        <v>362</v>
      </c>
      <c r="B77" s="75" t="s">
        <v>310</v>
      </c>
      <c r="C77" s="77" t="s">
        <v>85</v>
      </c>
      <c r="D77" s="74" t="s">
        <v>755</v>
      </c>
      <c r="E77" s="74" t="s">
        <v>646</v>
      </c>
      <c r="F77" s="74" t="s">
        <v>299</v>
      </c>
      <c r="G77" s="74">
        <v>10</v>
      </c>
      <c r="H77" s="74" t="s">
        <v>299</v>
      </c>
      <c r="I77" s="74">
        <v>10</v>
      </c>
      <c r="J77" s="74" t="s">
        <v>299</v>
      </c>
      <c r="K77" s="74">
        <v>10</v>
      </c>
      <c r="L77" s="74" t="s">
        <v>299</v>
      </c>
      <c r="M77" s="74">
        <v>10</v>
      </c>
      <c r="N77" s="74" t="s">
        <v>299</v>
      </c>
      <c r="O77" s="74">
        <v>10</v>
      </c>
      <c r="P77" s="74" t="s">
        <v>299</v>
      </c>
      <c r="Q77" s="74">
        <v>10</v>
      </c>
      <c r="R77" s="74" t="s">
        <v>675</v>
      </c>
      <c r="S77" s="74">
        <f>VLOOKUP(R77,Sheet1!$B$2:$C$12,2,TRUE)</f>
        <v>7</v>
      </c>
      <c r="T77" s="75" t="s">
        <v>675</v>
      </c>
      <c r="U77" s="74">
        <f>VLOOKUP(T77,Sheet1!$B$2:$C$12,2,TRUE)</f>
        <v>7</v>
      </c>
      <c r="V77" s="74" t="str">
        <f>IFERROR(VLOOKUP($D77,'[1]Chi tiet'!$D$7:$L$389,8,0),0)</f>
        <v>A3</v>
      </c>
      <c r="W77" s="74">
        <f>VLOOKUP(V77,Sheet1!$B$2:$C$12,2,TRUE)</f>
        <v>8</v>
      </c>
      <c r="X77" s="74" t="str">
        <f>IFERROR(VLOOKUP($D77,'[2]Gui chi Quynh'!D$7:K$393,7,0),0)</f>
        <v>A3</v>
      </c>
      <c r="Y77" s="74">
        <f>VLOOKUP(X77,Sheet1!$B$2:$C$12,2,TRUE)</f>
        <v>8</v>
      </c>
      <c r="Z77" s="10" t="str">
        <f>IFERROR(VLOOKUP($D77,'[3]Chi tiet'!$D$7:$L$397,8,0),0)</f>
        <v>A3</v>
      </c>
      <c r="AA77" s="16">
        <f>VLOOKUP(Z77,[4]Sheet1!$B$2:$C$12,2,TRUE)</f>
        <v>8</v>
      </c>
      <c r="AB77" s="103">
        <f t="shared" si="7"/>
        <v>8.9090909090909083</v>
      </c>
      <c r="AC77" s="125" t="str">
        <f t="shared" si="5"/>
        <v>11A*</v>
      </c>
      <c r="AD77" s="86" t="s">
        <v>1054</v>
      </c>
      <c r="AE77" s="86" t="s">
        <v>1055</v>
      </c>
      <c r="AF77" s="86" t="s">
        <v>1054</v>
      </c>
      <c r="AG77" s="83"/>
      <c r="AH77" s="83"/>
      <c r="AI77" s="77"/>
      <c r="AJ77" s="193" t="s">
        <v>1054</v>
      </c>
      <c r="AK77" s="77"/>
      <c r="AL77" s="83"/>
      <c r="AM77" s="74"/>
      <c r="AN77" s="126" t="str">
        <f t="shared" si="6"/>
        <v>11A* + 0B* + 0C* +  0D</v>
      </c>
    </row>
    <row r="78" spans="1:40" s="87" customFormat="1" ht="31.5" x14ac:dyDescent="0.25">
      <c r="A78" s="75" t="s">
        <v>363</v>
      </c>
      <c r="B78" s="75" t="s">
        <v>311</v>
      </c>
      <c r="C78" s="77" t="s">
        <v>4</v>
      </c>
      <c r="D78" s="74" t="s">
        <v>756</v>
      </c>
      <c r="E78" s="74" t="s">
        <v>646</v>
      </c>
      <c r="F78" s="74" t="s">
        <v>299</v>
      </c>
      <c r="G78" s="74">
        <v>10</v>
      </c>
      <c r="H78" s="74" t="s">
        <v>299</v>
      </c>
      <c r="I78" s="74">
        <v>10</v>
      </c>
      <c r="J78" s="74" t="s">
        <v>299</v>
      </c>
      <c r="K78" s="74">
        <v>10</v>
      </c>
      <c r="L78" s="74" t="s">
        <v>299</v>
      </c>
      <c r="M78" s="74">
        <v>10</v>
      </c>
      <c r="N78" s="74" t="s">
        <v>299</v>
      </c>
      <c r="O78" s="74">
        <v>10</v>
      </c>
      <c r="P78" s="74" t="s">
        <v>299</v>
      </c>
      <c r="Q78" s="74">
        <v>10</v>
      </c>
      <c r="R78" s="74" t="s">
        <v>674</v>
      </c>
      <c r="S78" s="74">
        <f>VLOOKUP(R78,Sheet1!$B$2:$C$12,2,TRUE)</f>
        <v>8</v>
      </c>
      <c r="T78" s="75" t="s">
        <v>674</v>
      </c>
      <c r="U78" s="74">
        <f>VLOOKUP(T78,Sheet1!$B$2:$C$12,2,TRUE)</f>
        <v>8</v>
      </c>
      <c r="V78" s="74" t="str">
        <f>IFERROR(VLOOKUP($D78,'[1]Chi tiet'!$D$7:$L$389,8,0),0)</f>
        <v>A2</v>
      </c>
      <c r="W78" s="74">
        <f>VLOOKUP(V78,Sheet1!$B$2:$C$12,2,TRUE)</f>
        <v>9</v>
      </c>
      <c r="X78" s="74" t="str">
        <f>IFERROR(VLOOKUP($D78,'[2]Gui chi Quynh'!D$7:K$393,7,0),0)</f>
        <v>A2</v>
      </c>
      <c r="Y78" s="74">
        <f>VLOOKUP(X78,Sheet1!$B$2:$C$12,2,TRUE)</f>
        <v>9</v>
      </c>
      <c r="Z78" s="10" t="str">
        <f>IFERROR(VLOOKUP($D78,'[3]Chi tiet'!$D$7:$L$397,8,0),0)</f>
        <v>A2</v>
      </c>
      <c r="AA78" s="16">
        <f>VLOOKUP(Z78,[4]Sheet1!$B$2:$C$12,2,TRUE)</f>
        <v>9</v>
      </c>
      <c r="AB78" s="103">
        <f t="shared" si="7"/>
        <v>9.3636363636363633</v>
      </c>
      <c r="AC78" s="125" t="str">
        <f t="shared" si="5"/>
        <v>11A*</v>
      </c>
      <c r="AD78" s="86" t="s">
        <v>1054</v>
      </c>
      <c r="AE78" s="86" t="s">
        <v>1055</v>
      </c>
      <c r="AF78" s="86" t="s">
        <v>1054</v>
      </c>
      <c r="AG78" s="83"/>
      <c r="AH78" s="83"/>
      <c r="AI78" s="77"/>
      <c r="AJ78" s="193" t="s">
        <v>1054</v>
      </c>
      <c r="AK78" s="77"/>
      <c r="AL78" s="83"/>
      <c r="AM78" s="74"/>
      <c r="AN78" s="126" t="str">
        <f t="shared" si="6"/>
        <v>11A* + 0B* + 0C* +  0D</v>
      </c>
    </row>
    <row r="79" spans="1:40" s="87" customFormat="1" ht="31.5" x14ac:dyDescent="0.25">
      <c r="A79" s="75" t="s">
        <v>364</v>
      </c>
      <c r="B79" s="75" t="s">
        <v>324</v>
      </c>
      <c r="C79" s="77" t="s">
        <v>277</v>
      </c>
      <c r="D79" s="74" t="s">
        <v>825</v>
      </c>
      <c r="E79" s="74" t="s">
        <v>646</v>
      </c>
      <c r="F79" s="74" t="s">
        <v>299</v>
      </c>
      <c r="G79" s="74">
        <v>10</v>
      </c>
      <c r="H79" s="74" t="s">
        <v>299</v>
      </c>
      <c r="I79" s="74">
        <v>10</v>
      </c>
      <c r="J79" s="74" t="s">
        <v>299</v>
      </c>
      <c r="K79" s="74">
        <v>10</v>
      </c>
      <c r="L79" s="74" t="s">
        <v>299</v>
      </c>
      <c r="M79" s="74">
        <v>10</v>
      </c>
      <c r="N79" s="74" t="s">
        <v>299</v>
      </c>
      <c r="O79" s="74">
        <v>10</v>
      </c>
      <c r="P79" s="74" t="s">
        <v>299</v>
      </c>
      <c r="Q79" s="74">
        <v>10</v>
      </c>
      <c r="R79" s="74" t="s">
        <v>673</v>
      </c>
      <c r="S79" s="74">
        <f>VLOOKUP(R79,Sheet1!$B$2:$C$12,2,TRUE)</f>
        <v>9</v>
      </c>
      <c r="T79" s="75" t="s">
        <v>673</v>
      </c>
      <c r="U79" s="74">
        <f>VLOOKUP(T79,Sheet1!$B$2:$C$12,2,TRUE)</f>
        <v>9</v>
      </c>
      <c r="V79" s="74" t="str">
        <f>IFERROR(VLOOKUP($D79,'[1]Chi tiet'!$D$7:$L$389,8,0),0)</f>
        <v>A2</v>
      </c>
      <c r="W79" s="74">
        <f>VLOOKUP(V79,Sheet1!$B$2:$C$12,2,TRUE)</f>
        <v>9</v>
      </c>
      <c r="X79" s="74" t="str">
        <f>IFERROR(VLOOKUP($D79,'[2]Gui chi Quynh'!D$7:K$393,7,0),0)</f>
        <v>A2</v>
      </c>
      <c r="Y79" s="74">
        <f>VLOOKUP(X79,Sheet1!$B$2:$C$12,2,TRUE)</f>
        <v>9</v>
      </c>
      <c r="Z79" s="10" t="str">
        <f>IFERROR(VLOOKUP($D79,'[3]Chi tiet'!$D$7:$L$397,8,0),0)</f>
        <v>A2</v>
      </c>
      <c r="AA79" s="16">
        <f>VLOOKUP(Z79,[4]Sheet1!$B$2:$C$12,2,TRUE)</f>
        <v>9</v>
      </c>
      <c r="AB79" s="103">
        <f t="shared" si="7"/>
        <v>9.545454545454545</v>
      </c>
      <c r="AC79" s="125" t="str">
        <f t="shared" si="5"/>
        <v>11A*</v>
      </c>
      <c r="AD79" s="74" t="s">
        <v>1054</v>
      </c>
      <c r="AE79" s="86" t="s">
        <v>1054</v>
      </c>
      <c r="AF79" s="86" t="s">
        <v>1054</v>
      </c>
      <c r="AG79" s="83"/>
      <c r="AH79" s="83"/>
      <c r="AI79" s="77"/>
      <c r="AJ79" s="193" t="s">
        <v>1054</v>
      </c>
      <c r="AK79" s="77"/>
      <c r="AL79" s="83"/>
      <c r="AM79" s="74"/>
      <c r="AN79" s="126" t="str">
        <f t="shared" si="6"/>
        <v>11A* + 0B* + 0C* +  0D</v>
      </c>
    </row>
    <row r="80" spans="1:40" s="87" customFormat="1" ht="31.5" x14ac:dyDescent="0.25">
      <c r="A80" s="75" t="s">
        <v>365</v>
      </c>
      <c r="B80" s="75" t="s">
        <v>312</v>
      </c>
      <c r="C80" s="77" t="s">
        <v>248</v>
      </c>
      <c r="D80" s="74" t="s">
        <v>757</v>
      </c>
      <c r="E80" s="74" t="s">
        <v>646</v>
      </c>
      <c r="F80" s="74" t="s">
        <v>299</v>
      </c>
      <c r="G80" s="74">
        <v>10</v>
      </c>
      <c r="H80" s="74" t="s">
        <v>299</v>
      </c>
      <c r="I80" s="74">
        <v>10</v>
      </c>
      <c r="J80" s="74" t="s">
        <v>299</v>
      </c>
      <c r="K80" s="74">
        <v>10</v>
      </c>
      <c r="L80" s="74" t="s">
        <v>299</v>
      </c>
      <c r="M80" s="74">
        <v>10</v>
      </c>
      <c r="N80" s="74" t="s">
        <v>299</v>
      </c>
      <c r="O80" s="74">
        <v>10</v>
      </c>
      <c r="P80" s="74" t="s">
        <v>299</v>
      </c>
      <c r="Q80" s="74">
        <v>10</v>
      </c>
      <c r="R80" s="74" t="s">
        <v>674</v>
      </c>
      <c r="S80" s="74">
        <f>VLOOKUP(R80,Sheet1!$B$2:$C$12,2,TRUE)</f>
        <v>8</v>
      </c>
      <c r="T80" s="75" t="s">
        <v>673</v>
      </c>
      <c r="U80" s="74">
        <f>VLOOKUP(T80,Sheet1!$B$2:$C$12,2,TRUE)</f>
        <v>9</v>
      </c>
      <c r="V80" s="74" t="str">
        <f>IFERROR(VLOOKUP($D80,'[1]Chi tiet'!$D$7:$L$389,8,0),0)</f>
        <v>A3</v>
      </c>
      <c r="W80" s="74">
        <f>VLOOKUP(V80,Sheet1!$B$2:$C$12,2,TRUE)</f>
        <v>8</v>
      </c>
      <c r="X80" s="74" t="str">
        <f>IFERROR(VLOOKUP($D80,'[2]Gui chi Quynh'!D$7:K$393,7,0),0)</f>
        <v>A3</v>
      </c>
      <c r="Y80" s="74">
        <f>VLOOKUP(X80,Sheet1!$B$2:$C$12,2,TRUE)</f>
        <v>8</v>
      </c>
      <c r="Z80" s="10" t="str">
        <f>IFERROR(VLOOKUP($D80,'[3]Chi tiet'!$D$7:$L$397,8,0),0)</f>
        <v>A2</v>
      </c>
      <c r="AA80" s="16">
        <f>VLOOKUP(Z80,[4]Sheet1!$B$2:$C$12,2,TRUE)</f>
        <v>9</v>
      </c>
      <c r="AB80" s="103">
        <f t="shared" si="7"/>
        <v>9.2727272727272734</v>
      </c>
      <c r="AC80" s="125" t="str">
        <f t="shared" si="5"/>
        <v>11A*</v>
      </c>
      <c r="AD80" s="86" t="s">
        <v>1054</v>
      </c>
      <c r="AE80" s="86" t="s">
        <v>1055</v>
      </c>
      <c r="AF80" s="86" t="s">
        <v>1054</v>
      </c>
      <c r="AG80" s="83"/>
      <c r="AH80" s="83"/>
      <c r="AI80" s="77"/>
      <c r="AJ80" s="193" t="s">
        <v>1054</v>
      </c>
      <c r="AK80" s="77"/>
      <c r="AL80" s="83"/>
      <c r="AM80" s="74"/>
      <c r="AN80" s="126" t="str">
        <f t="shared" si="6"/>
        <v>11A* + 0B* + 0C* +  0D</v>
      </c>
    </row>
    <row r="81" spans="1:40" s="87" customFormat="1" ht="31.5" x14ac:dyDescent="0.25">
      <c r="A81" s="75" t="s">
        <v>366</v>
      </c>
      <c r="B81" s="75" t="s">
        <v>313</v>
      </c>
      <c r="C81" s="77" t="s">
        <v>86</v>
      </c>
      <c r="D81" s="74" t="s">
        <v>758</v>
      </c>
      <c r="E81" s="74" t="s">
        <v>646</v>
      </c>
      <c r="F81" s="74" t="s">
        <v>299</v>
      </c>
      <c r="G81" s="74">
        <v>10</v>
      </c>
      <c r="H81" s="74" t="s">
        <v>299</v>
      </c>
      <c r="I81" s="74">
        <v>10</v>
      </c>
      <c r="J81" s="74" t="s">
        <v>299</v>
      </c>
      <c r="K81" s="74">
        <v>10</v>
      </c>
      <c r="L81" s="74" t="s">
        <v>299</v>
      </c>
      <c r="M81" s="74">
        <v>10</v>
      </c>
      <c r="N81" s="74" t="s">
        <v>299</v>
      </c>
      <c r="O81" s="74">
        <v>10</v>
      </c>
      <c r="P81" s="74" t="s">
        <v>299</v>
      </c>
      <c r="Q81" s="74">
        <v>10</v>
      </c>
      <c r="R81" s="74" t="s">
        <v>674</v>
      </c>
      <c r="S81" s="74">
        <f>VLOOKUP(R81,Sheet1!$B$2:$C$12,2,TRUE)</f>
        <v>8</v>
      </c>
      <c r="T81" s="75" t="s">
        <v>673</v>
      </c>
      <c r="U81" s="74">
        <f>VLOOKUP(T81,Sheet1!$B$2:$C$12,2,TRUE)</f>
        <v>9</v>
      </c>
      <c r="V81" s="74" t="str">
        <f>IFERROR(VLOOKUP($D81,'[1]Chi tiet'!$D$7:$L$389,8,0),0)</f>
        <v>A1</v>
      </c>
      <c r="W81" s="74">
        <f>VLOOKUP(V81,Sheet1!$B$2:$C$12,2,TRUE)</f>
        <v>10</v>
      </c>
      <c r="X81" s="74" t="str">
        <f>IFERROR(VLOOKUP($D81,'[2]Gui chi Quynh'!D$7:K$393,7,0),0)</f>
        <v>A1</v>
      </c>
      <c r="Y81" s="74">
        <f>VLOOKUP(X81,Sheet1!$B$2:$C$12,2,TRUE)</f>
        <v>10</v>
      </c>
      <c r="Z81" s="10" t="str">
        <f>IFERROR(VLOOKUP($D81,'[3]Chi tiet'!$D$7:$L$397,8,0),0)</f>
        <v>A2</v>
      </c>
      <c r="AA81" s="16">
        <f>VLOOKUP(Z81,[4]Sheet1!$B$2:$C$12,2,TRUE)</f>
        <v>9</v>
      </c>
      <c r="AB81" s="103">
        <f t="shared" si="7"/>
        <v>9.6363636363636367</v>
      </c>
      <c r="AC81" s="125" t="str">
        <f t="shared" si="5"/>
        <v>11A*</v>
      </c>
      <c r="AD81" s="86" t="s">
        <v>1054</v>
      </c>
      <c r="AE81" s="86" t="s">
        <v>1054</v>
      </c>
      <c r="AF81" s="86" t="s">
        <v>1054</v>
      </c>
      <c r="AG81" s="83"/>
      <c r="AH81" s="83"/>
      <c r="AI81" s="77"/>
      <c r="AJ81" s="193" t="s">
        <v>1054</v>
      </c>
      <c r="AK81" s="77"/>
      <c r="AL81" s="83"/>
      <c r="AM81" s="74" t="s">
        <v>1121</v>
      </c>
      <c r="AN81" s="126" t="str">
        <f t="shared" si="6"/>
        <v>11A* + 0B* + 0C* +  0D</v>
      </c>
    </row>
    <row r="82" spans="1:40" s="87" customFormat="1" ht="31.5" x14ac:dyDescent="0.25">
      <c r="A82" s="75" t="s">
        <v>367</v>
      </c>
      <c r="B82" s="75" t="s">
        <v>307</v>
      </c>
      <c r="C82" s="77" t="s">
        <v>87</v>
      </c>
      <c r="D82" s="74" t="s">
        <v>759</v>
      </c>
      <c r="E82" s="74" t="s">
        <v>647</v>
      </c>
      <c r="F82" s="74" t="s">
        <v>299</v>
      </c>
      <c r="G82" s="74">
        <v>10</v>
      </c>
      <c r="H82" s="74" t="s">
        <v>299</v>
      </c>
      <c r="I82" s="74">
        <v>10</v>
      </c>
      <c r="J82" s="74" t="s">
        <v>299</v>
      </c>
      <c r="K82" s="74">
        <v>10</v>
      </c>
      <c r="L82" s="74" t="s">
        <v>299</v>
      </c>
      <c r="M82" s="74">
        <v>10</v>
      </c>
      <c r="N82" s="74" t="s">
        <v>299</v>
      </c>
      <c r="O82" s="74">
        <v>10</v>
      </c>
      <c r="P82" s="74" t="s">
        <v>299</v>
      </c>
      <c r="Q82" s="74">
        <v>10</v>
      </c>
      <c r="R82" s="74" t="s">
        <v>673</v>
      </c>
      <c r="S82" s="74">
        <f>VLOOKUP(R82,Sheet1!$B$2:$C$12,2,TRUE)</f>
        <v>9</v>
      </c>
      <c r="T82" s="75" t="s">
        <v>673</v>
      </c>
      <c r="U82" s="74">
        <f>VLOOKUP(T82,Sheet1!$B$2:$C$12,2,TRUE)</f>
        <v>9</v>
      </c>
      <c r="V82" s="74" t="str">
        <f>IFERROR(VLOOKUP($D82,'[1]Chi tiet'!$D$7:$L$389,8,0),0)</f>
        <v>A1</v>
      </c>
      <c r="W82" s="74">
        <f>VLOOKUP(V82,Sheet1!$B$2:$C$12,2,TRUE)</f>
        <v>10</v>
      </c>
      <c r="X82" s="74" t="str">
        <f>IFERROR(VLOOKUP($D82,'[2]Gui chi Quynh'!D$7:K$393,7,0),0)</f>
        <v>A1</v>
      </c>
      <c r="Y82" s="74">
        <f>VLOOKUP(X82,Sheet1!$B$2:$C$12,2,TRUE)</f>
        <v>10</v>
      </c>
      <c r="Z82" s="10" t="str">
        <f>IFERROR(VLOOKUP($D82,'[3]Chi tiet'!$D$7:$L$397,8,0),0)</f>
        <v>A1</v>
      </c>
      <c r="AA82" s="16">
        <f>VLOOKUP(Z82,[4]Sheet1!$B$2:$C$12,2,TRUE)</f>
        <v>10</v>
      </c>
      <c r="AB82" s="103">
        <f t="shared" si="7"/>
        <v>9.8181818181818183</v>
      </c>
      <c r="AC82" s="125" t="str">
        <f t="shared" si="5"/>
        <v>11A*</v>
      </c>
      <c r="AD82" s="86" t="s">
        <v>1054</v>
      </c>
      <c r="AE82" s="86" t="s">
        <v>1054</v>
      </c>
      <c r="AF82" s="86" t="s">
        <v>1054</v>
      </c>
      <c r="AG82" s="83"/>
      <c r="AH82" s="86" t="s">
        <v>1054</v>
      </c>
      <c r="AI82" s="77"/>
      <c r="AJ82" s="193" t="s">
        <v>1054</v>
      </c>
      <c r="AK82" s="77"/>
      <c r="AL82" s="83"/>
      <c r="AM82" s="74"/>
      <c r="AN82" s="126" t="str">
        <f t="shared" si="6"/>
        <v>11A* + 0B* + 0C* +  0D</v>
      </c>
    </row>
    <row r="83" spans="1:40" s="87" customFormat="1" ht="31.5" x14ac:dyDescent="0.25">
      <c r="A83" s="75" t="s">
        <v>368</v>
      </c>
      <c r="B83" s="75" t="s">
        <v>308</v>
      </c>
      <c r="C83" s="77" t="s">
        <v>88</v>
      </c>
      <c r="D83" s="74" t="s">
        <v>760</v>
      </c>
      <c r="E83" s="74" t="s">
        <v>647</v>
      </c>
      <c r="F83" s="74" t="s">
        <v>299</v>
      </c>
      <c r="G83" s="74">
        <v>10</v>
      </c>
      <c r="H83" s="74" t="s">
        <v>299</v>
      </c>
      <c r="I83" s="74">
        <v>10</v>
      </c>
      <c r="J83" s="74" t="s">
        <v>299</v>
      </c>
      <c r="K83" s="74">
        <v>10</v>
      </c>
      <c r="L83" s="74" t="s">
        <v>299</v>
      </c>
      <c r="M83" s="74">
        <v>10</v>
      </c>
      <c r="N83" s="74" t="s">
        <v>299</v>
      </c>
      <c r="O83" s="74">
        <v>10</v>
      </c>
      <c r="P83" s="74" t="s">
        <v>299</v>
      </c>
      <c r="Q83" s="74">
        <v>10</v>
      </c>
      <c r="R83" s="74" t="s">
        <v>674</v>
      </c>
      <c r="S83" s="74">
        <f>VLOOKUP(R83,Sheet1!$B$2:$C$12,2,TRUE)</f>
        <v>8</v>
      </c>
      <c r="T83" s="75" t="s">
        <v>675</v>
      </c>
      <c r="U83" s="74">
        <f>VLOOKUP(T83,Sheet1!$B$2:$C$12,2,TRUE)</f>
        <v>7</v>
      </c>
      <c r="V83" s="74" t="str">
        <f>IFERROR(VLOOKUP($D83,'[1]Chi tiet'!$D$7:$L$389,8,0),0)</f>
        <v>A3</v>
      </c>
      <c r="W83" s="74">
        <f>VLOOKUP(V83,Sheet1!$B$2:$C$12,2,TRUE)</f>
        <v>8</v>
      </c>
      <c r="X83" s="74" t="str">
        <f>IFERROR(VLOOKUP($D83,'[2]Gui chi Quynh'!D$7:K$393,7,0),0)</f>
        <v>A3</v>
      </c>
      <c r="Y83" s="74">
        <f>VLOOKUP(X83,Sheet1!$B$2:$C$12,2,TRUE)</f>
        <v>8</v>
      </c>
      <c r="Z83" s="10" t="str">
        <f>IFERROR(VLOOKUP($D83,'[3]Chi tiet'!$D$7:$L$397,8,0),0)</f>
        <v>A4</v>
      </c>
      <c r="AA83" s="16">
        <f>VLOOKUP(Z83,[4]Sheet1!$B$2:$C$12,2,TRUE)</f>
        <v>7</v>
      </c>
      <c r="AB83" s="103">
        <f t="shared" si="7"/>
        <v>8.9090909090909083</v>
      </c>
      <c r="AC83" s="125" t="str">
        <f t="shared" si="5"/>
        <v>11A*</v>
      </c>
      <c r="AD83" s="86" t="s">
        <v>1054</v>
      </c>
      <c r="AE83" s="86" t="s">
        <v>1054</v>
      </c>
      <c r="AF83" s="86" t="s">
        <v>1054</v>
      </c>
      <c r="AG83" s="83"/>
      <c r="AH83" s="83"/>
      <c r="AI83" s="77"/>
      <c r="AJ83" s="193" t="s">
        <v>1054</v>
      </c>
      <c r="AK83" s="77"/>
      <c r="AL83" s="83"/>
      <c r="AM83" s="74" t="s">
        <v>1121</v>
      </c>
      <c r="AN83" s="126" t="str">
        <f t="shared" si="6"/>
        <v>11A* + 0B* + 0C* +  0D</v>
      </c>
    </row>
    <row r="84" spans="1:40" s="87" customFormat="1" ht="50.25" customHeight="1" x14ac:dyDescent="0.25">
      <c r="A84" s="75" t="s">
        <v>369</v>
      </c>
      <c r="B84" s="75" t="s">
        <v>310</v>
      </c>
      <c r="C84" s="127" t="s">
        <v>648</v>
      </c>
      <c r="D84" s="128" t="s">
        <v>761</v>
      </c>
      <c r="E84" s="128" t="s">
        <v>1037</v>
      </c>
      <c r="F84" s="128"/>
      <c r="G84" s="128"/>
      <c r="H84" s="128"/>
      <c r="I84" s="128"/>
      <c r="J84" s="128"/>
      <c r="K84" s="128">
        <v>10</v>
      </c>
      <c r="L84" s="128"/>
      <c r="M84" s="128">
        <v>10</v>
      </c>
      <c r="N84" s="128" t="s">
        <v>299</v>
      </c>
      <c r="O84" s="128">
        <v>10</v>
      </c>
      <c r="P84" s="128" t="s">
        <v>299</v>
      </c>
      <c r="Q84" s="128">
        <v>10</v>
      </c>
      <c r="R84" s="128" t="s">
        <v>675</v>
      </c>
      <c r="S84" s="128">
        <f>VLOOKUP(R84,Sheet1!$B$2:$C$12,2,TRUE)</f>
        <v>7</v>
      </c>
      <c r="T84" s="129" t="s">
        <v>675</v>
      </c>
      <c r="U84" s="128">
        <f>VLOOKUP(T84,Sheet1!$B$2:$C$12,2,TRUE)</f>
        <v>7</v>
      </c>
      <c r="V84" s="128" t="str">
        <f>IFERROR(VLOOKUP($D84,'[1]Chi tiet'!$D$7:$L$389,8,0),0)</f>
        <v>A4</v>
      </c>
      <c r="W84" s="128">
        <f>VLOOKUP(V84,Sheet1!$B$2:$C$12,2,TRUE)</f>
        <v>7</v>
      </c>
      <c r="X84" s="128" t="str">
        <f>IFERROR(VLOOKUP($D84,'[2]Gui chi Quynh'!D$7:K$393,7,0),0)</f>
        <v>A4</v>
      </c>
      <c r="Y84" s="128">
        <f>VLOOKUP(X84,Sheet1!$B$2:$C$12,2,TRUE)</f>
        <v>7</v>
      </c>
      <c r="Z84" s="130" t="str">
        <f>IFERROR(VLOOKUP($D84,'[3]Chi tiet'!$D$7:$L$397,8,0),0)</f>
        <v>A4</v>
      </c>
      <c r="AA84" s="128">
        <f>VLOOKUP(Z84,[4]Sheet1!$B$2:$C$12,2,TRUE)</f>
        <v>7</v>
      </c>
      <c r="AB84" s="131">
        <f t="shared" si="7"/>
        <v>8.3333333333333339</v>
      </c>
      <c r="AC84" s="132" t="str">
        <f t="shared" si="5"/>
        <v xml:space="preserve">7A* </v>
      </c>
      <c r="AD84" s="133" t="s">
        <v>1054</v>
      </c>
      <c r="AE84" s="133" t="s">
        <v>1054</v>
      </c>
      <c r="AF84" s="133" t="s">
        <v>1054</v>
      </c>
      <c r="AG84" s="140"/>
      <c r="AH84" s="134"/>
      <c r="AI84" s="127"/>
      <c r="AJ84" s="196" t="s">
        <v>1054</v>
      </c>
      <c r="AK84" s="127"/>
      <c r="AL84" s="140" t="s">
        <v>1036</v>
      </c>
      <c r="AM84" s="74" t="s">
        <v>1121</v>
      </c>
      <c r="AN84" s="126" t="str">
        <f t="shared" si="6"/>
        <v>7A* + 0B* + 0C* +  0D</v>
      </c>
    </row>
    <row r="85" spans="1:40" s="87" customFormat="1" ht="31.5" x14ac:dyDescent="0.25">
      <c r="A85" s="75" t="s">
        <v>370</v>
      </c>
      <c r="B85" s="75" t="s">
        <v>307</v>
      </c>
      <c r="C85" s="77" t="s">
        <v>214</v>
      </c>
      <c r="D85" s="74" t="s">
        <v>762</v>
      </c>
      <c r="E85" s="74" t="s">
        <v>649</v>
      </c>
      <c r="F85" s="74" t="s">
        <v>299</v>
      </c>
      <c r="G85" s="74">
        <v>10</v>
      </c>
      <c r="H85" s="74" t="s">
        <v>299</v>
      </c>
      <c r="I85" s="74">
        <v>10</v>
      </c>
      <c r="J85" s="74" t="s">
        <v>299</v>
      </c>
      <c r="K85" s="74">
        <v>10</v>
      </c>
      <c r="L85" s="74" t="s">
        <v>299</v>
      </c>
      <c r="M85" s="74">
        <v>10</v>
      </c>
      <c r="N85" s="74" t="s">
        <v>299</v>
      </c>
      <c r="O85" s="74">
        <v>10</v>
      </c>
      <c r="P85" s="74" t="s">
        <v>299</v>
      </c>
      <c r="Q85" s="74">
        <v>10</v>
      </c>
      <c r="R85" s="74" t="s">
        <v>672</v>
      </c>
      <c r="S85" s="74">
        <f>VLOOKUP(R85,Sheet1!$B$2:$C$12,2,TRUE)</f>
        <v>10</v>
      </c>
      <c r="T85" s="75" t="s">
        <v>672</v>
      </c>
      <c r="U85" s="74">
        <f>VLOOKUP(T85,Sheet1!$B$2:$C$12,2,TRUE)</f>
        <v>10</v>
      </c>
      <c r="V85" s="74" t="str">
        <f>IFERROR(VLOOKUP($D85,'[1]Chi tiet'!$D$7:$L$389,8,0),0)</f>
        <v>A1</v>
      </c>
      <c r="W85" s="74">
        <f>VLOOKUP(V85,Sheet1!$B$2:$C$12,2,TRUE)</f>
        <v>10</v>
      </c>
      <c r="X85" s="74" t="str">
        <f>IFERROR(VLOOKUP($D85,'[2]Gui chi Quynh'!D$7:K$393,7,0),0)</f>
        <v>A1</v>
      </c>
      <c r="Y85" s="74">
        <f>VLOOKUP(X85,Sheet1!$B$2:$C$12,2,TRUE)</f>
        <v>10</v>
      </c>
      <c r="Z85" s="10" t="str">
        <f>IFERROR(VLOOKUP($D85,'[3]Chi tiet'!$D$7:$L$397,8,0),0)</f>
        <v>A1</v>
      </c>
      <c r="AA85" s="16">
        <f>VLOOKUP(Z85,[4]Sheet1!$B$2:$C$12,2,TRUE)</f>
        <v>10</v>
      </c>
      <c r="AB85" s="103">
        <f t="shared" si="7"/>
        <v>10</v>
      </c>
      <c r="AC85" s="125" t="str">
        <f t="shared" si="5"/>
        <v>11A*</v>
      </c>
      <c r="AD85" s="86" t="s">
        <v>1054</v>
      </c>
      <c r="AE85" s="69" t="s">
        <v>1072</v>
      </c>
      <c r="AF85" s="69" t="s">
        <v>1072</v>
      </c>
      <c r="AG85" s="70"/>
      <c r="AH85" s="86" t="s">
        <v>1054</v>
      </c>
      <c r="AI85" s="77"/>
      <c r="AJ85" s="197" t="s">
        <v>1072</v>
      </c>
      <c r="AK85" s="77"/>
      <c r="AL85" s="70"/>
      <c r="AM85" s="74"/>
      <c r="AN85" s="126" t="str">
        <f t="shared" si="6"/>
        <v>11A* + 0B* + 0C* +  0D</v>
      </c>
    </row>
    <row r="86" spans="1:40" s="87" customFormat="1" ht="31.5" x14ac:dyDescent="0.25">
      <c r="A86" s="75" t="s">
        <v>371</v>
      </c>
      <c r="B86" s="75" t="s">
        <v>308</v>
      </c>
      <c r="C86" s="77" t="s">
        <v>215</v>
      </c>
      <c r="D86" s="74" t="s">
        <v>763</v>
      </c>
      <c r="E86" s="74" t="s">
        <v>649</v>
      </c>
      <c r="F86" s="74" t="s">
        <v>299</v>
      </c>
      <c r="G86" s="74">
        <v>10</v>
      </c>
      <c r="H86" s="74" t="s">
        <v>299</v>
      </c>
      <c r="I86" s="74">
        <v>10</v>
      </c>
      <c r="J86" s="74" t="s">
        <v>299</v>
      </c>
      <c r="K86" s="74">
        <v>10</v>
      </c>
      <c r="L86" s="74" t="s">
        <v>299</v>
      </c>
      <c r="M86" s="74">
        <v>10</v>
      </c>
      <c r="N86" s="74" t="s">
        <v>299</v>
      </c>
      <c r="O86" s="74">
        <v>10</v>
      </c>
      <c r="P86" s="74" t="s">
        <v>299</v>
      </c>
      <c r="Q86" s="74">
        <v>10</v>
      </c>
      <c r="R86" s="74" t="s">
        <v>673</v>
      </c>
      <c r="S86" s="74">
        <f>VLOOKUP(R86,Sheet1!$B$2:$C$12,2,TRUE)</f>
        <v>9</v>
      </c>
      <c r="T86" s="75" t="s">
        <v>673</v>
      </c>
      <c r="U86" s="74">
        <f>VLOOKUP(T86,Sheet1!$B$2:$C$12,2,TRUE)</f>
        <v>9</v>
      </c>
      <c r="V86" s="74" t="str">
        <f>IFERROR(VLOOKUP($D86,'[1]Chi tiet'!$D$7:$L$389,8,0),0)</f>
        <v>A2</v>
      </c>
      <c r="W86" s="74">
        <f>VLOOKUP(V86,Sheet1!$B$2:$C$12,2,TRUE)</f>
        <v>9</v>
      </c>
      <c r="X86" s="74" t="str">
        <f>IFERROR(VLOOKUP($D86,'[2]Gui chi Quynh'!D$7:K$393,7,0),0)</f>
        <v>A2</v>
      </c>
      <c r="Y86" s="74">
        <f>VLOOKUP(X86,Sheet1!$B$2:$C$12,2,TRUE)</f>
        <v>9</v>
      </c>
      <c r="Z86" s="10" t="str">
        <f>IFERROR(VLOOKUP($D86,'[3]Chi tiet'!$D$7:$L$397,8,0),0)</f>
        <v>A2</v>
      </c>
      <c r="AA86" s="16">
        <f>VLOOKUP(Z86,[4]Sheet1!$B$2:$C$12,2,TRUE)</f>
        <v>9</v>
      </c>
      <c r="AB86" s="103">
        <f t="shared" si="7"/>
        <v>9.545454545454545</v>
      </c>
      <c r="AC86" s="125" t="str">
        <f t="shared" si="5"/>
        <v>11A*</v>
      </c>
      <c r="AD86" s="86" t="s">
        <v>1054</v>
      </c>
      <c r="AE86" s="69" t="s">
        <v>1072</v>
      </c>
      <c r="AF86" s="69" t="s">
        <v>1072</v>
      </c>
      <c r="AG86" s="70"/>
      <c r="AH86" s="86" t="s">
        <v>1054</v>
      </c>
      <c r="AI86" s="77"/>
      <c r="AJ86" s="197" t="s">
        <v>1072</v>
      </c>
      <c r="AK86" s="77"/>
      <c r="AL86" s="70"/>
      <c r="AM86" s="74"/>
      <c r="AN86" s="126" t="str">
        <f t="shared" si="6"/>
        <v>11A* + 0B* + 0C* +  0D</v>
      </c>
    </row>
    <row r="87" spans="1:40" s="87" customFormat="1" ht="31.5" x14ac:dyDescent="0.25">
      <c r="A87" s="75" t="s">
        <v>372</v>
      </c>
      <c r="B87" s="75" t="s">
        <v>309</v>
      </c>
      <c r="C87" s="82" t="s">
        <v>194</v>
      </c>
      <c r="D87" s="76" t="s">
        <v>764</v>
      </c>
      <c r="E87" s="74" t="s">
        <v>649</v>
      </c>
      <c r="F87" s="74" t="s">
        <v>299</v>
      </c>
      <c r="G87" s="74">
        <v>10</v>
      </c>
      <c r="H87" s="74" t="s">
        <v>299</v>
      </c>
      <c r="I87" s="74">
        <v>10</v>
      </c>
      <c r="J87" s="74" t="s">
        <v>299</v>
      </c>
      <c r="K87" s="74">
        <v>10</v>
      </c>
      <c r="L87" s="74" t="s">
        <v>299</v>
      </c>
      <c r="M87" s="74">
        <v>10</v>
      </c>
      <c r="N87" s="74" t="s">
        <v>299</v>
      </c>
      <c r="O87" s="74">
        <v>10</v>
      </c>
      <c r="P87" s="74" t="s">
        <v>299</v>
      </c>
      <c r="Q87" s="74">
        <v>10</v>
      </c>
      <c r="R87" s="74" t="s">
        <v>673</v>
      </c>
      <c r="S87" s="74">
        <f>VLOOKUP(R87,Sheet1!$B$2:$C$12,2,TRUE)</f>
        <v>9</v>
      </c>
      <c r="T87" s="75" t="s">
        <v>673</v>
      </c>
      <c r="U87" s="74">
        <f>VLOOKUP(T87,Sheet1!$B$2:$C$12,2,TRUE)</f>
        <v>9</v>
      </c>
      <c r="V87" s="74" t="str">
        <f>IFERROR(VLOOKUP($D87,'[1]Chi tiet'!$D$7:$L$389,8,0),0)</f>
        <v>A2</v>
      </c>
      <c r="W87" s="74">
        <f>VLOOKUP(V87,Sheet1!$B$2:$C$12,2,TRUE)</f>
        <v>9</v>
      </c>
      <c r="X87" s="74" t="str">
        <f>IFERROR(VLOOKUP($D87,'[2]Gui chi Quynh'!D$7:K$393,7,0),0)</f>
        <v>A2</v>
      </c>
      <c r="Y87" s="74">
        <f>VLOOKUP(X87,Sheet1!$B$2:$C$12,2,TRUE)</f>
        <v>9</v>
      </c>
      <c r="Z87" s="10" t="str">
        <f>IFERROR(VLOOKUP($D87,'[3]Chi tiet'!$D$7:$L$397,8,0),0)</f>
        <v>A2</v>
      </c>
      <c r="AA87" s="16">
        <f>VLOOKUP(Z87,[4]Sheet1!$B$2:$C$12,2,TRUE)</f>
        <v>9</v>
      </c>
      <c r="AB87" s="103">
        <f t="shared" si="7"/>
        <v>9.545454545454545</v>
      </c>
      <c r="AC87" s="125" t="str">
        <f t="shared" si="5"/>
        <v>11A*</v>
      </c>
      <c r="AD87" s="86" t="s">
        <v>1054</v>
      </c>
      <c r="AE87" s="69" t="s">
        <v>1055</v>
      </c>
      <c r="AF87" s="69" t="s">
        <v>1072</v>
      </c>
      <c r="AG87" s="70"/>
      <c r="AH87" s="86" t="s">
        <v>1054</v>
      </c>
      <c r="AI87" s="77"/>
      <c r="AJ87" s="197" t="s">
        <v>1072</v>
      </c>
      <c r="AK87" s="77"/>
      <c r="AL87" s="70"/>
      <c r="AM87" s="74"/>
      <c r="AN87" s="126" t="str">
        <f t="shared" si="6"/>
        <v>11A* + 0B* + 0C* +  0D</v>
      </c>
    </row>
    <row r="88" spans="1:40" s="87" customFormat="1" ht="31.5" x14ac:dyDescent="0.25">
      <c r="A88" s="75" t="s">
        <v>373</v>
      </c>
      <c r="B88" s="75" t="s">
        <v>310</v>
      </c>
      <c r="C88" s="77" t="s">
        <v>216</v>
      </c>
      <c r="D88" s="74" t="s">
        <v>765</v>
      </c>
      <c r="E88" s="74" t="s">
        <v>649</v>
      </c>
      <c r="F88" s="74" t="s">
        <v>299</v>
      </c>
      <c r="G88" s="74">
        <v>10</v>
      </c>
      <c r="H88" s="74" t="s">
        <v>299</v>
      </c>
      <c r="I88" s="74">
        <v>10</v>
      </c>
      <c r="J88" s="74" t="s">
        <v>299</v>
      </c>
      <c r="K88" s="74">
        <v>10</v>
      </c>
      <c r="L88" s="74" t="s">
        <v>299</v>
      </c>
      <c r="M88" s="74">
        <v>10</v>
      </c>
      <c r="N88" s="74" t="s">
        <v>299</v>
      </c>
      <c r="O88" s="74">
        <v>10</v>
      </c>
      <c r="P88" s="74" t="s">
        <v>299</v>
      </c>
      <c r="Q88" s="74">
        <v>10</v>
      </c>
      <c r="R88" s="74" t="s">
        <v>673</v>
      </c>
      <c r="S88" s="74">
        <f>VLOOKUP(R88,Sheet1!$B$2:$C$12,2,TRUE)</f>
        <v>9</v>
      </c>
      <c r="T88" s="75" t="s">
        <v>673</v>
      </c>
      <c r="U88" s="74">
        <f>VLOOKUP(T88,Sheet1!$B$2:$C$12,2,TRUE)</f>
        <v>9</v>
      </c>
      <c r="V88" s="74" t="str">
        <f>IFERROR(VLOOKUP($D88,'[1]Chi tiet'!$D$7:$L$389,8,0),0)</f>
        <v>A2</v>
      </c>
      <c r="W88" s="74">
        <f>VLOOKUP(V88,Sheet1!$B$2:$C$12,2,TRUE)</f>
        <v>9</v>
      </c>
      <c r="X88" s="74" t="str">
        <f>IFERROR(VLOOKUP($D88,'[2]Gui chi Quynh'!D$7:K$393,7,0),0)</f>
        <v>A2</v>
      </c>
      <c r="Y88" s="74">
        <f>VLOOKUP(X88,Sheet1!$B$2:$C$12,2,TRUE)</f>
        <v>9</v>
      </c>
      <c r="Z88" s="10" t="str">
        <f>IFERROR(VLOOKUP($D88,'[3]Chi tiet'!$D$7:$L$397,8,0),0)</f>
        <v>A2</v>
      </c>
      <c r="AA88" s="16">
        <f>VLOOKUP(Z88,[4]Sheet1!$B$2:$C$12,2,TRUE)</f>
        <v>9</v>
      </c>
      <c r="AB88" s="103">
        <f t="shared" si="7"/>
        <v>9.545454545454545</v>
      </c>
      <c r="AC88" s="125" t="str">
        <f t="shared" si="5"/>
        <v>11A*</v>
      </c>
      <c r="AD88" s="86" t="s">
        <v>1054</v>
      </c>
      <c r="AE88" s="69" t="s">
        <v>1072</v>
      </c>
      <c r="AF88" s="69" t="s">
        <v>1072</v>
      </c>
      <c r="AG88" s="71"/>
      <c r="AH88" s="83"/>
      <c r="AI88" s="77"/>
      <c r="AJ88" s="197" t="s">
        <v>1072</v>
      </c>
      <c r="AK88" s="77"/>
      <c r="AL88" s="71"/>
      <c r="AM88" s="74"/>
      <c r="AN88" s="126" t="str">
        <f t="shared" si="6"/>
        <v>11A* + 0B* + 0C* +  0D</v>
      </c>
    </row>
    <row r="89" spans="1:40" s="87" customFormat="1" ht="31.5" x14ac:dyDescent="0.25">
      <c r="A89" s="75" t="s">
        <v>374</v>
      </c>
      <c r="B89" s="75" t="s">
        <v>311</v>
      </c>
      <c r="C89" s="77" t="s">
        <v>217</v>
      </c>
      <c r="D89" s="74" t="s">
        <v>766</v>
      </c>
      <c r="E89" s="74" t="s">
        <v>649</v>
      </c>
      <c r="F89" s="74" t="s">
        <v>299</v>
      </c>
      <c r="G89" s="74">
        <v>10</v>
      </c>
      <c r="H89" s="74" t="s">
        <v>299</v>
      </c>
      <c r="I89" s="74">
        <v>10</v>
      </c>
      <c r="J89" s="74" t="s">
        <v>299</v>
      </c>
      <c r="K89" s="74">
        <v>10</v>
      </c>
      <c r="L89" s="74" t="s">
        <v>299</v>
      </c>
      <c r="M89" s="74">
        <v>10</v>
      </c>
      <c r="N89" s="74" t="s">
        <v>299</v>
      </c>
      <c r="O89" s="74">
        <v>10</v>
      </c>
      <c r="P89" s="74" t="s">
        <v>299</v>
      </c>
      <c r="Q89" s="74">
        <v>10</v>
      </c>
      <c r="R89" s="74" t="s">
        <v>674</v>
      </c>
      <c r="S89" s="74">
        <f>VLOOKUP(R89,Sheet1!$B$2:$C$12,2,TRUE)</f>
        <v>8</v>
      </c>
      <c r="T89" s="75" t="s">
        <v>674</v>
      </c>
      <c r="U89" s="74">
        <f>VLOOKUP(T89,Sheet1!$B$2:$C$12,2,TRUE)</f>
        <v>8</v>
      </c>
      <c r="V89" s="74" t="str">
        <f>IFERROR(VLOOKUP($D89,'[1]Chi tiet'!$D$7:$L$389,8,0),0)</f>
        <v>A2</v>
      </c>
      <c r="W89" s="74">
        <f>VLOOKUP(V89,Sheet1!$B$2:$C$12,2,TRUE)</f>
        <v>9</v>
      </c>
      <c r="X89" s="74" t="str">
        <f>IFERROR(VLOOKUP($D89,'[2]Gui chi Quynh'!D$7:K$393,7,0),0)</f>
        <v>A2</v>
      </c>
      <c r="Y89" s="74">
        <f>VLOOKUP(X89,Sheet1!$B$2:$C$12,2,TRUE)</f>
        <v>9</v>
      </c>
      <c r="Z89" s="10" t="str">
        <f>IFERROR(VLOOKUP($D89,'[3]Chi tiet'!$D$7:$L$397,8,0),0)</f>
        <v>A DN</v>
      </c>
      <c r="AA89" s="16"/>
      <c r="AB89" s="103">
        <f t="shared" si="7"/>
        <v>9.4</v>
      </c>
      <c r="AC89" s="125" t="str">
        <f t="shared" si="5"/>
        <v>11A*</v>
      </c>
      <c r="AD89" s="86" t="s">
        <v>1054</v>
      </c>
      <c r="AE89" s="69" t="s">
        <v>1055</v>
      </c>
      <c r="AF89" s="69" t="s">
        <v>1072</v>
      </c>
      <c r="AG89" s="71"/>
      <c r="AH89" s="83"/>
      <c r="AI89" s="77"/>
      <c r="AJ89" s="197" t="s">
        <v>1072</v>
      </c>
      <c r="AK89" s="77"/>
      <c r="AL89" s="71"/>
      <c r="AM89" s="74"/>
      <c r="AN89" s="126" t="str">
        <f t="shared" si="6"/>
        <v>11A* + 0B* + 0C* +  0D</v>
      </c>
    </row>
    <row r="90" spans="1:40" s="87" customFormat="1" ht="31.5" x14ac:dyDescent="0.25">
      <c r="A90" s="75" t="s">
        <v>375</v>
      </c>
      <c r="B90" s="75" t="s">
        <v>312</v>
      </c>
      <c r="C90" s="77" t="s">
        <v>218</v>
      </c>
      <c r="D90" s="74" t="s">
        <v>767</v>
      </c>
      <c r="E90" s="74" t="s">
        <v>649</v>
      </c>
      <c r="F90" s="74" t="s">
        <v>299</v>
      </c>
      <c r="G90" s="74">
        <v>10</v>
      </c>
      <c r="H90" s="74" t="s">
        <v>299</v>
      </c>
      <c r="I90" s="74">
        <v>10</v>
      </c>
      <c r="J90" s="74" t="s">
        <v>299</v>
      </c>
      <c r="K90" s="74">
        <v>10</v>
      </c>
      <c r="L90" s="74" t="s">
        <v>299</v>
      </c>
      <c r="M90" s="74">
        <v>10</v>
      </c>
      <c r="N90" s="74" t="s">
        <v>299</v>
      </c>
      <c r="O90" s="74">
        <v>10</v>
      </c>
      <c r="P90" s="74" t="s">
        <v>299</v>
      </c>
      <c r="Q90" s="74">
        <v>10</v>
      </c>
      <c r="R90" s="74" t="s">
        <v>674</v>
      </c>
      <c r="S90" s="74">
        <f>VLOOKUP(R90,Sheet1!$B$2:$C$12,2,TRUE)</f>
        <v>8</v>
      </c>
      <c r="T90" s="75" t="s">
        <v>674</v>
      </c>
      <c r="U90" s="74">
        <f>VLOOKUP(T90,Sheet1!$B$2:$C$12,2,TRUE)</f>
        <v>8</v>
      </c>
      <c r="V90" s="74" t="str">
        <f>IFERROR(VLOOKUP($D90,'[1]Chi tiet'!$D$7:$L$389,8,0),0)</f>
        <v>A4</v>
      </c>
      <c r="W90" s="74">
        <f>VLOOKUP(V90,Sheet1!$B$2:$C$12,2,TRUE)</f>
        <v>7</v>
      </c>
      <c r="X90" s="74" t="str">
        <f>IFERROR(VLOOKUP($D90,'[2]Gui chi Quynh'!D$7:K$393,7,0),0)</f>
        <v>A3</v>
      </c>
      <c r="Y90" s="74">
        <f>VLOOKUP(X90,Sheet1!$B$2:$C$12,2,TRUE)</f>
        <v>8</v>
      </c>
      <c r="Z90" s="10" t="str">
        <f>IFERROR(VLOOKUP($D90,'[3]Chi tiet'!$D$7:$L$397,8,0),0)</f>
        <v>A3</v>
      </c>
      <c r="AA90" s="16">
        <f>VLOOKUP(Z90,[4]Sheet1!$B$2:$C$12,2,TRUE)</f>
        <v>8</v>
      </c>
      <c r="AB90" s="103">
        <f t="shared" si="7"/>
        <v>9</v>
      </c>
      <c r="AC90" s="125" t="str">
        <f t="shared" si="5"/>
        <v>11A*</v>
      </c>
      <c r="AD90" s="86" t="s">
        <v>1054</v>
      </c>
      <c r="AE90" s="69" t="s">
        <v>1072</v>
      </c>
      <c r="AF90" s="69" t="s">
        <v>1072</v>
      </c>
      <c r="AG90" s="71"/>
      <c r="AH90" s="83"/>
      <c r="AI90" s="77"/>
      <c r="AJ90" s="197" t="s">
        <v>1072</v>
      </c>
      <c r="AK90" s="77"/>
      <c r="AL90" s="71"/>
      <c r="AM90" s="74"/>
      <c r="AN90" s="126" t="str">
        <f t="shared" si="6"/>
        <v>11A* + 0B* + 0C* +  0D</v>
      </c>
    </row>
    <row r="91" spans="1:40" s="87" customFormat="1" ht="31.5" x14ac:dyDescent="0.25">
      <c r="A91" s="75" t="s">
        <v>376</v>
      </c>
      <c r="B91" s="75" t="s">
        <v>313</v>
      </c>
      <c r="C91" s="77" t="s">
        <v>276</v>
      </c>
      <c r="D91" s="74" t="s">
        <v>768</v>
      </c>
      <c r="E91" s="74" t="s">
        <v>649</v>
      </c>
      <c r="F91" s="74" t="s">
        <v>299</v>
      </c>
      <c r="G91" s="74">
        <v>10</v>
      </c>
      <c r="H91" s="74" t="s">
        <v>299</v>
      </c>
      <c r="I91" s="74">
        <v>10</v>
      </c>
      <c r="J91" s="74" t="s">
        <v>299</v>
      </c>
      <c r="K91" s="74">
        <v>10</v>
      </c>
      <c r="L91" s="74" t="s">
        <v>299</v>
      </c>
      <c r="M91" s="74">
        <v>10</v>
      </c>
      <c r="N91" s="74" t="s">
        <v>299</v>
      </c>
      <c r="O91" s="74">
        <v>10</v>
      </c>
      <c r="P91" s="74" t="s">
        <v>299</v>
      </c>
      <c r="Q91" s="74">
        <v>10</v>
      </c>
      <c r="R91" s="74" t="s">
        <v>674</v>
      </c>
      <c r="S91" s="74">
        <f>VLOOKUP(R91,Sheet1!$B$2:$C$12,2,TRUE)</f>
        <v>8</v>
      </c>
      <c r="T91" s="75" t="s">
        <v>675</v>
      </c>
      <c r="U91" s="74">
        <f>VLOOKUP(T91,Sheet1!$B$2:$C$12,2,TRUE)</f>
        <v>7</v>
      </c>
      <c r="V91" s="74" t="str">
        <f>IFERROR(VLOOKUP($D91,'[1]Chi tiet'!$D$7:$L$389,8,0),0)</f>
        <v>A4</v>
      </c>
      <c r="W91" s="74">
        <f>VLOOKUP(V91,Sheet1!$B$2:$C$12,2,TRUE)</f>
        <v>7</v>
      </c>
      <c r="X91" s="74" t="str">
        <f>IFERROR(VLOOKUP($D91,'[2]Gui chi Quynh'!D$7:K$393,7,0),0)</f>
        <v>A3</v>
      </c>
      <c r="Y91" s="74">
        <f>VLOOKUP(X91,Sheet1!$B$2:$C$12,2,TRUE)</f>
        <v>8</v>
      </c>
      <c r="Z91" s="10" t="str">
        <f>IFERROR(VLOOKUP($D91,'[3]Chi tiet'!$D$7:$L$397,8,0),0)</f>
        <v>A3</v>
      </c>
      <c r="AA91" s="16">
        <f>VLOOKUP(Z91,[4]Sheet1!$B$2:$C$12,2,TRUE)</f>
        <v>8</v>
      </c>
      <c r="AB91" s="103">
        <f t="shared" si="7"/>
        <v>8.9090909090909083</v>
      </c>
      <c r="AC91" s="125" t="str">
        <f t="shared" si="5"/>
        <v>11A*</v>
      </c>
      <c r="AD91" s="74" t="s">
        <v>1054</v>
      </c>
      <c r="AE91" s="69" t="s">
        <v>1072</v>
      </c>
      <c r="AF91" s="69" t="s">
        <v>1072</v>
      </c>
      <c r="AG91" s="71"/>
      <c r="AH91" s="83"/>
      <c r="AI91" s="77"/>
      <c r="AJ91" s="197" t="s">
        <v>1072</v>
      </c>
      <c r="AK91" s="77"/>
      <c r="AL91" s="71"/>
      <c r="AM91" s="74"/>
      <c r="AN91" s="126" t="str">
        <f t="shared" si="6"/>
        <v>11A* + 0B* + 0C* +  0D</v>
      </c>
    </row>
    <row r="92" spans="1:40" s="87" customFormat="1" ht="31.5" x14ac:dyDescent="0.25">
      <c r="A92" s="75" t="s">
        <v>377</v>
      </c>
      <c r="B92" s="75" t="s">
        <v>315</v>
      </c>
      <c r="C92" s="77" t="s">
        <v>72</v>
      </c>
      <c r="D92" s="74" t="s">
        <v>769</v>
      </c>
      <c r="E92" s="74" t="s">
        <v>649</v>
      </c>
      <c r="F92" s="74" t="s">
        <v>299</v>
      </c>
      <c r="G92" s="74">
        <v>10</v>
      </c>
      <c r="H92" s="74" t="s">
        <v>299</v>
      </c>
      <c r="I92" s="74">
        <v>10</v>
      </c>
      <c r="J92" s="74" t="s">
        <v>299</v>
      </c>
      <c r="K92" s="74">
        <v>10</v>
      </c>
      <c r="L92" s="74" t="s">
        <v>299</v>
      </c>
      <c r="M92" s="74">
        <v>10</v>
      </c>
      <c r="N92" s="74" t="s">
        <v>299</v>
      </c>
      <c r="O92" s="74">
        <v>10</v>
      </c>
      <c r="P92" s="74" t="s">
        <v>299</v>
      </c>
      <c r="Q92" s="74">
        <v>10</v>
      </c>
      <c r="R92" s="74" t="s">
        <v>673</v>
      </c>
      <c r="S92" s="74">
        <f>VLOOKUP(R92,Sheet1!$B$2:$C$12,2,TRUE)</f>
        <v>9</v>
      </c>
      <c r="T92" s="75" t="s">
        <v>673</v>
      </c>
      <c r="U92" s="74">
        <f>VLOOKUP(T92,Sheet1!$B$2:$C$12,2,TRUE)</f>
        <v>9</v>
      </c>
      <c r="V92" s="74" t="str">
        <f>IFERROR(VLOOKUP($D92,'[1]Chi tiet'!$D$7:$L$389,8,0),0)</f>
        <v>A2</v>
      </c>
      <c r="W92" s="74">
        <f>VLOOKUP(V92,Sheet1!$B$2:$C$12,2,TRUE)</f>
        <v>9</v>
      </c>
      <c r="X92" s="74" t="str">
        <f>IFERROR(VLOOKUP($D92,'[2]Gui chi Quynh'!D$7:K$393,7,0),0)</f>
        <v>A2</v>
      </c>
      <c r="Y92" s="74">
        <f>VLOOKUP(X92,Sheet1!$B$2:$C$12,2,TRUE)</f>
        <v>9</v>
      </c>
      <c r="Z92" s="10" t="str">
        <f>IFERROR(VLOOKUP($D92,'[3]Chi tiet'!$D$7:$L$397,8,0),0)</f>
        <v>A2</v>
      </c>
      <c r="AA92" s="16">
        <f>VLOOKUP(Z92,[4]Sheet1!$B$2:$C$12,2,TRUE)</f>
        <v>9</v>
      </c>
      <c r="AB92" s="103">
        <f t="shared" si="7"/>
        <v>9.545454545454545</v>
      </c>
      <c r="AC92" s="125" t="str">
        <f t="shared" si="5"/>
        <v>11A*</v>
      </c>
      <c r="AD92" s="86" t="s">
        <v>1054</v>
      </c>
      <c r="AE92" s="69" t="s">
        <v>1072</v>
      </c>
      <c r="AF92" s="69" t="s">
        <v>1072</v>
      </c>
      <c r="AG92" s="71"/>
      <c r="AH92" s="83"/>
      <c r="AI92" s="77"/>
      <c r="AJ92" s="197" t="s">
        <v>1072</v>
      </c>
      <c r="AK92" s="77"/>
      <c r="AL92" s="71"/>
      <c r="AM92" s="74"/>
      <c r="AN92" s="126" t="str">
        <f t="shared" si="6"/>
        <v>11A* + 0B* + 0C* +  0D</v>
      </c>
    </row>
    <row r="93" spans="1:40" s="87" customFormat="1" ht="31.5" x14ac:dyDescent="0.25">
      <c r="A93" s="75" t="s">
        <v>378</v>
      </c>
      <c r="B93" s="75" t="s">
        <v>23</v>
      </c>
      <c r="C93" s="77" t="s">
        <v>219</v>
      </c>
      <c r="D93" s="74" t="s">
        <v>770</v>
      </c>
      <c r="E93" s="74" t="s">
        <v>649</v>
      </c>
      <c r="F93" s="74" t="s">
        <v>299</v>
      </c>
      <c r="G93" s="74">
        <v>10</v>
      </c>
      <c r="H93" s="74" t="s">
        <v>299</v>
      </c>
      <c r="I93" s="74">
        <v>10</v>
      </c>
      <c r="J93" s="74" t="s">
        <v>299</v>
      </c>
      <c r="K93" s="74">
        <v>10</v>
      </c>
      <c r="L93" s="74" t="s">
        <v>299</v>
      </c>
      <c r="M93" s="74">
        <v>10</v>
      </c>
      <c r="N93" s="74" t="s">
        <v>299</v>
      </c>
      <c r="O93" s="74">
        <v>10</v>
      </c>
      <c r="P93" s="74" t="s">
        <v>299</v>
      </c>
      <c r="Q93" s="74">
        <v>10</v>
      </c>
      <c r="R93" s="74" t="s">
        <v>674</v>
      </c>
      <c r="S93" s="74">
        <f>VLOOKUP(R93,Sheet1!$B$2:$C$12,2,TRUE)</f>
        <v>8</v>
      </c>
      <c r="T93" s="75" t="s">
        <v>673</v>
      </c>
      <c r="U93" s="74">
        <f>VLOOKUP(T93,Sheet1!$B$2:$C$12,2,TRUE)</f>
        <v>9</v>
      </c>
      <c r="V93" s="74" t="str">
        <f>IFERROR(VLOOKUP($D93,'[1]Chi tiet'!$D$7:$L$389,8,0),0)</f>
        <v>A3</v>
      </c>
      <c r="W93" s="74">
        <f>VLOOKUP(V93,Sheet1!$B$2:$C$12,2,TRUE)</f>
        <v>8</v>
      </c>
      <c r="X93" s="74" t="str">
        <f>IFERROR(VLOOKUP($D93,'[2]Gui chi Quynh'!D$7:K$393,7,0),0)</f>
        <v>A2</v>
      </c>
      <c r="Y93" s="74">
        <f>VLOOKUP(X93,Sheet1!$B$2:$C$12,2,TRUE)</f>
        <v>9</v>
      </c>
      <c r="Z93" s="10" t="str">
        <f>IFERROR(VLOOKUP($D93,'[3]Chi tiet'!$D$7:$L$397,8,0),0)</f>
        <v>A2</v>
      </c>
      <c r="AA93" s="16">
        <f>VLOOKUP(Z93,[4]Sheet1!$B$2:$C$12,2,TRUE)</f>
        <v>9</v>
      </c>
      <c r="AB93" s="103">
        <f t="shared" si="7"/>
        <v>9.3636363636363633</v>
      </c>
      <c r="AC93" s="125" t="str">
        <f t="shared" si="5"/>
        <v>11A*</v>
      </c>
      <c r="AD93" s="86" t="s">
        <v>1054</v>
      </c>
      <c r="AE93" s="69" t="s">
        <v>1072</v>
      </c>
      <c r="AF93" s="69" t="s">
        <v>1072</v>
      </c>
      <c r="AG93" s="71"/>
      <c r="AH93" s="83"/>
      <c r="AI93" s="77"/>
      <c r="AJ93" s="197" t="s">
        <v>1072</v>
      </c>
      <c r="AK93" s="77"/>
      <c r="AL93" s="71"/>
      <c r="AM93" s="74"/>
      <c r="AN93" s="126" t="str">
        <f t="shared" si="6"/>
        <v>11A* + 0B* + 0C* +  0D</v>
      </c>
    </row>
    <row r="94" spans="1:40" s="87" customFormat="1" ht="31.5" x14ac:dyDescent="0.25">
      <c r="A94" s="75" t="s">
        <v>379</v>
      </c>
      <c r="B94" s="75" t="s">
        <v>25</v>
      </c>
      <c r="C94" s="77" t="s">
        <v>220</v>
      </c>
      <c r="D94" s="74" t="s">
        <v>771</v>
      </c>
      <c r="E94" s="74" t="s">
        <v>649</v>
      </c>
      <c r="F94" s="74" t="s">
        <v>299</v>
      </c>
      <c r="G94" s="74">
        <v>10</v>
      </c>
      <c r="H94" s="74" t="s">
        <v>299</v>
      </c>
      <c r="I94" s="74">
        <v>10</v>
      </c>
      <c r="J94" s="74" t="s">
        <v>299</v>
      </c>
      <c r="K94" s="74">
        <v>10</v>
      </c>
      <c r="L94" s="74" t="s">
        <v>299</v>
      </c>
      <c r="M94" s="74">
        <v>10</v>
      </c>
      <c r="N94" s="74" t="s">
        <v>299</v>
      </c>
      <c r="O94" s="74">
        <v>10</v>
      </c>
      <c r="P94" s="74" t="s">
        <v>299</v>
      </c>
      <c r="Q94" s="74">
        <v>10</v>
      </c>
      <c r="R94" s="74" t="s">
        <v>674</v>
      </c>
      <c r="S94" s="74">
        <f>VLOOKUP(R94,Sheet1!$B$2:$C$12,2,TRUE)</f>
        <v>8</v>
      </c>
      <c r="T94" s="75" t="s">
        <v>674</v>
      </c>
      <c r="U94" s="74">
        <f>VLOOKUP(T94,Sheet1!$B$2:$C$12,2,TRUE)</f>
        <v>8</v>
      </c>
      <c r="V94" s="74" t="str">
        <f>IFERROR(VLOOKUP($D94,'[1]Chi tiet'!$D$7:$L$389,8,0),0)</f>
        <v>A2</v>
      </c>
      <c r="W94" s="74">
        <f>VLOOKUP(V94,Sheet1!$B$2:$C$12,2,TRUE)</f>
        <v>9</v>
      </c>
      <c r="X94" s="74" t="str">
        <f>IFERROR(VLOOKUP($D94,'[2]Gui chi Quynh'!D$7:K$393,7,0),0)</f>
        <v>A2</v>
      </c>
      <c r="Y94" s="74">
        <f>VLOOKUP(X94,Sheet1!$B$2:$C$12,2,TRUE)</f>
        <v>9</v>
      </c>
      <c r="Z94" s="10" t="str">
        <f>IFERROR(VLOOKUP($D94,'[3]Chi tiet'!$D$7:$L$397,8,0),0)</f>
        <v>A2</v>
      </c>
      <c r="AA94" s="16">
        <f>VLOOKUP(Z94,[4]Sheet1!$B$2:$C$12,2,TRUE)</f>
        <v>9</v>
      </c>
      <c r="AB94" s="103">
        <f t="shared" si="7"/>
        <v>9.3636363636363633</v>
      </c>
      <c r="AC94" s="125" t="str">
        <f t="shared" si="5"/>
        <v>11A*</v>
      </c>
      <c r="AD94" s="86" t="s">
        <v>1054</v>
      </c>
      <c r="AE94" s="69" t="s">
        <v>1072</v>
      </c>
      <c r="AF94" s="69" t="s">
        <v>1072</v>
      </c>
      <c r="AG94" s="71"/>
      <c r="AH94" s="83"/>
      <c r="AI94" s="77"/>
      <c r="AJ94" s="197" t="s">
        <v>1072</v>
      </c>
      <c r="AK94" s="77"/>
      <c r="AL94" s="71"/>
      <c r="AM94" s="74"/>
      <c r="AN94" s="126" t="str">
        <f t="shared" si="6"/>
        <v>11A* + 0B* + 0C* +  0D</v>
      </c>
    </row>
    <row r="95" spans="1:40" s="87" customFormat="1" ht="31.5" x14ac:dyDescent="0.25">
      <c r="A95" s="75" t="s">
        <v>380</v>
      </c>
      <c r="B95" s="75" t="s">
        <v>27</v>
      </c>
      <c r="C95" s="77" t="s">
        <v>34</v>
      </c>
      <c r="D95" s="74" t="s">
        <v>772</v>
      </c>
      <c r="E95" s="74" t="s">
        <v>649</v>
      </c>
      <c r="F95" s="74" t="s">
        <v>299</v>
      </c>
      <c r="G95" s="74">
        <v>10</v>
      </c>
      <c r="H95" s="74" t="s">
        <v>299</v>
      </c>
      <c r="I95" s="74">
        <v>10</v>
      </c>
      <c r="J95" s="74" t="s">
        <v>299</v>
      </c>
      <c r="K95" s="74">
        <v>10</v>
      </c>
      <c r="L95" s="74" t="s">
        <v>299</v>
      </c>
      <c r="M95" s="74">
        <v>10</v>
      </c>
      <c r="N95" s="74" t="s">
        <v>299</v>
      </c>
      <c r="O95" s="74">
        <v>10</v>
      </c>
      <c r="P95" s="74" t="s">
        <v>299</v>
      </c>
      <c r="Q95" s="74">
        <v>10</v>
      </c>
      <c r="R95" s="74" t="s">
        <v>673</v>
      </c>
      <c r="S95" s="74">
        <f>VLOOKUP(R95,Sheet1!$B$2:$C$12,2,TRUE)</f>
        <v>9</v>
      </c>
      <c r="T95" s="75" t="s">
        <v>673</v>
      </c>
      <c r="U95" s="74">
        <f>VLOOKUP(T95,Sheet1!$B$2:$C$12,2,TRUE)</f>
        <v>9</v>
      </c>
      <c r="V95" s="74" t="str">
        <f>IFERROR(VLOOKUP($D95,'[1]Chi tiet'!$D$7:$L$389,8,0),0)</f>
        <v>A2</v>
      </c>
      <c r="W95" s="74">
        <f>VLOOKUP(V95,Sheet1!$B$2:$C$12,2,TRUE)</f>
        <v>9</v>
      </c>
      <c r="X95" s="74" t="str">
        <f>IFERROR(VLOOKUP($D95,'[2]Gui chi Quynh'!D$7:K$393,7,0),0)</f>
        <v>A2</v>
      </c>
      <c r="Y95" s="74">
        <f>VLOOKUP(X95,Sheet1!$B$2:$C$12,2,TRUE)</f>
        <v>9</v>
      </c>
      <c r="Z95" s="10" t="str">
        <f>IFERROR(VLOOKUP($D95,'[3]Chi tiet'!$D$7:$L$397,8,0),0)</f>
        <v>A2</v>
      </c>
      <c r="AA95" s="16">
        <f>VLOOKUP(Z95,[4]Sheet1!$B$2:$C$12,2,TRUE)</f>
        <v>9</v>
      </c>
      <c r="AB95" s="103">
        <f t="shared" si="7"/>
        <v>9.545454545454545</v>
      </c>
      <c r="AC95" s="125" t="str">
        <f t="shared" si="5"/>
        <v>11A*</v>
      </c>
      <c r="AD95" s="86" t="s">
        <v>1054</v>
      </c>
      <c r="AE95" s="69" t="s">
        <v>1072</v>
      </c>
      <c r="AF95" s="69" t="s">
        <v>1072</v>
      </c>
      <c r="AG95" s="71"/>
      <c r="AH95" s="83"/>
      <c r="AI95" s="77"/>
      <c r="AJ95" s="197" t="s">
        <v>1072</v>
      </c>
      <c r="AK95" s="77"/>
      <c r="AL95" s="71"/>
      <c r="AM95" s="74"/>
      <c r="AN95" s="126" t="str">
        <f t="shared" si="6"/>
        <v>11A* + 0B* + 0C* +  0D</v>
      </c>
    </row>
    <row r="96" spans="1:40" s="87" customFormat="1" ht="31.5" x14ac:dyDescent="0.25">
      <c r="A96" s="75" t="s">
        <v>381</v>
      </c>
      <c r="B96" s="75" t="s">
        <v>31</v>
      </c>
      <c r="C96" s="77" t="s">
        <v>266</v>
      </c>
      <c r="D96" s="74" t="s">
        <v>774</v>
      </c>
      <c r="E96" s="74" t="s">
        <v>649</v>
      </c>
      <c r="F96" s="74" t="s">
        <v>299</v>
      </c>
      <c r="G96" s="74">
        <v>10</v>
      </c>
      <c r="H96" s="74" t="s">
        <v>299</v>
      </c>
      <c r="I96" s="74">
        <v>10</v>
      </c>
      <c r="J96" s="74" t="s">
        <v>299</v>
      </c>
      <c r="K96" s="74">
        <v>10</v>
      </c>
      <c r="L96" s="74" t="s">
        <v>299</v>
      </c>
      <c r="M96" s="74">
        <v>10</v>
      </c>
      <c r="N96" s="74" t="s">
        <v>299</v>
      </c>
      <c r="O96" s="74">
        <v>10</v>
      </c>
      <c r="P96" s="74" t="s">
        <v>299</v>
      </c>
      <c r="Q96" s="74">
        <v>10</v>
      </c>
      <c r="R96" s="74" t="s">
        <v>674</v>
      </c>
      <c r="S96" s="74">
        <f>VLOOKUP(R96,Sheet1!$B$2:$C$12,2,TRUE)</f>
        <v>8</v>
      </c>
      <c r="T96" s="75" t="s">
        <v>674</v>
      </c>
      <c r="U96" s="74">
        <f>VLOOKUP(T96,Sheet1!$B$2:$C$12,2,TRUE)</f>
        <v>8</v>
      </c>
      <c r="V96" s="74" t="str">
        <f>IFERROR(VLOOKUP($D96,'[1]Chi tiet'!$D$7:$L$389,8,0),0)</f>
        <v>A3</v>
      </c>
      <c r="W96" s="74">
        <f>VLOOKUP(V96,Sheet1!$B$2:$C$12,2,TRUE)</f>
        <v>8</v>
      </c>
      <c r="X96" s="74" t="str">
        <f>IFERROR(VLOOKUP($D96,'[2]Gui chi Quynh'!D$7:K$393,7,0),0)</f>
        <v>A2</v>
      </c>
      <c r="Y96" s="74">
        <f>VLOOKUP(X96,Sheet1!$B$2:$C$12,2,TRUE)</f>
        <v>9</v>
      </c>
      <c r="Z96" s="10" t="str">
        <f>IFERROR(VLOOKUP($D96,'[3]Chi tiet'!$D$7:$L$397,8,0),0)</f>
        <v>A2</v>
      </c>
      <c r="AA96" s="16">
        <f>VLOOKUP(Z96,[4]Sheet1!$B$2:$C$12,2,TRUE)</f>
        <v>9</v>
      </c>
      <c r="AB96" s="103">
        <f t="shared" si="7"/>
        <v>9.2727272727272734</v>
      </c>
      <c r="AC96" s="125" t="str">
        <f t="shared" si="5"/>
        <v>11A*</v>
      </c>
      <c r="AD96" s="86" t="s">
        <v>1054</v>
      </c>
      <c r="AE96" s="69" t="s">
        <v>1072</v>
      </c>
      <c r="AF96" s="69" t="s">
        <v>1072</v>
      </c>
      <c r="AG96" s="71"/>
      <c r="AH96" s="83"/>
      <c r="AI96" s="77"/>
      <c r="AJ96" s="197" t="s">
        <v>1072</v>
      </c>
      <c r="AK96" s="77"/>
      <c r="AL96" s="71"/>
      <c r="AM96" s="74"/>
      <c r="AN96" s="126" t="str">
        <f t="shared" si="6"/>
        <v>11A* + 0B* + 0C* +  0D</v>
      </c>
    </row>
    <row r="97" spans="1:40" s="87" customFormat="1" ht="31.5" x14ac:dyDescent="0.25">
      <c r="A97" s="75" t="s">
        <v>382</v>
      </c>
      <c r="B97" s="75" t="s">
        <v>40</v>
      </c>
      <c r="C97" s="77" t="s">
        <v>224</v>
      </c>
      <c r="D97" s="74" t="s">
        <v>779</v>
      </c>
      <c r="E97" s="74" t="s">
        <v>649</v>
      </c>
      <c r="F97" s="74" t="s">
        <v>299</v>
      </c>
      <c r="G97" s="74">
        <v>10</v>
      </c>
      <c r="H97" s="74" t="s">
        <v>299</v>
      </c>
      <c r="I97" s="74">
        <v>10</v>
      </c>
      <c r="J97" s="74" t="s">
        <v>299</v>
      </c>
      <c r="K97" s="74">
        <v>10</v>
      </c>
      <c r="L97" s="74" t="s">
        <v>299</v>
      </c>
      <c r="M97" s="74">
        <v>10</v>
      </c>
      <c r="N97" s="74" t="s">
        <v>299</v>
      </c>
      <c r="O97" s="74">
        <v>10</v>
      </c>
      <c r="P97" s="74" t="s">
        <v>299</v>
      </c>
      <c r="Q97" s="74">
        <v>10</v>
      </c>
      <c r="R97" s="74" t="s">
        <v>675</v>
      </c>
      <c r="S97" s="74">
        <f>VLOOKUP(R97,Sheet1!$B$2:$C$12,2,TRUE)</f>
        <v>7</v>
      </c>
      <c r="T97" s="75" t="s">
        <v>674</v>
      </c>
      <c r="U97" s="74">
        <f>VLOOKUP(T97,Sheet1!$B$2:$C$12,2,TRUE)</f>
        <v>8</v>
      </c>
      <c r="V97" s="74" t="str">
        <f>IFERROR(VLOOKUP($D97,'[1]Chi tiet'!$D$7:$L$389,8,0),0)</f>
        <v>A4</v>
      </c>
      <c r="W97" s="74">
        <f>VLOOKUP(V97,Sheet1!$B$2:$C$12,2,TRUE)</f>
        <v>7</v>
      </c>
      <c r="X97" s="74" t="str">
        <f>IFERROR(VLOOKUP($D97,'[2]Gui chi Quynh'!D$7:K$393,7,0),0)</f>
        <v>A3</v>
      </c>
      <c r="Y97" s="74">
        <f>VLOOKUP(X97,Sheet1!$B$2:$C$12,2,TRUE)</f>
        <v>8</v>
      </c>
      <c r="Z97" s="10" t="str">
        <f>IFERROR(VLOOKUP($D97,'[3]Chi tiet'!$D$7:$L$397,8,0),0)</f>
        <v>A3</v>
      </c>
      <c r="AA97" s="16">
        <f>VLOOKUP(Z97,[4]Sheet1!$B$2:$C$12,2,TRUE)</f>
        <v>8</v>
      </c>
      <c r="AB97" s="103">
        <f t="shared" si="7"/>
        <v>8.9090909090909083</v>
      </c>
      <c r="AC97" s="125" t="str">
        <f t="shared" si="5"/>
        <v>11A*</v>
      </c>
      <c r="AD97" s="86" t="s">
        <v>1054</v>
      </c>
      <c r="AE97" s="69" t="s">
        <v>1055</v>
      </c>
      <c r="AF97" s="69" t="s">
        <v>1072</v>
      </c>
      <c r="AG97" s="71"/>
      <c r="AH97" s="83"/>
      <c r="AI97" s="77"/>
      <c r="AJ97" s="197" t="s">
        <v>1072</v>
      </c>
      <c r="AK97" s="77"/>
      <c r="AL97" s="71"/>
      <c r="AM97" s="74" t="s">
        <v>282</v>
      </c>
      <c r="AN97" s="126" t="str">
        <f t="shared" si="6"/>
        <v>11A* + 0B* + 0C* +  0D</v>
      </c>
    </row>
    <row r="98" spans="1:40" s="87" customFormat="1" ht="31.5" x14ac:dyDescent="0.25">
      <c r="A98" s="75" t="s">
        <v>383</v>
      </c>
      <c r="B98" s="75" t="s">
        <v>47</v>
      </c>
      <c r="C98" s="77" t="s">
        <v>221</v>
      </c>
      <c r="D98" s="74" t="s">
        <v>783</v>
      </c>
      <c r="E98" s="74" t="s">
        <v>649</v>
      </c>
      <c r="F98" s="74" t="s">
        <v>299</v>
      </c>
      <c r="G98" s="74">
        <v>10</v>
      </c>
      <c r="H98" s="74" t="s">
        <v>299</v>
      </c>
      <c r="I98" s="74">
        <v>10</v>
      </c>
      <c r="J98" s="74" t="s">
        <v>299</v>
      </c>
      <c r="K98" s="74">
        <v>10</v>
      </c>
      <c r="L98" s="74" t="s">
        <v>299</v>
      </c>
      <c r="M98" s="74">
        <v>10</v>
      </c>
      <c r="N98" s="74" t="s">
        <v>299</v>
      </c>
      <c r="O98" s="74">
        <v>10</v>
      </c>
      <c r="P98" s="74" t="s">
        <v>299</v>
      </c>
      <c r="Q98" s="74">
        <v>10</v>
      </c>
      <c r="R98" s="74" t="s">
        <v>675</v>
      </c>
      <c r="S98" s="74">
        <f>VLOOKUP(R98,Sheet1!$B$2:$C$12,2,TRUE)</f>
        <v>7</v>
      </c>
      <c r="T98" s="75" t="s">
        <v>675</v>
      </c>
      <c r="U98" s="74">
        <f>VLOOKUP(T98,Sheet1!$B$2:$C$12,2,TRUE)</f>
        <v>7</v>
      </c>
      <c r="V98" s="74" t="str">
        <f>IFERROR(VLOOKUP($D98,'[1]Chi tiet'!$D$7:$L$389,8,0),0)</f>
        <v>A3</v>
      </c>
      <c r="W98" s="74">
        <f>VLOOKUP(V98,Sheet1!$B$2:$C$12,2,TRUE)</f>
        <v>8</v>
      </c>
      <c r="X98" s="74" t="str">
        <f>IFERROR(VLOOKUP($D98,'[2]Gui chi Quynh'!D$7:K$393,7,0),0)</f>
        <v>A3</v>
      </c>
      <c r="Y98" s="74">
        <f>VLOOKUP(X98,Sheet1!$B$2:$C$12,2,TRUE)</f>
        <v>8</v>
      </c>
      <c r="Z98" s="10" t="str">
        <f>IFERROR(VLOOKUP($D98,'[3]Chi tiet'!$D$7:$L$397,8,0),0)</f>
        <v>A3</v>
      </c>
      <c r="AA98" s="16">
        <f>VLOOKUP(Z98,[4]Sheet1!$B$2:$C$12,2,TRUE)</f>
        <v>8</v>
      </c>
      <c r="AB98" s="103">
        <f t="shared" si="7"/>
        <v>8.9090909090909083</v>
      </c>
      <c r="AC98" s="125" t="str">
        <f t="shared" si="5"/>
        <v>11A*</v>
      </c>
      <c r="AD98" s="86" t="s">
        <v>1054</v>
      </c>
      <c r="AE98" s="69" t="s">
        <v>1072</v>
      </c>
      <c r="AF98" s="69" t="s">
        <v>1072</v>
      </c>
      <c r="AG98" s="71"/>
      <c r="AH98" s="83"/>
      <c r="AI98" s="77"/>
      <c r="AJ98" s="197" t="s">
        <v>1072</v>
      </c>
      <c r="AK98" s="77"/>
      <c r="AL98" s="71"/>
      <c r="AM98" s="74" t="s">
        <v>282</v>
      </c>
      <c r="AN98" s="126" t="str">
        <f t="shared" si="6"/>
        <v>11A* + 0B* + 0C* +  0D</v>
      </c>
    </row>
    <row r="99" spans="1:40" s="87" customFormat="1" ht="31.5" x14ac:dyDescent="0.25">
      <c r="A99" s="75" t="s">
        <v>384</v>
      </c>
      <c r="B99" s="75" t="s">
        <v>317</v>
      </c>
      <c r="C99" s="77" t="s">
        <v>222</v>
      </c>
      <c r="D99" s="74" t="s">
        <v>785</v>
      </c>
      <c r="E99" s="74" t="s">
        <v>649</v>
      </c>
      <c r="F99" s="74" t="s">
        <v>299</v>
      </c>
      <c r="G99" s="74">
        <v>10</v>
      </c>
      <c r="H99" s="74" t="s">
        <v>299</v>
      </c>
      <c r="I99" s="74">
        <v>10</v>
      </c>
      <c r="J99" s="74" t="s">
        <v>299</v>
      </c>
      <c r="K99" s="74">
        <v>10</v>
      </c>
      <c r="L99" s="74" t="s">
        <v>299</v>
      </c>
      <c r="M99" s="74">
        <v>10</v>
      </c>
      <c r="N99" s="74" t="s">
        <v>299</v>
      </c>
      <c r="O99" s="74">
        <v>10</v>
      </c>
      <c r="P99" s="74" t="s">
        <v>299</v>
      </c>
      <c r="Q99" s="74">
        <v>10</v>
      </c>
      <c r="R99" s="74" t="s">
        <v>675</v>
      </c>
      <c r="S99" s="74">
        <f>VLOOKUP(R99,Sheet1!$B$2:$C$12,2,TRUE)</f>
        <v>7</v>
      </c>
      <c r="T99" s="75" t="s">
        <v>675</v>
      </c>
      <c r="U99" s="74">
        <f>VLOOKUP(T99,Sheet1!$B$2:$C$12,2,TRUE)</f>
        <v>7</v>
      </c>
      <c r="V99" s="74" t="str">
        <f>IFERROR(VLOOKUP($D99,'[1]Chi tiet'!$D$7:$L$389,8,0),0)</f>
        <v>A3</v>
      </c>
      <c r="W99" s="74">
        <f>VLOOKUP(V99,Sheet1!$B$2:$C$12,2,TRUE)</f>
        <v>8</v>
      </c>
      <c r="X99" s="74" t="str">
        <f>IFERROR(VLOOKUP($D99,'[2]Gui chi Quynh'!D$7:K$393,7,0),0)</f>
        <v>A3</v>
      </c>
      <c r="Y99" s="74">
        <f>VLOOKUP(X99,Sheet1!$B$2:$C$12,2,TRUE)</f>
        <v>8</v>
      </c>
      <c r="Z99" s="10" t="str">
        <f>IFERROR(VLOOKUP($D99,'[3]Chi tiet'!$D$7:$L$397,8,0),0)</f>
        <v>A3</v>
      </c>
      <c r="AA99" s="16">
        <f>VLOOKUP(Z99,[4]Sheet1!$B$2:$C$12,2,TRUE)</f>
        <v>8</v>
      </c>
      <c r="AB99" s="103">
        <f t="shared" si="7"/>
        <v>8.9090909090909083</v>
      </c>
      <c r="AC99" s="125" t="str">
        <f t="shared" si="5"/>
        <v>11A*</v>
      </c>
      <c r="AD99" s="86" t="s">
        <v>1054</v>
      </c>
      <c r="AE99" s="69" t="s">
        <v>1072</v>
      </c>
      <c r="AF99" s="69" t="s">
        <v>1072</v>
      </c>
      <c r="AG99" s="71"/>
      <c r="AH99" s="83"/>
      <c r="AI99" s="77"/>
      <c r="AJ99" s="197" t="s">
        <v>1072</v>
      </c>
      <c r="AK99" s="77"/>
      <c r="AL99" s="71"/>
      <c r="AM99" s="74" t="s">
        <v>282</v>
      </c>
      <c r="AN99" s="126" t="str">
        <f t="shared" si="6"/>
        <v>11A* + 0B* + 0C* +  0D</v>
      </c>
    </row>
    <row r="100" spans="1:40" s="87" customFormat="1" ht="31.5" x14ac:dyDescent="0.25">
      <c r="A100" s="75" t="s">
        <v>385</v>
      </c>
      <c r="B100" s="75" t="s">
        <v>319</v>
      </c>
      <c r="C100" s="77" t="s">
        <v>192</v>
      </c>
      <c r="D100" s="74" t="s">
        <v>787</v>
      </c>
      <c r="E100" s="74" t="s">
        <v>649</v>
      </c>
      <c r="F100" s="74" t="s">
        <v>299</v>
      </c>
      <c r="G100" s="74">
        <v>10</v>
      </c>
      <c r="H100" s="74" t="s">
        <v>299</v>
      </c>
      <c r="I100" s="74">
        <v>10</v>
      </c>
      <c r="J100" s="74" t="s">
        <v>299</v>
      </c>
      <c r="K100" s="74">
        <v>10</v>
      </c>
      <c r="L100" s="74" t="s">
        <v>299</v>
      </c>
      <c r="M100" s="74">
        <v>10</v>
      </c>
      <c r="N100" s="74" t="s">
        <v>299</v>
      </c>
      <c r="O100" s="74">
        <v>10</v>
      </c>
      <c r="P100" s="74" t="s">
        <v>299</v>
      </c>
      <c r="Q100" s="74">
        <v>10</v>
      </c>
      <c r="R100" s="74" t="s">
        <v>675</v>
      </c>
      <c r="S100" s="74">
        <f>VLOOKUP(R100,Sheet1!$B$2:$C$12,2,TRUE)</f>
        <v>7</v>
      </c>
      <c r="T100" s="75" t="s">
        <v>675</v>
      </c>
      <c r="U100" s="74">
        <f>VLOOKUP(T100,Sheet1!$B$2:$C$12,2,TRUE)</f>
        <v>7</v>
      </c>
      <c r="V100" s="74" t="str">
        <f>IFERROR(VLOOKUP($D100,'[1]Chi tiet'!$D$7:$L$389,8,0),0)</f>
        <v>A4</v>
      </c>
      <c r="W100" s="74">
        <f>VLOOKUP(V100,Sheet1!$B$2:$C$12,2,TRUE)</f>
        <v>7</v>
      </c>
      <c r="X100" s="74" t="str">
        <f>IFERROR(VLOOKUP($D100,'[2]Gui chi Quynh'!D$7:K$393,7,0),0)</f>
        <v>A3</v>
      </c>
      <c r="Y100" s="74">
        <f>VLOOKUP(X100,Sheet1!$B$2:$C$12,2,TRUE)</f>
        <v>8</v>
      </c>
      <c r="Z100" s="10" t="str">
        <f>IFERROR(VLOOKUP($D100,'[3]Chi tiet'!$D$7:$L$397,8,0),0)</f>
        <v>A4</v>
      </c>
      <c r="AA100" s="16">
        <f>VLOOKUP(Z100,[4]Sheet1!$B$2:$C$12,2,TRUE)</f>
        <v>7</v>
      </c>
      <c r="AB100" s="103">
        <f t="shared" si="7"/>
        <v>8.7272727272727266</v>
      </c>
      <c r="AC100" s="125" t="str">
        <f t="shared" si="5"/>
        <v>11A*</v>
      </c>
      <c r="AD100" s="86" t="s">
        <v>1054</v>
      </c>
      <c r="AE100" s="69" t="s">
        <v>1055</v>
      </c>
      <c r="AF100" s="69" t="s">
        <v>1072</v>
      </c>
      <c r="AG100" s="71"/>
      <c r="AH100" s="83"/>
      <c r="AI100" s="77"/>
      <c r="AJ100" s="197" t="s">
        <v>1072</v>
      </c>
      <c r="AK100" s="77"/>
      <c r="AL100" s="71"/>
      <c r="AM100" s="74" t="s">
        <v>282</v>
      </c>
      <c r="AN100" s="126" t="str">
        <f t="shared" si="6"/>
        <v>11A* + 0B* + 0C* +  0D</v>
      </c>
    </row>
    <row r="101" spans="1:40" s="87" customFormat="1" ht="31.5" x14ac:dyDescent="0.25">
      <c r="A101" s="75" t="s">
        <v>386</v>
      </c>
      <c r="B101" s="75" t="s">
        <v>321</v>
      </c>
      <c r="C101" s="77" t="s">
        <v>226</v>
      </c>
      <c r="D101" s="74" t="s">
        <v>789</v>
      </c>
      <c r="E101" s="74" t="s">
        <v>649</v>
      </c>
      <c r="F101" s="74" t="s">
        <v>299</v>
      </c>
      <c r="G101" s="74">
        <v>10</v>
      </c>
      <c r="H101" s="74" t="s">
        <v>299</v>
      </c>
      <c r="I101" s="74">
        <v>10</v>
      </c>
      <c r="J101" s="74" t="s">
        <v>299</v>
      </c>
      <c r="K101" s="74">
        <v>10</v>
      </c>
      <c r="L101" s="74" t="s">
        <v>299</v>
      </c>
      <c r="M101" s="74">
        <v>10</v>
      </c>
      <c r="N101" s="74" t="s">
        <v>299</v>
      </c>
      <c r="O101" s="74">
        <v>10</v>
      </c>
      <c r="P101" s="74" t="s">
        <v>299</v>
      </c>
      <c r="Q101" s="74">
        <v>10</v>
      </c>
      <c r="R101" s="74" t="s">
        <v>675</v>
      </c>
      <c r="S101" s="74">
        <f>VLOOKUP(R101,Sheet1!$B$2:$C$12,2,TRUE)</f>
        <v>7</v>
      </c>
      <c r="T101" s="75" t="s">
        <v>675</v>
      </c>
      <c r="U101" s="74">
        <f>VLOOKUP(T101,Sheet1!$B$2:$C$12,2,TRUE)</f>
        <v>7</v>
      </c>
      <c r="V101" s="74" t="str">
        <f>IFERROR(VLOOKUP($D101,'[1]Chi tiet'!$D$7:$L$389,8,0),0)</f>
        <v>A3</v>
      </c>
      <c r="W101" s="74">
        <f>VLOOKUP(V101,Sheet1!$B$2:$C$12,2,TRUE)</f>
        <v>8</v>
      </c>
      <c r="X101" s="74" t="str">
        <f>IFERROR(VLOOKUP($D101,'[2]Gui chi Quynh'!D$7:K$393,7,0),0)</f>
        <v>A3</v>
      </c>
      <c r="Y101" s="74">
        <f>VLOOKUP(X101,Sheet1!$B$2:$C$12,2,TRUE)</f>
        <v>8</v>
      </c>
      <c r="Z101" s="10" t="str">
        <f>IFERROR(VLOOKUP($D101,'[3]Chi tiet'!$D$7:$L$397,8,0),0)</f>
        <v>A3</v>
      </c>
      <c r="AA101" s="16">
        <f>VLOOKUP(Z101,[4]Sheet1!$B$2:$C$12,2,TRUE)</f>
        <v>8</v>
      </c>
      <c r="AB101" s="103">
        <f t="shared" si="7"/>
        <v>8.9090909090909083</v>
      </c>
      <c r="AC101" s="125" t="str">
        <f t="shared" si="5"/>
        <v>11A*</v>
      </c>
      <c r="AD101" s="86" t="s">
        <v>1054</v>
      </c>
      <c r="AE101" s="69" t="s">
        <v>1072</v>
      </c>
      <c r="AF101" s="69" t="s">
        <v>1072</v>
      </c>
      <c r="AG101" s="71"/>
      <c r="AH101" s="83"/>
      <c r="AI101" s="77"/>
      <c r="AJ101" s="197" t="s">
        <v>1072</v>
      </c>
      <c r="AK101" s="77"/>
      <c r="AL101" s="71"/>
      <c r="AM101" s="74" t="s">
        <v>282</v>
      </c>
      <c r="AN101" s="126" t="str">
        <f t="shared" si="6"/>
        <v>11A* + 0B* + 0C* +  0D</v>
      </c>
    </row>
    <row r="102" spans="1:40" s="87" customFormat="1" ht="31.5" x14ac:dyDescent="0.25">
      <c r="A102" s="75" t="s">
        <v>387</v>
      </c>
      <c r="B102" s="75" t="s">
        <v>322</v>
      </c>
      <c r="C102" s="77" t="s">
        <v>265</v>
      </c>
      <c r="D102" s="74" t="s">
        <v>790</v>
      </c>
      <c r="E102" s="74" t="s">
        <v>649</v>
      </c>
      <c r="F102" s="74" t="s">
        <v>299</v>
      </c>
      <c r="G102" s="74">
        <v>10</v>
      </c>
      <c r="H102" s="74" t="s">
        <v>299</v>
      </c>
      <c r="I102" s="74">
        <v>10</v>
      </c>
      <c r="J102" s="74" t="s">
        <v>299</v>
      </c>
      <c r="K102" s="74">
        <v>10</v>
      </c>
      <c r="L102" s="74" t="s">
        <v>299</v>
      </c>
      <c r="M102" s="74">
        <v>10</v>
      </c>
      <c r="N102" s="74" t="s">
        <v>299</v>
      </c>
      <c r="O102" s="74">
        <v>10</v>
      </c>
      <c r="P102" s="74" t="s">
        <v>299</v>
      </c>
      <c r="Q102" s="74">
        <v>10</v>
      </c>
      <c r="R102" s="74" t="s">
        <v>675</v>
      </c>
      <c r="S102" s="74">
        <f>VLOOKUP(R102,Sheet1!$B$2:$C$12,2,TRUE)</f>
        <v>7</v>
      </c>
      <c r="T102" s="75" t="s">
        <v>675</v>
      </c>
      <c r="U102" s="74">
        <f>VLOOKUP(T102,Sheet1!$B$2:$C$12,2,TRUE)</f>
        <v>7</v>
      </c>
      <c r="V102" s="74" t="str">
        <f>IFERROR(VLOOKUP($D102,'[1]Chi tiet'!$D$7:$L$389,8,0),0)</f>
        <v>A3</v>
      </c>
      <c r="W102" s="74">
        <f>VLOOKUP(V102,Sheet1!$B$2:$C$12,2,TRUE)</f>
        <v>8</v>
      </c>
      <c r="X102" s="74" t="str">
        <f>IFERROR(VLOOKUP($D102,'[2]Gui chi Quynh'!D$7:K$393,7,0),0)</f>
        <v>A3</v>
      </c>
      <c r="Y102" s="74">
        <f>VLOOKUP(X102,Sheet1!$B$2:$C$12,2,TRUE)</f>
        <v>8</v>
      </c>
      <c r="Z102" s="10" t="str">
        <f>IFERROR(VLOOKUP($D102,'[3]Chi tiet'!$D$7:$L$397,8,0),0)</f>
        <v>A3</v>
      </c>
      <c r="AA102" s="16">
        <f>VLOOKUP(Z102,[4]Sheet1!$B$2:$C$12,2,TRUE)</f>
        <v>8</v>
      </c>
      <c r="AB102" s="103">
        <f t="shared" si="7"/>
        <v>8.9090909090909083</v>
      </c>
      <c r="AC102" s="125" t="str">
        <f t="shared" si="5"/>
        <v>11A*</v>
      </c>
      <c r="AD102" s="86" t="s">
        <v>1054</v>
      </c>
      <c r="AE102" s="69" t="s">
        <v>1072</v>
      </c>
      <c r="AF102" s="69" t="s">
        <v>1072</v>
      </c>
      <c r="AG102" s="71"/>
      <c r="AH102" s="83"/>
      <c r="AI102" s="77"/>
      <c r="AJ102" s="197" t="s">
        <v>1072</v>
      </c>
      <c r="AK102" s="77"/>
      <c r="AL102" s="71"/>
      <c r="AM102" s="74" t="s">
        <v>282</v>
      </c>
      <c r="AN102" s="126" t="str">
        <f t="shared" si="6"/>
        <v>11A* + 0B* + 0C* +  0D</v>
      </c>
    </row>
    <row r="103" spans="1:40" s="87" customFormat="1" ht="31.5" x14ac:dyDescent="0.25">
      <c r="A103" s="75" t="s">
        <v>388</v>
      </c>
      <c r="B103" s="75" t="s">
        <v>29</v>
      </c>
      <c r="C103" s="77" t="s">
        <v>306</v>
      </c>
      <c r="D103" s="74" t="s">
        <v>773</v>
      </c>
      <c r="E103" s="74" t="s">
        <v>649</v>
      </c>
      <c r="F103" s="74" t="s">
        <v>299</v>
      </c>
      <c r="G103" s="74">
        <v>10</v>
      </c>
      <c r="H103" s="74" t="s">
        <v>299</v>
      </c>
      <c r="I103" s="74">
        <v>10</v>
      </c>
      <c r="J103" s="74" t="s">
        <v>299</v>
      </c>
      <c r="K103" s="74">
        <v>10</v>
      </c>
      <c r="L103" s="74" t="s">
        <v>299</v>
      </c>
      <c r="M103" s="74">
        <v>10</v>
      </c>
      <c r="N103" s="74" t="s">
        <v>299</v>
      </c>
      <c r="O103" s="74">
        <v>10</v>
      </c>
      <c r="P103" s="74" t="s">
        <v>299</v>
      </c>
      <c r="Q103" s="74">
        <v>10</v>
      </c>
      <c r="R103" s="74" t="s">
        <v>674</v>
      </c>
      <c r="S103" s="74">
        <f>VLOOKUP(R103,Sheet1!$B$2:$C$12,2,TRUE)</f>
        <v>8</v>
      </c>
      <c r="T103" s="75" t="s">
        <v>675</v>
      </c>
      <c r="U103" s="74">
        <f>VLOOKUP(T103,Sheet1!$B$2:$C$12,2,TRUE)</f>
        <v>7</v>
      </c>
      <c r="V103" s="74" t="str">
        <f>IFERROR(VLOOKUP($D103,'[1]Chi tiet'!$D$7:$L$389,8,0),0)</f>
        <v>A4</v>
      </c>
      <c r="W103" s="74">
        <f>VLOOKUP(V103,Sheet1!$B$2:$C$12,2,TRUE)</f>
        <v>7</v>
      </c>
      <c r="X103" s="74" t="str">
        <f>IFERROR(VLOOKUP($D103,'[2]Gui chi Quynh'!D$7:K$393,7,0),0)</f>
        <v>A4</v>
      </c>
      <c r="Y103" s="74">
        <f>VLOOKUP(X103,Sheet1!$B$2:$C$12,2,TRUE)</f>
        <v>7</v>
      </c>
      <c r="Z103" s="10" t="str">
        <f>IFERROR(VLOOKUP($D103,'[3]Chi tiet'!$D$7:$L$397,8,0),0)</f>
        <v>A3</v>
      </c>
      <c r="AA103" s="16">
        <f>VLOOKUP(Z103,[4]Sheet1!$B$2:$C$12,2,TRUE)</f>
        <v>8</v>
      </c>
      <c r="AB103" s="103">
        <f t="shared" ref="AB103:AB113" si="8">AVERAGE(F103:AA103)</f>
        <v>8.8181818181818183</v>
      </c>
      <c r="AC103" s="125" t="str">
        <f t="shared" si="5"/>
        <v>11A*</v>
      </c>
      <c r="AD103" s="86" t="s">
        <v>1054</v>
      </c>
      <c r="AE103" s="69" t="s">
        <v>1055</v>
      </c>
      <c r="AF103" s="86" t="s">
        <v>1054</v>
      </c>
      <c r="AG103" s="71"/>
      <c r="AH103" s="83"/>
      <c r="AI103" s="77"/>
      <c r="AJ103" s="193" t="s">
        <v>1054</v>
      </c>
      <c r="AK103" s="77"/>
      <c r="AL103" s="71"/>
      <c r="AM103" s="74"/>
      <c r="AN103" s="126" t="str">
        <f t="shared" si="6"/>
        <v>11A* + 0B* + 0C* +  0D</v>
      </c>
    </row>
    <row r="104" spans="1:40" s="87" customFormat="1" ht="31.5" x14ac:dyDescent="0.25">
      <c r="A104" s="75" t="s">
        <v>389</v>
      </c>
      <c r="B104" s="75" t="s">
        <v>35</v>
      </c>
      <c r="C104" s="77" t="s">
        <v>75</v>
      </c>
      <c r="D104" s="74" t="s">
        <v>776</v>
      </c>
      <c r="E104" s="74" t="s">
        <v>649</v>
      </c>
      <c r="F104" s="74" t="s">
        <v>299</v>
      </c>
      <c r="G104" s="74">
        <v>10</v>
      </c>
      <c r="H104" s="74" t="s">
        <v>299</v>
      </c>
      <c r="I104" s="74">
        <v>10</v>
      </c>
      <c r="J104" s="74" t="s">
        <v>299</v>
      </c>
      <c r="K104" s="74">
        <v>10</v>
      </c>
      <c r="L104" s="74" t="s">
        <v>299</v>
      </c>
      <c r="M104" s="74">
        <v>10</v>
      </c>
      <c r="N104" s="74" t="s">
        <v>299</v>
      </c>
      <c r="O104" s="74">
        <v>10</v>
      </c>
      <c r="P104" s="74" t="s">
        <v>299</v>
      </c>
      <c r="Q104" s="74">
        <v>10</v>
      </c>
      <c r="R104" s="74" t="s">
        <v>675</v>
      </c>
      <c r="S104" s="74">
        <f>VLOOKUP(R104,Sheet1!$B$2:$C$12,2,TRUE)</f>
        <v>7</v>
      </c>
      <c r="T104" s="75" t="s">
        <v>674</v>
      </c>
      <c r="U104" s="74">
        <f>VLOOKUP(T104,Sheet1!$B$2:$C$12,2,TRUE)</f>
        <v>8</v>
      </c>
      <c r="V104" s="74" t="str">
        <f>IFERROR(VLOOKUP($D104,'[1]Chi tiet'!$D$7:$L$389,8,0),0)</f>
        <v>A4</v>
      </c>
      <c r="W104" s="74">
        <f>VLOOKUP(V104,Sheet1!$B$2:$C$12,2,TRUE)</f>
        <v>7</v>
      </c>
      <c r="X104" s="74" t="str">
        <f>IFERROR(VLOOKUP($D104,'[2]Gui chi Quynh'!D$7:K$393,7,0),0)</f>
        <v>A3</v>
      </c>
      <c r="Y104" s="74">
        <f>VLOOKUP(X104,Sheet1!$B$2:$C$12,2,TRUE)</f>
        <v>8</v>
      </c>
      <c r="Z104" s="10" t="str">
        <f>IFERROR(VLOOKUP($D104,'[3]Chi tiet'!$D$7:$L$397,8,0),0)</f>
        <v>A3</v>
      </c>
      <c r="AA104" s="16">
        <f>VLOOKUP(Z104,[4]Sheet1!$B$2:$C$12,2,TRUE)</f>
        <v>8</v>
      </c>
      <c r="AB104" s="103">
        <f t="shared" si="8"/>
        <v>8.9090909090909083</v>
      </c>
      <c r="AC104" s="125" t="str">
        <f t="shared" si="5"/>
        <v>11A*</v>
      </c>
      <c r="AD104" s="74" t="s">
        <v>1054</v>
      </c>
      <c r="AE104" s="69" t="s">
        <v>1055</v>
      </c>
      <c r="AF104" s="86" t="s">
        <v>1054</v>
      </c>
      <c r="AG104" s="71"/>
      <c r="AH104" s="88"/>
      <c r="AI104" s="77"/>
      <c r="AJ104" s="193" t="s">
        <v>1054</v>
      </c>
      <c r="AK104" s="77"/>
      <c r="AL104" s="71"/>
      <c r="AM104" s="74"/>
      <c r="AN104" s="126" t="str">
        <f t="shared" si="6"/>
        <v>11A* + 0B* + 0C* +  0D</v>
      </c>
    </row>
    <row r="105" spans="1:40" s="87" customFormat="1" ht="31.5" x14ac:dyDescent="0.25">
      <c r="A105" s="75" t="s">
        <v>390</v>
      </c>
      <c r="B105" s="75" t="s">
        <v>42</v>
      </c>
      <c r="C105" s="77" t="s">
        <v>223</v>
      </c>
      <c r="D105" s="74" t="s">
        <v>780</v>
      </c>
      <c r="E105" s="74" t="s">
        <v>649</v>
      </c>
      <c r="F105" s="74" t="s">
        <v>299</v>
      </c>
      <c r="G105" s="74">
        <v>10</v>
      </c>
      <c r="H105" s="74" t="s">
        <v>299</v>
      </c>
      <c r="I105" s="74">
        <v>10</v>
      </c>
      <c r="J105" s="74" t="s">
        <v>299</v>
      </c>
      <c r="K105" s="74">
        <v>10</v>
      </c>
      <c r="L105" s="74" t="s">
        <v>299</v>
      </c>
      <c r="M105" s="74">
        <v>10</v>
      </c>
      <c r="N105" s="74" t="s">
        <v>299</v>
      </c>
      <c r="O105" s="74">
        <v>10</v>
      </c>
      <c r="P105" s="74" t="s">
        <v>299</v>
      </c>
      <c r="Q105" s="74">
        <v>10</v>
      </c>
      <c r="R105" s="74" t="s">
        <v>675</v>
      </c>
      <c r="S105" s="74">
        <f>VLOOKUP(R105,Sheet1!$B$2:$C$12,2,TRUE)</f>
        <v>7</v>
      </c>
      <c r="T105" s="75" t="s">
        <v>675</v>
      </c>
      <c r="U105" s="74">
        <f>VLOOKUP(T105,Sheet1!$B$2:$C$12,2,TRUE)</f>
        <v>7</v>
      </c>
      <c r="V105" s="74" t="str">
        <f>IFERROR(VLOOKUP($D105,'[1]Chi tiet'!$D$7:$L$389,8,0),0)</f>
        <v>A4</v>
      </c>
      <c r="W105" s="74">
        <f>VLOOKUP(V105,Sheet1!$B$2:$C$12,2,TRUE)</f>
        <v>7</v>
      </c>
      <c r="X105" s="74" t="str">
        <f>IFERROR(VLOOKUP($D105,'[2]Gui chi Quynh'!D$7:K$393,7,0),0)</f>
        <v>A4</v>
      </c>
      <c r="Y105" s="74">
        <f>VLOOKUP(X105,Sheet1!$B$2:$C$12,2,TRUE)</f>
        <v>7</v>
      </c>
      <c r="Z105" s="10" t="str">
        <f>IFERROR(VLOOKUP($D105,'[3]Chi tiet'!$D$7:$L$397,8,0),0)</f>
        <v>A4</v>
      </c>
      <c r="AA105" s="16">
        <f>VLOOKUP(Z105,[4]Sheet1!$B$2:$C$12,2,TRUE)</f>
        <v>7</v>
      </c>
      <c r="AB105" s="103">
        <f t="shared" si="8"/>
        <v>8.6363636363636367</v>
      </c>
      <c r="AC105" s="125" t="str">
        <f t="shared" si="5"/>
        <v>11A*</v>
      </c>
      <c r="AD105" s="86" t="s">
        <v>1054</v>
      </c>
      <c r="AE105" s="69" t="s">
        <v>1055</v>
      </c>
      <c r="AF105" s="86" t="s">
        <v>1054</v>
      </c>
      <c r="AG105" s="71"/>
      <c r="AH105" s="83"/>
      <c r="AI105" s="77"/>
      <c r="AJ105" s="193" t="s">
        <v>1054</v>
      </c>
      <c r="AK105" s="77"/>
      <c r="AL105" s="71"/>
      <c r="AM105" s="74" t="s">
        <v>282</v>
      </c>
      <c r="AN105" s="126" t="str">
        <f t="shared" si="6"/>
        <v>11A* + 0B* + 0C* +  0D</v>
      </c>
    </row>
    <row r="106" spans="1:40" s="87" customFormat="1" ht="31.5" x14ac:dyDescent="0.25">
      <c r="A106" s="75" t="s">
        <v>391</v>
      </c>
      <c r="B106" s="75" t="s">
        <v>43</v>
      </c>
      <c r="C106" s="77" t="s">
        <v>225</v>
      </c>
      <c r="D106" s="74" t="s">
        <v>781</v>
      </c>
      <c r="E106" s="74" t="s">
        <v>649</v>
      </c>
      <c r="F106" s="74" t="s">
        <v>299</v>
      </c>
      <c r="G106" s="74">
        <v>10</v>
      </c>
      <c r="H106" s="74" t="s">
        <v>299</v>
      </c>
      <c r="I106" s="74">
        <v>10</v>
      </c>
      <c r="J106" s="74" t="s">
        <v>299</v>
      </c>
      <c r="K106" s="74">
        <v>10</v>
      </c>
      <c r="L106" s="74" t="s">
        <v>299</v>
      </c>
      <c r="M106" s="74">
        <v>10</v>
      </c>
      <c r="N106" s="74" t="s">
        <v>299</v>
      </c>
      <c r="O106" s="74">
        <v>10</v>
      </c>
      <c r="P106" s="74" t="s">
        <v>299</v>
      </c>
      <c r="Q106" s="74">
        <v>10</v>
      </c>
      <c r="R106" s="74" t="s">
        <v>675</v>
      </c>
      <c r="S106" s="74">
        <f>VLOOKUP(R106,Sheet1!$B$2:$C$12,2,TRUE)</f>
        <v>7</v>
      </c>
      <c r="T106" s="75" t="s">
        <v>675</v>
      </c>
      <c r="U106" s="74">
        <f>VLOOKUP(T106,Sheet1!$B$2:$C$12,2,TRUE)</f>
        <v>7</v>
      </c>
      <c r="V106" s="74" t="str">
        <f>IFERROR(VLOOKUP($D106,'[1]Chi tiet'!$D$7:$L$389,8,0),0)</f>
        <v>A4</v>
      </c>
      <c r="W106" s="74">
        <f>VLOOKUP(V106,Sheet1!$B$2:$C$12,2,TRUE)</f>
        <v>7</v>
      </c>
      <c r="X106" s="74" t="str">
        <f>IFERROR(VLOOKUP($D106,'[2]Gui chi Quynh'!D$7:K$393,7,0),0)</f>
        <v>A4</v>
      </c>
      <c r="Y106" s="74">
        <f>VLOOKUP(X106,Sheet1!$B$2:$C$12,2,TRUE)</f>
        <v>7</v>
      </c>
      <c r="Z106" s="10" t="str">
        <f>IFERROR(VLOOKUP($D106,'[3]Chi tiet'!$D$7:$L$397,8,0),0)</f>
        <v>A4</v>
      </c>
      <c r="AA106" s="16">
        <f>VLOOKUP(Z106,[4]Sheet1!$B$2:$C$12,2,TRUE)</f>
        <v>7</v>
      </c>
      <c r="AB106" s="103">
        <f t="shared" si="8"/>
        <v>8.6363636363636367</v>
      </c>
      <c r="AC106" s="125" t="str">
        <f t="shared" si="5"/>
        <v>11A*</v>
      </c>
      <c r="AD106" s="86" t="s">
        <v>1054</v>
      </c>
      <c r="AE106" s="69" t="s">
        <v>1055</v>
      </c>
      <c r="AF106" s="86" t="s">
        <v>1054</v>
      </c>
      <c r="AG106" s="71"/>
      <c r="AH106" s="83"/>
      <c r="AI106" s="77"/>
      <c r="AJ106" s="193" t="s">
        <v>1054</v>
      </c>
      <c r="AK106" s="77"/>
      <c r="AL106" s="71"/>
      <c r="AM106" s="74" t="s">
        <v>282</v>
      </c>
      <c r="AN106" s="126" t="str">
        <f t="shared" si="6"/>
        <v>11A* + 0B* + 0C* +  0D</v>
      </c>
    </row>
    <row r="107" spans="1:40" s="87" customFormat="1" ht="31.5" x14ac:dyDescent="0.25">
      <c r="A107" s="75" t="s">
        <v>392</v>
      </c>
      <c r="B107" s="75" t="s">
        <v>45</v>
      </c>
      <c r="C107" s="77" t="s">
        <v>263</v>
      </c>
      <c r="D107" s="74" t="s">
        <v>782</v>
      </c>
      <c r="E107" s="74" t="s">
        <v>649</v>
      </c>
      <c r="F107" s="74" t="s">
        <v>299</v>
      </c>
      <c r="G107" s="74">
        <v>10</v>
      </c>
      <c r="H107" s="74" t="s">
        <v>299</v>
      </c>
      <c r="I107" s="74">
        <v>10</v>
      </c>
      <c r="J107" s="74" t="s">
        <v>299</v>
      </c>
      <c r="K107" s="74">
        <v>10</v>
      </c>
      <c r="L107" s="74" t="s">
        <v>299</v>
      </c>
      <c r="M107" s="74">
        <v>10</v>
      </c>
      <c r="N107" s="74" t="s">
        <v>299</v>
      </c>
      <c r="O107" s="74">
        <v>10</v>
      </c>
      <c r="P107" s="74" t="s">
        <v>299</v>
      </c>
      <c r="Q107" s="74">
        <v>10</v>
      </c>
      <c r="R107" s="74" t="s">
        <v>675</v>
      </c>
      <c r="S107" s="74">
        <f>VLOOKUP(R107,Sheet1!$B$2:$C$12,2,TRUE)</f>
        <v>7</v>
      </c>
      <c r="T107" s="75" t="s">
        <v>675</v>
      </c>
      <c r="U107" s="74">
        <f>VLOOKUP(T107,Sheet1!$B$2:$C$12,2,TRUE)</f>
        <v>7</v>
      </c>
      <c r="V107" s="74" t="str">
        <f>IFERROR(VLOOKUP($D107,'[1]Chi tiet'!$D$7:$L$389,8,0),0)</f>
        <v>A4</v>
      </c>
      <c r="W107" s="74">
        <f>VLOOKUP(V107,Sheet1!$B$2:$C$12,2,TRUE)</f>
        <v>7</v>
      </c>
      <c r="X107" s="74" t="str">
        <f>IFERROR(VLOOKUP($D107,'[2]Gui chi Quynh'!D$7:K$393,7,0),0)</f>
        <v>A4</v>
      </c>
      <c r="Y107" s="74">
        <f>VLOOKUP(X107,Sheet1!$B$2:$C$12,2,TRUE)</f>
        <v>7</v>
      </c>
      <c r="Z107" s="10" t="str">
        <f>IFERROR(VLOOKUP($D107,'[3]Chi tiet'!$D$7:$L$397,8,0),0)</f>
        <v>A4</v>
      </c>
      <c r="AA107" s="16">
        <f>VLOOKUP(Z107,[4]Sheet1!$B$2:$C$12,2,TRUE)</f>
        <v>7</v>
      </c>
      <c r="AB107" s="103">
        <f t="shared" si="8"/>
        <v>8.6363636363636367</v>
      </c>
      <c r="AC107" s="125" t="str">
        <f t="shared" si="5"/>
        <v>11A*</v>
      </c>
      <c r="AD107" s="74" t="s">
        <v>1054</v>
      </c>
      <c r="AE107" s="69" t="s">
        <v>1055</v>
      </c>
      <c r="AF107" s="86" t="s">
        <v>1054</v>
      </c>
      <c r="AG107" s="71"/>
      <c r="AH107" s="83"/>
      <c r="AI107" s="77"/>
      <c r="AJ107" s="193" t="s">
        <v>1054</v>
      </c>
      <c r="AK107" s="77"/>
      <c r="AL107" s="71"/>
      <c r="AM107" s="74" t="s">
        <v>282</v>
      </c>
      <c r="AN107" s="126" t="str">
        <f t="shared" si="6"/>
        <v>11A* + 0B* + 0C* +  0D</v>
      </c>
    </row>
    <row r="108" spans="1:40" s="87" customFormat="1" ht="31.5" x14ac:dyDescent="0.25">
      <c r="A108" s="75" t="s">
        <v>393</v>
      </c>
      <c r="B108" s="75" t="s">
        <v>316</v>
      </c>
      <c r="C108" s="77" t="s">
        <v>278</v>
      </c>
      <c r="D108" s="74" t="s">
        <v>784</v>
      </c>
      <c r="E108" s="74" t="s">
        <v>649</v>
      </c>
      <c r="F108" s="74" t="s">
        <v>299</v>
      </c>
      <c r="G108" s="74">
        <v>10</v>
      </c>
      <c r="H108" s="74" t="s">
        <v>299</v>
      </c>
      <c r="I108" s="74">
        <v>10</v>
      </c>
      <c r="J108" s="74" t="s">
        <v>299</v>
      </c>
      <c r="K108" s="74">
        <v>10</v>
      </c>
      <c r="L108" s="74" t="s">
        <v>299</v>
      </c>
      <c r="M108" s="74">
        <v>10</v>
      </c>
      <c r="N108" s="74" t="s">
        <v>299</v>
      </c>
      <c r="O108" s="74">
        <v>10</v>
      </c>
      <c r="P108" s="74" t="s">
        <v>299</v>
      </c>
      <c r="Q108" s="74">
        <v>10</v>
      </c>
      <c r="R108" s="74" t="s">
        <v>675</v>
      </c>
      <c r="S108" s="74">
        <f>VLOOKUP(R108,Sheet1!$B$2:$C$12,2,TRUE)</f>
        <v>7</v>
      </c>
      <c r="T108" s="75" t="s">
        <v>675</v>
      </c>
      <c r="U108" s="74">
        <f>VLOOKUP(T108,Sheet1!$B$2:$C$12,2,TRUE)</f>
        <v>7</v>
      </c>
      <c r="V108" s="74" t="str">
        <f>IFERROR(VLOOKUP($D108,'[1]Chi tiet'!$D$7:$L$389,8,0),0)</f>
        <v>A4</v>
      </c>
      <c r="W108" s="74">
        <f>VLOOKUP(V108,Sheet1!$B$2:$C$12,2,TRUE)</f>
        <v>7</v>
      </c>
      <c r="X108" s="74" t="str">
        <f>IFERROR(VLOOKUP($D108,'[2]Gui chi Quynh'!D$7:K$393,7,0),0)</f>
        <v>A4</v>
      </c>
      <c r="Y108" s="74">
        <f>VLOOKUP(X108,Sheet1!$B$2:$C$12,2,TRUE)</f>
        <v>7</v>
      </c>
      <c r="Z108" s="10" t="str">
        <f>IFERROR(VLOOKUP($D108,'[3]Chi tiet'!$D$7:$L$397,8,0),0)</f>
        <v>A4</v>
      </c>
      <c r="AA108" s="16">
        <f>VLOOKUP(Z108,[4]Sheet1!$B$2:$C$12,2,TRUE)</f>
        <v>7</v>
      </c>
      <c r="AB108" s="103">
        <f t="shared" si="8"/>
        <v>8.6363636363636367</v>
      </c>
      <c r="AC108" s="125" t="str">
        <f t="shared" si="5"/>
        <v>11A*</v>
      </c>
      <c r="AD108" s="86" t="s">
        <v>1054</v>
      </c>
      <c r="AE108" s="69" t="s">
        <v>1072</v>
      </c>
      <c r="AF108" s="86" t="s">
        <v>1054</v>
      </c>
      <c r="AG108" s="71"/>
      <c r="AH108" s="83"/>
      <c r="AI108" s="77"/>
      <c r="AJ108" s="193" t="s">
        <v>1054</v>
      </c>
      <c r="AK108" s="77"/>
      <c r="AL108" s="71"/>
      <c r="AM108" s="74" t="s">
        <v>282</v>
      </c>
      <c r="AN108" s="126" t="str">
        <f t="shared" si="6"/>
        <v>11A* + 0B* + 0C* +  0D</v>
      </c>
    </row>
    <row r="109" spans="1:40" s="87" customFormat="1" ht="31.5" x14ac:dyDescent="0.25">
      <c r="A109" s="75" t="s">
        <v>394</v>
      </c>
      <c r="B109" s="75" t="s">
        <v>318</v>
      </c>
      <c r="C109" s="77" t="s">
        <v>80</v>
      </c>
      <c r="D109" s="74" t="s">
        <v>786</v>
      </c>
      <c r="E109" s="74" t="s">
        <v>649</v>
      </c>
      <c r="F109" s="74" t="s">
        <v>299</v>
      </c>
      <c r="G109" s="74">
        <v>10</v>
      </c>
      <c r="H109" s="74" t="s">
        <v>299</v>
      </c>
      <c r="I109" s="74">
        <v>10</v>
      </c>
      <c r="J109" s="74" t="s">
        <v>299</v>
      </c>
      <c r="K109" s="74">
        <v>10</v>
      </c>
      <c r="L109" s="74" t="s">
        <v>299</v>
      </c>
      <c r="M109" s="74">
        <v>10</v>
      </c>
      <c r="N109" s="74" t="s">
        <v>299</v>
      </c>
      <c r="O109" s="74">
        <v>10</v>
      </c>
      <c r="P109" s="74" t="s">
        <v>299</v>
      </c>
      <c r="Q109" s="74">
        <v>10</v>
      </c>
      <c r="R109" s="74" t="s">
        <v>675</v>
      </c>
      <c r="S109" s="74">
        <f>VLOOKUP(R109,Sheet1!$B$2:$C$12,2,TRUE)</f>
        <v>7</v>
      </c>
      <c r="T109" s="75" t="s">
        <v>675</v>
      </c>
      <c r="U109" s="74">
        <f>VLOOKUP(T109,Sheet1!$B$2:$C$12,2,TRUE)</f>
        <v>7</v>
      </c>
      <c r="V109" s="74" t="str">
        <f>IFERROR(VLOOKUP($D109,'[1]Chi tiet'!$D$7:$L$389,8,0),0)</f>
        <v>A4</v>
      </c>
      <c r="W109" s="74">
        <f>VLOOKUP(V109,Sheet1!$B$2:$C$12,2,TRUE)</f>
        <v>7</v>
      </c>
      <c r="X109" s="74" t="str">
        <f>IFERROR(VLOOKUP($D109,'[2]Gui chi Quynh'!D$7:K$393,7,0),0)</f>
        <v>A4</v>
      </c>
      <c r="Y109" s="74">
        <f>VLOOKUP(X109,Sheet1!$B$2:$C$12,2,TRUE)</f>
        <v>7</v>
      </c>
      <c r="Z109" s="10" t="str">
        <f>IFERROR(VLOOKUP($D109,'[3]Chi tiet'!$D$7:$L$397,8,0),0)</f>
        <v>A4</v>
      </c>
      <c r="AA109" s="16">
        <f>VLOOKUP(Z109,[4]Sheet1!$B$2:$C$12,2,TRUE)</f>
        <v>7</v>
      </c>
      <c r="AB109" s="103">
        <f t="shared" si="8"/>
        <v>8.6363636363636367</v>
      </c>
      <c r="AC109" s="125" t="str">
        <f t="shared" si="5"/>
        <v>11A*</v>
      </c>
      <c r="AD109" s="86" t="s">
        <v>1054</v>
      </c>
      <c r="AE109" s="69" t="s">
        <v>1055</v>
      </c>
      <c r="AF109" s="86" t="s">
        <v>1054</v>
      </c>
      <c r="AG109" s="71"/>
      <c r="AH109" s="83"/>
      <c r="AI109" s="77"/>
      <c r="AJ109" s="193" t="s">
        <v>1054</v>
      </c>
      <c r="AK109" s="77"/>
      <c r="AL109" s="71"/>
      <c r="AM109" s="74" t="s">
        <v>282</v>
      </c>
      <c r="AN109" s="126" t="str">
        <f t="shared" si="6"/>
        <v>11A* + 0B* + 0C* +  0D</v>
      </c>
    </row>
    <row r="110" spans="1:40" s="87" customFormat="1" ht="31.5" x14ac:dyDescent="0.25">
      <c r="A110" s="75" t="s">
        <v>395</v>
      </c>
      <c r="B110" s="75" t="s">
        <v>323</v>
      </c>
      <c r="C110" s="77" t="s">
        <v>269</v>
      </c>
      <c r="D110" s="74" t="s">
        <v>791</v>
      </c>
      <c r="E110" s="74" t="s">
        <v>649</v>
      </c>
      <c r="F110" s="74" t="s">
        <v>299</v>
      </c>
      <c r="G110" s="74">
        <v>10</v>
      </c>
      <c r="H110" s="74" t="s">
        <v>299</v>
      </c>
      <c r="I110" s="74">
        <v>10</v>
      </c>
      <c r="J110" s="74" t="s">
        <v>299</v>
      </c>
      <c r="K110" s="74">
        <v>10</v>
      </c>
      <c r="L110" s="74" t="s">
        <v>299</v>
      </c>
      <c r="M110" s="74">
        <v>10</v>
      </c>
      <c r="N110" s="74" t="s">
        <v>299</v>
      </c>
      <c r="O110" s="74">
        <v>10</v>
      </c>
      <c r="P110" s="74" t="s">
        <v>299</v>
      </c>
      <c r="Q110" s="74">
        <v>10</v>
      </c>
      <c r="R110" s="74" t="s">
        <v>675</v>
      </c>
      <c r="S110" s="74">
        <f>VLOOKUP(R110,Sheet1!$B$2:$C$12,2,TRUE)</f>
        <v>7</v>
      </c>
      <c r="T110" s="75" t="s">
        <v>675</v>
      </c>
      <c r="U110" s="74">
        <f>VLOOKUP(T110,Sheet1!$B$2:$C$12,2,TRUE)</f>
        <v>7</v>
      </c>
      <c r="V110" s="74" t="str">
        <f>IFERROR(VLOOKUP($D110,'[1]Chi tiet'!$D$7:$L$389,8,0),0)</f>
        <v>A4</v>
      </c>
      <c r="W110" s="74">
        <f>VLOOKUP(V110,Sheet1!$B$2:$C$12,2,TRUE)</f>
        <v>7</v>
      </c>
      <c r="X110" s="74" t="str">
        <f>IFERROR(VLOOKUP($D110,'[2]Gui chi Quynh'!D$7:K$393,7,0),0)</f>
        <v>A4</v>
      </c>
      <c r="Y110" s="74">
        <f>VLOOKUP(X110,Sheet1!$B$2:$C$12,2,TRUE)</f>
        <v>7</v>
      </c>
      <c r="Z110" s="10" t="str">
        <f>IFERROR(VLOOKUP($D110,'[3]Chi tiet'!$D$7:$L$397,8,0),0)</f>
        <v>A4</v>
      </c>
      <c r="AA110" s="16">
        <f>VLOOKUP(Z110,[4]Sheet1!$B$2:$C$12,2,TRUE)</f>
        <v>7</v>
      </c>
      <c r="AB110" s="103">
        <f t="shared" si="8"/>
        <v>8.6363636363636367</v>
      </c>
      <c r="AC110" s="125" t="str">
        <f t="shared" si="5"/>
        <v>11A*</v>
      </c>
      <c r="AD110" s="86" t="s">
        <v>1054</v>
      </c>
      <c r="AE110" s="69" t="s">
        <v>1055</v>
      </c>
      <c r="AF110" s="86" t="s">
        <v>1054</v>
      </c>
      <c r="AG110" s="71"/>
      <c r="AH110" s="83"/>
      <c r="AI110" s="77"/>
      <c r="AJ110" s="193" t="s">
        <v>1054</v>
      </c>
      <c r="AK110" s="77"/>
      <c r="AL110" s="71"/>
      <c r="AM110" s="74" t="s">
        <v>282</v>
      </c>
      <c r="AN110" s="126" t="str">
        <f t="shared" si="6"/>
        <v>11A* + 0B* + 0C* +  0D</v>
      </c>
    </row>
    <row r="111" spans="1:40" s="87" customFormat="1" ht="31.5" x14ac:dyDescent="0.25">
      <c r="A111" s="75" t="s">
        <v>396</v>
      </c>
      <c r="B111" s="75" t="s">
        <v>324</v>
      </c>
      <c r="C111" s="77" t="s">
        <v>633</v>
      </c>
      <c r="D111" s="74" t="s">
        <v>792</v>
      </c>
      <c r="E111" s="74" t="s">
        <v>649</v>
      </c>
      <c r="F111" s="74" t="s">
        <v>299</v>
      </c>
      <c r="G111" s="74">
        <v>10</v>
      </c>
      <c r="H111" s="74" t="s">
        <v>299</v>
      </c>
      <c r="I111" s="74">
        <v>10</v>
      </c>
      <c r="J111" s="74" t="s">
        <v>299</v>
      </c>
      <c r="K111" s="74">
        <v>10</v>
      </c>
      <c r="L111" s="74" t="s">
        <v>299</v>
      </c>
      <c r="M111" s="74">
        <v>10</v>
      </c>
      <c r="N111" s="74" t="s">
        <v>299</v>
      </c>
      <c r="O111" s="74">
        <v>10</v>
      </c>
      <c r="P111" s="74" t="s">
        <v>299</v>
      </c>
      <c r="Q111" s="74">
        <v>10</v>
      </c>
      <c r="R111" s="74" t="s">
        <v>675</v>
      </c>
      <c r="S111" s="74">
        <f>VLOOKUP(R111,Sheet1!$B$2:$C$12,2,TRUE)</f>
        <v>7</v>
      </c>
      <c r="T111" s="75" t="s">
        <v>675</v>
      </c>
      <c r="U111" s="74">
        <f>VLOOKUP(T111,Sheet1!$B$2:$C$12,2,TRUE)</f>
        <v>7</v>
      </c>
      <c r="V111" s="74" t="str">
        <f>IFERROR(VLOOKUP($D111,'[1]Chi tiet'!$D$7:$L$389,8,0),0)</f>
        <v>A4</v>
      </c>
      <c r="W111" s="74">
        <f>VLOOKUP(V111,Sheet1!$B$2:$C$12,2,TRUE)</f>
        <v>7</v>
      </c>
      <c r="X111" s="74" t="str">
        <f>IFERROR(VLOOKUP($D111,'[2]Gui chi Quynh'!D$7:K$393,7,0),0)</f>
        <v>A4</v>
      </c>
      <c r="Y111" s="74">
        <f>VLOOKUP(X111,Sheet1!$B$2:$C$12,2,TRUE)</f>
        <v>7</v>
      </c>
      <c r="Z111" s="10" t="str">
        <f>IFERROR(VLOOKUP($D111,'[3]Chi tiet'!$D$7:$L$397,8,0),0)</f>
        <v>A4</v>
      </c>
      <c r="AA111" s="16">
        <f>VLOOKUP(Z111,[4]Sheet1!$B$2:$C$12,2,TRUE)</f>
        <v>7</v>
      </c>
      <c r="AB111" s="103">
        <f t="shared" si="8"/>
        <v>8.6363636363636367</v>
      </c>
      <c r="AC111" s="125" t="str">
        <f t="shared" si="5"/>
        <v>11A*</v>
      </c>
      <c r="AD111" s="86" t="s">
        <v>1054</v>
      </c>
      <c r="AE111" s="69" t="s">
        <v>1055</v>
      </c>
      <c r="AF111" s="86" t="s">
        <v>1054</v>
      </c>
      <c r="AG111" s="71"/>
      <c r="AH111" s="83"/>
      <c r="AI111" s="77"/>
      <c r="AJ111" s="193" t="s">
        <v>1054</v>
      </c>
      <c r="AK111" s="77"/>
      <c r="AL111" s="71"/>
      <c r="AM111" s="74" t="s">
        <v>282</v>
      </c>
      <c r="AN111" s="126" t="str">
        <f t="shared" si="6"/>
        <v>11A* + 0B* + 0C* +  0D</v>
      </c>
    </row>
    <row r="112" spans="1:40" s="87" customFormat="1" ht="45" x14ac:dyDescent="0.25">
      <c r="A112" s="75" t="s">
        <v>397</v>
      </c>
      <c r="B112" s="75" t="s">
        <v>325</v>
      </c>
      <c r="C112" s="127" t="s">
        <v>662</v>
      </c>
      <c r="D112" s="128" t="s">
        <v>793</v>
      </c>
      <c r="E112" s="128" t="s">
        <v>649</v>
      </c>
      <c r="F112" s="128"/>
      <c r="G112" s="128"/>
      <c r="H112" s="128"/>
      <c r="I112" s="128"/>
      <c r="J112" s="128"/>
      <c r="K112" s="128"/>
      <c r="L112" s="128"/>
      <c r="M112" s="128"/>
      <c r="N112" s="128" t="s">
        <v>299</v>
      </c>
      <c r="O112" s="128">
        <v>10</v>
      </c>
      <c r="P112" s="128" t="s">
        <v>299</v>
      </c>
      <c r="Q112" s="128">
        <v>10</v>
      </c>
      <c r="R112" s="128" t="s">
        <v>675</v>
      </c>
      <c r="S112" s="128">
        <f>VLOOKUP(R112,Sheet1!$B$2:$C$12,2,TRUE)</f>
        <v>7</v>
      </c>
      <c r="T112" s="129" t="s">
        <v>675</v>
      </c>
      <c r="U112" s="128">
        <f>VLOOKUP(T112,Sheet1!$B$2:$C$12,2,TRUE)</f>
        <v>7</v>
      </c>
      <c r="V112" s="128" t="str">
        <f>IFERROR(VLOOKUP($D112,'[1]Chi tiet'!$D$7:$L$389,8,0),0)</f>
        <v>A4</v>
      </c>
      <c r="W112" s="128">
        <f>VLOOKUP(V112,Sheet1!$B$2:$C$12,2,TRUE)</f>
        <v>7</v>
      </c>
      <c r="X112" s="128" t="str">
        <f>IFERROR(VLOOKUP($D112,'[2]Gui chi Quynh'!D$7:K$393,7,0),0)</f>
        <v>A4</v>
      </c>
      <c r="Y112" s="128">
        <f>VLOOKUP(X112,Sheet1!$B$2:$C$12,2,TRUE)</f>
        <v>7</v>
      </c>
      <c r="Z112" s="130" t="str">
        <f>IFERROR(VLOOKUP($D112,'[3]Chi tiet'!$D$7:$L$397,8,0),0)</f>
        <v>A4</v>
      </c>
      <c r="AA112" s="128">
        <f>VLOOKUP(Z112,[4]Sheet1!$B$2:$C$12,2,TRUE)</f>
        <v>7</v>
      </c>
      <c r="AB112" s="131">
        <f t="shared" si="8"/>
        <v>7.8571428571428568</v>
      </c>
      <c r="AC112" s="132" t="str">
        <f t="shared" si="5"/>
        <v xml:space="preserve">7A* </v>
      </c>
      <c r="AD112" s="133" t="s">
        <v>1054</v>
      </c>
      <c r="AE112" s="155" t="s">
        <v>1055</v>
      </c>
      <c r="AF112" s="133" t="s">
        <v>1054</v>
      </c>
      <c r="AG112" s="140"/>
      <c r="AH112" s="134"/>
      <c r="AI112" s="127"/>
      <c r="AJ112" s="196" t="s">
        <v>1054</v>
      </c>
      <c r="AK112" s="127"/>
      <c r="AL112" s="140" t="s">
        <v>1125</v>
      </c>
      <c r="AM112" s="74" t="s">
        <v>282</v>
      </c>
      <c r="AN112" s="126" t="str">
        <f t="shared" si="6"/>
        <v>7A* + 0B* + 0C* +  0D</v>
      </c>
    </row>
    <row r="113" spans="1:40" s="87" customFormat="1" ht="51.75" customHeight="1" x14ac:dyDescent="0.25">
      <c r="A113" s="75" t="s">
        <v>398</v>
      </c>
      <c r="B113" s="75" t="s">
        <v>326</v>
      </c>
      <c r="C113" s="127" t="s">
        <v>663</v>
      </c>
      <c r="D113" s="128" t="s">
        <v>794</v>
      </c>
      <c r="E113" s="128" t="s">
        <v>649</v>
      </c>
      <c r="F113" s="128"/>
      <c r="G113" s="128"/>
      <c r="H113" s="128"/>
      <c r="I113" s="128"/>
      <c r="J113" s="128"/>
      <c r="K113" s="128"/>
      <c r="L113" s="128"/>
      <c r="M113" s="128"/>
      <c r="N113" s="128" t="s">
        <v>299</v>
      </c>
      <c r="O113" s="128">
        <v>10</v>
      </c>
      <c r="P113" s="128" t="s">
        <v>299</v>
      </c>
      <c r="Q113" s="128">
        <v>10</v>
      </c>
      <c r="R113" s="128" t="s">
        <v>675</v>
      </c>
      <c r="S113" s="128">
        <f>VLOOKUP(R113,Sheet1!$B$2:$C$12,2,TRUE)</f>
        <v>7</v>
      </c>
      <c r="T113" s="129" t="s">
        <v>675</v>
      </c>
      <c r="U113" s="128">
        <f>VLOOKUP(T113,Sheet1!$B$2:$C$12,2,TRUE)</f>
        <v>7</v>
      </c>
      <c r="V113" s="128" t="str">
        <f>IFERROR(VLOOKUP($D113,'[1]Chi tiet'!$D$7:$L$389,8,0),0)</f>
        <v>A4</v>
      </c>
      <c r="W113" s="128">
        <f>VLOOKUP(V113,Sheet1!$B$2:$C$12,2,TRUE)</f>
        <v>7</v>
      </c>
      <c r="X113" s="128" t="str">
        <f>IFERROR(VLOOKUP($D113,'[2]Gui chi Quynh'!D$7:K$393,7,0),0)</f>
        <v>A4</v>
      </c>
      <c r="Y113" s="128">
        <f>VLOOKUP(X113,Sheet1!$B$2:$C$12,2,TRUE)</f>
        <v>7</v>
      </c>
      <c r="Z113" s="130" t="str">
        <f>IFERROR(VLOOKUP($D113,'[3]Chi tiet'!$D$7:$L$397,8,0),0)</f>
        <v>A4</v>
      </c>
      <c r="AA113" s="128">
        <f>VLOOKUP(Z113,[4]Sheet1!$B$2:$C$12,2,TRUE)</f>
        <v>7</v>
      </c>
      <c r="AB113" s="131">
        <f t="shared" si="8"/>
        <v>7.8571428571428568</v>
      </c>
      <c r="AC113" s="132" t="str">
        <f t="shared" si="5"/>
        <v xml:space="preserve">7A* </v>
      </c>
      <c r="AD113" s="133" t="s">
        <v>1054</v>
      </c>
      <c r="AE113" s="155" t="s">
        <v>1055</v>
      </c>
      <c r="AF113" s="133" t="s">
        <v>1054</v>
      </c>
      <c r="AG113" s="140"/>
      <c r="AH113" s="134"/>
      <c r="AI113" s="127"/>
      <c r="AJ113" s="196" t="s">
        <v>1054</v>
      </c>
      <c r="AK113" s="127"/>
      <c r="AL113" s="140" t="s">
        <v>1125</v>
      </c>
      <c r="AM113" s="74" t="s">
        <v>282</v>
      </c>
      <c r="AN113" s="126" t="str">
        <f t="shared" si="6"/>
        <v>7A* + 0B* + 0C* +  0D</v>
      </c>
    </row>
    <row r="114" spans="1:40" s="87" customFormat="1" ht="16.5" x14ac:dyDescent="0.25">
      <c r="A114" s="75" t="s">
        <v>399</v>
      </c>
      <c r="B114" s="75" t="s">
        <v>308</v>
      </c>
      <c r="C114" s="77" t="s">
        <v>92</v>
      </c>
      <c r="D114" s="74" t="s">
        <v>796</v>
      </c>
      <c r="E114" s="74" t="s">
        <v>10</v>
      </c>
      <c r="F114" s="74" t="s">
        <v>299</v>
      </c>
      <c r="G114" s="74">
        <v>10</v>
      </c>
      <c r="H114" s="74" t="s">
        <v>299</v>
      </c>
      <c r="I114" s="74">
        <v>10</v>
      </c>
      <c r="J114" s="74" t="s">
        <v>299</v>
      </c>
      <c r="K114" s="74">
        <v>10</v>
      </c>
      <c r="L114" s="74" t="s">
        <v>299</v>
      </c>
      <c r="M114" s="74">
        <v>10</v>
      </c>
      <c r="N114" s="74" t="s">
        <v>299</v>
      </c>
      <c r="O114" s="74">
        <v>10</v>
      </c>
      <c r="P114" s="74" t="s">
        <v>299</v>
      </c>
      <c r="Q114" s="74">
        <v>10</v>
      </c>
      <c r="R114" s="74" t="s">
        <v>675</v>
      </c>
      <c r="S114" s="74">
        <f>VLOOKUP(R114,Sheet1!$B$2:$C$12,2,TRUE)</f>
        <v>7</v>
      </c>
      <c r="T114" s="75" t="s">
        <v>674</v>
      </c>
      <c r="U114" s="74">
        <f>VLOOKUP(T114,Sheet1!$B$2:$C$12,2,TRUE)</f>
        <v>8</v>
      </c>
      <c r="V114" s="74" t="str">
        <f>IFERROR(VLOOKUP($D114,'[1]Chi tiet'!$D$7:$L$389,8,0),0)</f>
        <v>A3</v>
      </c>
      <c r="W114" s="74">
        <f>VLOOKUP(V114,Sheet1!$B$2:$C$12,2,TRUE)</f>
        <v>8</v>
      </c>
      <c r="X114" s="74" t="str">
        <f>IFERROR(VLOOKUP($D114,'[2]Gui chi Quynh'!D$7:K$393,7,0),0)</f>
        <v>A3</v>
      </c>
      <c r="Y114" s="74">
        <f>VLOOKUP(X114,Sheet1!$B$2:$C$12,2,TRUE)</f>
        <v>8</v>
      </c>
      <c r="Z114" s="10" t="str">
        <f>IFERROR(VLOOKUP($D114,'[3]Chi tiet'!$D$7:$L$397,8,0),0)</f>
        <v>A3</v>
      </c>
      <c r="AA114" s="16">
        <f>VLOOKUP(Z114,[4]Sheet1!$B$2:$C$12,2,TRUE)</f>
        <v>8</v>
      </c>
      <c r="AB114" s="103">
        <f t="shared" si="7"/>
        <v>9</v>
      </c>
      <c r="AC114" s="125" t="str">
        <f t="shared" si="5"/>
        <v>11A*</v>
      </c>
      <c r="AD114" s="86" t="s">
        <v>1054</v>
      </c>
      <c r="AE114" s="74" t="s">
        <v>1055</v>
      </c>
      <c r="AF114" s="86" t="s">
        <v>1054</v>
      </c>
      <c r="AG114" s="83"/>
      <c r="AH114" s="86" t="s">
        <v>1054</v>
      </c>
      <c r="AI114" s="77"/>
      <c r="AJ114" s="193" t="s">
        <v>1054</v>
      </c>
      <c r="AK114" s="77"/>
      <c r="AL114" s="83"/>
      <c r="AM114" s="74"/>
      <c r="AN114" s="126" t="str">
        <f t="shared" si="6"/>
        <v>11A* + 0B* + 0C* +  0D</v>
      </c>
    </row>
    <row r="115" spans="1:40" s="87" customFormat="1" ht="32.25" customHeight="1" x14ac:dyDescent="0.25">
      <c r="A115" s="75" t="s">
        <v>400</v>
      </c>
      <c r="B115" s="75" t="s">
        <v>310</v>
      </c>
      <c r="C115" s="77" t="s">
        <v>103</v>
      </c>
      <c r="D115" s="74" t="s">
        <v>798</v>
      </c>
      <c r="E115" s="74" t="s">
        <v>10</v>
      </c>
      <c r="F115" s="74" t="s">
        <v>299</v>
      </c>
      <c r="G115" s="74">
        <v>10</v>
      </c>
      <c r="H115" s="74" t="s">
        <v>299</v>
      </c>
      <c r="I115" s="74">
        <v>10</v>
      </c>
      <c r="J115" s="74" t="s">
        <v>299</v>
      </c>
      <c r="K115" s="74">
        <v>10</v>
      </c>
      <c r="L115" s="74" t="s">
        <v>299</v>
      </c>
      <c r="M115" s="74">
        <v>10</v>
      </c>
      <c r="N115" s="74" t="s">
        <v>299</v>
      </c>
      <c r="O115" s="74">
        <v>10</v>
      </c>
      <c r="P115" s="74" t="s">
        <v>299</v>
      </c>
      <c r="Q115" s="74">
        <v>10</v>
      </c>
      <c r="R115" s="74" t="s">
        <v>674</v>
      </c>
      <c r="S115" s="74">
        <f>VLOOKUP(R115,Sheet1!$B$2:$C$12,2,TRUE)</f>
        <v>8</v>
      </c>
      <c r="T115" s="75" t="s">
        <v>675</v>
      </c>
      <c r="U115" s="74">
        <f>VLOOKUP(T115,Sheet1!$B$2:$C$12,2,TRUE)</f>
        <v>7</v>
      </c>
      <c r="V115" s="74" t="str">
        <f>IFERROR(VLOOKUP($D115,'[1]Chi tiet'!$D$7:$L$389,8,0),0)</f>
        <v>A3</v>
      </c>
      <c r="W115" s="74">
        <f>VLOOKUP(V115,Sheet1!$B$2:$C$12,2,TRUE)</f>
        <v>8</v>
      </c>
      <c r="X115" s="74" t="str">
        <f>IFERROR(VLOOKUP($D115,'[2]Gui chi Quynh'!D$7:K$393,7,0),0)</f>
        <v>A2</v>
      </c>
      <c r="Y115" s="74">
        <f>VLOOKUP(X115,Sheet1!$B$2:$C$12,2,TRUE)</f>
        <v>9</v>
      </c>
      <c r="Z115" s="10" t="str">
        <f>IFERROR(VLOOKUP($D115,'[3]Chi tiet'!$D$7:$L$397,8,0),0)</f>
        <v>A4</v>
      </c>
      <c r="AA115" s="16">
        <f>VLOOKUP(Z115,[4]Sheet1!$B$2:$C$12,2,TRUE)</f>
        <v>7</v>
      </c>
      <c r="AB115" s="103">
        <f t="shared" si="7"/>
        <v>9</v>
      </c>
      <c r="AC115" s="125" t="str">
        <f t="shared" si="5"/>
        <v>11A*</v>
      </c>
      <c r="AD115" s="74" t="s">
        <v>1054</v>
      </c>
      <c r="AE115" s="74" t="s">
        <v>1054</v>
      </c>
      <c r="AF115" s="74" t="s">
        <v>1054</v>
      </c>
      <c r="AG115" s="83"/>
      <c r="AH115" s="83"/>
      <c r="AI115" s="77"/>
      <c r="AJ115" s="194" t="s">
        <v>1054</v>
      </c>
      <c r="AK115" s="77"/>
      <c r="AL115" s="83"/>
      <c r="AM115" s="74"/>
      <c r="AN115" s="126" t="str">
        <f t="shared" si="6"/>
        <v>11A* + 0B* + 0C* +  0D</v>
      </c>
    </row>
    <row r="116" spans="1:40" s="87" customFormat="1" ht="32.25" customHeight="1" x14ac:dyDescent="0.25">
      <c r="A116" s="75" t="s">
        <v>401</v>
      </c>
      <c r="B116" s="75" t="s">
        <v>311</v>
      </c>
      <c r="C116" s="77" t="s">
        <v>89</v>
      </c>
      <c r="D116" s="74" t="s">
        <v>799</v>
      </c>
      <c r="E116" s="74" t="s">
        <v>10</v>
      </c>
      <c r="F116" s="74" t="s">
        <v>299</v>
      </c>
      <c r="G116" s="74">
        <v>10</v>
      </c>
      <c r="H116" s="74" t="s">
        <v>299</v>
      </c>
      <c r="I116" s="74">
        <v>10</v>
      </c>
      <c r="J116" s="74" t="s">
        <v>299</v>
      </c>
      <c r="K116" s="74">
        <v>10</v>
      </c>
      <c r="L116" s="74" t="s">
        <v>299</v>
      </c>
      <c r="M116" s="74">
        <v>10</v>
      </c>
      <c r="N116" s="74" t="s">
        <v>299</v>
      </c>
      <c r="O116" s="74">
        <v>10</v>
      </c>
      <c r="P116" s="74" t="s">
        <v>299</v>
      </c>
      <c r="Q116" s="74">
        <v>10</v>
      </c>
      <c r="R116" s="74" t="s">
        <v>675</v>
      </c>
      <c r="S116" s="74">
        <f>VLOOKUP(R116,Sheet1!$B$2:$C$12,2,TRUE)</f>
        <v>7</v>
      </c>
      <c r="T116" s="75" t="s">
        <v>675</v>
      </c>
      <c r="U116" s="74">
        <f>VLOOKUP(T116,Sheet1!$B$2:$C$12,2,TRUE)</f>
        <v>7</v>
      </c>
      <c r="V116" s="74" t="str">
        <f>IFERROR(VLOOKUP($D116,'[1]Chi tiet'!$D$7:$L$389,8,0),0)</f>
        <v>A4</v>
      </c>
      <c r="W116" s="74">
        <f>VLOOKUP(V116,Sheet1!$B$2:$C$12,2,TRUE)</f>
        <v>7</v>
      </c>
      <c r="X116" s="74" t="str">
        <f>IFERROR(VLOOKUP($D116,'[2]Gui chi Quynh'!D$7:K$393,7,0),0)</f>
        <v>A3</v>
      </c>
      <c r="Y116" s="74">
        <f>VLOOKUP(X116,Sheet1!$B$2:$C$12,2,TRUE)</f>
        <v>8</v>
      </c>
      <c r="Z116" s="10" t="str">
        <f>IFERROR(VLOOKUP($D116,'[3]Chi tiet'!$D$7:$L$397,8,0),0)</f>
        <v>A4</v>
      </c>
      <c r="AA116" s="16">
        <f>VLOOKUP(Z116,[4]Sheet1!$B$2:$C$12,2,TRUE)</f>
        <v>7</v>
      </c>
      <c r="AB116" s="103">
        <f t="shared" si="7"/>
        <v>8.7272727272727266</v>
      </c>
      <c r="AC116" s="125" t="str">
        <f t="shared" si="5"/>
        <v>11A*</v>
      </c>
      <c r="AD116" s="74" t="s">
        <v>1054</v>
      </c>
      <c r="AE116" s="74" t="s">
        <v>1055</v>
      </c>
      <c r="AF116" s="74" t="s">
        <v>1054</v>
      </c>
      <c r="AG116" s="83"/>
      <c r="AH116" s="83"/>
      <c r="AI116" s="77"/>
      <c r="AJ116" s="194" t="s">
        <v>1054</v>
      </c>
      <c r="AK116" s="77"/>
      <c r="AL116" s="83"/>
      <c r="AM116" s="74"/>
      <c r="AN116" s="126" t="str">
        <f t="shared" si="6"/>
        <v>11A* + 0B* + 0C* +  0D</v>
      </c>
    </row>
    <row r="117" spans="1:40" s="87" customFormat="1" ht="32.25" customHeight="1" x14ac:dyDescent="0.25">
      <c r="A117" s="75" t="s">
        <v>402</v>
      </c>
      <c r="B117" s="75" t="s">
        <v>312</v>
      </c>
      <c r="C117" s="77" t="s">
        <v>90</v>
      </c>
      <c r="D117" s="74" t="s">
        <v>800</v>
      </c>
      <c r="E117" s="74" t="s">
        <v>10</v>
      </c>
      <c r="F117" s="74" t="s">
        <v>299</v>
      </c>
      <c r="G117" s="74">
        <v>10</v>
      </c>
      <c r="H117" s="74" t="s">
        <v>299</v>
      </c>
      <c r="I117" s="74">
        <v>10</v>
      </c>
      <c r="J117" s="74" t="s">
        <v>299</v>
      </c>
      <c r="K117" s="74">
        <v>10</v>
      </c>
      <c r="L117" s="74" t="s">
        <v>299</v>
      </c>
      <c r="M117" s="74">
        <v>10</v>
      </c>
      <c r="N117" s="74" t="s">
        <v>299</v>
      </c>
      <c r="O117" s="74">
        <v>10</v>
      </c>
      <c r="P117" s="74" t="s">
        <v>299</v>
      </c>
      <c r="Q117" s="74">
        <v>10</v>
      </c>
      <c r="R117" s="74" t="s">
        <v>675</v>
      </c>
      <c r="S117" s="74">
        <f>VLOOKUP(R117,Sheet1!$B$2:$C$12,2,TRUE)</f>
        <v>7</v>
      </c>
      <c r="T117" s="75" t="s">
        <v>675</v>
      </c>
      <c r="U117" s="74">
        <f>VLOOKUP(T117,Sheet1!$B$2:$C$12,2,TRUE)</f>
        <v>7</v>
      </c>
      <c r="V117" s="74" t="str">
        <f>IFERROR(VLOOKUP($D117,'[1]Chi tiet'!$D$7:$L$389,8,0),0)</f>
        <v>A4</v>
      </c>
      <c r="W117" s="74">
        <f>VLOOKUP(V117,Sheet1!$B$2:$C$12,2,TRUE)</f>
        <v>7</v>
      </c>
      <c r="X117" s="74" t="str">
        <f>IFERROR(VLOOKUP($D117,'[2]Gui chi Quynh'!D$7:K$393,7,0),0)</f>
        <v>A3</v>
      </c>
      <c r="Y117" s="74">
        <f>VLOOKUP(X117,Sheet1!$B$2:$C$12,2,TRUE)</f>
        <v>8</v>
      </c>
      <c r="Z117" s="10" t="str">
        <f>IFERROR(VLOOKUP($D117,'[3]Chi tiet'!$D$7:$L$397,8,0),0)</f>
        <v>A4</v>
      </c>
      <c r="AA117" s="16">
        <f>VLOOKUP(Z117,[4]Sheet1!$B$2:$C$12,2,TRUE)</f>
        <v>7</v>
      </c>
      <c r="AB117" s="103">
        <f t="shared" si="7"/>
        <v>8.7272727272727266</v>
      </c>
      <c r="AC117" s="125" t="str">
        <f t="shared" si="5"/>
        <v>11A*</v>
      </c>
      <c r="AD117" s="74" t="s">
        <v>1054</v>
      </c>
      <c r="AE117" s="74" t="s">
        <v>1055</v>
      </c>
      <c r="AF117" s="74" t="s">
        <v>1054</v>
      </c>
      <c r="AG117" s="83"/>
      <c r="AH117" s="83"/>
      <c r="AI117" s="77"/>
      <c r="AJ117" s="194" t="s">
        <v>1054</v>
      </c>
      <c r="AK117" s="77"/>
      <c r="AL117" s="83"/>
      <c r="AM117" s="74"/>
      <c r="AN117" s="126" t="str">
        <f t="shared" si="6"/>
        <v>11A* + 0B* + 0C* +  0D</v>
      </c>
    </row>
    <row r="118" spans="1:40" s="87" customFormat="1" ht="32.25" customHeight="1" x14ac:dyDescent="0.25">
      <c r="A118" s="75" t="s">
        <v>403</v>
      </c>
      <c r="B118" s="75" t="s">
        <v>313</v>
      </c>
      <c r="C118" s="77" t="s">
        <v>91</v>
      </c>
      <c r="D118" s="74" t="s">
        <v>801</v>
      </c>
      <c r="E118" s="74" t="s">
        <v>10</v>
      </c>
      <c r="F118" s="74" t="s">
        <v>299</v>
      </c>
      <c r="G118" s="74">
        <v>10</v>
      </c>
      <c r="H118" s="74" t="s">
        <v>299</v>
      </c>
      <c r="I118" s="74">
        <v>10</v>
      </c>
      <c r="J118" s="74" t="s">
        <v>299</v>
      </c>
      <c r="K118" s="74">
        <v>10</v>
      </c>
      <c r="L118" s="74" t="s">
        <v>299</v>
      </c>
      <c r="M118" s="74">
        <v>10</v>
      </c>
      <c r="N118" s="74" t="s">
        <v>299</v>
      </c>
      <c r="O118" s="74">
        <v>10</v>
      </c>
      <c r="P118" s="74" t="s">
        <v>299</v>
      </c>
      <c r="Q118" s="74">
        <v>10</v>
      </c>
      <c r="R118" s="74" t="s">
        <v>675</v>
      </c>
      <c r="S118" s="74">
        <f>VLOOKUP(R118,Sheet1!$B$2:$C$12,2,TRUE)</f>
        <v>7</v>
      </c>
      <c r="T118" s="75" t="s">
        <v>675</v>
      </c>
      <c r="U118" s="74">
        <f>VLOOKUP(T118,Sheet1!$B$2:$C$12,2,TRUE)</f>
        <v>7</v>
      </c>
      <c r="V118" s="74" t="str">
        <f>IFERROR(VLOOKUP($D118,'[1]Chi tiet'!$D$7:$L$389,8,0),0)</f>
        <v>A4</v>
      </c>
      <c r="W118" s="74">
        <f>VLOOKUP(V118,Sheet1!$B$2:$C$12,2,TRUE)</f>
        <v>7</v>
      </c>
      <c r="X118" s="74" t="str">
        <f>IFERROR(VLOOKUP($D118,'[2]Gui chi Quynh'!D$7:K$393,7,0),0)</f>
        <v>A3</v>
      </c>
      <c r="Y118" s="74">
        <f>VLOOKUP(X118,Sheet1!$B$2:$C$12,2,TRUE)</f>
        <v>8</v>
      </c>
      <c r="Z118" s="10" t="str">
        <f>IFERROR(VLOOKUP($D118,'[3]Chi tiet'!$D$7:$L$397,8,0),0)</f>
        <v>A4</v>
      </c>
      <c r="AA118" s="16">
        <f>VLOOKUP(Z118,[4]Sheet1!$B$2:$C$12,2,TRUE)</f>
        <v>7</v>
      </c>
      <c r="AB118" s="103">
        <f t="shared" si="7"/>
        <v>8.7272727272727266</v>
      </c>
      <c r="AC118" s="125" t="str">
        <f t="shared" si="5"/>
        <v>11A*</v>
      </c>
      <c r="AD118" s="74" t="s">
        <v>1054</v>
      </c>
      <c r="AE118" s="74" t="s">
        <v>1055</v>
      </c>
      <c r="AF118" s="74" t="s">
        <v>1054</v>
      </c>
      <c r="AG118" s="83"/>
      <c r="AH118" s="83"/>
      <c r="AI118" s="77"/>
      <c r="AJ118" s="194" t="s">
        <v>1054</v>
      </c>
      <c r="AK118" s="77"/>
      <c r="AL118" s="83"/>
      <c r="AM118" s="74"/>
      <c r="AN118" s="126" t="str">
        <f t="shared" si="6"/>
        <v>11A* + 0B* + 0C* +  0D</v>
      </c>
    </row>
    <row r="119" spans="1:40" s="87" customFormat="1" ht="31.5" x14ac:dyDescent="0.25">
      <c r="A119" s="75" t="s">
        <v>404</v>
      </c>
      <c r="B119" s="75" t="s">
        <v>314</v>
      </c>
      <c r="C119" s="77" t="s">
        <v>93</v>
      </c>
      <c r="D119" s="74" t="s">
        <v>802</v>
      </c>
      <c r="E119" s="74" t="s">
        <v>10</v>
      </c>
      <c r="F119" s="74" t="s">
        <v>299</v>
      </c>
      <c r="G119" s="74">
        <v>10</v>
      </c>
      <c r="H119" s="74" t="s">
        <v>299</v>
      </c>
      <c r="I119" s="74">
        <v>10</v>
      </c>
      <c r="J119" s="74" t="s">
        <v>299</v>
      </c>
      <c r="K119" s="74">
        <v>10</v>
      </c>
      <c r="L119" s="74" t="s">
        <v>299</v>
      </c>
      <c r="M119" s="74">
        <v>10</v>
      </c>
      <c r="N119" s="74" t="s">
        <v>299</v>
      </c>
      <c r="O119" s="74">
        <v>10</v>
      </c>
      <c r="P119" s="74" t="s">
        <v>299</v>
      </c>
      <c r="Q119" s="74">
        <v>10</v>
      </c>
      <c r="R119" s="74" t="s">
        <v>675</v>
      </c>
      <c r="S119" s="74">
        <f>VLOOKUP(R119,Sheet1!$B$2:$C$12,2,TRUE)</f>
        <v>7</v>
      </c>
      <c r="T119" s="75" t="s">
        <v>675</v>
      </c>
      <c r="U119" s="74">
        <f>VLOOKUP(T119,Sheet1!$B$2:$C$12,2,TRUE)</f>
        <v>7</v>
      </c>
      <c r="V119" s="74" t="str">
        <f>IFERROR(VLOOKUP($D119,'[1]Chi tiet'!$D$7:$L$389,8,0),0)</f>
        <v>A4</v>
      </c>
      <c r="W119" s="74">
        <f>VLOOKUP(V119,Sheet1!$B$2:$C$12,2,TRUE)</f>
        <v>7</v>
      </c>
      <c r="X119" s="74" t="str">
        <f>IFERROR(VLOOKUP($D119,'[2]Gui chi Quynh'!D$7:K$393,7,0),0)</f>
        <v>A4</v>
      </c>
      <c r="Y119" s="74">
        <f>VLOOKUP(X119,Sheet1!$B$2:$C$12,2,TRUE)</f>
        <v>7</v>
      </c>
      <c r="Z119" s="10" t="str">
        <f>IFERROR(VLOOKUP($D119,'[3]Chi tiet'!$D$7:$L$397,8,0),0)</f>
        <v>A4</v>
      </c>
      <c r="AA119" s="16">
        <f>VLOOKUP(Z119,[4]Sheet1!$B$2:$C$12,2,TRUE)</f>
        <v>7</v>
      </c>
      <c r="AB119" s="103">
        <f t="shared" si="7"/>
        <v>8.6363636363636367</v>
      </c>
      <c r="AC119" s="125" t="str">
        <f t="shared" si="5"/>
        <v>11A*</v>
      </c>
      <c r="AD119" s="74" t="s">
        <v>1054</v>
      </c>
      <c r="AE119" s="74" t="s">
        <v>1055</v>
      </c>
      <c r="AF119" s="74" t="s">
        <v>1054</v>
      </c>
      <c r="AG119" s="83"/>
      <c r="AH119" s="83"/>
      <c r="AI119" s="77"/>
      <c r="AJ119" s="194" t="s">
        <v>1054</v>
      </c>
      <c r="AK119" s="77"/>
      <c r="AL119" s="83"/>
      <c r="AM119" s="74"/>
      <c r="AN119" s="126" t="str">
        <f t="shared" si="6"/>
        <v>11A* + 0B* + 0C* +  0D</v>
      </c>
    </row>
    <row r="120" spans="1:40" s="87" customFormat="1" ht="30" customHeight="1" x14ac:dyDescent="0.25">
      <c r="A120" s="75" t="s">
        <v>405</v>
      </c>
      <c r="B120" s="75" t="s">
        <v>315</v>
      </c>
      <c r="C120" s="77" t="s">
        <v>94</v>
      </c>
      <c r="D120" s="74" t="s">
        <v>803</v>
      </c>
      <c r="E120" s="74" t="s">
        <v>10</v>
      </c>
      <c r="F120" s="74" t="s">
        <v>299</v>
      </c>
      <c r="G120" s="74">
        <v>10</v>
      </c>
      <c r="H120" s="74" t="s">
        <v>299</v>
      </c>
      <c r="I120" s="74">
        <v>10</v>
      </c>
      <c r="J120" s="74" t="s">
        <v>299</v>
      </c>
      <c r="K120" s="74">
        <v>10</v>
      </c>
      <c r="L120" s="74" t="s">
        <v>299</v>
      </c>
      <c r="M120" s="74">
        <v>10</v>
      </c>
      <c r="N120" s="74" t="s">
        <v>299</v>
      </c>
      <c r="O120" s="74">
        <v>10</v>
      </c>
      <c r="P120" s="74" t="s">
        <v>299</v>
      </c>
      <c r="Q120" s="74">
        <v>10</v>
      </c>
      <c r="R120" s="74" t="s">
        <v>675</v>
      </c>
      <c r="S120" s="74">
        <f>VLOOKUP(R120,Sheet1!$B$2:$C$12,2,TRUE)</f>
        <v>7</v>
      </c>
      <c r="T120" s="75" t="s">
        <v>675</v>
      </c>
      <c r="U120" s="74">
        <f>VLOOKUP(T120,Sheet1!$B$2:$C$12,2,TRUE)</f>
        <v>7</v>
      </c>
      <c r="V120" s="74" t="str">
        <f>IFERROR(VLOOKUP($D120,'[1]Chi tiet'!$D$7:$L$389,8,0),0)</f>
        <v>A3</v>
      </c>
      <c r="W120" s="74">
        <f>VLOOKUP(V120,Sheet1!$B$2:$C$12,2,TRUE)</f>
        <v>8</v>
      </c>
      <c r="X120" s="74" t="str">
        <f>IFERROR(VLOOKUP($D120,'[2]Gui chi Quynh'!D$7:K$393,7,0),0)</f>
        <v>A2</v>
      </c>
      <c r="Y120" s="74">
        <f>VLOOKUP(X120,Sheet1!$B$2:$C$12,2,TRUE)</f>
        <v>9</v>
      </c>
      <c r="Z120" s="10" t="str">
        <f>IFERROR(VLOOKUP($D120,'[3]Chi tiet'!$D$7:$L$397,8,0),0)</f>
        <v>A3</v>
      </c>
      <c r="AA120" s="16">
        <f>VLOOKUP(Z120,[4]Sheet1!$B$2:$C$12,2,TRUE)</f>
        <v>8</v>
      </c>
      <c r="AB120" s="103">
        <f t="shared" si="7"/>
        <v>9</v>
      </c>
      <c r="AC120" s="125" t="str">
        <f t="shared" si="5"/>
        <v>11A*</v>
      </c>
      <c r="AD120" s="74" t="s">
        <v>1054</v>
      </c>
      <c r="AE120" s="74" t="s">
        <v>1054</v>
      </c>
      <c r="AF120" s="74" t="s">
        <v>1054</v>
      </c>
      <c r="AG120" s="83"/>
      <c r="AH120" s="88"/>
      <c r="AI120" s="77"/>
      <c r="AJ120" s="194" t="s">
        <v>1054</v>
      </c>
      <c r="AK120" s="77"/>
      <c r="AL120" s="83"/>
      <c r="AM120" s="74"/>
      <c r="AN120" s="126" t="str">
        <f t="shared" si="6"/>
        <v>11A* + 0B* + 0C* +  0D</v>
      </c>
    </row>
    <row r="121" spans="1:40" s="87" customFormat="1" ht="30" customHeight="1" x14ac:dyDescent="0.25">
      <c r="A121" s="75" t="s">
        <v>406</v>
      </c>
      <c r="B121" s="75" t="s">
        <v>23</v>
      </c>
      <c r="C121" s="77" t="s">
        <v>95</v>
      </c>
      <c r="D121" s="74" t="s">
        <v>804</v>
      </c>
      <c r="E121" s="74" t="s">
        <v>10</v>
      </c>
      <c r="F121" s="74" t="s">
        <v>299</v>
      </c>
      <c r="G121" s="74">
        <v>10</v>
      </c>
      <c r="H121" s="74" t="s">
        <v>299</v>
      </c>
      <c r="I121" s="74">
        <v>10</v>
      </c>
      <c r="J121" s="74" t="s">
        <v>299</v>
      </c>
      <c r="K121" s="74">
        <v>10</v>
      </c>
      <c r="L121" s="74" t="s">
        <v>299</v>
      </c>
      <c r="M121" s="74">
        <v>10</v>
      </c>
      <c r="N121" s="74" t="s">
        <v>299</v>
      </c>
      <c r="O121" s="74">
        <v>10</v>
      </c>
      <c r="P121" s="74" t="s">
        <v>299</v>
      </c>
      <c r="Q121" s="74">
        <v>10</v>
      </c>
      <c r="R121" s="74" t="s">
        <v>675</v>
      </c>
      <c r="S121" s="74">
        <f>VLOOKUP(R121,Sheet1!$B$2:$C$12,2,TRUE)</f>
        <v>7</v>
      </c>
      <c r="T121" s="75" t="s">
        <v>674</v>
      </c>
      <c r="U121" s="74">
        <f>VLOOKUP(T121,Sheet1!$B$2:$C$12,2,TRUE)</f>
        <v>8</v>
      </c>
      <c r="V121" s="74" t="str">
        <f>IFERROR(VLOOKUP($D121,'[1]Chi tiet'!$D$7:$L$389,8,0),0)</f>
        <v>A4</v>
      </c>
      <c r="W121" s="74">
        <f>VLOOKUP(V121,Sheet1!$B$2:$C$12,2,TRUE)</f>
        <v>7</v>
      </c>
      <c r="X121" s="74" t="str">
        <f>IFERROR(VLOOKUP($D121,'[2]Gui chi Quynh'!D$7:K$393,7,0),0)</f>
        <v>A3</v>
      </c>
      <c r="Y121" s="74">
        <f>VLOOKUP(X121,Sheet1!$B$2:$C$12,2,TRUE)</f>
        <v>8</v>
      </c>
      <c r="Z121" s="10" t="str">
        <f>IFERROR(VLOOKUP($D121,'[3]Chi tiet'!$D$7:$L$397,8,0),0)</f>
        <v>A4</v>
      </c>
      <c r="AA121" s="16">
        <f>VLOOKUP(Z121,[4]Sheet1!$B$2:$C$12,2,TRUE)</f>
        <v>7</v>
      </c>
      <c r="AB121" s="103">
        <f t="shared" si="7"/>
        <v>8.8181818181818183</v>
      </c>
      <c r="AC121" s="125" t="str">
        <f t="shared" si="5"/>
        <v>11A*</v>
      </c>
      <c r="AD121" s="74" t="s">
        <v>1054</v>
      </c>
      <c r="AE121" s="74" t="s">
        <v>1054</v>
      </c>
      <c r="AF121" s="74" t="s">
        <v>1054</v>
      </c>
      <c r="AG121" s="83"/>
      <c r="AH121" s="83"/>
      <c r="AI121" s="77"/>
      <c r="AJ121" s="194" t="s">
        <v>1054</v>
      </c>
      <c r="AK121" s="77"/>
      <c r="AL121" s="83"/>
      <c r="AM121" s="74"/>
      <c r="AN121" s="126" t="str">
        <f t="shared" si="6"/>
        <v>11A* + 0B* + 0C* +  0D</v>
      </c>
    </row>
    <row r="122" spans="1:40" s="87" customFormat="1" ht="30" customHeight="1" x14ac:dyDescent="0.25">
      <c r="A122" s="75" t="s">
        <v>407</v>
      </c>
      <c r="B122" s="75" t="s">
        <v>25</v>
      </c>
      <c r="C122" s="77" t="s">
        <v>96</v>
      </c>
      <c r="D122" s="74" t="s">
        <v>805</v>
      </c>
      <c r="E122" s="74" t="s">
        <v>10</v>
      </c>
      <c r="F122" s="74" t="s">
        <v>299</v>
      </c>
      <c r="G122" s="74">
        <v>10</v>
      </c>
      <c r="H122" s="74" t="s">
        <v>299</v>
      </c>
      <c r="I122" s="74">
        <v>10</v>
      </c>
      <c r="J122" s="74" t="s">
        <v>299</v>
      </c>
      <c r="K122" s="74">
        <v>10</v>
      </c>
      <c r="L122" s="74" t="s">
        <v>299</v>
      </c>
      <c r="M122" s="74">
        <v>10</v>
      </c>
      <c r="N122" s="74" t="s">
        <v>299</v>
      </c>
      <c r="O122" s="74">
        <v>10</v>
      </c>
      <c r="P122" s="74" t="s">
        <v>299</v>
      </c>
      <c r="Q122" s="74">
        <v>10</v>
      </c>
      <c r="R122" s="74" t="s">
        <v>675</v>
      </c>
      <c r="S122" s="74">
        <f>VLOOKUP(R122,Sheet1!$B$2:$C$12,2,TRUE)</f>
        <v>7</v>
      </c>
      <c r="T122" s="75" t="s">
        <v>675</v>
      </c>
      <c r="U122" s="74">
        <f>VLOOKUP(T122,Sheet1!$B$2:$C$12,2,TRUE)</f>
        <v>7</v>
      </c>
      <c r="V122" s="74" t="str">
        <f>IFERROR(VLOOKUP($D122,'[1]Chi tiet'!$D$7:$L$389,8,0),0)</f>
        <v>A4</v>
      </c>
      <c r="W122" s="74">
        <f>VLOOKUP(V122,Sheet1!$B$2:$C$12,2,TRUE)</f>
        <v>7</v>
      </c>
      <c r="X122" s="74" t="str">
        <f>IFERROR(VLOOKUP($D122,'[2]Gui chi Quynh'!D$7:K$393,7,0),0)</f>
        <v>A3</v>
      </c>
      <c r="Y122" s="74">
        <f>VLOOKUP(X122,Sheet1!$B$2:$C$12,2,TRUE)</f>
        <v>8</v>
      </c>
      <c r="Z122" s="10" t="str">
        <f>IFERROR(VLOOKUP($D122,'[3]Chi tiet'!$D$7:$L$397,8,0),0)</f>
        <v>A4</v>
      </c>
      <c r="AA122" s="16">
        <f>VLOOKUP(Z122,[4]Sheet1!$B$2:$C$12,2,TRUE)</f>
        <v>7</v>
      </c>
      <c r="AB122" s="103">
        <f t="shared" si="7"/>
        <v>8.7272727272727266</v>
      </c>
      <c r="AC122" s="125" t="str">
        <f t="shared" si="5"/>
        <v>11A*</v>
      </c>
      <c r="AD122" s="74" t="s">
        <v>1054</v>
      </c>
      <c r="AE122" s="74" t="s">
        <v>1055</v>
      </c>
      <c r="AF122" s="74" t="s">
        <v>1054</v>
      </c>
      <c r="AG122" s="83"/>
      <c r="AH122" s="83"/>
      <c r="AI122" s="77"/>
      <c r="AJ122" s="194" t="s">
        <v>1054</v>
      </c>
      <c r="AK122" s="77"/>
      <c r="AL122" s="83"/>
      <c r="AM122" s="74"/>
      <c r="AN122" s="126" t="str">
        <f t="shared" si="6"/>
        <v>11A* + 0B* + 0C* +  0D</v>
      </c>
    </row>
    <row r="123" spans="1:40" s="87" customFormat="1" ht="30" customHeight="1" x14ac:dyDescent="0.25">
      <c r="A123" s="75" t="s">
        <v>408</v>
      </c>
      <c r="B123" s="75" t="s">
        <v>29</v>
      </c>
      <c r="C123" s="77" t="s">
        <v>98</v>
      </c>
      <c r="D123" s="74" t="s">
        <v>807</v>
      </c>
      <c r="E123" s="74" t="s">
        <v>10</v>
      </c>
      <c r="F123" s="74" t="s">
        <v>299</v>
      </c>
      <c r="G123" s="74">
        <v>10</v>
      </c>
      <c r="H123" s="74" t="s">
        <v>299</v>
      </c>
      <c r="I123" s="74">
        <v>10</v>
      </c>
      <c r="J123" s="74" t="s">
        <v>299</v>
      </c>
      <c r="K123" s="74">
        <v>10</v>
      </c>
      <c r="L123" s="74" t="s">
        <v>299</v>
      </c>
      <c r="M123" s="74">
        <v>10</v>
      </c>
      <c r="N123" s="74" t="s">
        <v>299</v>
      </c>
      <c r="O123" s="74">
        <v>10</v>
      </c>
      <c r="P123" s="74" t="s">
        <v>299</v>
      </c>
      <c r="Q123" s="74">
        <v>10</v>
      </c>
      <c r="R123" s="74" t="s">
        <v>675</v>
      </c>
      <c r="S123" s="74">
        <f>VLOOKUP(R123,Sheet1!$B$2:$C$12,2,TRUE)</f>
        <v>7</v>
      </c>
      <c r="T123" s="75" t="s">
        <v>675</v>
      </c>
      <c r="U123" s="74">
        <f>VLOOKUP(T123,Sheet1!$B$2:$C$12,2,TRUE)</f>
        <v>7</v>
      </c>
      <c r="V123" s="74" t="str">
        <f>IFERROR(VLOOKUP($D123,'[1]Chi tiet'!$D$7:$L$389,8,0),0)</f>
        <v>A4</v>
      </c>
      <c r="W123" s="74">
        <f>VLOOKUP(V123,Sheet1!$B$2:$C$12,2,TRUE)</f>
        <v>7</v>
      </c>
      <c r="X123" s="74" t="str">
        <f>IFERROR(VLOOKUP($D123,'[2]Gui chi Quynh'!D$7:K$393,7,0),0)</f>
        <v>A3</v>
      </c>
      <c r="Y123" s="74">
        <f>VLOOKUP(X123,Sheet1!$B$2:$C$12,2,TRUE)</f>
        <v>8</v>
      </c>
      <c r="Z123" s="10" t="str">
        <f>IFERROR(VLOOKUP($D123,'[3]Chi tiet'!$D$7:$L$397,8,0),0)</f>
        <v>A4</v>
      </c>
      <c r="AA123" s="16">
        <f>VLOOKUP(Z123,[4]Sheet1!$B$2:$C$12,2,TRUE)</f>
        <v>7</v>
      </c>
      <c r="AB123" s="103">
        <f t="shared" si="7"/>
        <v>8.7272727272727266</v>
      </c>
      <c r="AC123" s="125" t="str">
        <f t="shared" si="5"/>
        <v>11A*</v>
      </c>
      <c r="AD123" s="74" t="s">
        <v>1054</v>
      </c>
      <c r="AE123" s="74" t="s">
        <v>1054</v>
      </c>
      <c r="AF123" s="74" t="s">
        <v>1054</v>
      </c>
      <c r="AG123" s="83"/>
      <c r="AH123" s="83"/>
      <c r="AI123" s="77"/>
      <c r="AJ123" s="194" t="s">
        <v>1054</v>
      </c>
      <c r="AK123" s="77"/>
      <c r="AL123" s="83"/>
      <c r="AM123" s="74"/>
      <c r="AN123" s="126" t="str">
        <f t="shared" si="6"/>
        <v>11A* + 0B* + 0C* +  0D</v>
      </c>
    </row>
    <row r="124" spans="1:40" s="87" customFormat="1" ht="30" customHeight="1" x14ac:dyDescent="0.25">
      <c r="A124" s="75" t="s">
        <v>409</v>
      </c>
      <c r="B124" s="75" t="s">
        <v>31</v>
      </c>
      <c r="C124" s="77" t="s">
        <v>100</v>
      </c>
      <c r="D124" s="74" t="s">
        <v>808</v>
      </c>
      <c r="E124" s="74" t="s">
        <v>10</v>
      </c>
      <c r="F124" s="74" t="s">
        <v>299</v>
      </c>
      <c r="G124" s="74">
        <v>10</v>
      </c>
      <c r="H124" s="74" t="s">
        <v>299</v>
      </c>
      <c r="I124" s="74">
        <v>10</v>
      </c>
      <c r="J124" s="74" t="s">
        <v>299</v>
      </c>
      <c r="K124" s="74">
        <v>10</v>
      </c>
      <c r="L124" s="74" t="s">
        <v>299</v>
      </c>
      <c r="M124" s="74">
        <v>10</v>
      </c>
      <c r="N124" s="74" t="s">
        <v>299</v>
      </c>
      <c r="O124" s="74">
        <v>10</v>
      </c>
      <c r="P124" s="74" t="s">
        <v>299</v>
      </c>
      <c r="Q124" s="74">
        <v>10</v>
      </c>
      <c r="R124" s="74" t="s">
        <v>675</v>
      </c>
      <c r="S124" s="74">
        <f>VLOOKUP(R124,Sheet1!$B$2:$C$12,2,TRUE)</f>
        <v>7</v>
      </c>
      <c r="T124" s="75" t="s">
        <v>675</v>
      </c>
      <c r="U124" s="74">
        <f>VLOOKUP(T124,Sheet1!$B$2:$C$12,2,TRUE)</f>
        <v>7</v>
      </c>
      <c r="V124" s="74" t="str">
        <f>IFERROR(VLOOKUP($D124,'[1]Chi tiet'!$D$7:$L$389,8,0),0)</f>
        <v>A4</v>
      </c>
      <c r="W124" s="74">
        <f>VLOOKUP(V124,Sheet1!$B$2:$C$12,2,TRUE)</f>
        <v>7</v>
      </c>
      <c r="X124" s="74" t="str">
        <f>IFERROR(VLOOKUP($D124,'[2]Gui chi Quynh'!D$7:K$393,7,0),0)</f>
        <v>A3</v>
      </c>
      <c r="Y124" s="74">
        <f>VLOOKUP(X124,Sheet1!$B$2:$C$12,2,TRUE)</f>
        <v>8</v>
      </c>
      <c r="Z124" s="10" t="str">
        <f>IFERROR(VLOOKUP($D124,'[3]Chi tiet'!$D$7:$L$397,8,0),0)</f>
        <v>A4</v>
      </c>
      <c r="AA124" s="16">
        <f>VLOOKUP(Z124,[4]Sheet1!$B$2:$C$12,2,TRUE)</f>
        <v>7</v>
      </c>
      <c r="AB124" s="103">
        <f t="shared" si="7"/>
        <v>8.7272727272727266</v>
      </c>
      <c r="AC124" s="125" t="str">
        <f t="shared" si="5"/>
        <v>11A*</v>
      </c>
      <c r="AD124" s="74" t="s">
        <v>1054</v>
      </c>
      <c r="AE124" s="74" t="s">
        <v>1054</v>
      </c>
      <c r="AF124" s="74" t="s">
        <v>1054</v>
      </c>
      <c r="AG124" s="83"/>
      <c r="AH124" s="83"/>
      <c r="AI124" s="77"/>
      <c r="AJ124" s="194" t="s">
        <v>1054</v>
      </c>
      <c r="AK124" s="77"/>
      <c r="AL124" s="83"/>
      <c r="AM124" s="74"/>
      <c r="AN124" s="126" t="str">
        <f t="shared" si="6"/>
        <v>11A* + 0B* + 0C* +  0D</v>
      </c>
    </row>
    <row r="125" spans="1:40" s="87" customFormat="1" ht="30" customHeight="1" x14ac:dyDescent="0.25">
      <c r="A125" s="75" t="s">
        <v>410</v>
      </c>
      <c r="B125" s="75" t="s">
        <v>33</v>
      </c>
      <c r="C125" s="77" t="s">
        <v>101</v>
      </c>
      <c r="D125" s="74" t="s">
        <v>809</v>
      </c>
      <c r="E125" s="74" t="s">
        <v>10</v>
      </c>
      <c r="F125" s="74" t="s">
        <v>299</v>
      </c>
      <c r="G125" s="74">
        <v>10</v>
      </c>
      <c r="H125" s="74" t="s">
        <v>299</v>
      </c>
      <c r="I125" s="74">
        <v>10</v>
      </c>
      <c r="J125" s="74" t="s">
        <v>299</v>
      </c>
      <c r="K125" s="74">
        <v>10</v>
      </c>
      <c r="L125" s="74" t="s">
        <v>299</v>
      </c>
      <c r="M125" s="74">
        <v>10</v>
      </c>
      <c r="N125" s="74" t="s">
        <v>299</v>
      </c>
      <c r="O125" s="74">
        <v>10</v>
      </c>
      <c r="P125" s="74" t="s">
        <v>299</v>
      </c>
      <c r="Q125" s="74">
        <v>10</v>
      </c>
      <c r="R125" s="74" t="s">
        <v>675</v>
      </c>
      <c r="S125" s="74">
        <f>VLOOKUP(R125,Sheet1!$B$2:$C$12,2,TRUE)</f>
        <v>7</v>
      </c>
      <c r="T125" s="75" t="s">
        <v>675</v>
      </c>
      <c r="U125" s="74">
        <f>VLOOKUP(T125,Sheet1!$B$2:$C$12,2,TRUE)</f>
        <v>7</v>
      </c>
      <c r="V125" s="74" t="str">
        <f>IFERROR(VLOOKUP($D125,'[1]Chi tiet'!$D$7:$L$389,8,0),0)</f>
        <v>A4</v>
      </c>
      <c r="W125" s="74">
        <f>VLOOKUP(V125,Sheet1!$B$2:$C$12,2,TRUE)</f>
        <v>7</v>
      </c>
      <c r="X125" s="74" t="str">
        <f>IFERROR(VLOOKUP($D125,'[2]Gui chi Quynh'!D$7:K$393,7,0),0)</f>
        <v>A3</v>
      </c>
      <c r="Y125" s="74">
        <f>VLOOKUP(X125,Sheet1!$B$2:$C$12,2,TRUE)</f>
        <v>8</v>
      </c>
      <c r="Z125" s="10" t="str">
        <f>IFERROR(VLOOKUP($D125,'[3]Chi tiet'!$D$7:$L$397,8,0),0)</f>
        <v>A4</v>
      </c>
      <c r="AA125" s="16">
        <f>VLOOKUP(Z125,[4]Sheet1!$B$2:$C$12,2,TRUE)</f>
        <v>7</v>
      </c>
      <c r="AB125" s="103">
        <f t="shared" si="7"/>
        <v>8.7272727272727266</v>
      </c>
      <c r="AC125" s="125" t="str">
        <f t="shared" si="5"/>
        <v>11A*</v>
      </c>
      <c r="AD125" s="74" t="s">
        <v>1054</v>
      </c>
      <c r="AE125" s="74" t="s">
        <v>1054</v>
      </c>
      <c r="AF125" s="74" t="s">
        <v>1054</v>
      </c>
      <c r="AG125" s="83"/>
      <c r="AH125" s="83"/>
      <c r="AI125" s="77"/>
      <c r="AJ125" s="194" t="s">
        <v>1054</v>
      </c>
      <c r="AK125" s="77"/>
      <c r="AL125" s="83"/>
      <c r="AM125" s="74"/>
      <c r="AN125" s="126" t="str">
        <f t="shared" si="6"/>
        <v>11A* + 0B* + 0C* +  0D</v>
      </c>
    </row>
    <row r="126" spans="1:40" s="87" customFormat="1" ht="33" x14ac:dyDescent="0.25">
      <c r="A126" s="75" t="s">
        <v>411</v>
      </c>
      <c r="B126" s="75" t="s">
        <v>35</v>
      </c>
      <c r="C126" s="38" t="s">
        <v>684</v>
      </c>
      <c r="D126" s="39" t="s">
        <v>810</v>
      </c>
      <c r="E126" s="74" t="s">
        <v>10</v>
      </c>
      <c r="F126" s="74" t="s">
        <v>299</v>
      </c>
      <c r="G126" s="74">
        <v>10</v>
      </c>
      <c r="H126" s="74" t="s">
        <v>299</v>
      </c>
      <c r="I126" s="74">
        <v>10</v>
      </c>
      <c r="J126" s="74" t="s">
        <v>299</v>
      </c>
      <c r="K126" s="74">
        <v>10</v>
      </c>
      <c r="L126" s="74" t="s">
        <v>299</v>
      </c>
      <c r="M126" s="74">
        <v>10</v>
      </c>
      <c r="N126" s="74" t="s">
        <v>299</v>
      </c>
      <c r="O126" s="74">
        <v>10</v>
      </c>
      <c r="P126" s="74" t="s">
        <v>299</v>
      </c>
      <c r="Q126" s="74">
        <v>10</v>
      </c>
      <c r="R126" s="74" t="s">
        <v>675</v>
      </c>
      <c r="S126" s="74">
        <f>VLOOKUP(R126,Sheet1!$B$2:$C$12,2,TRUE)</f>
        <v>7</v>
      </c>
      <c r="T126" s="75" t="s">
        <v>675</v>
      </c>
      <c r="U126" s="74">
        <f>VLOOKUP(T126,Sheet1!$B$2:$C$12,2,TRUE)</f>
        <v>7</v>
      </c>
      <c r="V126" s="74" t="str">
        <f>IFERROR(VLOOKUP($D126,'[1]Chi tiet'!$D$7:$L$389,8,0),0)</f>
        <v>A4</v>
      </c>
      <c r="W126" s="74">
        <f>VLOOKUP(V126,Sheet1!$B$2:$C$12,2,TRUE)</f>
        <v>7</v>
      </c>
      <c r="X126" s="74" t="str">
        <f>IFERROR(VLOOKUP($D126,'[2]Gui chi Quynh'!D$7:K$393,7,0),0)</f>
        <v>A4</v>
      </c>
      <c r="Y126" s="74">
        <f>VLOOKUP(X126,Sheet1!$B$2:$C$12,2,TRUE)</f>
        <v>7</v>
      </c>
      <c r="Z126" s="10" t="str">
        <f>IFERROR(VLOOKUP($D126,'[3]Chi tiet'!$D$7:$L$397,8,0),0)</f>
        <v>A4</v>
      </c>
      <c r="AA126" s="16">
        <f>VLOOKUP(Z126,[4]Sheet1!$B$2:$C$12,2,TRUE)</f>
        <v>7</v>
      </c>
      <c r="AB126" s="103">
        <f t="shared" si="7"/>
        <v>8.6363636363636367</v>
      </c>
      <c r="AC126" s="125" t="str">
        <f t="shared" si="5"/>
        <v>11A*</v>
      </c>
      <c r="AD126" s="74" t="s">
        <v>1054</v>
      </c>
      <c r="AE126" s="74" t="s">
        <v>1054</v>
      </c>
      <c r="AF126" s="74" t="s">
        <v>1054</v>
      </c>
      <c r="AG126" s="83"/>
      <c r="AH126" s="83"/>
      <c r="AI126" s="77"/>
      <c r="AJ126" s="194" t="s">
        <v>1054</v>
      </c>
      <c r="AK126" s="77"/>
      <c r="AL126" s="83"/>
      <c r="AM126" s="74"/>
      <c r="AN126" s="126" t="str">
        <f t="shared" si="6"/>
        <v>11A* + 0B* + 0C* +  0D</v>
      </c>
    </row>
    <row r="127" spans="1:40" s="87" customFormat="1" ht="30.75" customHeight="1" x14ac:dyDescent="0.25">
      <c r="A127" s="75" t="s">
        <v>412</v>
      </c>
      <c r="B127" s="75" t="s">
        <v>37</v>
      </c>
      <c r="C127" s="77" t="s">
        <v>104</v>
      </c>
      <c r="D127" s="75" t="s">
        <v>1001</v>
      </c>
      <c r="E127" s="74" t="s">
        <v>10</v>
      </c>
      <c r="F127" s="74" t="s">
        <v>299</v>
      </c>
      <c r="G127" s="74">
        <v>10</v>
      </c>
      <c r="H127" s="74" t="s">
        <v>299</v>
      </c>
      <c r="I127" s="74">
        <v>10</v>
      </c>
      <c r="J127" s="74" t="s">
        <v>299</v>
      </c>
      <c r="K127" s="74">
        <v>10</v>
      </c>
      <c r="L127" s="74" t="s">
        <v>299</v>
      </c>
      <c r="M127" s="74">
        <v>10</v>
      </c>
      <c r="N127" s="74" t="s">
        <v>299</v>
      </c>
      <c r="O127" s="74">
        <v>10</v>
      </c>
      <c r="P127" s="74" t="s">
        <v>299</v>
      </c>
      <c r="Q127" s="74">
        <v>10</v>
      </c>
      <c r="R127" s="74" t="s">
        <v>674</v>
      </c>
      <c r="S127" s="74">
        <f>VLOOKUP(R127,Sheet1!$B$2:$C$12,2,TRUE)</f>
        <v>8</v>
      </c>
      <c r="T127" s="75" t="s">
        <v>675</v>
      </c>
      <c r="U127" s="74">
        <f>VLOOKUP(T127,Sheet1!$B$2:$C$12,2,TRUE)</f>
        <v>7</v>
      </c>
      <c r="V127" s="74" t="str">
        <f>IFERROR(VLOOKUP($D127,'[1]Chi tiet'!$D$7:$L$389,8,0),0)</f>
        <v>A3</v>
      </c>
      <c r="W127" s="74">
        <f>VLOOKUP(V127,Sheet1!$B$2:$C$12,2,TRUE)</f>
        <v>8</v>
      </c>
      <c r="X127" s="74" t="str">
        <f>IFERROR(VLOOKUP($D127,'[2]Gui chi Quynh'!D$7:K$393,7,0),0)</f>
        <v>A2</v>
      </c>
      <c r="Y127" s="74">
        <f>VLOOKUP(X127,Sheet1!$B$2:$C$12,2,TRUE)</f>
        <v>9</v>
      </c>
      <c r="Z127" s="10" t="str">
        <f>IFERROR(VLOOKUP($D127,'[3]Chi tiet'!$D$7:$L$397,8,0),0)</f>
        <v>A4</v>
      </c>
      <c r="AA127" s="16">
        <f>VLOOKUP(Z127,[4]Sheet1!$B$2:$C$12,2,TRUE)</f>
        <v>7</v>
      </c>
      <c r="AB127" s="103">
        <f t="shared" si="7"/>
        <v>9</v>
      </c>
      <c r="AC127" s="125" t="str">
        <f t="shared" si="5"/>
        <v>11A*</v>
      </c>
      <c r="AD127" s="74" t="s">
        <v>1054</v>
      </c>
      <c r="AE127" s="74" t="s">
        <v>1054</v>
      </c>
      <c r="AF127" s="74" t="s">
        <v>1054</v>
      </c>
      <c r="AG127" s="83"/>
      <c r="AH127" s="83"/>
      <c r="AI127" s="77"/>
      <c r="AJ127" s="194" t="s">
        <v>1054</v>
      </c>
      <c r="AK127" s="77"/>
      <c r="AL127" s="83"/>
      <c r="AM127" s="74"/>
      <c r="AN127" s="126" t="str">
        <f t="shared" si="6"/>
        <v>11A* + 0B* + 0C* +  0D</v>
      </c>
    </row>
    <row r="128" spans="1:40" s="87" customFormat="1" ht="31.5" x14ac:dyDescent="0.25">
      <c r="A128" s="75" t="s">
        <v>413</v>
      </c>
      <c r="B128" s="75" t="s">
        <v>38</v>
      </c>
      <c r="C128" s="77" t="s">
        <v>105</v>
      </c>
      <c r="D128" s="74" t="s">
        <v>811</v>
      </c>
      <c r="E128" s="74" t="s">
        <v>10</v>
      </c>
      <c r="F128" s="74" t="s">
        <v>299</v>
      </c>
      <c r="G128" s="74">
        <v>10</v>
      </c>
      <c r="H128" s="74" t="s">
        <v>299</v>
      </c>
      <c r="I128" s="74">
        <v>10</v>
      </c>
      <c r="J128" s="74" t="s">
        <v>299</v>
      </c>
      <c r="K128" s="74">
        <v>10</v>
      </c>
      <c r="L128" s="74" t="s">
        <v>299</v>
      </c>
      <c r="M128" s="74">
        <v>10</v>
      </c>
      <c r="N128" s="74" t="s">
        <v>299</v>
      </c>
      <c r="O128" s="74">
        <v>10</v>
      </c>
      <c r="P128" s="74" t="s">
        <v>299</v>
      </c>
      <c r="Q128" s="74">
        <v>10</v>
      </c>
      <c r="R128" s="74" t="s">
        <v>673</v>
      </c>
      <c r="S128" s="74">
        <f>VLOOKUP(R128,Sheet1!$B$2:$C$12,2,TRUE)</f>
        <v>9</v>
      </c>
      <c r="T128" s="75" t="s">
        <v>675</v>
      </c>
      <c r="U128" s="74">
        <f>VLOOKUP(T128,Sheet1!$B$2:$C$12,2,TRUE)</f>
        <v>7</v>
      </c>
      <c r="V128" s="74" t="str">
        <f>IFERROR(VLOOKUP($D128,'[1]Chi tiet'!$D$7:$L$389,8,0),0)</f>
        <v>A2</v>
      </c>
      <c r="W128" s="74">
        <f>VLOOKUP(V128,Sheet1!$B$2:$C$12,2,TRUE)</f>
        <v>9</v>
      </c>
      <c r="X128" s="74" t="str">
        <f>IFERROR(VLOOKUP($D128,'[2]Gui chi Quynh'!D$7:K$393,7,0),0)</f>
        <v>A2</v>
      </c>
      <c r="Y128" s="74">
        <f>VLOOKUP(X128,Sheet1!$B$2:$C$12,2,TRUE)</f>
        <v>9</v>
      </c>
      <c r="Z128" s="10" t="str">
        <f>IFERROR(VLOOKUP($D128,'[3]Chi tiet'!$D$7:$L$397,8,0),0)</f>
        <v>A4</v>
      </c>
      <c r="AA128" s="16">
        <f>VLOOKUP(Z128,[4]Sheet1!$B$2:$C$12,2,TRUE)</f>
        <v>7</v>
      </c>
      <c r="AB128" s="103">
        <f t="shared" si="7"/>
        <v>9.1818181818181817</v>
      </c>
      <c r="AC128" s="125" t="str">
        <f t="shared" si="5"/>
        <v>11A*</v>
      </c>
      <c r="AD128" s="86" t="s">
        <v>1054</v>
      </c>
      <c r="AE128" s="86" t="s">
        <v>1054</v>
      </c>
      <c r="AF128" s="86" t="s">
        <v>1054</v>
      </c>
      <c r="AG128" s="83"/>
      <c r="AH128" s="88"/>
      <c r="AI128" s="77"/>
      <c r="AJ128" s="193" t="s">
        <v>1054</v>
      </c>
      <c r="AK128" s="77"/>
      <c r="AL128" s="83"/>
      <c r="AM128" s="74"/>
      <c r="AN128" s="126" t="str">
        <f t="shared" si="6"/>
        <v>11A* + 0B* + 0C* +  0D</v>
      </c>
    </row>
    <row r="129" spans="1:40" s="87" customFormat="1" ht="28.5" customHeight="1" x14ac:dyDescent="0.25">
      <c r="A129" s="75" t="s">
        <v>414</v>
      </c>
      <c r="B129" s="75" t="s">
        <v>40</v>
      </c>
      <c r="C129" s="77" t="s">
        <v>106</v>
      </c>
      <c r="D129" s="74" t="s">
        <v>812</v>
      </c>
      <c r="E129" s="74" t="s">
        <v>10</v>
      </c>
      <c r="F129" s="74" t="s">
        <v>299</v>
      </c>
      <c r="G129" s="74">
        <v>10</v>
      </c>
      <c r="H129" s="74" t="s">
        <v>299</v>
      </c>
      <c r="I129" s="74">
        <v>10</v>
      </c>
      <c r="J129" s="74" t="s">
        <v>299</v>
      </c>
      <c r="K129" s="74">
        <v>10</v>
      </c>
      <c r="L129" s="74" t="s">
        <v>299</v>
      </c>
      <c r="M129" s="74">
        <v>10</v>
      </c>
      <c r="N129" s="74" t="s">
        <v>299</v>
      </c>
      <c r="O129" s="74">
        <v>10</v>
      </c>
      <c r="P129" s="74" t="s">
        <v>299</v>
      </c>
      <c r="Q129" s="74">
        <v>10</v>
      </c>
      <c r="R129" s="74" t="s">
        <v>674</v>
      </c>
      <c r="S129" s="74">
        <f>VLOOKUP(R129,Sheet1!$B$2:$C$12,2,TRUE)</f>
        <v>8</v>
      </c>
      <c r="T129" s="75" t="s">
        <v>675</v>
      </c>
      <c r="U129" s="74">
        <f>VLOOKUP(T129,Sheet1!$B$2:$C$12,2,TRUE)</f>
        <v>7</v>
      </c>
      <c r="V129" s="74" t="str">
        <f>IFERROR(VLOOKUP($D129,'[1]Chi tiet'!$D$7:$L$389,8,0),0)</f>
        <v>A4</v>
      </c>
      <c r="W129" s="74">
        <f>VLOOKUP(V129,Sheet1!$B$2:$C$12,2,TRUE)</f>
        <v>7</v>
      </c>
      <c r="X129" s="74" t="str">
        <f>IFERROR(VLOOKUP($D129,'[2]Gui chi Quynh'!D$7:K$393,7,0),0)</f>
        <v>A4</v>
      </c>
      <c r="Y129" s="74">
        <f>VLOOKUP(X129,Sheet1!$B$2:$C$12,2,TRUE)</f>
        <v>7</v>
      </c>
      <c r="Z129" s="10" t="str">
        <f>IFERROR(VLOOKUP($D129,'[3]Chi tiet'!$D$7:$L$397,8,0),0)</f>
        <v>A4</v>
      </c>
      <c r="AA129" s="16">
        <f>VLOOKUP(Z129,[4]Sheet1!$B$2:$C$12,2,TRUE)</f>
        <v>7</v>
      </c>
      <c r="AB129" s="103">
        <f t="shared" si="7"/>
        <v>8.7272727272727266</v>
      </c>
      <c r="AC129" s="125" t="str">
        <f t="shared" si="5"/>
        <v>11A*</v>
      </c>
      <c r="AD129" s="74" t="s">
        <v>1054</v>
      </c>
      <c r="AE129" s="74" t="s">
        <v>1054</v>
      </c>
      <c r="AF129" s="74" t="s">
        <v>1054</v>
      </c>
      <c r="AG129" s="83"/>
      <c r="AH129" s="83"/>
      <c r="AI129" s="77"/>
      <c r="AJ129" s="194" t="s">
        <v>1054</v>
      </c>
      <c r="AK129" s="77"/>
      <c r="AL129" s="83"/>
      <c r="AM129" s="74"/>
      <c r="AN129" s="126" t="str">
        <f t="shared" si="6"/>
        <v>11A* + 0B* + 0C* +  0D</v>
      </c>
    </row>
    <row r="130" spans="1:40" s="87" customFormat="1" ht="28.5" customHeight="1" x14ac:dyDescent="0.25">
      <c r="A130" s="75" t="s">
        <v>415</v>
      </c>
      <c r="B130" s="75" t="s">
        <v>42</v>
      </c>
      <c r="C130" s="77" t="s">
        <v>107</v>
      </c>
      <c r="D130" s="74" t="s">
        <v>813</v>
      </c>
      <c r="E130" s="74" t="s">
        <v>10</v>
      </c>
      <c r="F130" s="74" t="s">
        <v>299</v>
      </c>
      <c r="G130" s="74">
        <v>10</v>
      </c>
      <c r="H130" s="74" t="s">
        <v>299</v>
      </c>
      <c r="I130" s="74">
        <v>10</v>
      </c>
      <c r="J130" s="74" t="s">
        <v>299</v>
      </c>
      <c r="K130" s="74">
        <v>10</v>
      </c>
      <c r="L130" s="74" t="s">
        <v>299</v>
      </c>
      <c r="M130" s="74">
        <v>10</v>
      </c>
      <c r="N130" s="74" t="s">
        <v>299</v>
      </c>
      <c r="O130" s="74">
        <v>10</v>
      </c>
      <c r="P130" s="74" t="s">
        <v>299</v>
      </c>
      <c r="Q130" s="74">
        <v>10</v>
      </c>
      <c r="R130" s="74" t="s">
        <v>675</v>
      </c>
      <c r="S130" s="74">
        <f>VLOOKUP(R130,Sheet1!$B$2:$C$12,2,TRUE)</f>
        <v>7</v>
      </c>
      <c r="T130" s="75" t="s">
        <v>675</v>
      </c>
      <c r="U130" s="74">
        <f>VLOOKUP(T130,Sheet1!$B$2:$C$12,2,TRUE)</f>
        <v>7</v>
      </c>
      <c r="V130" s="74" t="str">
        <f>IFERROR(VLOOKUP($D130,'[1]Chi tiet'!$D$7:$L$389,8,0),0)</f>
        <v>A4</v>
      </c>
      <c r="W130" s="74">
        <f>VLOOKUP(V130,Sheet1!$B$2:$C$12,2,TRUE)</f>
        <v>7</v>
      </c>
      <c r="X130" s="74" t="str">
        <f>IFERROR(VLOOKUP($D130,'[2]Gui chi Quynh'!D$7:K$393,7,0),0)</f>
        <v>A4</v>
      </c>
      <c r="Y130" s="74">
        <f>VLOOKUP(X130,Sheet1!$B$2:$C$12,2,TRUE)</f>
        <v>7</v>
      </c>
      <c r="Z130" s="10" t="str">
        <f>IFERROR(VLOOKUP($D130,'[3]Chi tiet'!$D$7:$L$397,8,0),0)</f>
        <v>A4</v>
      </c>
      <c r="AA130" s="16">
        <f>VLOOKUP(Z130,[4]Sheet1!$B$2:$C$12,2,TRUE)</f>
        <v>7</v>
      </c>
      <c r="AB130" s="103">
        <f t="shared" si="7"/>
        <v>8.6363636363636367</v>
      </c>
      <c r="AC130" s="125" t="str">
        <f t="shared" si="5"/>
        <v>11A*</v>
      </c>
      <c r="AD130" s="74" t="s">
        <v>1054</v>
      </c>
      <c r="AE130" s="74" t="s">
        <v>1055</v>
      </c>
      <c r="AF130" s="74" t="s">
        <v>1054</v>
      </c>
      <c r="AG130" s="83"/>
      <c r="AH130" s="83"/>
      <c r="AI130" s="77"/>
      <c r="AJ130" s="194" t="s">
        <v>1054</v>
      </c>
      <c r="AK130" s="77"/>
      <c r="AL130" s="83"/>
      <c r="AM130" s="74"/>
      <c r="AN130" s="126" t="str">
        <f t="shared" si="6"/>
        <v>11A* + 0B* + 0C* +  0D</v>
      </c>
    </row>
    <row r="131" spans="1:40" s="87" customFormat="1" ht="28.5" customHeight="1" x14ac:dyDescent="0.25">
      <c r="A131" s="75" t="s">
        <v>416</v>
      </c>
      <c r="B131" s="75" t="s">
        <v>43</v>
      </c>
      <c r="C131" s="38" t="s">
        <v>681</v>
      </c>
      <c r="D131" s="39" t="s">
        <v>814</v>
      </c>
      <c r="E131" s="74" t="s">
        <v>10</v>
      </c>
      <c r="F131" s="74" t="s">
        <v>299</v>
      </c>
      <c r="G131" s="74">
        <v>10</v>
      </c>
      <c r="H131" s="74" t="s">
        <v>299</v>
      </c>
      <c r="I131" s="74">
        <v>10</v>
      </c>
      <c r="J131" s="74" t="s">
        <v>299</v>
      </c>
      <c r="K131" s="74">
        <v>10</v>
      </c>
      <c r="L131" s="74" t="s">
        <v>299</v>
      </c>
      <c r="M131" s="74">
        <v>10</v>
      </c>
      <c r="N131" s="74" t="s">
        <v>299</v>
      </c>
      <c r="O131" s="74">
        <v>10</v>
      </c>
      <c r="P131" s="74" t="s">
        <v>299</v>
      </c>
      <c r="Q131" s="74">
        <v>10</v>
      </c>
      <c r="R131" s="74" t="s">
        <v>674</v>
      </c>
      <c r="S131" s="74">
        <f>VLOOKUP(R131,Sheet1!$B$2:$C$12,2,TRUE)</f>
        <v>8</v>
      </c>
      <c r="T131" s="75" t="s">
        <v>674</v>
      </c>
      <c r="U131" s="74">
        <f>VLOOKUP(T131,Sheet1!$B$2:$C$12,2,TRUE)</f>
        <v>8</v>
      </c>
      <c r="V131" s="74" t="str">
        <f>IFERROR(VLOOKUP($D131,'[1]Chi tiet'!$D$7:$L$389,8,0),0)</f>
        <v>A2</v>
      </c>
      <c r="W131" s="74">
        <f>VLOOKUP(V131,Sheet1!$B$2:$C$12,2,TRUE)</f>
        <v>9</v>
      </c>
      <c r="X131" s="74" t="str">
        <f>IFERROR(VLOOKUP($D131,'[2]Gui chi Quynh'!D$7:K$393,7,0),0)</f>
        <v>A2</v>
      </c>
      <c r="Y131" s="74">
        <f>VLOOKUP(X131,Sheet1!$B$2:$C$12,2,TRUE)</f>
        <v>9</v>
      </c>
      <c r="Z131" s="10" t="str">
        <f>IFERROR(VLOOKUP($D131,'[3]Chi tiet'!$D$7:$L$397,8,0),0)</f>
        <v>A3</v>
      </c>
      <c r="AA131" s="16">
        <f>VLOOKUP(Z131,[4]Sheet1!$B$2:$C$12,2,TRUE)</f>
        <v>8</v>
      </c>
      <c r="AB131" s="103">
        <f t="shared" si="7"/>
        <v>9.2727272727272734</v>
      </c>
      <c r="AC131" s="125" t="str">
        <f t="shared" si="5"/>
        <v>11A*</v>
      </c>
      <c r="AD131" s="74" t="s">
        <v>1054</v>
      </c>
      <c r="AE131" s="74" t="s">
        <v>1054</v>
      </c>
      <c r="AF131" s="74" t="s">
        <v>1054</v>
      </c>
      <c r="AG131" s="83"/>
      <c r="AH131" s="83"/>
      <c r="AI131" s="77"/>
      <c r="AJ131" s="194" t="s">
        <v>1054</v>
      </c>
      <c r="AK131" s="77"/>
      <c r="AL131" s="83"/>
      <c r="AM131" s="74"/>
      <c r="AN131" s="126" t="str">
        <f t="shared" si="6"/>
        <v>11A* + 0B* + 0C* +  0D</v>
      </c>
    </row>
    <row r="132" spans="1:40" s="87" customFormat="1" ht="28.5" customHeight="1" x14ac:dyDescent="0.25">
      <c r="A132" s="75" t="s">
        <v>417</v>
      </c>
      <c r="B132" s="75" t="s">
        <v>45</v>
      </c>
      <c r="C132" s="38" t="s">
        <v>682</v>
      </c>
      <c r="D132" s="39" t="s">
        <v>815</v>
      </c>
      <c r="E132" s="74" t="s">
        <v>10</v>
      </c>
      <c r="F132" s="74" t="s">
        <v>299</v>
      </c>
      <c r="G132" s="74">
        <v>10</v>
      </c>
      <c r="H132" s="74" t="s">
        <v>299</v>
      </c>
      <c r="I132" s="74">
        <v>10</v>
      </c>
      <c r="J132" s="74" t="s">
        <v>299</v>
      </c>
      <c r="K132" s="74">
        <v>10</v>
      </c>
      <c r="L132" s="74" t="s">
        <v>299</v>
      </c>
      <c r="M132" s="74">
        <v>10</v>
      </c>
      <c r="N132" s="74" t="s">
        <v>299</v>
      </c>
      <c r="O132" s="74">
        <v>10</v>
      </c>
      <c r="P132" s="74" t="s">
        <v>299</v>
      </c>
      <c r="Q132" s="74">
        <v>10</v>
      </c>
      <c r="R132" s="74" t="s">
        <v>675</v>
      </c>
      <c r="S132" s="74">
        <f>VLOOKUP(R132,Sheet1!$B$2:$C$12,2,TRUE)</f>
        <v>7</v>
      </c>
      <c r="T132" s="75" t="s">
        <v>675</v>
      </c>
      <c r="U132" s="74">
        <f>VLOOKUP(T132,Sheet1!$B$2:$C$12,2,TRUE)</f>
        <v>7</v>
      </c>
      <c r="V132" s="74" t="str">
        <f>IFERROR(VLOOKUP($D132,'[1]Chi tiet'!$D$7:$L$389,8,0),0)</f>
        <v>A3</v>
      </c>
      <c r="W132" s="74">
        <f>VLOOKUP(V132,Sheet1!$B$2:$C$12,2,TRUE)</f>
        <v>8</v>
      </c>
      <c r="X132" s="74" t="str">
        <f>IFERROR(VLOOKUP($D132,'[2]Gui chi Quynh'!D$7:K$393,7,0),0)</f>
        <v>A3</v>
      </c>
      <c r="Y132" s="74">
        <f>VLOOKUP(X132,Sheet1!$B$2:$C$12,2,TRUE)</f>
        <v>8</v>
      </c>
      <c r="Z132" s="10" t="str">
        <f>IFERROR(VLOOKUP($D132,'[3]Chi tiet'!$D$7:$L$397,8,0),0)</f>
        <v>A4</v>
      </c>
      <c r="AA132" s="16">
        <f>VLOOKUP(Z132,[4]Sheet1!$B$2:$C$12,2,TRUE)</f>
        <v>7</v>
      </c>
      <c r="AB132" s="103">
        <f t="shared" si="7"/>
        <v>8.8181818181818183</v>
      </c>
      <c r="AC132" s="125" t="str">
        <f t="shared" si="5"/>
        <v>11A*</v>
      </c>
      <c r="AD132" s="74" t="s">
        <v>1054</v>
      </c>
      <c r="AE132" s="74" t="s">
        <v>1054</v>
      </c>
      <c r="AF132" s="74" t="s">
        <v>1054</v>
      </c>
      <c r="AG132" s="83"/>
      <c r="AH132" s="83"/>
      <c r="AI132" s="77"/>
      <c r="AJ132" s="194" t="s">
        <v>1054</v>
      </c>
      <c r="AK132" s="77"/>
      <c r="AL132" s="83"/>
      <c r="AM132" s="74"/>
      <c r="AN132" s="126" t="str">
        <f t="shared" si="6"/>
        <v>11A* + 0B* + 0C* +  0D</v>
      </c>
    </row>
    <row r="133" spans="1:40" s="87" customFormat="1" ht="30" customHeight="1" x14ac:dyDescent="0.25">
      <c r="A133" s="75" t="s">
        <v>418</v>
      </c>
      <c r="B133" s="75" t="s">
        <v>47</v>
      </c>
      <c r="C133" s="38" t="s">
        <v>683</v>
      </c>
      <c r="D133" s="39" t="s">
        <v>816</v>
      </c>
      <c r="E133" s="74" t="s">
        <v>10</v>
      </c>
      <c r="F133" s="74" t="s">
        <v>299</v>
      </c>
      <c r="G133" s="74">
        <v>10</v>
      </c>
      <c r="H133" s="74" t="s">
        <v>299</v>
      </c>
      <c r="I133" s="74">
        <v>10</v>
      </c>
      <c r="J133" s="74" t="s">
        <v>299</v>
      </c>
      <c r="K133" s="74">
        <v>10</v>
      </c>
      <c r="L133" s="74" t="s">
        <v>299</v>
      </c>
      <c r="M133" s="74">
        <v>10</v>
      </c>
      <c r="N133" s="74" t="s">
        <v>299</v>
      </c>
      <c r="O133" s="74">
        <v>10</v>
      </c>
      <c r="P133" s="74" t="s">
        <v>299</v>
      </c>
      <c r="Q133" s="74">
        <v>10</v>
      </c>
      <c r="R133" s="74" t="s">
        <v>675</v>
      </c>
      <c r="S133" s="74">
        <f>VLOOKUP(R133,Sheet1!$B$2:$C$12,2,TRUE)</f>
        <v>7</v>
      </c>
      <c r="T133" s="75" t="s">
        <v>674</v>
      </c>
      <c r="U133" s="74">
        <f>VLOOKUP(T133,Sheet1!$B$2:$C$12,2,TRUE)</f>
        <v>8</v>
      </c>
      <c r="V133" s="74" t="str">
        <f>IFERROR(VLOOKUP($D133,'[1]Chi tiet'!$D$7:$L$389,8,0),0)</f>
        <v>A4</v>
      </c>
      <c r="W133" s="74">
        <f>VLOOKUP(V133,Sheet1!$B$2:$C$12,2,TRUE)</f>
        <v>7</v>
      </c>
      <c r="X133" s="74" t="str">
        <f>IFERROR(VLOOKUP($D133,'[2]Gui chi Quynh'!D$7:K$393,7,0),0)</f>
        <v>A3</v>
      </c>
      <c r="Y133" s="74">
        <f>VLOOKUP(X133,Sheet1!$B$2:$C$12,2,TRUE)</f>
        <v>8</v>
      </c>
      <c r="Z133" s="10" t="str">
        <f>IFERROR(VLOOKUP($D133,'[3]Chi tiet'!$D$7:$L$397,8,0),0)</f>
        <v>A4</v>
      </c>
      <c r="AA133" s="16">
        <f>VLOOKUP(Z133,[4]Sheet1!$B$2:$C$12,2,TRUE)</f>
        <v>7</v>
      </c>
      <c r="AB133" s="103">
        <f t="shared" si="7"/>
        <v>8.8181818181818183</v>
      </c>
      <c r="AC133" s="125" t="str">
        <f t="shared" si="5"/>
        <v>11A*</v>
      </c>
      <c r="AD133" s="86" t="s">
        <v>1054</v>
      </c>
      <c r="AE133" s="74" t="s">
        <v>1055</v>
      </c>
      <c r="AF133" s="86" t="s">
        <v>1054</v>
      </c>
      <c r="AG133" s="83"/>
      <c r="AH133" s="90"/>
      <c r="AI133" s="77"/>
      <c r="AJ133" s="193" t="s">
        <v>1054</v>
      </c>
      <c r="AK133" s="77"/>
      <c r="AL133" s="83"/>
      <c r="AM133" s="74"/>
      <c r="AN133" s="126" t="str">
        <f t="shared" si="6"/>
        <v>11A* + 0B* + 0C* +  0D</v>
      </c>
    </row>
    <row r="134" spans="1:40" s="87" customFormat="1" ht="34.5" customHeight="1" x14ac:dyDescent="0.25">
      <c r="A134" s="75" t="s">
        <v>419</v>
      </c>
      <c r="B134" s="75" t="s">
        <v>317</v>
      </c>
      <c r="C134" s="38" t="s">
        <v>625</v>
      </c>
      <c r="D134" s="39" t="s">
        <v>818</v>
      </c>
      <c r="E134" s="74" t="s">
        <v>10</v>
      </c>
      <c r="F134" s="74" t="s">
        <v>299</v>
      </c>
      <c r="G134" s="74">
        <v>10</v>
      </c>
      <c r="H134" s="74" t="s">
        <v>299</v>
      </c>
      <c r="I134" s="74">
        <v>10</v>
      </c>
      <c r="J134" s="74" t="s">
        <v>299</v>
      </c>
      <c r="K134" s="74">
        <v>10</v>
      </c>
      <c r="L134" s="74" t="s">
        <v>299</v>
      </c>
      <c r="M134" s="74">
        <v>10</v>
      </c>
      <c r="N134" s="74" t="s">
        <v>299</v>
      </c>
      <c r="O134" s="74">
        <v>10</v>
      </c>
      <c r="P134" s="74" t="s">
        <v>299</v>
      </c>
      <c r="Q134" s="74">
        <v>10</v>
      </c>
      <c r="R134" s="74" t="s">
        <v>675</v>
      </c>
      <c r="S134" s="74">
        <f>VLOOKUP(R134,Sheet1!$B$2:$C$12,2,TRUE)</f>
        <v>7</v>
      </c>
      <c r="T134" s="75" t="s">
        <v>674</v>
      </c>
      <c r="U134" s="74">
        <f>VLOOKUP(T134,Sheet1!$B$2:$C$12,2,TRUE)</f>
        <v>8</v>
      </c>
      <c r="V134" s="74" t="str">
        <f>IFERROR(VLOOKUP($D134,'[1]Chi tiet'!$D$7:$L$389,8,0),0)</f>
        <v>A4</v>
      </c>
      <c r="W134" s="74">
        <f>VLOOKUP(V134,Sheet1!$B$2:$C$12,2,TRUE)</f>
        <v>7</v>
      </c>
      <c r="X134" s="74" t="str">
        <f>IFERROR(VLOOKUP($D134,'[2]Gui chi Quynh'!D$7:K$393,7,0),0)</f>
        <v>A2</v>
      </c>
      <c r="Y134" s="74">
        <f>VLOOKUP(X134,Sheet1!$B$2:$C$12,2,TRUE)</f>
        <v>9</v>
      </c>
      <c r="Z134" s="10" t="str">
        <f>IFERROR(VLOOKUP($D134,'[3]Chi tiet'!$D$7:$L$397,8,0),0)</f>
        <v>A4</v>
      </c>
      <c r="AA134" s="16">
        <f>VLOOKUP(Z134,[4]Sheet1!$B$2:$C$12,2,TRUE)</f>
        <v>7</v>
      </c>
      <c r="AB134" s="103">
        <f t="shared" si="7"/>
        <v>8.9090909090909083</v>
      </c>
      <c r="AC134" s="125" t="str">
        <f t="shared" si="5"/>
        <v>11A*</v>
      </c>
      <c r="AD134" s="74" t="s">
        <v>1054</v>
      </c>
      <c r="AE134" s="74" t="s">
        <v>1055</v>
      </c>
      <c r="AF134" s="74" t="s">
        <v>1054</v>
      </c>
      <c r="AG134" s="83"/>
      <c r="AH134" s="83"/>
      <c r="AI134" s="77"/>
      <c r="AJ134" s="194" t="s">
        <v>1054</v>
      </c>
      <c r="AK134" s="77"/>
      <c r="AL134" s="83"/>
      <c r="AM134" s="74"/>
      <c r="AN134" s="126" t="str">
        <f t="shared" si="6"/>
        <v>11A* + 0B* + 0C* +  0D</v>
      </c>
    </row>
    <row r="135" spans="1:40" s="87" customFormat="1" ht="33" x14ac:dyDescent="0.25">
      <c r="A135" s="75" t="s">
        <v>420</v>
      </c>
      <c r="B135" s="75" t="s">
        <v>318</v>
      </c>
      <c r="C135" s="38" t="s">
        <v>688</v>
      </c>
      <c r="D135" s="39" t="s">
        <v>819</v>
      </c>
      <c r="E135" s="74" t="s">
        <v>10</v>
      </c>
      <c r="F135" s="74" t="s">
        <v>299</v>
      </c>
      <c r="G135" s="74">
        <v>10</v>
      </c>
      <c r="H135" s="74" t="s">
        <v>299</v>
      </c>
      <c r="I135" s="74">
        <v>10</v>
      </c>
      <c r="J135" s="74" t="s">
        <v>299</v>
      </c>
      <c r="K135" s="74">
        <v>10</v>
      </c>
      <c r="L135" s="74" t="s">
        <v>299</v>
      </c>
      <c r="M135" s="74">
        <v>10</v>
      </c>
      <c r="N135" s="74" t="s">
        <v>299</v>
      </c>
      <c r="O135" s="74">
        <v>10</v>
      </c>
      <c r="P135" s="74" t="s">
        <v>299</v>
      </c>
      <c r="Q135" s="74">
        <v>10</v>
      </c>
      <c r="R135" s="74" t="s">
        <v>675</v>
      </c>
      <c r="S135" s="74">
        <f>VLOOKUP(R135,Sheet1!$B$2:$C$12,2,TRUE)</f>
        <v>7</v>
      </c>
      <c r="T135" s="75" t="s">
        <v>675</v>
      </c>
      <c r="U135" s="74">
        <f>VLOOKUP(T135,Sheet1!$B$2:$C$12,2,TRUE)</f>
        <v>7</v>
      </c>
      <c r="V135" s="74" t="str">
        <f>IFERROR(VLOOKUP($D135,'[1]Chi tiet'!$D$7:$L$389,8,0),0)</f>
        <v>A3</v>
      </c>
      <c r="W135" s="74">
        <f>VLOOKUP(V135,Sheet1!$B$2:$C$12,2,TRUE)</f>
        <v>8</v>
      </c>
      <c r="X135" s="74" t="str">
        <f>IFERROR(VLOOKUP($D135,'[2]Gui chi Quynh'!D$7:K$393,7,0),0)</f>
        <v>A3</v>
      </c>
      <c r="Y135" s="74">
        <f>VLOOKUP(X135,Sheet1!$B$2:$C$12,2,TRUE)</f>
        <v>8</v>
      </c>
      <c r="Z135" s="10" t="str">
        <f>IFERROR(VLOOKUP($D135,'[3]Chi tiet'!$D$7:$L$397,8,0),0)</f>
        <v>A4</v>
      </c>
      <c r="AA135" s="16">
        <f>VLOOKUP(Z135,[4]Sheet1!$B$2:$C$12,2,TRUE)</f>
        <v>7</v>
      </c>
      <c r="AB135" s="103">
        <f t="shared" si="7"/>
        <v>8.8181818181818183</v>
      </c>
      <c r="AC135" s="125" t="str">
        <f t="shared" si="5"/>
        <v>11A*</v>
      </c>
      <c r="AD135" s="74" t="s">
        <v>1054</v>
      </c>
      <c r="AE135" s="74" t="s">
        <v>1055</v>
      </c>
      <c r="AF135" s="74" t="s">
        <v>1054</v>
      </c>
      <c r="AG135" s="83"/>
      <c r="AH135" s="83"/>
      <c r="AI135" s="77"/>
      <c r="AJ135" s="194" t="s">
        <v>1054</v>
      </c>
      <c r="AK135" s="77"/>
      <c r="AL135" s="83"/>
      <c r="AM135" s="74"/>
      <c r="AN135" s="126" t="str">
        <f t="shared" si="6"/>
        <v>11A* + 0B* + 0C* +  0D</v>
      </c>
    </row>
    <row r="136" spans="1:40" s="87" customFormat="1" ht="56.25" customHeight="1" x14ac:dyDescent="0.25">
      <c r="A136" s="75" t="s">
        <v>421</v>
      </c>
      <c r="B136" s="75" t="s">
        <v>320</v>
      </c>
      <c r="C136" s="156" t="s">
        <v>685</v>
      </c>
      <c r="D136" s="157" t="s">
        <v>821</v>
      </c>
      <c r="E136" s="128" t="s">
        <v>10</v>
      </c>
      <c r="F136" s="129" t="s">
        <v>1052</v>
      </c>
      <c r="G136" s="128"/>
      <c r="H136" s="129" t="s">
        <v>1052</v>
      </c>
      <c r="I136" s="128"/>
      <c r="J136" s="128" t="s">
        <v>299</v>
      </c>
      <c r="K136" s="128">
        <v>10</v>
      </c>
      <c r="L136" s="128" t="s">
        <v>299</v>
      </c>
      <c r="M136" s="128">
        <v>10</v>
      </c>
      <c r="N136" s="128" t="s">
        <v>299</v>
      </c>
      <c r="O136" s="128">
        <v>10</v>
      </c>
      <c r="P136" s="128" t="s">
        <v>299</v>
      </c>
      <c r="Q136" s="128">
        <v>10</v>
      </c>
      <c r="R136" s="128" t="s">
        <v>675</v>
      </c>
      <c r="S136" s="128">
        <f>VLOOKUP(R136,Sheet1!$B$2:$C$12,2,TRUE)</f>
        <v>7</v>
      </c>
      <c r="T136" s="129" t="s">
        <v>675</v>
      </c>
      <c r="U136" s="128">
        <f>VLOOKUP(T136,Sheet1!$B$2:$C$12,2,TRUE)</f>
        <v>7</v>
      </c>
      <c r="V136" s="128" t="str">
        <f>IFERROR(VLOOKUP($D136,'[1]Chi tiet'!$D$7:$L$389,8,0),0)</f>
        <v>A4</v>
      </c>
      <c r="W136" s="128">
        <f>VLOOKUP(V136,Sheet1!$B$2:$C$12,2,TRUE)</f>
        <v>7</v>
      </c>
      <c r="X136" s="128" t="str">
        <f>IFERROR(VLOOKUP($D136,'[2]Gui chi Quynh'!D$7:K$393,7,0),0)</f>
        <v>A4</v>
      </c>
      <c r="Y136" s="128">
        <f>VLOOKUP(X136,Sheet1!$B$2:$C$12,2,TRUE)</f>
        <v>7</v>
      </c>
      <c r="Z136" s="130" t="str">
        <f>IFERROR(VLOOKUP($D136,'[3]Chi tiet'!$D$7:$L$397,8,0),0)</f>
        <v>A4</v>
      </c>
      <c r="AA136" s="128">
        <f>VLOOKUP(Z136,[4]Sheet1!$B$2:$C$12,2,TRUE)</f>
        <v>7</v>
      </c>
      <c r="AB136" s="131">
        <f t="shared" si="7"/>
        <v>8.3333333333333339</v>
      </c>
      <c r="AC136" s="132" t="str">
        <f t="shared" si="5"/>
        <v>11A*</v>
      </c>
      <c r="AD136" s="128" t="s">
        <v>1054</v>
      </c>
      <c r="AE136" s="128" t="s">
        <v>1054</v>
      </c>
      <c r="AF136" s="128" t="s">
        <v>1054</v>
      </c>
      <c r="AG136" s="134"/>
      <c r="AH136" s="134"/>
      <c r="AI136" s="127"/>
      <c r="AJ136" s="195" t="s">
        <v>1054</v>
      </c>
      <c r="AK136" s="127"/>
      <c r="AL136" s="134" t="s">
        <v>1053</v>
      </c>
      <c r="AM136" s="74"/>
      <c r="AN136" s="126" t="str">
        <f t="shared" si="6"/>
        <v>11A* + 0B* + 0C* +  0D</v>
      </c>
    </row>
    <row r="137" spans="1:40" s="87" customFormat="1" ht="32.25" customHeight="1" x14ac:dyDescent="0.25">
      <c r="A137" s="75" t="s">
        <v>422</v>
      </c>
      <c r="B137" s="75" t="s">
        <v>321</v>
      </c>
      <c r="C137" s="77" t="s">
        <v>62</v>
      </c>
      <c r="D137" s="74" t="s">
        <v>822</v>
      </c>
      <c r="E137" s="74" t="s">
        <v>10</v>
      </c>
      <c r="F137" s="74" t="s">
        <v>299</v>
      </c>
      <c r="G137" s="74">
        <v>10</v>
      </c>
      <c r="H137" s="74" t="s">
        <v>299</v>
      </c>
      <c r="I137" s="74">
        <v>10</v>
      </c>
      <c r="J137" s="74" t="s">
        <v>299</v>
      </c>
      <c r="K137" s="74">
        <v>10</v>
      </c>
      <c r="L137" s="74" t="s">
        <v>299</v>
      </c>
      <c r="M137" s="74">
        <v>10</v>
      </c>
      <c r="N137" s="74" t="s">
        <v>299</v>
      </c>
      <c r="O137" s="74">
        <v>10</v>
      </c>
      <c r="P137" s="74" t="s">
        <v>299</v>
      </c>
      <c r="Q137" s="74">
        <v>10</v>
      </c>
      <c r="R137" s="74" t="s">
        <v>675</v>
      </c>
      <c r="S137" s="74">
        <f>VLOOKUP(R137,Sheet1!$B$2:$C$12,2,TRUE)</f>
        <v>7</v>
      </c>
      <c r="T137" s="75" t="s">
        <v>675</v>
      </c>
      <c r="U137" s="74">
        <f>VLOOKUP(T137,Sheet1!$B$2:$C$12,2,TRUE)</f>
        <v>7</v>
      </c>
      <c r="V137" s="74" t="str">
        <f>IFERROR(VLOOKUP($D137,'[1]Chi tiet'!$D$7:$L$389,8,0),0)</f>
        <v>A4</v>
      </c>
      <c r="W137" s="74">
        <f>VLOOKUP(V137,Sheet1!$B$2:$C$12,2,TRUE)</f>
        <v>7</v>
      </c>
      <c r="X137" s="74" t="str">
        <f>IFERROR(VLOOKUP($D137,'[2]Gui chi Quynh'!D$7:K$393,7,0),0)</f>
        <v>A3</v>
      </c>
      <c r="Y137" s="74">
        <f>VLOOKUP(X137,Sheet1!$B$2:$C$12,2,TRUE)</f>
        <v>8</v>
      </c>
      <c r="Z137" s="10" t="str">
        <f>IFERROR(VLOOKUP($D137,'[3]Chi tiet'!$D$7:$L$397,8,0),0)</f>
        <v>A4</v>
      </c>
      <c r="AA137" s="16">
        <f>VLOOKUP(Z137,[4]Sheet1!$B$2:$C$12,2,TRUE)</f>
        <v>7</v>
      </c>
      <c r="AB137" s="103">
        <f t="shared" si="7"/>
        <v>8.7272727272727266</v>
      </c>
      <c r="AC137" s="125" t="str">
        <f t="shared" ref="AC137:AC200" si="9">LEFT($AN137,4)</f>
        <v>11A*</v>
      </c>
      <c r="AD137" s="74" t="s">
        <v>1054</v>
      </c>
      <c r="AE137" s="74" t="s">
        <v>1054</v>
      </c>
      <c r="AF137" s="74" t="s">
        <v>1054</v>
      </c>
      <c r="AG137" s="83"/>
      <c r="AH137" s="83"/>
      <c r="AI137" s="77"/>
      <c r="AJ137" s="194" t="s">
        <v>1054</v>
      </c>
      <c r="AK137" s="77"/>
      <c r="AL137" s="83"/>
      <c r="AM137" s="74"/>
      <c r="AN137" s="126" t="str">
        <f t="shared" ref="AN137:AN200" si="10">(COUNTIF($F137:$AA137,"A*")&amp;"A*")&amp;" + "&amp;(COUNTIF($F137:$AA137,"B*")&amp;"B*")&amp;" + "&amp;(COUNTIF($F137:$AA137,"C*")&amp;"C*")&amp;" +  "&amp;(COUNTIF($F137:$AA137,"D")&amp;"D")</f>
        <v>11A* + 0B* + 0C* +  0D</v>
      </c>
    </row>
    <row r="138" spans="1:40" s="87" customFormat="1" ht="32.25" customHeight="1" x14ac:dyDescent="0.25">
      <c r="A138" s="75" t="s">
        <v>423</v>
      </c>
      <c r="B138" s="75" t="s">
        <v>322</v>
      </c>
      <c r="C138" s="77" t="s">
        <v>8</v>
      </c>
      <c r="D138" s="75" t="s">
        <v>823</v>
      </c>
      <c r="E138" s="74" t="s">
        <v>10</v>
      </c>
      <c r="F138" s="74" t="s">
        <v>299</v>
      </c>
      <c r="G138" s="74">
        <v>10</v>
      </c>
      <c r="H138" s="74" t="s">
        <v>299</v>
      </c>
      <c r="I138" s="74">
        <v>10</v>
      </c>
      <c r="J138" s="74" t="s">
        <v>299</v>
      </c>
      <c r="K138" s="74">
        <v>10</v>
      </c>
      <c r="L138" s="74" t="s">
        <v>299</v>
      </c>
      <c r="M138" s="74">
        <v>10</v>
      </c>
      <c r="N138" s="74" t="s">
        <v>299</v>
      </c>
      <c r="O138" s="74">
        <v>10</v>
      </c>
      <c r="P138" s="74" t="s">
        <v>299</v>
      </c>
      <c r="Q138" s="74">
        <v>10</v>
      </c>
      <c r="R138" s="74" t="s">
        <v>674</v>
      </c>
      <c r="S138" s="74">
        <f>VLOOKUP(R138,Sheet1!$B$2:$C$12,2,TRUE)</f>
        <v>8</v>
      </c>
      <c r="T138" s="75" t="s">
        <v>675</v>
      </c>
      <c r="U138" s="74">
        <f>VLOOKUP(T138,Sheet1!$B$2:$C$12,2,TRUE)</f>
        <v>7</v>
      </c>
      <c r="V138" s="74" t="str">
        <f>IFERROR(VLOOKUP($D138,'[1]Chi tiet'!$D$7:$L$389,8,0),0)</f>
        <v>A3</v>
      </c>
      <c r="W138" s="74">
        <f>VLOOKUP(V138,Sheet1!$B$2:$C$12,2,TRUE)</f>
        <v>8</v>
      </c>
      <c r="X138" s="74" t="str">
        <f>IFERROR(VLOOKUP($D138,'[2]Gui chi Quynh'!D$7:K$393,7,0),0)</f>
        <v>A2</v>
      </c>
      <c r="Y138" s="74">
        <f>VLOOKUP(X138,Sheet1!$B$2:$C$12,2,TRUE)</f>
        <v>9</v>
      </c>
      <c r="Z138" s="10" t="str">
        <f>IFERROR(VLOOKUP($D138,'[3]Chi tiet'!$D$7:$L$397,8,0),0)</f>
        <v>A4</v>
      </c>
      <c r="AA138" s="16">
        <f>VLOOKUP(Z138,[4]Sheet1!$B$2:$C$12,2,TRUE)</f>
        <v>7</v>
      </c>
      <c r="AB138" s="103">
        <f t="shared" si="7"/>
        <v>9</v>
      </c>
      <c r="AC138" s="125" t="str">
        <f t="shared" si="9"/>
        <v>11A*</v>
      </c>
      <c r="AD138" s="74" t="s">
        <v>1054</v>
      </c>
      <c r="AE138" s="74" t="s">
        <v>1054</v>
      </c>
      <c r="AF138" s="74" t="s">
        <v>1054</v>
      </c>
      <c r="AG138" s="83"/>
      <c r="AH138" s="83"/>
      <c r="AI138" s="77"/>
      <c r="AJ138" s="194" t="s">
        <v>1054</v>
      </c>
      <c r="AK138" s="77"/>
      <c r="AL138" s="83"/>
      <c r="AM138" s="74"/>
      <c r="AN138" s="126" t="str">
        <f t="shared" si="10"/>
        <v>11A* + 0B* + 0C* +  0D</v>
      </c>
    </row>
    <row r="139" spans="1:40" s="87" customFormat="1" ht="32.25" customHeight="1" x14ac:dyDescent="0.25">
      <c r="A139" s="75" t="s">
        <v>424</v>
      </c>
      <c r="B139" s="75" t="s">
        <v>323</v>
      </c>
      <c r="C139" s="77" t="s">
        <v>7</v>
      </c>
      <c r="D139" s="74" t="s">
        <v>824</v>
      </c>
      <c r="E139" s="74" t="s">
        <v>10</v>
      </c>
      <c r="F139" s="74" t="s">
        <v>299</v>
      </c>
      <c r="G139" s="74">
        <v>10</v>
      </c>
      <c r="H139" s="74" t="s">
        <v>299</v>
      </c>
      <c r="I139" s="74">
        <v>10</v>
      </c>
      <c r="J139" s="74" t="s">
        <v>299</v>
      </c>
      <c r="K139" s="74">
        <v>10</v>
      </c>
      <c r="L139" s="74" t="s">
        <v>299</v>
      </c>
      <c r="M139" s="74">
        <v>10</v>
      </c>
      <c r="N139" s="74" t="s">
        <v>299</v>
      </c>
      <c r="O139" s="74">
        <v>10</v>
      </c>
      <c r="P139" s="74" t="s">
        <v>299</v>
      </c>
      <c r="Q139" s="74">
        <v>10</v>
      </c>
      <c r="R139" s="74" t="s">
        <v>675</v>
      </c>
      <c r="S139" s="74">
        <f>VLOOKUP(R139,Sheet1!$B$2:$C$12,2,TRUE)</f>
        <v>7</v>
      </c>
      <c r="T139" s="75" t="s">
        <v>675</v>
      </c>
      <c r="U139" s="74">
        <f>VLOOKUP(T139,Sheet1!$B$2:$C$12,2,TRUE)</f>
        <v>7</v>
      </c>
      <c r="V139" s="74" t="str">
        <f>IFERROR(VLOOKUP($D139,'[1]Chi tiet'!$D$7:$L$389,8,0),0)</f>
        <v>A4</v>
      </c>
      <c r="W139" s="74">
        <f>VLOOKUP(V139,Sheet1!$B$2:$C$12,2,TRUE)</f>
        <v>7</v>
      </c>
      <c r="X139" s="74" t="str">
        <f>IFERROR(VLOOKUP($D139,'[2]Gui chi Quynh'!D$7:K$393,7,0),0)</f>
        <v>A3</v>
      </c>
      <c r="Y139" s="74">
        <f>VLOOKUP(X139,Sheet1!$B$2:$C$12,2,TRUE)</f>
        <v>8</v>
      </c>
      <c r="Z139" s="10" t="str">
        <f>IFERROR(VLOOKUP($D139,'[3]Chi tiet'!$D$7:$L$397,8,0),0)</f>
        <v>A4</v>
      </c>
      <c r="AA139" s="16">
        <f>VLOOKUP(Z139,[4]Sheet1!$B$2:$C$12,2,TRUE)</f>
        <v>7</v>
      </c>
      <c r="AB139" s="103">
        <f t="shared" si="7"/>
        <v>8.7272727272727266</v>
      </c>
      <c r="AC139" s="125" t="str">
        <f t="shared" si="9"/>
        <v>11A*</v>
      </c>
      <c r="AD139" s="74" t="s">
        <v>1054</v>
      </c>
      <c r="AE139" s="74" t="s">
        <v>1054</v>
      </c>
      <c r="AF139" s="74" t="s">
        <v>1054</v>
      </c>
      <c r="AG139" s="83"/>
      <c r="AH139" s="83"/>
      <c r="AI139" s="77"/>
      <c r="AJ139" s="194" t="s">
        <v>1054</v>
      </c>
      <c r="AK139" s="77"/>
      <c r="AL139" s="83"/>
      <c r="AM139" s="74"/>
      <c r="AN139" s="126" t="str">
        <f t="shared" si="10"/>
        <v>11A* + 0B* + 0C* +  0D</v>
      </c>
    </row>
    <row r="140" spans="1:40" s="87" customFormat="1" ht="32.25" customHeight="1" x14ac:dyDescent="0.25">
      <c r="A140" s="75" t="s">
        <v>425</v>
      </c>
      <c r="B140" s="75" t="s">
        <v>325</v>
      </c>
      <c r="C140" s="33" t="s">
        <v>636</v>
      </c>
      <c r="D140" s="34" t="s">
        <v>826</v>
      </c>
      <c r="E140" s="74" t="s">
        <v>10</v>
      </c>
      <c r="F140" s="74" t="s">
        <v>299</v>
      </c>
      <c r="G140" s="74">
        <v>10</v>
      </c>
      <c r="H140" s="74" t="s">
        <v>299</v>
      </c>
      <c r="I140" s="74">
        <v>10</v>
      </c>
      <c r="J140" s="74" t="s">
        <v>299</v>
      </c>
      <c r="K140" s="74">
        <v>10</v>
      </c>
      <c r="L140" s="74" t="s">
        <v>299</v>
      </c>
      <c r="M140" s="74">
        <v>10</v>
      </c>
      <c r="N140" s="74" t="s">
        <v>299</v>
      </c>
      <c r="O140" s="74">
        <v>10</v>
      </c>
      <c r="P140" s="74" t="s">
        <v>299</v>
      </c>
      <c r="Q140" s="74">
        <v>10</v>
      </c>
      <c r="R140" s="74" t="s">
        <v>675</v>
      </c>
      <c r="S140" s="74">
        <f>VLOOKUP(R140,Sheet1!$B$2:$C$12,2,TRUE)</f>
        <v>7</v>
      </c>
      <c r="T140" s="75" t="s">
        <v>675</v>
      </c>
      <c r="U140" s="74">
        <f>VLOOKUP(T140,Sheet1!$B$2:$C$12,2,TRUE)</f>
        <v>7</v>
      </c>
      <c r="V140" s="74" t="str">
        <f>IFERROR(VLOOKUP($D140,'[1]Chi tiet'!$D$7:$L$389,8,0),0)</f>
        <v>A3</v>
      </c>
      <c r="W140" s="74">
        <f>VLOOKUP(V140,Sheet1!$B$2:$C$12,2,TRUE)</f>
        <v>8</v>
      </c>
      <c r="X140" s="74" t="str">
        <f>IFERROR(VLOOKUP($D140,'[2]Gui chi Quynh'!D$7:K$393,7,0),0)</f>
        <v>A3</v>
      </c>
      <c r="Y140" s="74">
        <f>VLOOKUP(X140,Sheet1!$B$2:$C$12,2,TRUE)</f>
        <v>8</v>
      </c>
      <c r="Z140" s="10" t="str">
        <f>IFERROR(VLOOKUP($D140,'[3]Chi tiet'!$D$7:$L$397,8,0),0)</f>
        <v>A4</v>
      </c>
      <c r="AA140" s="16">
        <f>VLOOKUP(Z140,[4]Sheet1!$B$2:$C$12,2,TRUE)</f>
        <v>7</v>
      </c>
      <c r="AB140" s="103">
        <f t="shared" si="7"/>
        <v>8.8181818181818183</v>
      </c>
      <c r="AC140" s="125" t="str">
        <f t="shared" si="9"/>
        <v>11A*</v>
      </c>
      <c r="AD140" s="74" t="s">
        <v>1054</v>
      </c>
      <c r="AE140" s="74" t="s">
        <v>1055</v>
      </c>
      <c r="AF140" s="74" t="s">
        <v>1054</v>
      </c>
      <c r="AG140" s="83"/>
      <c r="AH140" s="83"/>
      <c r="AI140" s="77"/>
      <c r="AJ140" s="194" t="s">
        <v>1054</v>
      </c>
      <c r="AK140" s="77"/>
      <c r="AL140" s="83"/>
      <c r="AM140" s="74"/>
      <c r="AN140" s="126" t="str">
        <f t="shared" si="10"/>
        <v>11A* + 0B* + 0C* +  0D</v>
      </c>
    </row>
    <row r="141" spans="1:40" s="87" customFormat="1" ht="47.25" customHeight="1" x14ac:dyDescent="0.25">
      <c r="A141" s="75" t="s">
        <v>426</v>
      </c>
      <c r="B141" s="75" t="s">
        <v>326</v>
      </c>
      <c r="C141" s="127" t="s">
        <v>651</v>
      </c>
      <c r="D141" s="128" t="s">
        <v>827</v>
      </c>
      <c r="E141" s="128" t="s">
        <v>10</v>
      </c>
      <c r="F141" s="128"/>
      <c r="G141" s="128"/>
      <c r="H141" s="128"/>
      <c r="I141" s="128"/>
      <c r="J141" s="128"/>
      <c r="K141" s="128"/>
      <c r="L141" s="128" t="s">
        <v>299</v>
      </c>
      <c r="M141" s="128">
        <v>10</v>
      </c>
      <c r="N141" s="128" t="s">
        <v>299</v>
      </c>
      <c r="O141" s="128">
        <v>10</v>
      </c>
      <c r="P141" s="128" t="s">
        <v>299</v>
      </c>
      <c r="Q141" s="128">
        <v>10</v>
      </c>
      <c r="R141" s="128" t="s">
        <v>675</v>
      </c>
      <c r="S141" s="128">
        <f>VLOOKUP(R141,Sheet1!$B$2:$C$12,2,TRUE)</f>
        <v>7</v>
      </c>
      <c r="T141" s="129" t="s">
        <v>675</v>
      </c>
      <c r="U141" s="128">
        <f>VLOOKUP(T141,Sheet1!$B$2:$C$12,2,TRUE)</f>
        <v>7</v>
      </c>
      <c r="V141" s="128" t="str">
        <f>IFERROR(VLOOKUP($D141,'[1]Chi tiet'!$D$7:$L$389,8,0),0)</f>
        <v>A4</v>
      </c>
      <c r="W141" s="128">
        <f>VLOOKUP(V141,Sheet1!$B$2:$C$12,2,TRUE)</f>
        <v>7</v>
      </c>
      <c r="X141" s="128" t="str">
        <f>IFERROR(VLOOKUP($D141,'[2]Gui chi Quynh'!D$7:K$393,7,0),0)</f>
        <v>A4</v>
      </c>
      <c r="Y141" s="128">
        <f>VLOOKUP(X141,Sheet1!$B$2:$C$12,2,TRUE)</f>
        <v>7</v>
      </c>
      <c r="Z141" s="130" t="str">
        <f>IFERROR(VLOOKUP($D141,'[3]Chi tiet'!$D$7:$L$397,8,0),0)</f>
        <v>A4</v>
      </c>
      <c r="AA141" s="128">
        <f>VLOOKUP(Z141,[4]Sheet1!$B$2:$C$12,2,TRUE)</f>
        <v>7</v>
      </c>
      <c r="AB141" s="131">
        <f t="shared" si="7"/>
        <v>8.125</v>
      </c>
      <c r="AC141" s="132" t="str">
        <f t="shared" si="9"/>
        <v xml:space="preserve">8A* </v>
      </c>
      <c r="AD141" s="128" t="s">
        <v>1054</v>
      </c>
      <c r="AE141" s="128" t="s">
        <v>1055</v>
      </c>
      <c r="AF141" s="128" t="s">
        <v>1054</v>
      </c>
      <c r="AG141" s="134"/>
      <c r="AH141" s="134"/>
      <c r="AI141" s="127"/>
      <c r="AJ141" s="195" t="s">
        <v>1054</v>
      </c>
      <c r="AK141" s="127"/>
      <c r="AL141" s="134" t="s">
        <v>1038</v>
      </c>
      <c r="AM141" s="74"/>
      <c r="AN141" s="126" t="str">
        <f t="shared" si="10"/>
        <v>8A* + 0B* + 0C* +  0D</v>
      </c>
    </row>
    <row r="142" spans="1:40" s="87" customFormat="1" ht="31.5" x14ac:dyDescent="0.25">
      <c r="A142" s="75" t="s">
        <v>427</v>
      </c>
      <c r="B142" s="75" t="s">
        <v>307</v>
      </c>
      <c r="C142" s="77" t="s">
        <v>108</v>
      </c>
      <c r="D142" s="74" t="s">
        <v>828</v>
      </c>
      <c r="E142" s="74" t="s">
        <v>249</v>
      </c>
      <c r="F142" s="74" t="s">
        <v>299</v>
      </c>
      <c r="G142" s="74">
        <v>10</v>
      </c>
      <c r="H142" s="74" t="s">
        <v>299</v>
      </c>
      <c r="I142" s="74">
        <v>10</v>
      </c>
      <c r="J142" s="74" t="s">
        <v>299</v>
      </c>
      <c r="K142" s="74">
        <v>10</v>
      </c>
      <c r="L142" s="74" t="s">
        <v>299</v>
      </c>
      <c r="M142" s="74">
        <v>10</v>
      </c>
      <c r="N142" s="74" t="s">
        <v>299</v>
      </c>
      <c r="O142" s="74">
        <v>10</v>
      </c>
      <c r="P142" s="74" t="s">
        <v>299</v>
      </c>
      <c r="Q142" s="74">
        <v>10</v>
      </c>
      <c r="R142" s="74" t="s">
        <v>674</v>
      </c>
      <c r="S142" s="74">
        <f>VLOOKUP(R142,Sheet1!$B$2:$C$12,2,TRUE)</f>
        <v>8</v>
      </c>
      <c r="T142" s="75" t="s">
        <v>673</v>
      </c>
      <c r="U142" s="74">
        <f>VLOOKUP(T142,Sheet1!$B$2:$C$12,2,TRUE)</f>
        <v>9</v>
      </c>
      <c r="V142" s="74" t="str">
        <f>IFERROR(VLOOKUP($D142,'[1]Chi tiet'!$D$7:$L$389,8,0),0)</f>
        <v>A3</v>
      </c>
      <c r="W142" s="74">
        <f>VLOOKUP(V142,Sheet1!$B$2:$C$12,2,TRUE)</f>
        <v>8</v>
      </c>
      <c r="X142" s="74" t="str">
        <f>IFERROR(VLOOKUP($D142,'[2]Gui chi Quynh'!D$7:K$393,7,0),0)</f>
        <v>A4</v>
      </c>
      <c r="Y142" s="74">
        <f>VLOOKUP(X142,Sheet1!$B$2:$C$12,2,TRUE)</f>
        <v>7</v>
      </c>
      <c r="Z142" s="10" t="str">
        <f>IFERROR(VLOOKUP($D142,'[3]Chi tiet'!$D$7:$L$397,8,0),0)</f>
        <v>A4</v>
      </c>
      <c r="AA142" s="16">
        <f>VLOOKUP(Z142,[4]Sheet1!$B$2:$C$12,2,TRUE)</f>
        <v>7</v>
      </c>
      <c r="AB142" s="103">
        <f t="shared" si="7"/>
        <v>9</v>
      </c>
      <c r="AC142" s="125" t="str">
        <f t="shared" si="9"/>
        <v>11A*</v>
      </c>
      <c r="AD142" s="74" t="s">
        <v>1054</v>
      </c>
      <c r="AE142" s="74" t="s">
        <v>1055</v>
      </c>
      <c r="AF142" s="74" t="s">
        <v>1054</v>
      </c>
      <c r="AG142" s="83"/>
      <c r="AH142" s="86" t="s">
        <v>1054</v>
      </c>
      <c r="AI142" s="77"/>
      <c r="AJ142" s="194" t="s">
        <v>1054</v>
      </c>
      <c r="AK142" s="77"/>
      <c r="AL142" s="83"/>
      <c r="AM142" s="74"/>
      <c r="AN142" s="126" t="str">
        <f t="shared" si="10"/>
        <v>11A* + 0B* + 0C* +  0D</v>
      </c>
    </row>
    <row r="143" spans="1:40" s="87" customFormat="1" ht="31.5" x14ac:dyDescent="0.25">
      <c r="A143" s="75" t="s">
        <v>428</v>
      </c>
      <c r="B143" s="75" t="s">
        <v>308</v>
      </c>
      <c r="C143" s="77" t="s">
        <v>109</v>
      </c>
      <c r="D143" s="74" t="s">
        <v>829</v>
      </c>
      <c r="E143" s="74" t="s">
        <v>249</v>
      </c>
      <c r="F143" s="74" t="s">
        <v>299</v>
      </c>
      <c r="G143" s="74">
        <v>10</v>
      </c>
      <c r="H143" s="74" t="s">
        <v>299</v>
      </c>
      <c r="I143" s="74">
        <v>10</v>
      </c>
      <c r="J143" s="74" t="s">
        <v>299</v>
      </c>
      <c r="K143" s="74">
        <v>10</v>
      </c>
      <c r="L143" s="74" t="s">
        <v>299</v>
      </c>
      <c r="M143" s="74">
        <v>10</v>
      </c>
      <c r="N143" s="74" t="s">
        <v>299</v>
      </c>
      <c r="O143" s="74">
        <v>10</v>
      </c>
      <c r="P143" s="74" t="s">
        <v>299</v>
      </c>
      <c r="Q143" s="74">
        <v>10</v>
      </c>
      <c r="R143" s="74" t="s">
        <v>674</v>
      </c>
      <c r="S143" s="74">
        <f>VLOOKUP(R143,Sheet1!$B$2:$C$12,2,TRUE)</f>
        <v>8</v>
      </c>
      <c r="T143" s="75" t="s">
        <v>674</v>
      </c>
      <c r="U143" s="74">
        <f>VLOOKUP(T143,Sheet1!$B$2:$C$12,2,TRUE)</f>
        <v>8</v>
      </c>
      <c r="V143" s="74" t="str">
        <f>IFERROR(VLOOKUP($D143,'[1]Chi tiet'!$D$7:$L$389,8,0),0)</f>
        <v>A3</v>
      </c>
      <c r="W143" s="74">
        <f>VLOOKUP(V143,Sheet1!$B$2:$C$12,2,TRUE)</f>
        <v>8</v>
      </c>
      <c r="X143" s="74" t="str">
        <f>IFERROR(VLOOKUP($D143,'[2]Gui chi Quynh'!D$7:K$393,7,0),0)</f>
        <v>A2</v>
      </c>
      <c r="Y143" s="74">
        <f>VLOOKUP(X143,Sheet1!$B$2:$C$12,2,TRUE)</f>
        <v>9</v>
      </c>
      <c r="Z143" s="10" t="str">
        <f>IFERROR(VLOOKUP($D143,'[3]Chi tiet'!$D$7:$L$397,8,0),0)</f>
        <v>A4</v>
      </c>
      <c r="AA143" s="16">
        <f>VLOOKUP(Z143,[4]Sheet1!$B$2:$C$12,2,TRUE)</f>
        <v>7</v>
      </c>
      <c r="AB143" s="103">
        <f t="shared" si="7"/>
        <v>9.0909090909090917</v>
      </c>
      <c r="AC143" s="125" t="str">
        <f t="shared" si="9"/>
        <v>11A*</v>
      </c>
      <c r="AD143" s="74" t="s">
        <v>1054</v>
      </c>
      <c r="AE143" s="74" t="s">
        <v>1054</v>
      </c>
      <c r="AF143" s="74" t="s">
        <v>1054</v>
      </c>
      <c r="AG143" s="84"/>
      <c r="AH143" s="86" t="s">
        <v>1054</v>
      </c>
      <c r="AI143" s="77"/>
      <c r="AJ143" s="194" t="s">
        <v>1054</v>
      </c>
      <c r="AK143" s="77"/>
      <c r="AL143" s="84"/>
      <c r="AM143" s="74"/>
      <c r="AN143" s="126" t="str">
        <f t="shared" si="10"/>
        <v>11A* + 0B* + 0C* +  0D</v>
      </c>
    </row>
    <row r="144" spans="1:40" s="87" customFormat="1" ht="31.5" x14ac:dyDescent="0.25">
      <c r="A144" s="75" t="s">
        <v>429</v>
      </c>
      <c r="B144" s="75" t="s">
        <v>310</v>
      </c>
      <c r="C144" s="77" t="s">
        <v>111</v>
      </c>
      <c r="D144" s="74" t="s">
        <v>831</v>
      </c>
      <c r="E144" s="74" t="s">
        <v>249</v>
      </c>
      <c r="F144" s="74" t="s">
        <v>299</v>
      </c>
      <c r="G144" s="74">
        <v>10</v>
      </c>
      <c r="H144" s="74" t="s">
        <v>299</v>
      </c>
      <c r="I144" s="74">
        <v>10</v>
      </c>
      <c r="J144" s="74" t="s">
        <v>299</v>
      </c>
      <c r="K144" s="74">
        <v>10</v>
      </c>
      <c r="L144" s="74" t="s">
        <v>299</v>
      </c>
      <c r="M144" s="74">
        <v>10</v>
      </c>
      <c r="N144" s="74" t="s">
        <v>299</v>
      </c>
      <c r="O144" s="74">
        <v>10</v>
      </c>
      <c r="P144" s="74" t="s">
        <v>299</v>
      </c>
      <c r="Q144" s="74">
        <v>10</v>
      </c>
      <c r="R144" s="74" t="s">
        <v>675</v>
      </c>
      <c r="S144" s="74">
        <f>VLOOKUP(R144,Sheet1!$B$2:$C$12,2,TRUE)</f>
        <v>7</v>
      </c>
      <c r="T144" s="75" t="s">
        <v>674</v>
      </c>
      <c r="U144" s="74">
        <f>VLOOKUP(T144,Sheet1!$B$2:$C$12,2,TRUE)</f>
        <v>8</v>
      </c>
      <c r="V144" s="74" t="str">
        <f>IFERROR(VLOOKUP($D144,'[1]Chi tiet'!$D$7:$L$389,8,0),0)</f>
        <v>A3</v>
      </c>
      <c r="W144" s="74">
        <f>VLOOKUP(V144,Sheet1!$B$2:$C$12,2,TRUE)</f>
        <v>8</v>
      </c>
      <c r="X144" s="74" t="str">
        <f>IFERROR(VLOOKUP($D144,'[2]Gui chi Quynh'!D$7:K$393,7,0),0)</f>
        <v>A3</v>
      </c>
      <c r="Y144" s="74">
        <f>VLOOKUP(X144,Sheet1!$B$2:$C$12,2,TRUE)</f>
        <v>8</v>
      </c>
      <c r="Z144" s="10" t="str">
        <f>IFERROR(VLOOKUP($D144,'[3]Chi tiet'!$D$7:$L$397,8,0),0)</f>
        <v>A3</v>
      </c>
      <c r="AA144" s="16">
        <f>VLOOKUP(Z144,[4]Sheet1!$B$2:$C$12,2,TRUE)</f>
        <v>8</v>
      </c>
      <c r="AB144" s="103">
        <f t="shared" si="7"/>
        <v>9</v>
      </c>
      <c r="AC144" s="125" t="str">
        <f t="shared" si="9"/>
        <v>11A*</v>
      </c>
      <c r="AD144" s="74" t="s">
        <v>1054</v>
      </c>
      <c r="AE144" s="74" t="s">
        <v>1054</v>
      </c>
      <c r="AF144" s="74" t="s">
        <v>1054</v>
      </c>
      <c r="AG144" s="84"/>
      <c r="AH144" s="84"/>
      <c r="AI144" s="77"/>
      <c r="AJ144" s="194" t="s">
        <v>1054</v>
      </c>
      <c r="AK144" s="77"/>
      <c r="AL144" s="84"/>
      <c r="AM144" s="74"/>
      <c r="AN144" s="126" t="str">
        <f t="shared" si="10"/>
        <v>11A* + 0B* + 0C* +  0D</v>
      </c>
    </row>
    <row r="145" spans="1:40" s="87" customFormat="1" ht="31.5" x14ac:dyDescent="0.25">
      <c r="A145" s="75" t="s">
        <v>430</v>
      </c>
      <c r="B145" s="75" t="s">
        <v>311</v>
      </c>
      <c r="C145" s="77" t="s">
        <v>102</v>
      </c>
      <c r="D145" s="74" t="s">
        <v>832</v>
      </c>
      <c r="E145" s="74" t="s">
        <v>249</v>
      </c>
      <c r="F145" s="74" t="s">
        <v>299</v>
      </c>
      <c r="G145" s="74">
        <v>10</v>
      </c>
      <c r="H145" s="74" t="s">
        <v>299</v>
      </c>
      <c r="I145" s="74">
        <v>10</v>
      </c>
      <c r="J145" s="74" t="s">
        <v>299</v>
      </c>
      <c r="K145" s="74">
        <v>10</v>
      </c>
      <c r="L145" s="74" t="s">
        <v>299</v>
      </c>
      <c r="M145" s="74">
        <v>10</v>
      </c>
      <c r="N145" s="74" t="s">
        <v>299</v>
      </c>
      <c r="O145" s="74">
        <v>10</v>
      </c>
      <c r="P145" s="74" t="s">
        <v>299</v>
      </c>
      <c r="Q145" s="74">
        <v>10</v>
      </c>
      <c r="R145" s="74" t="s">
        <v>673</v>
      </c>
      <c r="S145" s="74">
        <f>VLOOKUP(R145,Sheet1!$B$2:$C$12,2,TRUE)</f>
        <v>9</v>
      </c>
      <c r="T145" s="75" t="s">
        <v>674</v>
      </c>
      <c r="U145" s="74">
        <f>VLOOKUP(T145,Sheet1!$B$2:$C$12,2,TRUE)</f>
        <v>8</v>
      </c>
      <c r="V145" s="74" t="str">
        <f>IFERROR(VLOOKUP($D145,'[1]Chi tiet'!$D$7:$L$389,8,0),0)</f>
        <v>A3</v>
      </c>
      <c r="W145" s="74">
        <f>VLOOKUP(V145,Sheet1!$B$2:$C$12,2,TRUE)</f>
        <v>8</v>
      </c>
      <c r="X145" s="74" t="str">
        <f>IFERROR(VLOOKUP($D145,'[2]Gui chi Quynh'!D$7:K$393,7,0),0)</f>
        <v>A3</v>
      </c>
      <c r="Y145" s="74">
        <f>VLOOKUP(X145,Sheet1!$B$2:$C$12,2,TRUE)</f>
        <v>8</v>
      </c>
      <c r="Z145" s="10" t="str">
        <f>IFERROR(VLOOKUP($D145,'[3]Chi tiet'!$D$7:$L$397,8,0),0)</f>
        <v>A4</v>
      </c>
      <c r="AA145" s="16">
        <f>VLOOKUP(Z145,[4]Sheet1!$B$2:$C$12,2,TRUE)</f>
        <v>7</v>
      </c>
      <c r="AB145" s="103">
        <f t="shared" si="7"/>
        <v>9.0909090909090917</v>
      </c>
      <c r="AC145" s="125" t="str">
        <f t="shared" si="9"/>
        <v>11A*</v>
      </c>
      <c r="AD145" s="74" t="s">
        <v>1054</v>
      </c>
      <c r="AE145" s="74" t="s">
        <v>1055</v>
      </c>
      <c r="AF145" s="74" t="s">
        <v>1054</v>
      </c>
      <c r="AG145" s="84"/>
      <c r="AH145" s="84"/>
      <c r="AI145" s="77"/>
      <c r="AJ145" s="194" t="s">
        <v>1054</v>
      </c>
      <c r="AK145" s="77"/>
      <c r="AL145" s="84"/>
      <c r="AM145" s="74"/>
      <c r="AN145" s="126" t="str">
        <f t="shared" si="10"/>
        <v>11A* + 0B* + 0C* +  0D</v>
      </c>
    </row>
    <row r="146" spans="1:40" s="87" customFormat="1" ht="31.5" x14ac:dyDescent="0.25">
      <c r="A146" s="75" t="s">
        <v>431</v>
      </c>
      <c r="B146" s="75" t="s">
        <v>313</v>
      </c>
      <c r="C146" s="77" t="s">
        <v>112</v>
      </c>
      <c r="D146" s="74" t="s">
        <v>834</v>
      </c>
      <c r="E146" s="74" t="s">
        <v>249</v>
      </c>
      <c r="F146" s="74" t="s">
        <v>299</v>
      </c>
      <c r="G146" s="74">
        <v>10</v>
      </c>
      <c r="H146" s="74" t="s">
        <v>299</v>
      </c>
      <c r="I146" s="74">
        <v>10</v>
      </c>
      <c r="J146" s="74" t="s">
        <v>299</v>
      </c>
      <c r="K146" s="74">
        <v>10</v>
      </c>
      <c r="L146" s="74" t="s">
        <v>299</v>
      </c>
      <c r="M146" s="74">
        <v>10</v>
      </c>
      <c r="N146" s="74" t="s">
        <v>299</v>
      </c>
      <c r="O146" s="74">
        <v>10</v>
      </c>
      <c r="P146" s="74" t="s">
        <v>299</v>
      </c>
      <c r="Q146" s="74">
        <v>10</v>
      </c>
      <c r="R146" s="74" t="s">
        <v>675</v>
      </c>
      <c r="S146" s="74">
        <f>VLOOKUP(R146,Sheet1!$B$2:$C$12,2,TRUE)</f>
        <v>7</v>
      </c>
      <c r="T146" s="75" t="s">
        <v>674</v>
      </c>
      <c r="U146" s="74">
        <f>VLOOKUP(T146,Sheet1!$B$2:$C$12,2,TRUE)</f>
        <v>8</v>
      </c>
      <c r="V146" s="74" t="str">
        <f>IFERROR(VLOOKUP($D146,'[1]Chi tiet'!$D$7:$L$389,8,0),0)</f>
        <v>A3</v>
      </c>
      <c r="W146" s="74">
        <f>VLOOKUP(V146,Sheet1!$B$2:$C$12,2,TRUE)</f>
        <v>8</v>
      </c>
      <c r="X146" s="74" t="str">
        <f>IFERROR(VLOOKUP($D146,'[2]Gui chi Quynh'!D$7:K$393,7,0),0)</f>
        <v>A2</v>
      </c>
      <c r="Y146" s="74">
        <f>VLOOKUP(X146,Sheet1!$B$2:$C$12,2,TRUE)</f>
        <v>9</v>
      </c>
      <c r="Z146" s="10" t="str">
        <f>IFERROR(VLOOKUP($D146,'[3]Chi tiet'!$D$7:$L$397,8,0),0)</f>
        <v>A3</v>
      </c>
      <c r="AA146" s="16">
        <f>VLOOKUP(Z146,[4]Sheet1!$B$2:$C$12,2,TRUE)</f>
        <v>8</v>
      </c>
      <c r="AB146" s="103">
        <f t="shared" si="7"/>
        <v>9.0909090909090917</v>
      </c>
      <c r="AC146" s="125" t="str">
        <f t="shared" si="9"/>
        <v>11A*</v>
      </c>
      <c r="AD146" s="74" t="s">
        <v>1054</v>
      </c>
      <c r="AE146" s="74" t="s">
        <v>1054</v>
      </c>
      <c r="AF146" s="74" t="s">
        <v>1054</v>
      </c>
      <c r="AG146" s="84"/>
      <c r="AH146" s="84"/>
      <c r="AI146" s="77"/>
      <c r="AJ146" s="194" t="s">
        <v>1054</v>
      </c>
      <c r="AK146" s="77"/>
      <c r="AL146" s="84"/>
      <c r="AM146" s="74"/>
      <c r="AN146" s="126" t="str">
        <f t="shared" si="10"/>
        <v>11A* + 0B* + 0C* +  0D</v>
      </c>
    </row>
    <row r="147" spans="1:40" s="87" customFormat="1" ht="31.5" x14ac:dyDescent="0.25">
      <c r="A147" s="75" t="s">
        <v>432</v>
      </c>
      <c r="B147" s="75" t="s">
        <v>314</v>
      </c>
      <c r="C147" s="77" t="s">
        <v>113</v>
      </c>
      <c r="D147" s="74" t="s">
        <v>835</v>
      </c>
      <c r="E147" s="74" t="s">
        <v>249</v>
      </c>
      <c r="F147" s="74" t="s">
        <v>299</v>
      </c>
      <c r="G147" s="74">
        <v>10</v>
      </c>
      <c r="H147" s="74" t="s">
        <v>299</v>
      </c>
      <c r="I147" s="74">
        <v>10</v>
      </c>
      <c r="J147" s="74" t="s">
        <v>299</v>
      </c>
      <c r="K147" s="74">
        <v>10</v>
      </c>
      <c r="L147" s="74" t="s">
        <v>299</v>
      </c>
      <c r="M147" s="74">
        <v>10</v>
      </c>
      <c r="N147" s="74" t="s">
        <v>299</v>
      </c>
      <c r="O147" s="74">
        <v>10</v>
      </c>
      <c r="P147" s="74" t="s">
        <v>299</v>
      </c>
      <c r="Q147" s="74">
        <v>10</v>
      </c>
      <c r="R147" s="74" t="s">
        <v>673</v>
      </c>
      <c r="S147" s="74">
        <f>VLOOKUP(R147,Sheet1!$B$2:$C$12,2,TRUE)</f>
        <v>9</v>
      </c>
      <c r="T147" s="75" t="s">
        <v>675</v>
      </c>
      <c r="U147" s="74">
        <f>VLOOKUP(T147,Sheet1!$B$2:$C$12,2,TRUE)</f>
        <v>7</v>
      </c>
      <c r="V147" s="74" t="str">
        <f>IFERROR(VLOOKUP($D147,'[1]Chi tiet'!$D$7:$L$389,8,0),0)</f>
        <v>A4</v>
      </c>
      <c r="W147" s="74">
        <f>VLOOKUP(V147,Sheet1!$B$2:$C$12,2,TRUE)</f>
        <v>7</v>
      </c>
      <c r="X147" s="74" t="str">
        <f>IFERROR(VLOOKUP($D147,'[2]Gui chi Quynh'!D$7:K$393,7,0),0)</f>
        <v>A3</v>
      </c>
      <c r="Y147" s="74">
        <f>VLOOKUP(X147,Sheet1!$B$2:$C$12,2,TRUE)</f>
        <v>8</v>
      </c>
      <c r="Z147" s="10" t="str">
        <f>IFERROR(VLOOKUP($D147,'[3]Chi tiet'!$D$7:$L$397,8,0),0)</f>
        <v>A4</v>
      </c>
      <c r="AA147" s="16">
        <f>VLOOKUP(Z147,[4]Sheet1!$B$2:$C$12,2,TRUE)</f>
        <v>7</v>
      </c>
      <c r="AB147" s="103">
        <f t="shared" si="7"/>
        <v>8.9090909090909083</v>
      </c>
      <c r="AC147" s="125" t="str">
        <f t="shared" si="9"/>
        <v>11A*</v>
      </c>
      <c r="AD147" s="74" t="s">
        <v>1054</v>
      </c>
      <c r="AE147" s="74" t="s">
        <v>1055</v>
      </c>
      <c r="AF147" s="74" t="s">
        <v>1054</v>
      </c>
      <c r="AG147" s="84"/>
      <c r="AH147" s="84"/>
      <c r="AI147" s="77"/>
      <c r="AJ147" s="194" t="s">
        <v>1054</v>
      </c>
      <c r="AK147" s="77"/>
      <c r="AL147" s="84"/>
      <c r="AM147" s="74"/>
      <c r="AN147" s="126" t="str">
        <f t="shared" si="10"/>
        <v>11A* + 0B* + 0C* +  0D</v>
      </c>
    </row>
    <row r="148" spans="1:40" s="87" customFormat="1" ht="31.5" x14ac:dyDescent="0.25">
      <c r="A148" s="75" t="s">
        <v>433</v>
      </c>
      <c r="B148" s="75" t="s">
        <v>315</v>
      </c>
      <c r="C148" s="77" t="s">
        <v>114</v>
      </c>
      <c r="D148" s="74" t="s">
        <v>836</v>
      </c>
      <c r="E148" s="74" t="s">
        <v>249</v>
      </c>
      <c r="F148" s="74" t="s">
        <v>299</v>
      </c>
      <c r="G148" s="74">
        <v>10</v>
      </c>
      <c r="H148" s="74" t="s">
        <v>299</v>
      </c>
      <c r="I148" s="74">
        <v>10</v>
      </c>
      <c r="J148" s="74" t="s">
        <v>299</v>
      </c>
      <c r="K148" s="74">
        <v>10</v>
      </c>
      <c r="L148" s="74" t="s">
        <v>299</v>
      </c>
      <c r="M148" s="74">
        <v>10</v>
      </c>
      <c r="N148" s="74" t="s">
        <v>299</v>
      </c>
      <c r="O148" s="74">
        <v>10</v>
      </c>
      <c r="P148" s="74" t="s">
        <v>299</v>
      </c>
      <c r="Q148" s="74">
        <v>10</v>
      </c>
      <c r="R148" s="74" t="s">
        <v>675</v>
      </c>
      <c r="S148" s="74">
        <f>VLOOKUP(R148,Sheet1!$B$2:$C$12,2,TRUE)</f>
        <v>7</v>
      </c>
      <c r="T148" s="75" t="s">
        <v>675</v>
      </c>
      <c r="U148" s="74">
        <f>VLOOKUP(T148,Sheet1!$B$2:$C$12,2,TRUE)</f>
        <v>7</v>
      </c>
      <c r="V148" s="74" t="str">
        <f>IFERROR(VLOOKUP($D148,'[1]Chi tiet'!$D$7:$L$389,8,0),0)</f>
        <v>A2</v>
      </c>
      <c r="W148" s="74">
        <f>VLOOKUP(V148,Sheet1!$B$2:$C$12,2,TRUE)</f>
        <v>9</v>
      </c>
      <c r="X148" s="74" t="str">
        <f>IFERROR(VLOOKUP($D148,'[2]Gui chi Quynh'!D$7:K$393,7,0),0)</f>
        <v>A2</v>
      </c>
      <c r="Y148" s="74">
        <f>VLOOKUP(X148,Sheet1!$B$2:$C$12,2,TRUE)</f>
        <v>9</v>
      </c>
      <c r="Z148" s="10" t="str">
        <f>IFERROR(VLOOKUP($D148,'[3]Chi tiet'!$D$7:$L$397,8,0),0)</f>
        <v>A4</v>
      </c>
      <c r="AA148" s="16">
        <f>VLOOKUP(Z148,[4]Sheet1!$B$2:$C$12,2,TRUE)</f>
        <v>7</v>
      </c>
      <c r="AB148" s="103">
        <f t="shared" si="7"/>
        <v>9</v>
      </c>
      <c r="AC148" s="125" t="str">
        <f t="shared" si="9"/>
        <v>11A*</v>
      </c>
      <c r="AD148" s="74" t="s">
        <v>1054</v>
      </c>
      <c r="AE148" s="74" t="s">
        <v>1054</v>
      </c>
      <c r="AF148" s="74" t="s">
        <v>1054</v>
      </c>
      <c r="AG148" s="84"/>
      <c r="AH148" s="84"/>
      <c r="AI148" s="77"/>
      <c r="AJ148" s="194" t="s">
        <v>1054</v>
      </c>
      <c r="AK148" s="77"/>
      <c r="AL148" s="84"/>
      <c r="AM148" s="74"/>
      <c r="AN148" s="126" t="str">
        <f t="shared" si="10"/>
        <v>11A* + 0B* + 0C* +  0D</v>
      </c>
    </row>
    <row r="149" spans="1:40" s="87" customFormat="1" ht="31.5" x14ac:dyDescent="0.25">
      <c r="A149" s="75" t="s">
        <v>434</v>
      </c>
      <c r="B149" s="75" t="s">
        <v>25</v>
      </c>
      <c r="C149" s="77" t="s">
        <v>116</v>
      </c>
      <c r="D149" s="74" t="s">
        <v>838</v>
      </c>
      <c r="E149" s="74" t="s">
        <v>249</v>
      </c>
      <c r="F149" s="74" t="s">
        <v>299</v>
      </c>
      <c r="G149" s="74">
        <v>10</v>
      </c>
      <c r="H149" s="74" t="s">
        <v>299</v>
      </c>
      <c r="I149" s="74">
        <v>10</v>
      </c>
      <c r="J149" s="74" t="s">
        <v>299</v>
      </c>
      <c r="K149" s="74">
        <v>10</v>
      </c>
      <c r="L149" s="74" t="s">
        <v>299</v>
      </c>
      <c r="M149" s="74">
        <v>10</v>
      </c>
      <c r="N149" s="74" t="s">
        <v>299</v>
      </c>
      <c r="O149" s="74">
        <v>10</v>
      </c>
      <c r="P149" s="74" t="s">
        <v>299</v>
      </c>
      <c r="Q149" s="74">
        <v>10</v>
      </c>
      <c r="R149" s="74" t="s">
        <v>675</v>
      </c>
      <c r="S149" s="74">
        <f>VLOOKUP(R149,Sheet1!$B$2:$C$12,2,TRUE)</f>
        <v>7</v>
      </c>
      <c r="T149" s="75" t="s">
        <v>675</v>
      </c>
      <c r="U149" s="74">
        <f>VLOOKUP(T149,Sheet1!$B$2:$C$12,2,TRUE)</f>
        <v>7</v>
      </c>
      <c r="V149" s="74" t="str">
        <f>IFERROR(VLOOKUP($D149,'[1]Chi tiet'!$D$7:$L$389,8,0),0)</f>
        <v>A4</v>
      </c>
      <c r="W149" s="74">
        <f>VLOOKUP(V149,Sheet1!$B$2:$C$12,2,TRUE)</f>
        <v>7</v>
      </c>
      <c r="X149" s="74" t="str">
        <f>IFERROR(VLOOKUP($D149,'[2]Gui chi Quynh'!D$7:K$393,7,0),0)</f>
        <v>A2</v>
      </c>
      <c r="Y149" s="74">
        <f>VLOOKUP(X149,Sheet1!$B$2:$C$12,2,TRUE)</f>
        <v>9</v>
      </c>
      <c r="Z149" s="10" t="str">
        <f>IFERROR(VLOOKUP($D149,'[3]Chi tiet'!$D$7:$L$397,8,0),0)</f>
        <v>A4</v>
      </c>
      <c r="AA149" s="16">
        <f>VLOOKUP(Z149,[4]Sheet1!$B$2:$C$12,2,TRUE)</f>
        <v>7</v>
      </c>
      <c r="AB149" s="103">
        <f t="shared" ref="AB149:AB212" si="11">AVERAGE(F149:AA149)</f>
        <v>8.8181818181818183</v>
      </c>
      <c r="AC149" s="125" t="str">
        <f t="shared" si="9"/>
        <v>11A*</v>
      </c>
      <c r="AD149" s="74" t="s">
        <v>1054</v>
      </c>
      <c r="AE149" s="74" t="s">
        <v>1055</v>
      </c>
      <c r="AF149" s="74" t="s">
        <v>1054</v>
      </c>
      <c r="AG149" s="84"/>
      <c r="AH149" s="84"/>
      <c r="AI149" s="77"/>
      <c r="AJ149" s="194" t="s">
        <v>1054</v>
      </c>
      <c r="AK149" s="77"/>
      <c r="AL149" s="84"/>
      <c r="AM149" s="74"/>
      <c r="AN149" s="126" t="str">
        <f t="shared" si="10"/>
        <v>11A* + 0B* + 0C* +  0D</v>
      </c>
    </row>
    <row r="150" spans="1:40" s="87" customFormat="1" ht="31.5" x14ac:dyDescent="0.25">
      <c r="A150" s="75" t="s">
        <v>435</v>
      </c>
      <c r="B150" s="75" t="s">
        <v>31</v>
      </c>
      <c r="C150" s="77" t="s">
        <v>119</v>
      </c>
      <c r="D150" s="74" t="s">
        <v>841</v>
      </c>
      <c r="E150" s="74" t="s">
        <v>249</v>
      </c>
      <c r="F150" s="74" t="s">
        <v>299</v>
      </c>
      <c r="G150" s="74">
        <v>10</v>
      </c>
      <c r="H150" s="74" t="s">
        <v>299</v>
      </c>
      <c r="I150" s="74">
        <v>10</v>
      </c>
      <c r="J150" s="74" t="s">
        <v>299</v>
      </c>
      <c r="K150" s="74">
        <v>10</v>
      </c>
      <c r="L150" s="74" t="s">
        <v>299</v>
      </c>
      <c r="M150" s="74">
        <v>10</v>
      </c>
      <c r="N150" s="74" t="s">
        <v>299</v>
      </c>
      <c r="O150" s="74">
        <v>10</v>
      </c>
      <c r="P150" s="74" t="s">
        <v>299</v>
      </c>
      <c r="Q150" s="74">
        <v>10</v>
      </c>
      <c r="R150" s="74" t="s">
        <v>675</v>
      </c>
      <c r="S150" s="74">
        <f>VLOOKUP(R150,Sheet1!$B$2:$C$12,2,TRUE)</f>
        <v>7</v>
      </c>
      <c r="T150" s="75" t="s">
        <v>674</v>
      </c>
      <c r="U150" s="74">
        <f>VLOOKUP(T150,Sheet1!$B$2:$C$12,2,TRUE)</f>
        <v>8</v>
      </c>
      <c r="V150" s="74" t="str">
        <f>IFERROR(VLOOKUP($D150,'[1]Chi tiet'!$D$7:$L$389,8,0),0)</f>
        <v>A3</v>
      </c>
      <c r="W150" s="74">
        <f>VLOOKUP(V150,Sheet1!$B$2:$C$12,2,TRUE)</f>
        <v>8</v>
      </c>
      <c r="X150" s="74" t="str">
        <f>IFERROR(VLOOKUP($D150,'[2]Gui chi Quynh'!D$7:K$393,7,0),0)</f>
        <v>A3</v>
      </c>
      <c r="Y150" s="74">
        <f>VLOOKUP(X150,Sheet1!$B$2:$C$12,2,TRUE)</f>
        <v>8</v>
      </c>
      <c r="Z150" s="10" t="str">
        <f>IFERROR(VLOOKUP($D150,'[3]Chi tiet'!$D$7:$L$397,8,0),0)</f>
        <v>A4</v>
      </c>
      <c r="AA150" s="16">
        <f>VLOOKUP(Z150,[4]Sheet1!$B$2:$C$12,2,TRUE)</f>
        <v>7</v>
      </c>
      <c r="AB150" s="103">
        <f t="shared" si="11"/>
        <v>8.9090909090909083</v>
      </c>
      <c r="AC150" s="125" t="str">
        <f t="shared" si="9"/>
        <v>11A*</v>
      </c>
      <c r="AD150" s="74" t="s">
        <v>1054</v>
      </c>
      <c r="AE150" s="74" t="s">
        <v>1054</v>
      </c>
      <c r="AF150" s="74" t="s">
        <v>1054</v>
      </c>
      <c r="AG150" s="84"/>
      <c r="AH150" s="84"/>
      <c r="AI150" s="77"/>
      <c r="AJ150" s="194" t="s">
        <v>1054</v>
      </c>
      <c r="AK150" s="77"/>
      <c r="AL150" s="84"/>
      <c r="AM150" s="74"/>
      <c r="AN150" s="126" t="str">
        <f t="shared" si="10"/>
        <v>11A* + 0B* + 0C* +  0D</v>
      </c>
    </row>
    <row r="151" spans="1:40" s="87" customFormat="1" ht="31.5" x14ac:dyDescent="0.25">
      <c r="A151" s="75" t="s">
        <v>436</v>
      </c>
      <c r="B151" s="75" t="s">
        <v>33</v>
      </c>
      <c r="C151" s="77" t="s">
        <v>121</v>
      </c>
      <c r="D151" s="74" t="s">
        <v>842</v>
      </c>
      <c r="E151" s="74" t="s">
        <v>249</v>
      </c>
      <c r="F151" s="74" t="s">
        <v>299</v>
      </c>
      <c r="G151" s="74">
        <v>10</v>
      </c>
      <c r="H151" s="74" t="s">
        <v>299</v>
      </c>
      <c r="I151" s="74">
        <v>10</v>
      </c>
      <c r="J151" s="74" t="s">
        <v>299</v>
      </c>
      <c r="K151" s="74">
        <v>10</v>
      </c>
      <c r="L151" s="74" t="s">
        <v>299</v>
      </c>
      <c r="M151" s="74">
        <v>10</v>
      </c>
      <c r="N151" s="74" t="s">
        <v>299</v>
      </c>
      <c r="O151" s="74">
        <v>10</v>
      </c>
      <c r="P151" s="74" t="s">
        <v>299</v>
      </c>
      <c r="Q151" s="74">
        <v>10</v>
      </c>
      <c r="R151" s="74" t="s">
        <v>675</v>
      </c>
      <c r="S151" s="74">
        <f>VLOOKUP(R151,Sheet1!$B$2:$C$12,2,TRUE)</f>
        <v>7</v>
      </c>
      <c r="T151" s="75" t="s">
        <v>675</v>
      </c>
      <c r="U151" s="74">
        <f>VLOOKUP(T151,Sheet1!$B$2:$C$12,2,TRUE)</f>
        <v>7</v>
      </c>
      <c r="V151" s="74" t="str">
        <f>IFERROR(VLOOKUP($D151,'[1]Chi tiet'!$D$7:$L$389,8,0),0)</f>
        <v>A4</v>
      </c>
      <c r="W151" s="74">
        <f>VLOOKUP(V151,Sheet1!$B$2:$C$12,2,TRUE)</f>
        <v>7</v>
      </c>
      <c r="X151" s="74" t="str">
        <f>IFERROR(VLOOKUP($D151,'[2]Gui chi Quynh'!D$7:K$393,7,0),0)</f>
        <v>A3</v>
      </c>
      <c r="Y151" s="74">
        <f>VLOOKUP(X151,Sheet1!$B$2:$C$12,2,TRUE)</f>
        <v>8</v>
      </c>
      <c r="Z151" s="10" t="str">
        <f>IFERROR(VLOOKUP($D151,'[3]Chi tiet'!$D$7:$L$397,8,0),0)</f>
        <v>A4</v>
      </c>
      <c r="AA151" s="16">
        <f>VLOOKUP(Z151,[4]Sheet1!$B$2:$C$12,2,TRUE)</f>
        <v>7</v>
      </c>
      <c r="AB151" s="103">
        <f t="shared" si="11"/>
        <v>8.7272727272727266</v>
      </c>
      <c r="AC151" s="125" t="str">
        <f t="shared" si="9"/>
        <v>11A*</v>
      </c>
      <c r="AD151" s="74" t="s">
        <v>1054</v>
      </c>
      <c r="AE151" s="74" t="s">
        <v>1054</v>
      </c>
      <c r="AF151" s="74" t="s">
        <v>1054</v>
      </c>
      <c r="AG151" s="84"/>
      <c r="AH151" s="84"/>
      <c r="AI151" s="77"/>
      <c r="AJ151" s="194" t="s">
        <v>1054</v>
      </c>
      <c r="AK151" s="77"/>
      <c r="AL151" s="84"/>
      <c r="AM151" s="74"/>
      <c r="AN151" s="126" t="str">
        <f t="shared" si="10"/>
        <v>11A* + 0B* + 0C* +  0D</v>
      </c>
    </row>
    <row r="152" spans="1:40" s="87" customFormat="1" ht="45" customHeight="1" x14ac:dyDescent="0.25">
      <c r="A152" s="75" t="s">
        <v>437</v>
      </c>
      <c r="B152" s="75" t="s">
        <v>35</v>
      </c>
      <c r="C152" s="127" t="s">
        <v>122</v>
      </c>
      <c r="D152" s="128" t="s">
        <v>843</v>
      </c>
      <c r="E152" s="128" t="s">
        <v>249</v>
      </c>
      <c r="F152" s="128" t="s">
        <v>299</v>
      </c>
      <c r="G152" s="128">
        <v>10</v>
      </c>
      <c r="H152" s="128" t="s">
        <v>299</v>
      </c>
      <c r="I152" s="128">
        <v>10</v>
      </c>
      <c r="J152" s="128" t="s">
        <v>299</v>
      </c>
      <c r="K152" s="128">
        <v>10</v>
      </c>
      <c r="L152" s="128" t="s">
        <v>299</v>
      </c>
      <c r="M152" s="128">
        <v>10</v>
      </c>
      <c r="N152" s="128" t="s">
        <v>299</v>
      </c>
      <c r="O152" s="128">
        <v>10</v>
      </c>
      <c r="P152" s="128" t="s">
        <v>299</v>
      </c>
      <c r="Q152" s="128">
        <v>10</v>
      </c>
      <c r="R152" s="128" t="s">
        <v>675</v>
      </c>
      <c r="S152" s="128">
        <f>VLOOKUP(R152,Sheet1!$B$2:$C$12,2,TRUE)</f>
        <v>7</v>
      </c>
      <c r="T152" s="129" t="s">
        <v>675</v>
      </c>
      <c r="U152" s="128">
        <f>VLOOKUP(T152,Sheet1!$B$2:$C$12,2,TRUE)</f>
        <v>7</v>
      </c>
      <c r="V152" s="128" t="str">
        <f>IFERROR(VLOOKUP($D152,'[1]Chi tiet'!$D$7:$L$389,8,0),0)</f>
        <v>A4</v>
      </c>
      <c r="W152" s="128">
        <f>VLOOKUP(V152,Sheet1!$B$2:$C$12,2,TRUE)</f>
        <v>7</v>
      </c>
      <c r="X152" s="128" t="str">
        <f>IFERROR(VLOOKUP($D152,'[2]Gui chi Quynh'!D$7:K$393,7,0),0)</f>
        <v>A DN</v>
      </c>
      <c r="Y152" s="128"/>
      <c r="Z152" s="130" t="str">
        <f>IFERROR(VLOOKUP($D152,'[3]Chi tiet'!$D$7:$L$397,8,0),0)</f>
        <v>A DN</v>
      </c>
      <c r="AA152" s="128"/>
      <c r="AB152" s="131">
        <f t="shared" si="11"/>
        <v>9</v>
      </c>
      <c r="AC152" s="132" t="str">
        <f t="shared" si="9"/>
        <v>11A*</v>
      </c>
      <c r="AD152" s="128" t="s">
        <v>1054</v>
      </c>
      <c r="AE152" s="128" t="s">
        <v>1054</v>
      </c>
      <c r="AF152" s="128" t="s">
        <v>1054</v>
      </c>
      <c r="AG152" s="134"/>
      <c r="AH152" s="142"/>
      <c r="AI152" s="127"/>
      <c r="AJ152" s="195" t="s">
        <v>1054</v>
      </c>
      <c r="AK152" s="127"/>
      <c r="AL152" s="134" t="s">
        <v>1073</v>
      </c>
      <c r="AM152" s="74"/>
      <c r="AN152" s="126" t="str">
        <f t="shared" si="10"/>
        <v>11A* + 0B* + 0C* +  0D</v>
      </c>
    </row>
    <row r="153" spans="1:40" s="87" customFormat="1" ht="34.5" customHeight="1" x14ac:dyDescent="0.25">
      <c r="A153" s="75" t="s">
        <v>438</v>
      </c>
      <c r="B153" s="75" t="s">
        <v>307</v>
      </c>
      <c r="C153" s="77" t="s">
        <v>124</v>
      </c>
      <c r="D153" s="74" t="s">
        <v>844</v>
      </c>
      <c r="E153" s="74" t="s">
        <v>622</v>
      </c>
      <c r="F153" s="74" t="s">
        <v>299</v>
      </c>
      <c r="G153" s="74">
        <v>10</v>
      </c>
      <c r="H153" s="74" t="s">
        <v>299</v>
      </c>
      <c r="I153" s="74">
        <v>10</v>
      </c>
      <c r="J153" s="74" t="s">
        <v>299</v>
      </c>
      <c r="K153" s="74">
        <v>10</v>
      </c>
      <c r="L153" s="74" t="s">
        <v>299</v>
      </c>
      <c r="M153" s="74">
        <v>10</v>
      </c>
      <c r="N153" s="74" t="s">
        <v>299</v>
      </c>
      <c r="O153" s="74">
        <v>10</v>
      </c>
      <c r="P153" s="74" t="s">
        <v>299</v>
      </c>
      <c r="Q153" s="74">
        <v>10</v>
      </c>
      <c r="R153" s="74" t="s">
        <v>672</v>
      </c>
      <c r="S153" s="74">
        <f>VLOOKUP(R153,Sheet1!$B$2:$C$12,2,TRUE)</f>
        <v>10</v>
      </c>
      <c r="T153" s="75" t="s">
        <v>672</v>
      </c>
      <c r="U153" s="74">
        <f>VLOOKUP(T153,Sheet1!$B$2:$C$12,2,TRUE)</f>
        <v>10</v>
      </c>
      <c r="V153" s="74" t="str">
        <f>IFERROR(VLOOKUP($D153,'[1]Chi tiet'!$D$7:$L$389,8,0),0)</f>
        <v>A1</v>
      </c>
      <c r="W153" s="74">
        <f>VLOOKUP(V153,Sheet1!$B$2:$C$12,2,TRUE)</f>
        <v>10</v>
      </c>
      <c r="X153" s="74" t="str">
        <f>IFERROR(VLOOKUP($D153,'[2]Gui chi Quynh'!D$7:K$393,7,0),0)</f>
        <v>A1</v>
      </c>
      <c r="Y153" s="74">
        <f>VLOOKUP(X153,Sheet1!$B$2:$C$12,2,TRUE)</f>
        <v>10</v>
      </c>
      <c r="Z153" s="10" t="str">
        <f>IFERROR(VLOOKUP($D153,'[3]Chi tiet'!$D$7:$L$397,8,0),0)</f>
        <v>A1</v>
      </c>
      <c r="AA153" s="16">
        <f>VLOOKUP(Z153,[4]Sheet1!$B$2:$C$12,2,TRUE)</f>
        <v>10</v>
      </c>
      <c r="AB153" s="103">
        <f t="shared" si="11"/>
        <v>10</v>
      </c>
      <c r="AC153" s="125" t="str">
        <f t="shared" si="9"/>
        <v>11A*</v>
      </c>
      <c r="AD153" s="74" t="s">
        <v>1054</v>
      </c>
      <c r="AE153" s="74" t="s">
        <v>1054</v>
      </c>
      <c r="AF153" s="74" t="s">
        <v>1054</v>
      </c>
      <c r="AG153" s="84"/>
      <c r="AH153" s="86" t="s">
        <v>1054</v>
      </c>
      <c r="AI153" s="77"/>
      <c r="AJ153" s="194" t="s">
        <v>1054</v>
      </c>
      <c r="AK153" s="77"/>
      <c r="AL153" s="84"/>
      <c r="AM153" s="74"/>
      <c r="AN153" s="126" t="str">
        <f t="shared" si="10"/>
        <v>11A* + 0B* + 0C* +  0D</v>
      </c>
    </row>
    <row r="154" spans="1:40" s="87" customFormat="1" ht="20.25" customHeight="1" x14ac:dyDescent="0.25">
      <c r="A154" s="75" t="s">
        <v>439</v>
      </c>
      <c r="B154" s="75" t="s">
        <v>309</v>
      </c>
      <c r="C154" s="77" t="s">
        <v>138</v>
      </c>
      <c r="D154" s="74" t="s">
        <v>846</v>
      </c>
      <c r="E154" s="74" t="s">
        <v>622</v>
      </c>
      <c r="F154" s="74" t="s">
        <v>299</v>
      </c>
      <c r="G154" s="74">
        <v>10</v>
      </c>
      <c r="H154" s="74" t="s">
        <v>299</v>
      </c>
      <c r="I154" s="74">
        <v>10</v>
      </c>
      <c r="J154" s="74" t="s">
        <v>299</v>
      </c>
      <c r="K154" s="74">
        <v>10</v>
      </c>
      <c r="L154" s="74" t="s">
        <v>299</v>
      </c>
      <c r="M154" s="74">
        <v>10</v>
      </c>
      <c r="N154" s="74" t="s">
        <v>299</v>
      </c>
      <c r="O154" s="74">
        <v>10</v>
      </c>
      <c r="P154" s="74" t="s">
        <v>299</v>
      </c>
      <c r="Q154" s="74">
        <v>10</v>
      </c>
      <c r="R154" s="74" t="s">
        <v>673</v>
      </c>
      <c r="S154" s="74">
        <f>VLOOKUP(R154,Sheet1!$B$2:$C$12,2,TRUE)</f>
        <v>9</v>
      </c>
      <c r="T154" s="75" t="s">
        <v>672</v>
      </c>
      <c r="U154" s="74">
        <f>VLOOKUP(T154,Sheet1!$B$2:$C$12,2,TRUE)</f>
        <v>10</v>
      </c>
      <c r="V154" s="74" t="str">
        <f>IFERROR(VLOOKUP($D154,'[1]Chi tiet'!$D$7:$L$389,8,0),0)</f>
        <v>A1</v>
      </c>
      <c r="W154" s="74">
        <f>VLOOKUP(V154,Sheet1!$B$2:$C$12,2,TRUE)</f>
        <v>10</v>
      </c>
      <c r="X154" s="74" t="str">
        <f>IFERROR(VLOOKUP($D154,'[2]Gui chi Quynh'!D$7:K$393,7,0),0)</f>
        <v>A1</v>
      </c>
      <c r="Y154" s="74">
        <f>VLOOKUP(X154,Sheet1!$B$2:$C$12,2,TRUE)</f>
        <v>10</v>
      </c>
      <c r="Z154" s="10" t="str">
        <f>IFERROR(VLOOKUP($D154,'[3]Chi tiet'!$D$7:$L$397,8,0),0)</f>
        <v>A1</v>
      </c>
      <c r="AA154" s="16">
        <f>VLOOKUP(Z154,[4]Sheet1!$B$2:$C$12,2,TRUE)</f>
        <v>10</v>
      </c>
      <c r="AB154" s="103">
        <f t="shared" si="11"/>
        <v>9.9090909090909083</v>
      </c>
      <c r="AC154" s="125" t="str">
        <f t="shared" si="9"/>
        <v>11A*</v>
      </c>
      <c r="AD154" s="74" t="s">
        <v>1054</v>
      </c>
      <c r="AE154" s="74" t="s">
        <v>1054</v>
      </c>
      <c r="AF154" s="86" t="s">
        <v>1054</v>
      </c>
      <c r="AG154" s="83"/>
      <c r="AH154" s="83"/>
      <c r="AI154" s="77"/>
      <c r="AJ154" s="193" t="s">
        <v>1054</v>
      </c>
      <c r="AK154" s="77"/>
      <c r="AL154" s="83"/>
      <c r="AM154" s="74"/>
      <c r="AN154" s="126" t="str">
        <f t="shared" si="10"/>
        <v>11A* + 0B* + 0C* +  0D</v>
      </c>
    </row>
    <row r="155" spans="1:40" s="87" customFormat="1" ht="20.25" customHeight="1" x14ac:dyDescent="0.25">
      <c r="A155" s="75" t="s">
        <v>440</v>
      </c>
      <c r="B155" s="75" t="s">
        <v>310</v>
      </c>
      <c r="C155" s="77" t="s">
        <v>126</v>
      </c>
      <c r="D155" s="74" t="s">
        <v>847</v>
      </c>
      <c r="E155" s="74" t="s">
        <v>622</v>
      </c>
      <c r="F155" s="74" t="s">
        <v>299</v>
      </c>
      <c r="G155" s="74">
        <v>10</v>
      </c>
      <c r="H155" s="74" t="s">
        <v>299</v>
      </c>
      <c r="I155" s="74">
        <v>10</v>
      </c>
      <c r="J155" s="74" t="s">
        <v>299</v>
      </c>
      <c r="K155" s="74">
        <v>10</v>
      </c>
      <c r="L155" s="74" t="s">
        <v>299</v>
      </c>
      <c r="M155" s="74">
        <v>10</v>
      </c>
      <c r="N155" s="74" t="s">
        <v>299</v>
      </c>
      <c r="O155" s="74">
        <v>10</v>
      </c>
      <c r="P155" s="74" t="s">
        <v>299</v>
      </c>
      <c r="Q155" s="74">
        <v>10</v>
      </c>
      <c r="R155" s="74" t="s">
        <v>674</v>
      </c>
      <c r="S155" s="74">
        <f>VLOOKUP(R155,Sheet1!$B$2:$C$12,2,TRUE)</f>
        <v>8</v>
      </c>
      <c r="T155" s="75" t="s">
        <v>674</v>
      </c>
      <c r="U155" s="74">
        <f>VLOOKUP(T155,Sheet1!$B$2:$C$12,2,TRUE)</f>
        <v>8</v>
      </c>
      <c r="V155" s="74" t="str">
        <f>IFERROR(VLOOKUP($D155,'[1]Chi tiet'!$D$7:$L$389,8,0),0)</f>
        <v>A2</v>
      </c>
      <c r="W155" s="74">
        <f>VLOOKUP(V155,Sheet1!$B$2:$C$12,2,TRUE)</f>
        <v>9</v>
      </c>
      <c r="X155" s="74" t="str">
        <f>IFERROR(VLOOKUP($D155,'[2]Gui chi Quynh'!D$7:K$393,7,0),0)</f>
        <v>A2</v>
      </c>
      <c r="Y155" s="74">
        <f>VLOOKUP(X155,Sheet1!$B$2:$C$12,2,TRUE)</f>
        <v>9</v>
      </c>
      <c r="Z155" s="10" t="str">
        <f>IFERROR(VLOOKUP($D155,'[3]Chi tiet'!$D$7:$L$397,8,0),0)</f>
        <v>A2</v>
      </c>
      <c r="AA155" s="16">
        <f>VLOOKUP(Z155,[4]Sheet1!$B$2:$C$12,2,TRUE)</f>
        <v>9</v>
      </c>
      <c r="AB155" s="103">
        <f t="shared" si="11"/>
        <v>9.3636363636363633</v>
      </c>
      <c r="AC155" s="125" t="str">
        <f t="shared" si="9"/>
        <v>11A*</v>
      </c>
      <c r="AD155" s="74" t="s">
        <v>1054</v>
      </c>
      <c r="AE155" s="74" t="s">
        <v>1054</v>
      </c>
      <c r="AF155" s="86" t="s">
        <v>1054</v>
      </c>
      <c r="AG155" s="83"/>
      <c r="AH155" s="83"/>
      <c r="AI155" s="77"/>
      <c r="AJ155" s="193" t="s">
        <v>1054</v>
      </c>
      <c r="AK155" s="77"/>
      <c r="AL155" s="83"/>
      <c r="AM155" s="74"/>
      <c r="AN155" s="126" t="str">
        <f t="shared" si="10"/>
        <v>11A* + 0B* + 0C* +  0D</v>
      </c>
    </row>
    <row r="156" spans="1:40" s="87" customFormat="1" ht="20.25" customHeight="1" x14ac:dyDescent="0.25">
      <c r="A156" s="75" t="s">
        <v>441</v>
      </c>
      <c r="B156" s="75" t="s">
        <v>311</v>
      </c>
      <c r="C156" s="77" t="s">
        <v>127</v>
      </c>
      <c r="D156" s="74" t="s">
        <v>848</v>
      </c>
      <c r="E156" s="74" t="s">
        <v>622</v>
      </c>
      <c r="F156" s="74" t="s">
        <v>299</v>
      </c>
      <c r="G156" s="74">
        <v>10</v>
      </c>
      <c r="H156" s="74" t="s">
        <v>299</v>
      </c>
      <c r="I156" s="74">
        <v>10</v>
      </c>
      <c r="J156" s="74" t="s">
        <v>299</v>
      </c>
      <c r="K156" s="74">
        <v>10</v>
      </c>
      <c r="L156" s="74" t="s">
        <v>299</v>
      </c>
      <c r="M156" s="74">
        <v>10</v>
      </c>
      <c r="N156" s="74" t="s">
        <v>299</v>
      </c>
      <c r="O156" s="74">
        <v>10</v>
      </c>
      <c r="P156" s="74" t="s">
        <v>299</v>
      </c>
      <c r="Q156" s="74">
        <v>10</v>
      </c>
      <c r="R156" s="74" t="s">
        <v>675</v>
      </c>
      <c r="S156" s="74">
        <f>VLOOKUP(R156,Sheet1!$B$2:$C$12,2,TRUE)</f>
        <v>7</v>
      </c>
      <c r="T156" s="75" t="s">
        <v>675</v>
      </c>
      <c r="U156" s="74">
        <f>VLOOKUP(T156,Sheet1!$B$2:$C$12,2,TRUE)</f>
        <v>7</v>
      </c>
      <c r="V156" s="74" t="str">
        <f>IFERROR(VLOOKUP($D156,'[1]Chi tiet'!$D$7:$L$389,8,0),0)</f>
        <v>A3</v>
      </c>
      <c r="W156" s="74">
        <f>VLOOKUP(V156,Sheet1!$B$2:$C$12,2,TRUE)</f>
        <v>8</v>
      </c>
      <c r="X156" s="74" t="str">
        <f>IFERROR(VLOOKUP($D156,'[2]Gui chi Quynh'!D$7:K$393,7,0),0)</f>
        <v>A3</v>
      </c>
      <c r="Y156" s="74">
        <f>VLOOKUP(X156,Sheet1!$B$2:$C$12,2,TRUE)</f>
        <v>8</v>
      </c>
      <c r="Z156" s="10" t="str">
        <f>IFERROR(VLOOKUP($D156,'[3]Chi tiet'!$D$7:$L$397,8,0),0)</f>
        <v>A4</v>
      </c>
      <c r="AA156" s="16">
        <f>VLOOKUP(Z156,[4]Sheet1!$B$2:$C$12,2,TRUE)</f>
        <v>7</v>
      </c>
      <c r="AB156" s="103">
        <f t="shared" si="11"/>
        <v>8.8181818181818183</v>
      </c>
      <c r="AC156" s="125" t="str">
        <f t="shared" si="9"/>
        <v>11A*</v>
      </c>
      <c r="AD156" s="86" t="s">
        <v>1054</v>
      </c>
      <c r="AE156" s="86" t="s">
        <v>1055</v>
      </c>
      <c r="AF156" s="86" t="s">
        <v>1054</v>
      </c>
      <c r="AG156" s="83"/>
      <c r="AH156" s="83"/>
      <c r="AI156" s="77"/>
      <c r="AJ156" s="193" t="s">
        <v>1054</v>
      </c>
      <c r="AK156" s="77"/>
      <c r="AL156" s="83"/>
      <c r="AM156" s="74"/>
      <c r="AN156" s="126" t="str">
        <f t="shared" si="10"/>
        <v>11A* + 0B* + 0C* +  0D</v>
      </c>
    </row>
    <row r="157" spans="1:40" s="87" customFormat="1" ht="20.25" customHeight="1" x14ac:dyDescent="0.25">
      <c r="A157" s="75" t="s">
        <v>442</v>
      </c>
      <c r="B157" s="75" t="s">
        <v>312</v>
      </c>
      <c r="C157" s="77" t="s">
        <v>137</v>
      </c>
      <c r="D157" s="74" t="s">
        <v>849</v>
      </c>
      <c r="E157" s="74" t="s">
        <v>622</v>
      </c>
      <c r="F157" s="74" t="s">
        <v>299</v>
      </c>
      <c r="G157" s="74">
        <v>10</v>
      </c>
      <c r="H157" s="74" t="s">
        <v>299</v>
      </c>
      <c r="I157" s="74">
        <v>10</v>
      </c>
      <c r="J157" s="74" t="s">
        <v>299</v>
      </c>
      <c r="K157" s="74">
        <v>10</v>
      </c>
      <c r="L157" s="74" t="s">
        <v>299</v>
      </c>
      <c r="M157" s="74">
        <v>10</v>
      </c>
      <c r="N157" s="74" t="s">
        <v>299</v>
      </c>
      <c r="O157" s="74">
        <v>10</v>
      </c>
      <c r="P157" s="74" t="s">
        <v>299</v>
      </c>
      <c r="Q157" s="74">
        <v>10</v>
      </c>
      <c r="R157" s="74" t="s">
        <v>675</v>
      </c>
      <c r="S157" s="74">
        <f>VLOOKUP(R157,Sheet1!$B$2:$C$12,2,TRUE)</f>
        <v>7</v>
      </c>
      <c r="T157" s="75" t="s">
        <v>675</v>
      </c>
      <c r="U157" s="74">
        <f>VLOOKUP(T157,Sheet1!$B$2:$C$12,2,TRUE)</f>
        <v>7</v>
      </c>
      <c r="V157" s="74" t="str">
        <f>IFERROR(VLOOKUP($D157,'[1]Chi tiet'!$D$7:$L$389,8,0),0)</f>
        <v>A4</v>
      </c>
      <c r="W157" s="74">
        <f>VLOOKUP(V157,Sheet1!$B$2:$C$12,2,TRUE)</f>
        <v>7</v>
      </c>
      <c r="X157" s="74" t="str">
        <f>IFERROR(VLOOKUP($D157,'[2]Gui chi Quynh'!D$7:K$393,7,0),0)</f>
        <v>A4</v>
      </c>
      <c r="Y157" s="74">
        <f>VLOOKUP(X157,Sheet1!$B$2:$C$12,2,TRUE)</f>
        <v>7</v>
      </c>
      <c r="Z157" s="10" t="str">
        <f>IFERROR(VLOOKUP($D157,'[3]Chi tiet'!$D$7:$L$397,8,0),0)</f>
        <v>A4</v>
      </c>
      <c r="AA157" s="16">
        <f>VLOOKUP(Z157,[4]Sheet1!$B$2:$C$12,2,TRUE)</f>
        <v>7</v>
      </c>
      <c r="AB157" s="103">
        <f t="shared" si="11"/>
        <v>8.6363636363636367</v>
      </c>
      <c r="AC157" s="125" t="str">
        <f t="shared" si="9"/>
        <v>11A*</v>
      </c>
      <c r="AD157" s="86" t="s">
        <v>1054</v>
      </c>
      <c r="AE157" s="86" t="s">
        <v>1055</v>
      </c>
      <c r="AF157" s="86" t="s">
        <v>1054</v>
      </c>
      <c r="AG157" s="83"/>
      <c r="AH157" s="83"/>
      <c r="AI157" s="77"/>
      <c r="AJ157" s="193" t="s">
        <v>1054</v>
      </c>
      <c r="AK157" s="77"/>
      <c r="AL157" s="83"/>
      <c r="AM157" s="74"/>
      <c r="AN157" s="126" t="str">
        <f t="shared" si="10"/>
        <v>11A* + 0B* + 0C* +  0D</v>
      </c>
    </row>
    <row r="158" spans="1:40" s="87" customFormat="1" ht="20.25" customHeight="1" x14ac:dyDescent="0.25">
      <c r="A158" s="75" t="s">
        <v>443</v>
      </c>
      <c r="B158" s="75" t="s">
        <v>313</v>
      </c>
      <c r="C158" s="77" t="s">
        <v>125</v>
      </c>
      <c r="D158" s="74" t="s">
        <v>850</v>
      </c>
      <c r="E158" s="74" t="s">
        <v>622</v>
      </c>
      <c r="F158" s="74" t="s">
        <v>299</v>
      </c>
      <c r="G158" s="74">
        <v>10</v>
      </c>
      <c r="H158" s="74" t="s">
        <v>299</v>
      </c>
      <c r="I158" s="74">
        <v>10</v>
      </c>
      <c r="J158" s="74" t="s">
        <v>299</v>
      </c>
      <c r="K158" s="74">
        <v>10</v>
      </c>
      <c r="L158" s="74" t="s">
        <v>299</v>
      </c>
      <c r="M158" s="74">
        <v>10</v>
      </c>
      <c r="N158" s="74" t="s">
        <v>299</v>
      </c>
      <c r="O158" s="74">
        <v>10</v>
      </c>
      <c r="P158" s="74" t="s">
        <v>299</v>
      </c>
      <c r="Q158" s="74">
        <v>10</v>
      </c>
      <c r="R158" s="74" t="s">
        <v>675</v>
      </c>
      <c r="S158" s="74">
        <f>VLOOKUP(R158,Sheet1!$B$2:$C$12,2,TRUE)</f>
        <v>7</v>
      </c>
      <c r="T158" s="75" t="s">
        <v>675</v>
      </c>
      <c r="U158" s="74">
        <f>VLOOKUP(T158,Sheet1!$B$2:$C$12,2,TRUE)</f>
        <v>7</v>
      </c>
      <c r="V158" s="74" t="str">
        <f>IFERROR(VLOOKUP($D158,'[1]Chi tiet'!$D$7:$L$389,8,0),0)</f>
        <v>A3</v>
      </c>
      <c r="W158" s="74">
        <f>VLOOKUP(V158,Sheet1!$B$2:$C$12,2,TRUE)</f>
        <v>8</v>
      </c>
      <c r="X158" s="74" t="str">
        <f>IFERROR(VLOOKUP($D158,'[2]Gui chi Quynh'!D$7:K$393,7,0),0)</f>
        <v>A3</v>
      </c>
      <c r="Y158" s="74">
        <f>VLOOKUP(X158,Sheet1!$B$2:$C$12,2,TRUE)</f>
        <v>8</v>
      </c>
      <c r="Z158" s="10" t="str">
        <f>IFERROR(VLOOKUP($D158,'[3]Chi tiet'!$D$7:$L$397,8,0),0)</f>
        <v>A4</v>
      </c>
      <c r="AA158" s="16">
        <f>VLOOKUP(Z158,[4]Sheet1!$B$2:$C$12,2,TRUE)</f>
        <v>7</v>
      </c>
      <c r="AB158" s="103">
        <f t="shared" si="11"/>
        <v>8.8181818181818183</v>
      </c>
      <c r="AC158" s="125" t="str">
        <f t="shared" si="9"/>
        <v>11A*</v>
      </c>
      <c r="AD158" s="86" t="s">
        <v>1054</v>
      </c>
      <c r="AE158" s="86" t="s">
        <v>1055</v>
      </c>
      <c r="AF158" s="86" t="s">
        <v>1054</v>
      </c>
      <c r="AG158" s="83"/>
      <c r="AH158" s="83"/>
      <c r="AI158" s="77"/>
      <c r="AJ158" s="193" t="s">
        <v>1054</v>
      </c>
      <c r="AK158" s="77"/>
      <c r="AL158" s="83"/>
      <c r="AM158" s="74"/>
      <c r="AN158" s="126" t="str">
        <f t="shared" si="10"/>
        <v>11A* + 0B* + 0C* +  0D</v>
      </c>
    </row>
    <row r="159" spans="1:40" s="87" customFormat="1" ht="31.5" x14ac:dyDescent="0.25">
      <c r="A159" s="75" t="s">
        <v>444</v>
      </c>
      <c r="B159" s="75" t="s">
        <v>314</v>
      </c>
      <c r="C159" s="77" t="s">
        <v>128</v>
      </c>
      <c r="D159" s="74" t="s">
        <v>851</v>
      </c>
      <c r="E159" s="74" t="s">
        <v>622</v>
      </c>
      <c r="F159" s="74" t="s">
        <v>299</v>
      </c>
      <c r="G159" s="74">
        <v>10</v>
      </c>
      <c r="H159" s="74" t="s">
        <v>299</v>
      </c>
      <c r="I159" s="74">
        <v>10</v>
      </c>
      <c r="J159" s="74" t="s">
        <v>299</v>
      </c>
      <c r="K159" s="74">
        <v>10</v>
      </c>
      <c r="L159" s="74" t="s">
        <v>299</v>
      </c>
      <c r="M159" s="74">
        <v>10</v>
      </c>
      <c r="N159" s="74" t="s">
        <v>299</v>
      </c>
      <c r="O159" s="74">
        <v>10</v>
      </c>
      <c r="P159" s="74" t="s">
        <v>299</v>
      </c>
      <c r="Q159" s="74">
        <v>10</v>
      </c>
      <c r="R159" s="74" t="s">
        <v>674</v>
      </c>
      <c r="S159" s="74">
        <f>VLOOKUP(R159,Sheet1!$B$2:$C$12,2,TRUE)</f>
        <v>8</v>
      </c>
      <c r="T159" s="75" t="s">
        <v>675</v>
      </c>
      <c r="U159" s="74">
        <f>VLOOKUP(T159,Sheet1!$B$2:$C$12,2,TRUE)</f>
        <v>7</v>
      </c>
      <c r="V159" s="74" t="str">
        <f>IFERROR(VLOOKUP($D159,'[1]Chi tiet'!$D$7:$L$389,8,0),0)</f>
        <v>A3</v>
      </c>
      <c r="W159" s="74">
        <f>VLOOKUP(V159,Sheet1!$B$2:$C$12,2,TRUE)</f>
        <v>8</v>
      </c>
      <c r="X159" s="74" t="str">
        <f>IFERROR(VLOOKUP($D159,'[2]Gui chi Quynh'!D$7:K$393,7,0),0)</f>
        <v>A3</v>
      </c>
      <c r="Y159" s="74">
        <f>VLOOKUP(X159,Sheet1!$B$2:$C$12,2,TRUE)</f>
        <v>8</v>
      </c>
      <c r="Z159" s="10" t="str">
        <f>IFERROR(VLOOKUP($D159,'[3]Chi tiet'!$D$7:$L$397,8,0),0)</f>
        <v>A4</v>
      </c>
      <c r="AA159" s="16">
        <f>VLOOKUP(Z159,[4]Sheet1!$B$2:$C$12,2,TRUE)</f>
        <v>7</v>
      </c>
      <c r="AB159" s="103">
        <f t="shared" si="11"/>
        <v>8.9090909090909083</v>
      </c>
      <c r="AC159" s="125" t="str">
        <f t="shared" si="9"/>
        <v>11A*</v>
      </c>
      <c r="AD159" s="86" t="s">
        <v>1054</v>
      </c>
      <c r="AE159" s="74" t="s">
        <v>1054</v>
      </c>
      <c r="AF159" s="74" t="s">
        <v>1054</v>
      </c>
      <c r="AG159" s="83"/>
      <c r="AH159" s="83"/>
      <c r="AI159" s="77"/>
      <c r="AJ159" s="194" t="s">
        <v>1054</v>
      </c>
      <c r="AK159" s="77"/>
      <c r="AL159" s="83"/>
      <c r="AM159" s="74"/>
      <c r="AN159" s="126" t="str">
        <f t="shared" si="10"/>
        <v>11A* + 0B* + 0C* +  0D</v>
      </c>
    </row>
    <row r="160" spans="1:40" s="87" customFormat="1" ht="31.5" x14ac:dyDescent="0.25">
      <c r="A160" s="75" t="s">
        <v>445</v>
      </c>
      <c r="B160" s="75" t="s">
        <v>315</v>
      </c>
      <c r="C160" s="77" t="s">
        <v>129</v>
      </c>
      <c r="D160" s="74" t="s">
        <v>852</v>
      </c>
      <c r="E160" s="74" t="s">
        <v>622</v>
      </c>
      <c r="F160" s="74" t="s">
        <v>299</v>
      </c>
      <c r="G160" s="74">
        <v>10</v>
      </c>
      <c r="H160" s="74" t="s">
        <v>299</v>
      </c>
      <c r="I160" s="74">
        <v>10</v>
      </c>
      <c r="J160" s="74" t="s">
        <v>299</v>
      </c>
      <c r="K160" s="74">
        <v>10</v>
      </c>
      <c r="L160" s="74" t="s">
        <v>299</v>
      </c>
      <c r="M160" s="74">
        <v>10</v>
      </c>
      <c r="N160" s="74" t="s">
        <v>299</v>
      </c>
      <c r="O160" s="74">
        <v>10</v>
      </c>
      <c r="P160" s="74" t="s">
        <v>299</v>
      </c>
      <c r="Q160" s="74">
        <v>10</v>
      </c>
      <c r="R160" s="74" t="s">
        <v>674</v>
      </c>
      <c r="S160" s="74">
        <f>VLOOKUP(R160,Sheet1!$B$2:$C$12,2,TRUE)</f>
        <v>8</v>
      </c>
      <c r="T160" s="75" t="s">
        <v>675</v>
      </c>
      <c r="U160" s="74">
        <f>VLOOKUP(T160,Sheet1!$B$2:$C$12,2,TRUE)</f>
        <v>7</v>
      </c>
      <c r="V160" s="74" t="str">
        <f>IFERROR(VLOOKUP($D160,'[1]Chi tiet'!$D$7:$L$389,8,0),0)</f>
        <v>A3</v>
      </c>
      <c r="W160" s="74">
        <f>VLOOKUP(V160,Sheet1!$B$2:$C$12,2,TRUE)</f>
        <v>8</v>
      </c>
      <c r="X160" s="74" t="str">
        <f>IFERROR(VLOOKUP($D160,'[2]Gui chi Quynh'!D$7:K$393,7,0),0)</f>
        <v>A3</v>
      </c>
      <c r="Y160" s="74">
        <f>VLOOKUP(X160,Sheet1!$B$2:$C$12,2,TRUE)</f>
        <v>8</v>
      </c>
      <c r="Z160" s="10" t="str">
        <f>IFERROR(VLOOKUP($D160,'[3]Chi tiet'!$D$7:$L$397,8,0),0)</f>
        <v>A3</v>
      </c>
      <c r="AA160" s="16">
        <f>VLOOKUP(Z160,[4]Sheet1!$B$2:$C$12,2,TRUE)</f>
        <v>8</v>
      </c>
      <c r="AB160" s="103">
        <f t="shared" si="11"/>
        <v>9</v>
      </c>
      <c r="AC160" s="125" t="str">
        <f t="shared" si="9"/>
        <v>11A*</v>
      </c>
      <c r="AD160" s="86" t="s">
        <v>1054</v>
      </c>
      <c r="AE160" s="74" t="s">
        <v>1054</v>
      </c>
      <c r="AF160" s="74" t="s">
        <v>1054</v>
      </c>
      <c r="AG160" s="83"/>
      <c r="AH160" s="83"/>
      <c r="AI160" s="77"/>
      <c r="AJ160" s="194" t="s">
        <v>1054</v>
      </c>
      <c r="AK160" s="77"/>
      <c r="AL160" s="83"/>
      <c r="AM160" s="74"/>
      <c r="AN160" s="126" t="str">
        <f t="shared" si="10"/>
        <v>11A* + 0B* + 0C* +  0D</v>
      </c>
    </row>
    <row r="161" spans="1:40" s="87" customFormat="1" ht="41.25" customHeight="1" x14ac:dyDescent="0.25">
      <c r="A161" s="75" t="s">
        <v>446</v>
      </c>
      <c r="B161" s="75" t="s">
        <v>25</v>
      </c>
      <c r="C161" s="77" t="s">
        <v>131</v>
      </c>
      <c r="D161" s="74" t="s">
        <v>854</v>
      </c>
      <c r="E161" s="74" t="s">
        <v>622</v>
      </c>
      <c r="F161" s="74" t="s">
        <v>299</v>
      </c>
      <c r="G161" s="74">
        <v>10</v>
      </c>
      <c r="H161" s="74" t="s">
        <v>299</v>
      </c>
      <c r="I161" s="74">
        <v>10</v>
      </c>
      <c r="J161" s="74" t="s">
        <v>299</v>
      </c>
      <c r="K161" s="74">
        <v>10</v>
      </c>
      <c r="L161" s="74" t="s">
        <v>299</v>
      </c>
      <c r="M161" s="74">
        <v>10</v>
      </c>
      <c r="N161" s="74" t="s">
        <v>299</v>
      </c>
      <c r="O161" s="74">
        <v>10</v>
      </c>
      <c r="P161" s="74" t="s">
        <v>299</v>
      </c>
      <c r="Q161" s="74">
        <v>10</v>
      </c>
      <c r="R161" s="74" t="s">
        <v>675</v>
      </c>
      <c r="S161" s="74">
        <f>VLOOKUP(R161,Sheet1!$B$2:$C$12,2,TRUE)</f>
        <v>7</v>
      </c>
      <c r="T161" s="75" t="s">
        <v>675</v>
      </c>
      <c r="U161" s="74">
        <f>VLOOKUP(T161,Sheet1!$B$2:$C$12,2,TRUE)</f>
        <v>7</v>
      </c>
      <c r="V161" s="74" t="str">
        <f>IFERROR(VLOOKUP($D161,'[1]Chi tiet'!$D$7:$L$389,8,0),0)</f>
        <v>A4</v>
      </c>
      <c r="W161" s="74">
        <f>VLOOKUP(V161,Sheet1!$B$2:$C$12,2,TRUE)</f>
        <v>7</v>
      </c>
      <c r="X161" s="74" t="str">
        <f>IFERROR(VLOOKUP($D161,'[2]Gui chi Quynh'!D$7:K$393,7,0),0)</f>
        <v>A4</v>
      </c>
      <c r="Y161" s="74">
        <f>VLOOKUP(X161,Sheet1!$B$2:$C$12,2,TRUE)</f>
        <v>7</v>
      </c>
      <c r="Z161" s="10" t="str">
        <f>IFERROR(VLOOKUP($D161,'[3]Chi tiet'!$D$7:$L$397,8,0),0)</f>
        <v>A4</v>
      </c>
      <c r="AA161" s="16">
        <f>VLOOKUP(Z161,[4]Sheet1!$B$2:$C$12,2,TRUE)</f>
        <v>7</v>
      </c>
      <c r="AB161" s="103">
        <f t="shared" si="11"/>
        <v>8.6363636363636367</v>
      </c>
      <c r="AC161" s="125" t="str">
        <f t="shared" si="9"/>
        <v>11A*</v>
      </c>
      <c r="AD161" s="74" t="s">
        <v>1054</v>
      </c>
      <c r="AE161" s="86" t="s">
        <v>1055</v>
      </c>
      <c r="AF161" s="86" t="s">
        <v>1054</v>
      </c>
      <c r="AG161" s="83"/>
      <c r="AH161" s="83"/>
      <c r="AI161" s="77"/>
      <c r="AJ161" s="193" t="s">
        <v>1054</v>
      </c>
      <c r="AK161" s="77"/>
      <c r="AL161" s="83"/>
      <c r="AM161" s="74"/>
      <c r="AN161" s="126" t="str">
        <f t="shared" si="10"/>
        <v>11A* + 0B* + 0C* +  0D</v>
      </c>
    </row>
    <row r="162" spans="1:40" s="87" customFormat="1" ht="24.75" customHeight="1" x14ac:dyDescent="0.25">
      <c r="A162" s="75" t="s">
        <v>447</v>
      </c>
      <c r="B162" s="75" t="s">
        <v>27</v>
      </c>
      <c r="C162" s="77" t="s">
        <v>132</v>
      </c>
      <c r="D162" s="74" t="s">
        <v>855</v>
      </c>
      <c r="E162" s="74" t="s">
        <v>622</v>
      </c>
      <c r="F162" s="74" t="s">
        <v>299</v>
      </c>
      <c r="G162" s="74">
        <v>10</v>
      </c>
      <c r="H162" s="74" t="s">
        <v>299</v>
      </c>
      <c r="I162" s="74">
        <v>10</v>
      </c>
      <c r="J162" s="74" t="s">
        <v>299</v>
      </c>
      <c r="K162" s="74">
        <v>10</v>
      </c>
      <c r="L162" s="74" t="s">
        <v>299</v>
      </c>
      <c r="M162" s="74">
        <v>10</v>
      </c>
      <c r="N162" s="74" t="s">
        <v>299</v>
      </c>
      <c r="O162" s="74">
        <v>10</v>
      </c>
      <c r="P162" s="74" t="s">
        <v>299</v>
      </c>
      <c r="Q162" s="74">
        <v>10</v>
      </c>
      <c r="R162" s="74" t="s">
        <v>675</v>
      </c>
      <c r="S162" s="74">
        <f>VLOOKUP(R162,Sheet1!$B$2:$C$12,2,TRUE)</f>
        <v>7</v>
      </c>
      <c r="T162" s="75" t="s">
        <v>675</v>
      </c>
      <c r="U162" s="74">
        <f>VLOOKUP(T162,Sheet1!$B$2:$C$12,2,TRUE)</f>
        <v>7</v>
      </c>
      <c r="V162" s="74" t="str">
        <f>IFERROR(VLOOKUP($D162,'[1]Chi tiet'!$D$7:$L$389,8,0),0)</f>
        <v>A4</v>
      </c>
      <c r="W162" s="74">
        <f>VLOOKUP(V162,Sheet1!$B$2:$C$12,2,TRUE)</f>
        <v>7</v>
      </c>
      <c r="X162" s="74" t="str">
        <f>IFERROR(VLOOKUP($D162,'[2]Gui chi Quynh'!D$7:K$393,7,0),0)</f>
        <v>A4</v>
      </c>
      <c r="Y162" s="74">
        <f>VLOOKUP(X162,Sheet1!$B$2:$C$12,2,TRUE)</f>
        <v>7</v>
      </c>
      <c r="Z162" s="10" t="str">
        <f>IFERROR(VLOOKUP($D162,'[3]Chi tiet'!$D$7:$L$397,8,0),0)</f>
        <v>A4</v>
      </c>
      <c r="AA162" s="16">
        <f>VLOOKUP(Z162,[4]Sheet1!$B$2:$C$12,2,TRUE)</f>
        <v>7</v>
      </c>
      <c r="AB162" s="103">
        <f t="shared" si="11"/>
        <v>8.6363636363636367</v>
      </c>
      <c r="AC162" s="125" t="str">
        <f t="shared" si="9"/>
        <v>11A*</v>
      </c>
      <c r="AD162" s="86" t="s">
        <v>1054</v>
      </c>
      <c r="AE162" s="86" t="s">
        <v>1055</v>
      </c>
      <c r="AF162" s="86" t="s">
        <v>1054</v>
      </c>
      <c r="AG162" s="83"/>
      <c r="AH162" s="83"/>
      <c r="AI162" s="77"/>
      <c r="AJ162" s="193" t="s">
        <v>1054</v>
      </c>
      <c r="AK162" s="77"/>
      <c r="AL162" s="83"/>
      <c r="AM162" s="74"/>
      <c r="AN162" s="126" t="str">
        <f t="shared" si="10"/>
        <v>11A* + 0B* + 0C* +  0D</v>
      </c>
    </row>
    <row r="163" spans="1:40" s="87" customFormat="1" ht="24.75" customHeight="1" x14ac:dyDescent="0.25">
      <c r="A163" s="75" t="s">
        <v>448</v>
      </c>
      <c r="B163" s="75" t="s">
        <v>29</v>
      </c>
      <c r="C163" s="77" t="s">
        <v>134</v>
      </c>
      <c r="D163" s="74" t="s">
        <v>856</v>
      </c>
      <c r="E163" s="74" t="s">
        <v>622</v>
      </c>
      <c r="F163" s="74" t="s">
        <v>299</v>
      </c>
      <c r="G163" s="74">
        <v>10</v>
      </c>
      <c r="H163" s="74" t="s">
        <v>299</v>
      </c>
      <c r="I163" s="74">
        <v>10</v>
      </c>
      <c r="J163" s="74" t="s">
        <v>299</v>
      </c>
      <c r="K163" s="74">
        <v>10</v>
      </c>
      <c r="L163" s="74" t="s">
        <v>299</v>
      </c>
      <c r="M163" s="74">
        <v>10</v>
      </c>
      <c r="N163" s="74" t="s">
        <v>299</v>
      </c>
      <c r="O163" s="74">
        <v>10</v>
      </c>
      <c r="P163" s="74" t="s">
        <v>299</v>
      </c>
      <c r="Q163" s="74">
        <v>10</v>
      </c>
      <c r="R163" s="74" t="s">
        <v>675</v>
      </c>
      <c r="S163" s="74">
        <f>VLOOKUP(R163,Sheet1!$B$2:$C$12,2,TRUE)</f>
        <v>7</v>
      </c>
      <c r="T163" s="75" t="s">
        <v>675</v>
      </c>
      <c r="U163" s="74">
        <f>VLOOKUP(T163,Sheet1!$B$2:$C$12,2,TRUE)</f>
        <v>7</v>
      </c>
      <c r="V163" s="74" t="str">
        <f>IFERROR(VLOOKUP($D163,'[1]Chi tiet'!$D$7:$L$389,8,0),0)</f>
        <v>A4</v>
      </c>
      <c r="W163" s="74">
        <f>VLOOKUP(V163,Sheet1!$B$2:$C$12,2,TRUE)</f>
        <v>7</v>
      </c>
      <c r="X163" s="74" t="str">
        <f>IFERROR(VLOOKUP($D163,'[2]Gui chi Quynh'!D$7:K$393,7,0),0)</f>
        <v>A4</v>
      </c>
      <c r="Y163" s="74">
        <f>VLOOKUP(X163,Sheet1!$B$2:$C$12,2,TRUE)</f>
        <v>7</v>
      </c>
      <c r="Z163" s="10" t="str">
        <f>IFERROR(VLOOKUP($D163,'[3]Chi tiet'!$D$7:$L$397,8,0),0)</f>
        <v>A4</v>
      </c>
      <c r="AA163" s="16">
        <f>VLOOKUP(Z163,[4]Sheet1!$B$2:$C$12,2,TRUE)</f>
        <v>7</v>
      </c>
      <c r="AB163" s="103">
        <f t="shared" si="11"/>
        <v>8.6363636363636367</v>
      </c>
      <c r="AC163" s="125" t="str">
        <f t="shared" si="9"/>
        <v>11A*</v>
      </c>
      <c r="AD163" s="86" t="s">
        <v>1054</v>
      </c>
      <c r="AE163" s="74" t="s">
        <v>1054</v>
      </c>
      <c r="AF163" s="86" t="s">
        <v>1054</v>
      </c>
      <c r="AG163" s="83"/>
      <c r="AH163" s="83"/>
      <c r="AI163" s="77"/>
      <c r="AJ163" s="193" t="s">
        <v>1054</v>
      </c>
      <c r="AK163" s="77"/>
      <c r="AL163" s="83"/>
      <c r="AM163" s="74"/>
      <c r="AN163" s="126" t="str">
        <f t="shared" si="10"/>
        <v>11A* + 0B* + 0C* +  0D</v>
      </c>
    </row>
    <row r="164" spans="1:40" s="87" customFormat="1" ht="24.75" customHeight="1" x14ac:dyDescent="0.25">
      <c r="A164" s="75" t="s">
        <v>449</v>
      </c>
      <c r="B164" s="75" t="s">
        <v>31</v>
      </c>
      <c r="C164" s="77" t="s">
        <v>135</v>
      </c>
      <c r="D164" s="74" t="s">
        <v>857</v>
      </c>
      <c r="E164" s="74" t="s">
        <v>622</v>
      </c>
      <c r="F164" s="74" t="s">
        <v>299</v>
      </c>
      <c r="G164" s="74">
        <v>10</v>
      </c>
      <c r="H164" s="74" t="s">
        <v>299</v>
      </c>
      <c r="I164" s="74">
        <v>10</v>
      </c>
      <c r="J164" s="74" t="s">
        <v>299</v>
      </c>
      <c r="K164" s="74">
        <v>10</v>
      </c>
      <c r="L164" s="74" t="s">
        <v>299</v>
      </c>
      <c r="M164" s="74">
        <v>10</v>
      </c>
      <c r="N164" s="74" t="s">
        <v>299</v>
      </c>
      <c r="O164" s="74">
        <v>10</v>
      </c>
      <c r="P164" s="74" t="s">
        <v>299</v>
      </c>
      <c r="Q164" s="74">
        <v>10</v>
      </c>
      <c r="R164" s="74" t="s">
        <v>675</v>
      </c>
      <c r="S164" s="74">
        <f>VLOOKUP(R164,Sheet1!$B$2:$C$12,2,TRUE)</f>
        <v>7</v>
      </c>
      <c r="T164" s="75" t="s">
        <v>675</v>
      </c>
      <c r="U164" s="74">
        <f>VLOOKUP(T164,Sheet1!$B$2:$C$12,2,TRUE)</f>
        <v>7</v>
      </c>
      <c r="V164" s="74" t="str">
        <f>IFERROR(VLOOKUP($D164,'[1]Chi tiet'!$D$7:$L$389,8,0),0)</f>
        <v>A4</v>
      </c>
      <c r="W164" s="74">
        <f>VLOOKUP(V164,Sheet1!$B$2:$C$12,2,TRUE)</f>
        <v>7</v>
      </c>
      <c r="X164" s="74" t="str">
        <f>IFERROR(VLOOKUP($D164,'[2]Gui chi Quynh'!D$7:K$393,7,0),0)</f>
        <v>A4</v>
      </c>
      <c r="Y164" s="74">
        <f>VLOOKUP(X164,Sheet1!$B$2:$C$12,2,TRUE)</f>
        <v>7</v>
      </c>
      <c r="Z164" s="10" t="str">
        <f>IFERROR(VLOOKUP($D164,'[3]Chi tiet'!$D$7:$L$397,8,0),0)</f>
        <v>A4</v>
      </c>
      <c r="AA164" s="16">
        <f>VLOOKUP(Z164,[4]Sheet1!$B$2:$C$12,2,TRUE)</f>
        <v>7</v>
      </c>
      <c r="AB164" s="103">
        <f t="shared" si="11"/>
        <v>8.6363636363636367</v>
      </c>
      <c r="AC164" s="125" t="str">
        <f t="shared" si="9"/>
        <v>11A*</v>
      </c>
      <c r="AD164" s="86" t="s">
        <v>1054</v>
      </c>
      <c r="AE164" s="86" t="s">
        <v>1055</v>
      </c>
      <c r="AF164" s="86" t="s">
        <v>1054</v>
      </c>
      <c r="AG164" s="83"/>
      <c r="AH164" s="83"/>
      <c r="AI164" s="77"/>
      <c r="AJ164" s="193" t="s">
        <v>1054</v>
      </c>
      <c r="AK164" s="77"/>
      <c r="AL164" s="83"/>
      <c r="AM164" s="74"/>
      <c r="AN164" s="126" t="str">
        <f t="shared" si="10"/>
        <v>11A* + 0B* + 0C* +  0D</v>
      </c>
    </row>
    <row r="165" spans="1:40" s="87" customFormat="1" ht="35.25" customHeight="1" x14ac:dyDescent="0.25">
      <c r="A165" s="75" t="s">
        <v>450</v>
      </c>
      <c r="B165" s="75" t="s">
        <v>35</v>
      </c>
      <c r="C165" s="77" t="s">
        <v>108</v>
      </c>
      <c r="D165" s="74" t="s">
        <v>859</v>
      </c>
      <c r="E165" s="74" t="s">
        <v>622</v>
      </c>
      <c r="F165" s="74" t="s">
        <v>299</v>
      </c>
      <c r="G165" s="74">
        <v>10</v>
      </c>
      <c r="H165" s="74" t="s">
        <v>299</v>
      </c>
      <c r="I165" s="74">
        <v>10</v>
      </c>
      <c r="J165" s="74" t="s">
        <v>299</v>
      </c>
      <c r="K165" s="74">
        <v>10</v>
      </c>
      <c r="L165" s="74" t="s">
        <v>299</v>
      </c>
      <c r="M165" s="74">
        <v>10</v>
      </c>
      <c r="N165" s="74" t="s">
        <v>299</v>
      </c>
      <c r="O165" s="74">
        <v>10</v>
      </c>
      <c r="P165" s="74" t="s">
        <v>299</v>
      </c>
      <c r="Q165" s="74">
        <v>10</v>
      </c>
      <c r="R165" s="74" t="s">
        <v>675</v>
      </c>
      <c r="S165" s="74">
        <f>VLOOKUP(R165,Sheet1!$B$2:$C$12,2,TRUE)</f>
        <v>7</v>
      </c>
      <c r="T165" s="75" t="s">
        <v>675</v>
      </c>
      <c r="U165" s="74">
        <f>VLOOKUP(T165,Sheet1!$B$2:$C$12,2,TRUE)</f>
        <v>7</v>
      </c>
      <c r="V165" s="74" t="str">
        <f>IFERROR(VLOOKUP($D165,'[1]Chi tiet'!$D$7:$L$389,8,0),0)</f>
        <v>A4</v>
      </c>
      <c r="W165" s="74">
        <f>VLOOKUP(V165,Sheet1!$B$2:$C$12,2,TRUE)</f>
        <v>7</v>
      </c>
      <c r="X165" s="74" t="str">
        <f>IFERROR(VLOOKUP($D165,'[2]Gui chi Quynh'!D$7:K$393,7,0),0)</f>
        <v>A4</v>
      </c>
      <c r="Y165" s="74">
        <f>VLOOKUP(X165,Sheet1!$B$2:$C$12,2,TRUE)</f>
        <v>7</v>
      </c>
      <c r="Z165" s="10" t="str">
        <f>IFERROR(VLOOKUP($D165,'[3]Chi tiet'!$D$7:$L$397,8,0),0)</f>
        <v>A4</v>
      </c>
      <c r="AA165" s="16">
        <f>VLOOKUP(Z165,[4]Sheet1!$B$2:$C$12,2,TRUE)</f>
        <v>7</v>
      </c>
      <c r="AB165" s="103">
        <f t="shared" si="11"/>
        <v>8.6363636363636367</v>
      </c>
      <c r="AC165" s="125" t="str">
        <f t="shared" si="9"/>
        <v>11A*</v>
      </c>
      <c r="AD165" s="86" t="s">
        <v>1054</v>
      </c>
      <c r="AE165" s="86" t="s">
        <v>1055</v>
      </c>
      <c r="AF165" s="74" t="s">
        <v>1054</v>
      </c>
      <c r="AG165" s="83"/>
      <c r="AH165" s="83"/>
      <c r="AI165" s="77"/>
      <c r="AJ165" s="194" t="s">
        <v>1054</v>
      </c>
      <c r="AK165" s="77"/>
      <c r="AL165" s="83"/>
      <c r="AM165" s="74"/>
      <c r="AN165" s="126" t="str">
        <f t="shared" si="10"/>
        <v>11A* + 0B* + 0C* +  0D</v>
      </c>
    </row>
    <row r="166" spans="1:40" s="87" customFormat="1" ht="16.5" x14ac:dyDescent="0.25">
      <c r="A166" s="75" t="s">
        <v>451</v>
      </c>
      <c r="B166" s="75" t="s">
        <v>37</v>
      </c>
      <c r="C166" s="77" t="s">
        <v>139</v>
      </c>
      <c r="D166" s="74" t="s">
        <v>860</v>
      </c>
      <c r="E166" s="74" t="s">
        <v>622</v>
      </c>
      <c r="F166" s="74" t="s">
        <v>299</v>
      </c>
      <c r="G166" s="74">
        <v>10</v>
      </c>
      <c r="H166" s="74" t="s">
        <v>299</v>
      </c>
      <c r="I166" s="74">
        <v>10</v>
      </c>
      <c r="J166" s="74" t="s">
        <v>299</v>
      </c>
      <c r="K166" s="74">
        <v>10</v>
      </c>
      <c r="L166" s="74" t="s">
        <v>299</v>
      </c>
      <c r="M166" s="74">
        <v>10</v>
      </c>
      <c r="N166" s="74" t="s">
        <v>299</v>
      </c>
      <c r="O166" s="74">
        <v>10</v>
      </c>
      <c r="P166" s="74" t="s">
        <v>299</v>
      </c>
      <c r="Q166" s="74">
        <v>10</v>
      </c>
      <c r="R166" s="74" t="s">
        <v>675</v>
      </c>
      <c r="S166" s="74">
        <f>VLOOKUP(R166,Sheet1!$B$2:$C$12,2,TRUE)</f>
        <v>7</v>
      </c>
      <c r="T166" s="75" t="s">
        <v>675</v>
      </c>
      <c r="U166" s="74">
        <f>VLOOKUP(T166,Sheet1!$B$2:$C$12,2,TRUE)</f>
        <v>7</v>
      </c>
      <c r="V166" s="74" t="str">
        <f>IFERROR(VLOOKUP($D166,'[1]Chi tiet'!$D$7:$L$389,8,0),0)</f>
        <v>A3</v>
      </c>
      <c r="W166" s="74">
        <f>VLOOKUP(V166,Sheet1!$B$2:$C$12,2,TRUE)</f>
        <v>8</v>
      </c>
      <c r="X166" s="74" t="str">
        <f>IFERROR(VLOOKUP($D166,'[2]Gui chi Quynh'!D$7:K$393,7,0),0)</f>
        <v>A3</v>
      </c>
      <c r="Y166" s="74">
        <f>VLOOKUP(X166,Sheet1!$B$2:$C$12,2,TRUE)</f>
        <v>8</v>
      </c>
      <c r="Z166" s="10" t="str">
        <f>IFERROR(VLOOKUP($D166,'[3]Chi tiet'!$D$7:$L$397,8,0),0)</f>
        <v>A4</v>
      </c>
      <c r="AA166" s="16">
        <f>VLOOKUP(Z166,[4]Sheet1!$B$2:$C$12,2,TRUE)</f>
        <v>7</v>
      </c>
      <c r="AB166" s="103">
        <f t="shared" si="11"/>
        <v>8.8181818181818183</v>
      </c>
      <c r="AC166" s="125" t="str">
        <f t="shared" si="9"/>
        <v>11A*</v>
      </c>
      <c r="AD166" s="86" t="s">
        <v>1054</v>
      </c>
      <c r="AE166" s="86" t="s">
        <v>1055</v>
      </c>
      <c r="AF166" s="86" t="s">
        <v>1054</v>
      </c>
      <c r="AG166" s="83"/>
      <c r="AH166" s="83"/>
      <c r="AI166" s="77"/>
      <c r="AJ166" s="193" t="s">
        <v>1054</v>
      </c>
      <c r="AK166" s="77"/>
      <c r="AL166" s="83"/>
      <c r="AM166" s="74"/>
      <c r="AN166" s="126" t="str">
        <f t="shared" si="10"/>
        <v>11A* + 0B* + 0C* +  0D</v>
      </c>
    </row>
    <row r="167" spans="1:40" s="87" customFormat="1" ht="31.5" x14ac:dyDescent="0.25">
      <c r="A167" s="75" t="s">
        <v>452</v>
      </c>
      <c r="B167" s="75" t="s">
        <v>40</v>
      </c>
      <c r="C167" s="77" t="s">
        <v>141</v>
      </c>
      <c r="D167" s="74" t="s">
        <v>862</v>
      </c>
      <c r="E167" s="74" t="s">
        <v>622</v>
      </c>
      <c r="F167" s="74" t="s">
        <v>299</v>
      </c>
      <c r="G167" s="74">
        <v>10</v>
      </c>
      <c r="H167" s="74" t="s">
        <v>299</v>
      </c>
      <c r="I167" s="74">
        <v>10</v>
      </c>
      <c r="J167" s="74" t="s">
        <v>299</v>
      </c>
      <c r="K167" s="74">
        <v>10</v>
      </c>
      <c r="L167" s="74" t="s">
        <v>299</v>
      </c>
      <c r="M167" s="74">
        <v>10</v>
      </c>
      <c r="N167" s="74" t="s">
        <v>299</v>
      </c>
      <c r="O167" s="74">
        <v>10</v>
      </c>
      <c r="P167" s="74" t="s">
        <v>299</v>
      </c>
      <c r="Q167" s="74">
        <v>10</v>
      </c>
      <c r="R167" s="74" t="s">
        <v>675</v>
      </c>
      <c r="S167" s="74">
        <f>VLOOKUP(R167,Sheet1!$B$2:$C$12,2,TRUE)</f>
        <v>7</v>
      </c>
      <c r="T167" s="75" t="s">
        <v>675</v>
      </c>
      <c r="U167" s="74">
        <f>VLOOKUP(T167,Sheet1!$B$2:$C$12,2,TRUE)</f>
        <v>7</v>
      </c>
      <c r="V167" s="74" t="str">
        <f>IFERROR(VLOOKUP($D167,'[1]Chi tiet'!$D$7:$L$389,8,0),0)</f>
        <v>A4</v>
      </c>
      <c r="W167" s="74">
        <f>VLOOKUP(V167,Sheet1!$B$2:$C$12,2,TRUE)</f>
        <v>7</v>
      </c>
      <c r="X167" s="74" t="str">
        <f>IFERROR(VLOOKUP($D167,'[2]Gui chi Quynh'!D$7:K$393,7,0),0)</f>
        <v>A3</v>
      </c>
      <c r="Y167" s="74">
        <f>VLOOKUP(X167,Sheet1!$B$2:$C$12,2,TRUE)</f>
        <v>8</v>
      </c>
      <c r="Z167" s="10" t="str">
        <f>IFERROR(VLOOKUP($D167,'[3]Chi tiet'!$D$7:$L$397,8,0),0)</f>
        <v>A4</v>
      </c>
      <c r="AA167" s="16">
        <f>VLOOKUP(Z167,[4]Sheet1!$B$2:$C$12,2,TRUE)</f>
        <v>7</v>
      </c>
      <c r="AB167" s="103">
        <f t="shared" si="11"/>
        <v>8.7272727272727266</v>
      </c>
      <c r="AC167" s="125" t="str">
        <f t="shared" si="9"/>
        <v>11A*</v>
      </c>
      <c r="AD167" s="86" t="s">
        <v>1054</v>
      </c>
      <c r="AE167" s="86" t="s">
        <v>1055</v>
      </c>
      <c r="AF167" s="86" t="s">
        <v>1054</v>
      </c>
      <c r="AG167" s="83"/>
      <c r="AH167" s="83"/>
      <c r="AI167" s="77"/>
      <c r="AJ167" s="193" t="s">
        <v>1054</v>
      </c>
      <c r="AK167" s="77"/>
      <c r="AL167" s="83"/>
      <c r="AM167" s="74"/>
      <c r="AN167" s="126" t="str">
        <f t="shared" si="10"/>
        <v>11A* + 0B* + 0C* +  0D</v>
      </c>
    </row>
    <row r="168" spans="1:40" s="87" customFormat="1" ht="21.75" customHeight="1" x14ac:dyDescent="0.25">
      <c r="A168" s="75" t="s">
        <v>453</v>
      </c>
      <c r="B168" s="75" t="s">
        <v>42</v>
      </c>
      <c r="C168" s="77" t="s">
        <v>142</v>
      </c>
      <c r="D168" s="74" t="s">
        <v>863</v>
      </c>
      <c r="E168" s="74" t="s">
        <v>622</v>
      </c>
      <c r="F168" s="74" t="s">
        <v>299</v>
      </c>
      <c r="G168" s="74">
        <v>10</v>
      </c>
      <c r="H168" s="74" t="s">
        <v>299</v>
      </c>
      <c r="I168" s="74">
        <v>10</v>
      </c>
      <c r="J168" s="74" t="s">
        <v>299</v>
      </c>
      <c r="K168" s="74">
        <v>10</v>
      </c>
      <c r="L168" s="74" t="s">
        <v>299</v>
      </c>
      <c r="M168" s="74">
        <v>10</v>
      </c>
      <c r="N168" s="74" t="s">
        <v>299</v>
      </c>
      <c r="O168" s="74">
        <v>10</v>
      </c>
      <c r="P168" s="74" t="s">
        <v>299</v>
      </c>
      <c r="Q168" s="74">
        <v>10</v>
      </c>
      <c r="R168" s="74" t="s">
        <v>675</v>
      </c>
      <c r="S168" s="74">
        <f>VLOOKUP(R168,Sheet1!$B$2:$C$12,2,TRUE)</f>
        <v>7</v>
      </c>
      <c r="T168" s="75" t="s">
        <v>675</v>
      </c>
      <c r="U168" s="74">
        <f>VLOOKUP(T168,Sheet1!$B$2:$C$12,2,TRUE)</f>
        <v>7</v>
      </c>
      <c r="V168" s="74" t="str">
        <f>IFERROR(VLOOKUP($D168,'[1]Chi tiet'!$D$7:$L$389,8,0),0)</f>
        <v>A4</v>
      </c>
      <c r="W168" s="74">
        <f>VLOOKUP(V168,Sheet1!$B$2:$C$12,2,TRUE)</f>
        <v>7</v>
      </c>
      <c r="X168" s="74" t="str">
        <f>IFERROR(VLOOKUP($D168,'[2]Gui chi Quynh'!D$7:K$393,7,0),0)</f>
        <v>A4</v>
      </c>
      <c r="Y168" s="74">
        <f>VLOOKUP(X168,Sheet1!$B$2:$C$12,2,TRUE)</f>
        <v>7</v>
      </c>
      <c r="Z168" s="10" t="str">
        <f>IFERROR(VLOOKUP($D168,'[3]Chi tiet'!$D$7:$L$397,8,0),0)</f>
        <v>A4</v>
      </c>
      <c r="AA168" s="16">
        <f>VLOOKUP(Z168,[4]Sheet1!$B$2:$C$12,2,TRUE)</f>
        <v>7</v>
      </c>
      <c r="AB168" s="103">
        <f t="shared" si="11"/>
        <v>8.6363636363636367</v>
      </c>
      <c r="AC168" s="125" t="str">
        <f t="shared" si="9"/>
        <v>11A*</v>
      </c>
      <c r="AD168" s="86" t="s">
        <v>1054</v>
      </c>
      <c r="AE168" s="86" t="s">
        <v>1055</v>
      </c>
      <c r="AF168" s="86" t="s">
        <v>1054</v>
      </c>
      <c r="AG168" s="83"/>
      <c r="AH168" s="88"/>
      <c r="AI168" s="77"/>
      <c r="AJ168" s="193" t="s">
        <v>1054</v>
      </c>
      <c r="AK168" s="77"/>
      <c r="AL168" s="83"/>
      <c r="AM168" s="74"/>
      <c r="AN168" s="126" t="str">
        <f t="shared" si="10"/>
        <v>11A* + 0B* + 0C* +  0D</v>
      </c>
    </row>
    <row r="169" spans="1:40" s="87" customFormat="1" ht="21.75" customHeight="1" x14ac:dyDescent="0.25">
      <c r="A169" s="75" t="s">
        <v>454</v>
      </c>
      <c r="B169" s="75" t="s">
        <v>43</v>
      </c>
      <c r="C169" s="77" t="s">
        <v>143</v>
      </c>
      <c r="D169" s="74" t="s">
        <v>864</v>
      </c>
      <c r="E169" s="74" t="s">
        <v>622</v>
      </c>
      <c r="F169" s="74" t="s">
        <v>299</v>
      </c>
      <c r="G169" s="74">
        <v>10</v>
      </c>
      <c r="H169" s="74" t="s">
        <v>299</v>
      </c>
      <c r="I169" s="74">
        <v>10</v>
      </c>
      <c r="J169" s="74" t="s">
        <v>299</v>
      </c>
      <c r="K169" s="74">
        <v>10</v>
      </c>
      <c r="L169" s="74" t="s">
        <v>299</v>
      </c>
      <c r="M169" s="74">
        <v>10</v>
      </c>
      <c r="N169" s="74" t="s">
        <v>299</v>
      </c>
      <c r="O169" s="74">
        <v>10</v>
      </c>
      <c r="P169" s="74" t="s">
        <v>299</v>
      </c>
      <c r="Q169" s="74">
        <v>10</v>
      </c>
      <c r="R169" s="74" t="s">
        <v>675</v>
      </c>
      <c r="S169" s="74">
        <f>VLOOKUP(R169,Sheet1!$B$2:$C$12,2,TRUE)</f>
        <v>7</v>
      </c>
      <c r="T169" s="75" t="s">
        <v>675</v>
      </c>
      <c r="U169" s="74">
        <f>VLOOKUP(T169,Sheet1!$B$2:$C$12,2,TRUE)</f>
        <v>7</v>
      </c>
      <c r="V169" s="74" t="str">
        <f>IFERROR(VLOOKUP($D169,'[1]Chi tiet'!$D$7:$L$389,8,0),0)</f>
        <v>A3</v>
      </c>
      <c r="W169" s="74">
        <f>VLOOKUP(V169,Sheet1!$B$2:$C$12,2,TRUE)</f>
        <v>8</v>
      </c>
      <c r="X169" s="74" t="str">
        <f>IFERROR(VLOOKUP($D169,'[2]Gui chi Quynh'!D$7:K$393,7,0),0)</f>
        <v>A2</v>
      </c>
      <c r="Y169" s="74">
        <f>VLOOKUP(X169,Sheet1!$B$2:$C$12,2,TRUE)</f>
        <v>9</v>
      </c>
      <c r="Z169" s="10" t="str">
        <f>IFERROR(VLOOKUP($D169,'[3]Chi tiet'!$D$7:$L$397,8,0),0)</f>
        <v>A4</v>
      </c>
      <c r="AA169" s="16">
        <f>VLOOKUP(Z169,[4]Sheet1!$B$2:$C$12,2,TRUE)</f>
        <v>7</v>
      </c>
      <c r="AB169" s="103">
        <f t="shared" si="11"/>
        <v>8.9090909090909083</v>
      </c>
      <c r="AC169" s="125" t="str">
        <f t="shared" si="9"/>
        <v>11A*</v>
      </c>
      <c r="AD169" s="86" t="s">
        <v>1054</v>
      </c>
      <c r="AE169" s="86" t="s">
        <v>1055</v>
      </c>
      <c r="AF169" s="86" t="s">
        <v>1054</v>
      </c>
      <c r="AG169" s="83"/>
      <c r="AH169" s="83"/>
      <c r="AI169" s="77"/>
      <c r="AJ169" s="193" t="s">
        <v>1054</v>
      </c>
      <c r="AK169" s="77"/>
      <c r="AL169" s="83"/>
      <c r="AM169" s="74"/>
      <c r="AN169" s="126" t="str">
        <f t="shared" si="10"/>
        <v>11A* + 0B* + 0C* +  0D</v>
      </c>
    </row>
    <row r="170" spans="1:40" s="87" customFormat="1" ht="33.75" customHeight="1" x14ac:dyDescent="0.25">
      <c r="A170" s="75" t="s">
        <v>455</v>
      </c>
      <c r="B170" s="75" t="s">
        <v>47</v>
      </c>
      <c r="C170" s="77" t="s">
        <v>289</v>
      </c>
      <c r="D170" s="74" t="s">
        <v>866</v>
      </c>
      <c r="E170" s="74" t="s">
        <v>622</v>
      </c>
      <c r="F170" s="74" t="s">
        <v>299</v>
      </c>
      <c r="G170" s="74">
        <v>10</v>
      </c>
      <c r="H170" s="74" t="s">
        <v>299</v>
      </c>
      <c r="I170" s="74">
        <v>10</v>
      </c>
      <c r="J170" s="74" t="s">
        <v>299</v>
      </c>
      <c r="K170" s="74">
        <v>10</v>
      </c>
      <c r="L170" s="74" t="s">
        <v>299</v>
      </c>
      <c r="M170" s="74">
        <v>10</v>
      </c>
      <c r="N170" s="74" t="s">
        <v>299</v>
      </c>
      <c r="O170" s="74">
        <v>10</v>
      </c>
      <c r="P170" s="74" t="s">
        <v>299</v>
      </c>
      <c r="Q170" s="74">
        <v>10</v>
      </c>
      <c r="R170" s="74" t="s">
        <v>675</v>
      </c>
      <c r="S170" s="74">
        <f>VLOOKUP(R170,Sheet1!$B$2:$C$12,2,TRUE)</f>
        <v>7</v>
      </c>
      <c r="T170" s="75" t="s">
        <v>675</v>
      </c>
      <c r="U170" s="74">
        <f>VLOOKUP(T170,Sheet1!$B$2:$C$12,2,TRUE)</f>
        <v>7</v>
      </c>
      <c r="V170" s="74" t="str">
        <f>IFERROR(VLOOKUP($D170,'[1]Chi tiet'!$D$7:$L$389,8,0),0)</f>
        <v>A3</v>
      </c>
      <c r="W170" s="74">
        <f>VLOOKUP(V170,Sheet1!$B$2:$C$12,2,TRUE)</f>
        <v>8</v>
      </c>
      <c r="X170" s="74" t="str">
        <f>IFERROR(VLOOKUP($D170,'[2]Gui chi Quynh'!D$7:K$393,7,0),0)</f>
        <v>A3</v>
      </c>
      <c r="Y170" s="74">
        <f>VLOOKUP(X170,Sheet1!$B$2:$C$12,2,TRUE)</f>
        <v>8</v>
      </c>
      <c r="Z170" s="10" t="str">
        <f>IFERROR(VLOOKUP($D170,'[3]Chi tiet'!$D$7:$L$397,8,0),0)</f>
        <v>A4</v>
      </c>
      <c r="AA170" s="16">
        <f>VLOOKUP(Z170,[4]Sheet1!$B$2:$C$12,2,TRUE)</f>
        <v>7</v>
      </c>
      <c r="AB170" s="103">
        <f t="shared" si="11"/>
        <v>8.8181818181818183</v>
      </c>
      <c r="AC170" s="125" t="str">
        <f t="shared" si="9"/>
        <v>11A*</v>
      </c>
      <c r="AD170" s="86" t="s">
        <v>1054</v>
      </c>
      <c r="AE170" s="86" t="s">
        <v>1055</v>
      </c>
      <c r="AF170" s="86" t="s">
        <v>1054</v>
      </c>
      <c r="AG170" s="83"/>
      <c r="AH170" s="83"/>
      <c r="AI170" s="77"/>
      <c r="AJ170" s="193" t="s">
        <v>1054</v>
      </c>
      <c r="AK170" s="77"/>
      <c r="AL170" s="83"/>
      <c r="AM170" s="74"/>
      <c r="AN170" s="126" t="str">
        <f t="shared" si="10"/>
        <v>11A* + 0B* + 0C* +  0D</v>
      </c>
    </row>
    <row r="171" spans="1:40" s="87" customFormat="1" ht="22.5" customHeight="1" x14ac:dyDescent="0.25">
      <c r="A171" s="75" t="s">
        <v>456</v>
      </c>
      <c r="B171" s="75" t="s">
        <v>316</v>
      </c>
      <c r="C171" s="77" t="s">
        <v>292</v>
      </c>
      <c r="D171" s="74" t="s">
        <v>867</v>
      </c>
      <c r="E171" s="74" t="s">
        <v>622</v>
      </c>
      <c r="F171" s="74" t="s">
        <v>299</v>
      </c>
      <c r="G171" s="74">
        <v>10</v>
      </c>
      <c r="H171" s="74" t="s">
        <v>299</v>
      </c>
      <c r="I171" s="74">
        <v>10</v>
      </c>
      <c r="J171" s="74" t="s">
        <v>299</v>
      </c>
      <c r="K171" s="74">
        <v>10</v>
      </c>
      <c r="L171" s="74" t="s">
        <v>299</v>
      </c>
      <c r="M171" s="74">
        <v>10</v>
      </c>
      <c r="N171" s="74" t="s">
        <v>299</v>
      </c>
      <c r="O171" s="74">
        <v>10</v>
      </c>
      <c r="P171" s="74" t="s">
        <v>299</v>
      </c>
      <c r="Q171" s="74">
        <v>10</v>
      </c>
      <c r="R171" s="74" t="s">
        <v>673</v>
      </c>
      <c r="S171" s="74">
        <f>VLOOKUP(R171,Sheet1!$B$2:$C$12,2,TRUE)</f>
        <v>9</v>
      </c>
      <c r="T171" s="75" t="s">
        <v>672</v>
      </c>
      <c r="U171" s="74">
        <f>VLOOKUP(T171,Sheet1!$B$2:$C$12,2,TRUE)</f>
        <v>10</v>
      </c>
      <c r="V171" s="74" t="str">
        <f>IFERROR(VLOOKUP($D171,'[1]Chi tiet'!$D$7:$L$389,8,0),0)</f>
        <v>A1</v>
      </c>
      <c r="W171" s="74">
        <f>VLOOKUP(V171,Sheet1!$B$2:$C$12,2,TRUE)</f>
        <v>10</v>
      </c>
      <c r="X171" s="74" t="str">
        <f>IFERROR(VLOOKUP($D171,'[2]Gui chi Quynh'!D$7:K$393,7,0),0)</f>
        <v>A1</v>
      </c>
      <c r="Y171" s="74">
        <f>VLOOKUP(X171,Sheet1!$B$2:$C$12,2,TRUE)</f>
        <v>10</v>
      </c>
      <c r="Z171" s="10" t="str">
        <f>IFERROR(VLOOKUP($D171,'[3]Chi tiet'!$D$7:$L$397,8,0),0)</f>
        <v>A1</v>
      </c>
      <c r="AA171" s="16">
        <f>VLOOKUP(Z171,[4]Sheet1!$B$2:$C$12,2,TRUE)</f>
        <v>10</v>
      </c>
      <c r="AB171" s="103">
        <f t="shared" si="11"/>
        <v>9.9090909090909083</v>
      </c>
      <c r="AC171" s="125" t="str">
        <f t="shared" si="9"/>
        <v>11A*</v>
      </c>
      <c r="AD171" s="86" t="s">
        <v>1054</v>
      </c>
      <c r="AE171" s="86" t="s">
        <v>1055</v>
      </c>
      <c r="AF171" s="86" t="s">
        <v>1054</v>
      </c>
      <c r="AG171" s="83"/>
      <c r="AH171" s="83"/>
      <c r="AI171" s="77"/>
      <c r="AJ171" s="193" t="s">
        <v>1054</v>
      </c>
      <c r="AK171" s="77"/>
      <c r="AL171" s="83"/>
      <c r="AM171" s="74"/>
      <c r="AN171" s="126" t="str">
        <f t="shared" si="10"/>
        <v>11A* + 0B* + 0C* +  0D</v>
      </c>
    </row>
    <row r="172" spans="1:40" s="87" customFormat="1" ht="22.5" customHeight="1" x14ac:dyDescent="0.25">
      <c r="A172" s="75" t="s">
        <v>457</v>
      </c>
      <c r="B172" s="75" t="s">
        <v>317</v>
      </c>
      <c r="C172" s="77" t="s">
        <v>620</v>
      </c>
      <c r="D172" s="74" t="s">
        <v>868</v>
      </c>
      <c r="E172" s="74" t="s">
        <v>622</v>
      </c>
      <c r="F172" s="74" t="s">
        <v>299</v>
      </c>
      <c r="G172" s="74">
        <v>10</v>
      </c>
      <c r="H172" s="74" t="s">
        <v>299</v>
      </c>
      <c r="I172" s="74">
        <v>10</v>
      </c>
      <c r="J172" s="74" t="s">
        <v>299</v>
      </c>
      <c r="K172" s="74">
        <v>10</v>
      </c>
      <c r="L172" s="74" t="s">
        <v>299</v>
      </c>
      <c r="M172" s="74">
        <v>10</v>
      </c>
      <c r="N172" s="74" t="s">
        <v>299</v>
      </c>
      <c r="O172" s="74">
        <v>10</v>
      </c>
      <c r="P172" s="74" t="s">
        <v>299</v>
      </c>
      <c r="Q172" s="74">
        <v>10</v>
      </c>
      <c r="R172" s="74" t="s">
        <v>673</v>
      </c>
      <c r="S172" s="74">
        <f>VLOOKUP(R172,Sheet1!$B$2:$C$12,2,TRUE)</f>
        <v>9</v>
      </c>
      <c r="T172" s="75" t="s">
        <v>672</v>
      </c>
      <c r="U172" s="74">
        <f>VLOOKUP(T172,Sheet1!$B$2:$C$12,2,TRUE)</f>
        <v>10</v>
      </c>
      <c r="V172" s="74" t="str">
        <f>IFERROR(VLOOKUP($D172,'[1]Chi tiet'!$D$7:$L$389,8,0),0)</f>
        <v>A1</v>
      </c>
      <c r="W172" s="74">
        <f>VLOOKUP(V172,Sheet1!$B$2:$C$12,2,TRUE)</f>
        <v>10</v>
      </c>
      <c r="X172" s="74" t="str">
        <f>IFERROR(VLOOKUP($D172,'[2]Gui chi Quynh'!D$7:K$393,7,0),0)</f>
        <v>A1</v>
      </c>
      <c r="Y172" s="74">
        <f>VLOOKUP(X172,Sheet1!$B$2:$C$12,2,TRUE)</f>
        <v>10</v>
      </c>
      <c r="Z172" s="10" t="str">
        <f>IFERROR(VLOOKUP($D172,'[3]Chi tiet'!$D$7:$L$397,8,0),0)</f>
        <v>A1</v>
      </c>
      <c r="AA172" s="16">
        <f>VLOOKUP(Z172,[4]Sheet1!$B$2:$C$12,2,TRUE)</f>
        <v>10</v>
      </c>
      <c r="AB172" s="103">
        <f t="shared" si="11"/>
        <v>9.9090909090909083</v>
      </c>
      <c r="AC172" s="125" t="str">
        <f t="shared" si="9"/>
        <v>11A*</v>
      </c>
      <c r="AD172" s="86" t="s">
        <v>1054</v>
      </c>
      <c r="AE172" s="74" t="s">
        <v>1054</v>
      </c>
      <c r="AF172" s="86" t="s">
        <v>1054</v>
      </c>
      <c r="AG172" s="83"/>
      <c r="AH172" s="83"/>
      <c r="AI172" s="77"/>
      <c r="AJ172" s="193" t="s">
        <v>1054</v>
      </c>
      <c r="AK172" s="77"/>
      <c r="AL172" s="83"/>
      <c r="AM172" s="74"/>
      <c r="AN172" s="126" t="str">
        <f t="shared" si="10"/>
        <v>11A* + 0B* + 0C* +  0D</v>
      </c>
    </row>
    <row r="173" spans="1:40" s="87" customFormat="1" ht="31.5" x14ac:dyDescent="0.25">
      <c r="A173" s="75" t="s">
        <v>458</v>
      </c>
      <c r="B173" s="75" t="s">
        <v>307</v>
      </c>
      <c r="C173" s="77" t="s">
        <v>228</v>
      </c>
      <c r="D173" s="74" t="s">
        <v>869</v>
      </c>
      <c r="E173" s="74" t="s">
        <v>652</v>
      </c>
      <c r="F173" s="74" t="s">
        <v>299</v>
      </c>
      <c r="G173" s="74">
        <v>10</v>
      </c>
      <c r="H173" s="74" t="s">
        <v>299</v>
      </c>
      <c r="I173" s="74">
        <v>10</v>
      </c>
      <c r="J173" s="74" t="s">
        <v>299</v>
      </c>
      <c r="K173" s="74">
        <v>10</v>
      </c>
      <c r="L173" s="74" t="s">
        <v>299</v>
      </c>
      <c r="M173" s="74">
        <v>10</v>
      </c>
      <c r="N173" s="74" t="s">
        <v>299</v>
      </c>
      <c r="O173" s="74">
        <v>10</v>
      </c>
      <c r="P173" s="74" t="s">
        <v>299</v>
      </c>
      <c r="Q173" s="74">
        <v>10</v>
      </c>
      <c r="R173" s="74" t="s">
        <v>673</v>
      </c>
      <c r="S173" s="74">
        <f>VLOOKUP(R173,Sheet1!$B$2:$C$12,2,TRUE)</f>
        <v>9</v>
      </c>
      <c r="T173" s="75" t="s">
        <v>673</v>
      </c>
      <c r="U173" s="74">
        <f>VLOOKUP(T173,Sheet1!$B$2:$C$12,2,TRUE)</f>
        <v>9</v>
      </c>
      <c r="V173" s="74" t="str">
        <f>IFERROR(VLOOKUP($D173,'[1]Chi tiet'!$D$7:$L$389,8,0),0)</f>
        <v>A2</v>
      </c>
      <c r="W173" s="74">
        <f>VLOOKUP(V173,Sheet1!$B$2:$C$12,2,TRUE)</f>
        <v>9</v>
      </c>
      <c r="X173" s="74" t="str">
        <f>IFERROR(VLOOKUP($D173,'[2]Gui chi Quynh'!D$7:K$393,7,0),0)</f>
        <v>A4</v>
      </c>
      <c r="Y173" s="74">
        <f>VLOOKUP(X173,Sheet1!$B$2:$C$12,2,TRUE)</f>
        <v>7</v>
      </c>
      <c r="Z173" s="10" t="str">
        <f>IFERROR(VLOOKUP($D173,'[3]Chi tiet'!$D$7:$L$397,8,0),0)</f>
        <v>A3</v>
      </c>
      <c r="AA173" s="16">
        <f>VLOOKUP(Z173,[4]Sheet1!$B$2:$C$12,2,TRUE)</f>
        <v>8</v>
      </c>
      <c r="AB173" s="103">
        <f t="shared" si="11"/>
        <v>9.2727272727272734</v>
      </c>
      <c r="AC173" s="125" t="str">
        <f t="shared" si="9"/>
        <v>11A*</v>
      </c>
      <c r="AD173" s="86" t="s">
        <v>1054</v>
      </c>
      <c r="AE173" s="86" t="s">
        <v>1054</v>
      </c>
      <c r="AF173" s="86" t="s">
        <v>1054</v>
      </c>
      <c r="AG173" s="83"/>
      <c r="AH173" s="86" t="s">
        <v>1054</v>
      </c>
      <c r="AI173" s="77"/>
      <c r="AJ173" s="193" t="s">
        <v>1054</v>
      </c>
      <c r="AK173" s="77"/>
      <c r="AL173" s="83"/>
      <c r="AM173" s="74"/>
      <c r="AN173" s="126" t="str">
        <f t="shared" si="10"/>
        <v>11A* + 0B* + 0C* +  0D</v>
      </c>
    </row>
    <row r="174" spans="1:40" s="87" customFormat="1" ht="31.5" x14ac:dyDescent="0.25">
      <c r="A174" s="75" t="s">
        <v>459</v>
      </c>
      <c r="B174" s="75" t="s">
        <v>308</v>
      </c>
      <c r="C174" s="77" t="s">
        <v>293</v>
      </c>
      <c r="D174" s="74" t="s">
        <v>870</v>
      </c>
      <c r="E174" s="74" t="s">
        <v>652</v>
      </c>
      <c r="F174" s="74" t="s">
        <v>299</v>
      </c>
      <c r="G174" s="74">
        <v>10</v>
      </c>
      <c r="H174" s="74" t="s">
        <v>299</v>
      </c>
      <c r="I174" s="74">
        <v>10</v>
      </c>
      <c r="J174" s="74" t="s">
        <v>299</v>
      </c>
      <c r="K174" s="74">
        <v>10</v>
      </c>
      <c r="L174" s="74" t="s">
        <v>299</v>
      </c>
      <c r="M174" s="74">
        <v>10</v>
      </c>
      <c r="N174" s="74" t="s">
        <v>299</v>
      </c>
      <c r="O174" s="74">
        <v>10</v>
      </c>
      <c r="P174" s="74" t="s">
        <v>299</v>
      </c>
      <c r="Q174" s="74">
        <v>10</v>
      </c>
      <c r="R174" s="74" t="s">
        <v>672</v>
      </c>
      <c r="S174" s="74">
        <f>VLOOKUP(R174,Sheet1!$B$2:$C$12,2,TRUE)</f>
        <v>10</v>
      </c>
      <c r="T174" s="75" t="s">
        <v>672</v>
      </c>
      <c r="U174" s="74">
        <f>VLOOKUP(T174,Sheet1!$B$2:$C$12,2,TRUE)</f>
        <v>10</v>
      </c>
      <c r="V174" s="74" t="str">
        <f>IFERROR(VLOOKUP($D174,'[1]Chi tiet'!$D$7:$L$389,8,0),0)</f>
        <v>A1</v>
      </c>
      <c r="W174" s="74">
        <f>VLOOKUP(V174,Sheet1!$B$2:$C$12,2,TRUE)</f>
        <v>10</v>
      </c>
      <c r="X174" s="74" t="str">
        <f>IFERROR(VLOOKUP($D174,'[2]Gui chi Quynh'!D$7:K$393,7,0),0)</f>
        <v>A1</v>
      </c>
      <c r="Y174" s="74">
        <f>VLOOKUP(X174,Sheet1!$B$2:$C$12,2,TRUE)</f>
        <v>10</v>
      </c>
      <c r="Z174" s="10" t="str">
        <f>IFERROR(VLOOKUP($D174,'[3]Chi tiet'!$D$7:$L$397,8,0),0)</f>
        <v>A1</v>
      </c>
      <c r="AA174" s="16">
        <f>VLOOKUP(Z174,[4]Sheet1!$B$2:$C$12,2,TRUE)</f>
        <v>10</v>
      </c>
      <c r="AB174" s="103">
        <f t="shared" si="11"/>
        <v>10</v>
      </c>
      <c r="AC174" s="125" t="str">
        <f t="shared" si="9"/>
        <v>11A*</v>
      </c>
      <c r="AD174" s="86" t="s">
        <v>1054</v>
      </c>
      <c r="AE174" s="86" t="s">
        <v>1054</v>
      </c>
      <c r="AF174" s="86" t="s">
        <v>1054</v>
      </c>
      <c r="AG174" s="83"/>
      <c r="AH174" s="86" t="s">
        <v>1054</v>
      </c>
      <c r="AI174" s="77"/>
      <c r="AJ174" s="193" t="s">
        <v>1054</v>
      </c>
      <c r="AK174" s="77"/>
      <c r="AL174" s="83"/>
      <c r="AM174" s="74"/>
      <c r="AN174" s="126" t="str">
        <f t="shared" si="10"/>
        <v>11A* + 0B* + 0C* +  0D</v>
      </c>
    </row>
    <row r="175" spans="1:40" s="87" customFormat="1" ht="31.5" x14ac:dyDescent="0.25">
      <c r="A175" s="75" t="s">
        <v>460</v>
      </c>
      <c r="B175" s="75" t="s">
        <v>309</v>
      </c>
      <c r="C175" s="77" t="s">
        <v>227</v>
      </c>
      <c r="D175" s="74" t="s">
        <v>871</v>
      </c>
      <c r="E175" s="74" t="s">
        <v>652</v>
      </c>
      <c r="F175" s="74" t="s">
        <v>299</v>
      </c>
      <c r="G175" s="74">
        <v>10</v>
      </c>
      <c r="H175" s="74" t="s">
        <v>299</v>
      </c>
      <c r="I175" s="74">
        <v>10</v>
      </c>
      <c r="J175" s="74" t="s">
        <v>299</v>
      </c>
      <c r="K175" s="74">
        <v>10</v>
      </c>
      <c r="L175" s="74" t="s">
        <v>299</v>
      </c>
      <c r="M175" s="74">
        <v>10</v>
      </c>
      <c r="N175" s="74" t="s">
        <v>299</v>
      </c>
      <c r="O175" s="74">
        <v>10</v>
      </c>
      <c r="P175" s="74" t="s">
        <v>299</v>
      </c>
      <c r="Q175" s="74">
        <v>10</v>
      </c>
      <c r="R175" s="74" t="s">
        <v>674</v>
      </c>
      <c r="S175" s="74">
        <f>VLOOKUP(R175,Sheet1!$B$2:$C$12,2,TRUE)</f>
        <v>8</v>
      </c>
      <c r="T175" s="75" t="s">
        <v>674</v>
      </c>
      <c r="U175" s="74">
        <f>VLOOKUP(T175,Sheet1!$B$2:$C$12,2,TRUE)</f>
        <v>8</v>
      </c>
      <c r="V175" s="74" t="str">
        <f>IFERROR(VLOOKUP($D175,'[1]Chi tiet'!$D$7:$L$389,8,0),0)</f>
        <v>A3</v>
      </c>
      <c r="W175" s="74">
        <f>VLOOKUP(V175,Sheet1!$B$2:$C$12,2,TRUE)</f>
        <v>8</v>
      </c>
      <c r="X175" s="74" t="str">
        <f>IFERROR(VLOOKUP($D175,'[2]Gui chi Quynh'!D$7:K$393,7,0),0)</f>
        <v>A3</v>
      </c>
      <c r="Y175" s="74">
        <f>VLOOKUP(X175,Sheet1!$B$2:$C$12,2,TRUE)</f>
        <v>8</v>
      </c>
      <c r="Z175" s="10" t="str">
        <f>IFERROR(VLOOKUP($D175,'[3]Chi tiet'!$D$7:$L$397,8,0),0)</f>
        <v>A4</v>
      </c>
      <c r="AA175" s="16">
        <f>VLOOKUP(Z175,[4]Sheet1!$B$2:$C$12,2,TRUE)</f>
        <v>7</v>
      </c>
      <c r="AB175" s="103">
        <f t="shared" si="11"/>
        <v>9</v>
      </c>
      <c r="AC175" s="125" t="str">
        <f t="shared" si="9"/>
        <v>11A*</v>
      </c>
      <c r="AD175" s="74" t="s">
        <v>1054</v>
      </c>
      <c r="AE175" s="74" t="s">
        <v>1054</v>
      </c>
      <c r="AF175" s="74" t="s">
        <v>1054</v>
      </c>
      <c r="AG175" s="84"/>
      <c r="AH175" s="84"/>
      <c r="AI175" s="77"/>
      <c r="AJ175" s="194" t="s">
        <v>1054</v>
      </c>
      <c r="AK175" s="77"/>
      <c r="AL175" s="84"/>
      <c r="AM175" s="74"/>
      <c r="AN175" s="126" t="str">
        <f t="shared" si="10"/>
        <v>11A* + 0B* + 0C* +  0D</v>
      </c>
    </row>
    <row r="176" spans="1:40" s="87" customFormat="1" ht="31.5" x14ac:dyDescent="0.25">
      <c r="A176" s="75" t="s">
        <v>461</v>
      </c>
      <c r="B176" s="75" t="s">
        <v>311</v>
      </c>
      <c r="C176" s="77" t="s">
        <v>229</v>
      </c>
      <c r="D176" s="74" t="s">
        <v>873</v>
      </c>
      <c r="E176" s="74" t="s">
        <v>652</v>
      </c>
      <c r="F176" s="74" t="s">
        <v>299</v>
      </c>
      <c r="G176" s="74">
        <v>10</v>
      </c>
      <c r="H176" s="74" t="s">
        <v>299</v>
      </c>
      <c r="I176" s="74">
        <v>10</v>
      </c>
      <c r="J176" s="74" t="s">
        <v>299</v>
      </c>
      <c r="K176" s="74">
        <v>10</v>
      </c>
      <c r="L176" s="74" t="s">
        <v>299</v>
      </c>
      <c r="M176" s="74">
        <v>10</v>
      </c>
      <c r="N176" s="74" t="s">
        <v>299</v>
      </c>
      <c r="O176" s="74">
        <v>10</v>
      </c>
      <c r="P176" s="74" t="s">
        <v>299</v>
      </c>
      <c r="Q176" s="74">
        <v>10</v>
      </c>
      <c r="R176" s="74" t="s">
        <v>674</v>
      </c>
      <c r="S176" s="74">
        <f>VLOOKUP(R176,Sheet1!$B$2:$C$12,2,TRUE)</f>
        <v>8</v>
      </c>
      <c r="T176" s="75" t="s">
        <v>674</v>
      </c>
      <c r="U176" s="74">
        <f>VLOOKUP(T176,Sheet1!$B$2:$C$12,2,TRUE)</f>
        <v>8</v>
      </c>
      <c r="V176" s="74" t="str">
        <f>IFERROR(VLOOKUP($D176,'[1]Chi tiet'!$D$7:$L$389,8,0),0)</f>
        <v>A4</v>
      </c>
      <c r="W176" s="74">
        <f>VLOOKUP(V176,Sheet1!$B$2:$C$12,2,TRUE)</f>
        <v>7</v>
      </c>
      <c r="X176" s="74" t="str">
        <f>IFERROR(VLOOKUP($D176,'[2]Gui chi Quynh'!D$7:K$393,7,0),0)</f>
        <v>A3</v>
      </c>
      <c r="Y176" s="74">
        <f>VLOOKUP(X176,Sheet1!$B$2:$C$12,2,TRUE)</f>
        <v>8</v>
      </c>
      <c r="Z176" s="10" t="str">
        <f>IFERROR(VLOOKUP($D176,'[3]Chi tiet'!$D$7:$L$397,8,0),0)</f>
        <v>A4</v>
      </c>
      <c r="AA176" s="16">
        <f>VLOOKUP(Z176,[4]Sheet1!$B$2:$C$12,2,TRUE)</f>
        <v>7</v>
      </c>
      <c r="AB176" s="103">
        <f t="shared" si="11"/>
        <v>8.9090909090909083</v>
      </c>
      <c r="AC176" s="125" t="str">
        <f t="shared" si="9"/>
        <v>11A*</v>
      </c>
      <c r="AD176" s="74" t="s">
        <v>1054</v>
      </c>
      <c r="AE176" s="74" t="s">
        <v>1054</v>
      </c>
      <c r="AF176" s="74" t="s">
        <v>1054</v>
      </c>
      <c r="AG176" s="84"/>
      <c r="AH176" s="84"/>
      <c r="AI176" s="77"/>
      <c r="AJ176" s="194" t="s">
        <v>1054</v>
      </c>
      <c r="AK176" s="77"/>
      <c r="AL176" s="84"/>
      <c r="AM176" s="74"/>
      <c r="AN176" s="126" t="str">
        <f t="shared" si="10"/>
        <v>11A* + 0B* + 0C* +  0D</v>
      </c>
    </row>
    <row r="177" spans="1:40" s="87" customFormat="1" ht="31.5" x14ac:dyDescent="0.25">
      <c r="A177" s="75" t="s">
        <v>462</v>
      </c>
      <c r="B177" s="75" t="s">
        <v>312</v>
      </c>
      <c r="C177" s="77" t="s">
        <v>240</v>
      </c>
      <c r="D177" s="74" t="s">
        <v>874</v>
      </c>
      <c r="E177" s="74" t="s">
        <v>652</v>
      </c>
      <c r="F177" s="74" t="s">
        <v>299</v>
      </c>
      <c r="G177" s="74">
        <v>10</v>
      </c>
      <c r="H177" s="74" t="s">
        <v>299</v>
      </c>
      <c r="I177" s="74">
        <v>10</v>
      </c>
      <c r="J177" s="74" t="s">
        <v>299</v>
      </c>
      <c r="K177" s="74">
        <v>10</v>
      </c>
      <c r="L177" s="74" t="s">
        <v>299</v>
      </c>
      <c r="M177" s="74">
        <v>10</v>
      </c>
      <c r="N177" s="74" t="s">
        <v>299</v>
      </c>
      <c r="O177" s="74">
        <v>10</v>
      </c>
      <c r="P177" s="74" t="s">
        <v>299</v>
      </c>
      <c r="Q177" s="74">
        <v>10</v>
      </c>
      <c r="R177" s="74" t="s">
        <v>674</v>
      </c>
      <c r="S177" s="74">
        <f>VLOOKUP(R177,Sheet1!$B$2:$C$12,2,TRUE)</f>
        <v>8</v>
      </c>
      <c r="T177" s="75" t="s">
        <v>674</v>
      </c>
      <c r="U177" s="74">
        <f>VLOOKUP(T177,Sheet1!$B$2:$C$12,2,TRUE)</f>
        <v>8</v>
      </c>
      <c r="V177" s="74" t="str">
        <f>IFERROR(VLOOKUP($D177,'[1]Chi tiet'!$D$7:$L$389,8,0),0)</f>
        <v>A3</v>
      </c>
      <c r="W177" s="74">
        <f>VLOOKUP(V177,Sheet1!$B$2:$C$12,2,TRUE)</f>
        <v>8</v>
      </c>
      <c r="X177" s="74" t="str">
        <f>IFERROR(VLOOKUP($D177,'[2]Gui chi Quynh'!D$7:K$393,7,0),0)</f>
        <v>A2</v>
      </c>
      <c r="Y177" s="74">
        <f>VLOOKUP(X177,Sheet1!$B$2:$C$12,2,TRUE)</f>
        <v>9</v>
      </c>
      <c r="Z177" s="10" t="str">
        <f>IFERROR(VLOOKUP($D177,'[3]Chi tiet'!$D$7:$L$397,8,0),0)</f>
        <v>A3</v>
      </c>
      <c r="AA177" s="16">
        <f>VLOOKUP(Z177,[4]Sheet1!$B$2:$C$12,2,TRUE)</f>
        <v>8</v>
      </c>
      <c r="AB177" s="103">
        <f t="shared" si="11"/>
        <v>9.1818181818181817</v>
      </c>
      <c r="AC177" s="125" t="str">
        <f t="shared" si="9"/>
        <v>11A*</v>
      </c>
      <c r="AD177" s="74" t="s">
        <v>1054</v>
      </c>
      <c r="AE177" s="74" t="s">
        <v>1054</v>
      </c>
      <c r="AF177" s="74" t="s">
        <v>1054</v>
      </c>
      <c r="AG177" s="84"/>
      <c r="AH177" s="84"/>
      <c r="AI177" s="77"/>
      <c r="AJ177" s="194" t="s">
        <v>1054</v>
      </c>
      <c r="AK177" s="77"/>
      <c r="AL177" s="84"/>
      <c r="AM177" s="74"/>
      <c r="AN177" s="126" t="str">
        <f t="shared" si="10"/>
        <v>11A* + 0B* + 0C* +  0D</v>
      </c>
    </row>
    <row r="178" spans="1:40" s="87" customFormat="1" ht="31.5" x14ac:dyDescent="0.25">
      <c r="A178" s="75" t="s">
        <v>463</v>
      </c>
      <c r="B178" s="75" t="s">
        <v>313</v>
      </c>
      <c r="C178" s="77" t="s">
        <v>236</v>
      </c>
      <c r="D178" s="74" t="s">
        <v>875</v>
      </c>
      <c r="E178" s="74" t="s">
        <v>652</v>
      </c>
      <c r="F178" s="74" t="s">
        <v>299</v>
      </c>
      <c r="G178" s="74">
        <v>10</v>
      </c>
      <c r="H178" s="74" t="s">
        <v>299</v>
      </c>
      <c r="I178" s="74">
        <v>10</v>
      </c>
      <c r="J178" s="74" t="s">
        <v>299</v>
      </c>
      <c r="K178" s="74">
        <v>10</v>
      </c>
      <c r="L178" s="74" t="s">
        <v>299</v>
      </c>
      <c r="M178" s="74">
        <v>10</v>
      </c>
      <c r="N178" s="74" t="s">
        <v>299</v>
      </c>
      <c r="O178" s="74">
        <v>10</v>
      </c>
      <c r="P178" s="74" t="s">
        <v>299</v>
      </c>
      <c r="Q178" s="74">
        <v>10</v>
      </c>
      <c r="R178" s="74" t="s">
        <v>674</v>
      </c>
      <c r="S178" s="74">
        <f>VLOOKUP(R178,Sheet1!$B$2:$C$12,2,TRUE)</f>
        <v>8</v>
      </c>
      <c r="T178" s="75" t="s">
        <v>674</v>
      </c>
      <c r="U178" s="74">
        <f>VLOOKUP(T178,Sheet1!$B$2:$C$12,2,TRUE)</f>
        <v>8</v>
      </c>
      <c r="V178" s="74" t="str">
        <f>IFERROR(VLOOKUP($D178,'[1]Chi tiet'!$D$7:$L$389,8,0),0)</f>
        <v>A3</v>
      </c>
      <c r="W178" s="74">
        <f>VLOOKUP(V178,Sheet1!$B$2:$C$12,2,TRUE)</f>
        <v>8</v>
      </c>
      <c r="X178" s="74" t="str">
        <f>IFERROR(VLOOKUP($D178,'[2]Gui chi Quynh'!D$7:K$393,7,0),0)</f>
        <v>A2</v>
      </c>
      <c r="Y178" s="74">
        <f>VLOOKUP(X178,Sheet1!$B$2:$C$12,2,TRUE)</f>
        <v>9</v>
      </c>
      <c r="Z178" s="10" t="str">
        <f>IFERROR(VLOOKUP($D178,'[3]Chi tiet'!$D$7:$L$397,8,0),0)</f>
        <v>A4</v>
      </c>
      <c r="AA178" s="16">
        <f>VLOOKUP(Z178,[4]Sheet1!$B$2:$C$12,2,TRUE)</f>
        <v>7</v>
      </c>
      <c r="AB178" s="103">
        <f t="shared" si="11"/>
        <v>9.0909090909090917</v>
      </c>
      <c r="AC178" s="125" t="str">
        <f t="shared" si="9"/>
        <v>11A*</v>
      </c>
      <c r="AD178" s="74" t="s">
        <v>1054</v>
      </c>
      <c r="AE178" s="74" t="s">
        <v>1054</v>
      </c>
      <c r="AF178" s="74" t="s">
        <v>1054</v>
      </c>
      <c r="AG178" s="84"/>
      <c r="AH178" s="84"/>
      <c r="AI178" s="77"/>
      <c r="AJ178" s="194" t="s">
        <v>1054</v>
      </c>
      <c r="AK178" s="77"/>
      <c r="AL178" s="84"/>
      <c r="AM178" s="74"/>
      <c r="AN178" s="126" t="str">
        <f t="shared" si="10"/>
        <v>11A* + 0B* + 0C* +  0D</v>
      </c>
    </row>
    <row r="179" spans="1:40" s="87" customFormat="1" ht="31.5" x14ac:dyDescent="0.25">
      <c r="A179" s="75" t="s">
        <v>464</v>
      </c>
      <c r="B179" s="75" t="s">
        <v>314</v>
      </c>
      <c r="C179" s="77" t="s">
        <v>202</v>
      </c>
      <c r="D179" s="74" t="s">
        <v>876</v>
      </c>
      <c r="E179" s="74" t="s">
        <v>652</v>
      </c>
      <c r="F179" s="74" t="s">
        <v>299</v>
      </c>
      <c r="G179" s="74">
        <v>10</v>
      </c>
      <c r="H179" s="74" t="s">
        <v>299</v>
      </c>
      <c r="I179" s="74">
        <v>10</v>
      </c>
      <c r="J179" s="74" t="s">
        <v>299</v>
      </c>
      <c r="K179" s="74">
        <v>10</v>
      </c>
      <c r="L179" s="74" t="s">
        <v>299</v>
      </c>
      <c r="M179" s="74">
        <v>10</v>
      </c>
      <c r="N179" s="74" t="s">
        <v>299</v>
      </c>
      <c r="O179" s="74">
        <v>10</v>
      </c>
      <c r="P179" s="74" t="s">
        <v>299</v>
      </c>
      <c r="Q179" s="74">
        <v>10</v>
      </c>
      <c r="R179" s="74" t="s">
        <v>674</v>
      </c>
      <c r="S179" s="74">
        <f>VLOOKUP(R179,Sheet1!$B$2:$C$12,2,TRUE)</f>
        <v>8</v>
      </c>
      <c r="T179" s="75" t="s">
        <v>674</v>
      </c>
      <c r="U179" s="74">
        <f>VLOOKUP(T179,Sheet1!$B$2:$C$12,2,TRUE)</f>
        <v>8</v>
      </c>
      <c r="V179" s="74" t="str">
        <f>IFERROR(VLOOKUP($D179,'[1]Chi tiet'!$D$7:$L$389,8,0),0)</f>
        <v>A3</v>
      </c>
      <c r="W179" s="74">
        <f>VLOOKUP(V179,Sheet1!$B$2:$C$12,2,TRUE)</f>
        <v>8</v>
      </c>
      <c r="X179" s="74" t="str">
        <f>IFERROR(VLOOKUP($D179,'[2]Gui chi Quynh'!D$7:K$393,7,0),0)</f>
        <v>A2</v>
      </c>
      <c r="Y179" s="74">
        <f>VLOOKUP(X179,Sheet1!$B$2:$C$12,2,TRUE)</f>
        <v>9</v>
      </c>
      <c r="Z179" s="10" t="str">
        <f>IFERROR(VLOOKUP($D179,'[3]Chi tiet'!$D$7:$L$397,8,0),0)</f>
        <v>A4</v>
      </c>
      <c r="AA179" s="16">
        <f>VLOOKUP(Z179,[4]Sheet1!$B$2:$C$12,2,TRUE)</f>
        <v>7</v>
      </c>
      <c r="AB179" s="103">
        <f t="shared" si="11"/>
        <v>9.0909090909090917</v>
      </c>
      <c r="AC179" s="125" t="str">
        <f t="shared" si="9"/>
        <v>11A*</v>
      </c>
      <c r="AD179" s="74" t="s">
        <v>1054</v>
      </c>
      <c r="AE179" s="74" t="s">
        <v>1054</v>
      </c>
      <c r="AF179" s="74" t="s">
        <v>1054</v>
      </c>
      <c r="AG179" s="84"/>
      <c r="AH179" s="84"/>
      <c r="AI179" s="77"/>
      <c r="AJ179" s="194" t="s">
        <v>1054</v>
      </c>
      <c r="AK179" s="77"/>
      <c r="AL179" s="84"/>
      <c r="AM179" s="74"/>
      <c r="AN179" s="126" t="str">
        <f t="shared" si="10"/>
        <v>11A* + 0B* + 0C* +  0D</v>
      </c>
    </row>
    <row r="180" spans="1:40" s="87" customFormat="1" ht="31.5" x14ac:dyDescent="0.25">
      <c r="A180" s="75" t="s">
        <v>465</v>
      </c>
      <c r="B180" s="75" t="s">
        <v>315</v>
      </c>
      <c r="C180" s="77" t="s">
        <v>233</v>
      </c>
      <c r="D180" s="74" t="s">
        <v>877</v>
      </c>
      <c r="E180" s="74" t="s">
        <v>652</v>
      </c>
      <c r="F180" s="74" t="s">
        <v>299</v>
      </c>
      <c r="G180" s="74">
        <v>10</v>
      </c>
      <c r="H180" s="74" t="s">
        <v>299</v>
      </c>
      <c r="I180" s="74">
        <v>10</v>
      </c>
      <c r="J180" s="74" t="s">
        <v>299</v>
      </c>
      <c r="K180" s="74">
        <v>10</v>
      </c>
      <c r="L180" s="74" t="s">
        <v>299</v>
      </c>
      <c r="M180" s="74">
        <v>10</v>
      </c>
      <c r="N180" s="74" t="s">
        <v>299</v>
      </c>
      <c r="O180" s="74">
        <v>10</v>
      </c>
      <c r="P180" s="74" t="s">
        <v>299</v>
      </c>
      <c r="Q180" s="74">
        <v>10</v>
      </c>
      <c r="R180" s="74" t="s">
        <v>674</v>
      </c>
      <c r="S180" s="74">
        <f>VLOOKUP(R180,Sheet1!$B$2:$C$12,2,TRUE)</f>
        <v>8</v>
      </c>
      <c r="T180" s="75" t="s">
        <v>674</v>
      </c>
      <c r="U180" s="74">
        <f>VLOOKUP(T180,Sheet1!$B$2:$C$12,2,TRUE)</f>
        <v>8</v>
      </c>
      <c r="V180" s="74" t="str">
        <f>IFERROR(VLOOKUP($D180,'[1]Chi tiet'!$D$7:$L$389,8,0),0)</f>
        <v>A3</v>
      </c>
      <c r="W180" s="74">
        <f>VLOOKUP(V180,Sheet1!$B$2:$C$12,2,TRUE)</f>
        <v>8</v>
      </c>
      <c r="X180" s="74" t="str">
        <f>IFERROR(VLOOKUP($D180,'[2]Gui chi Quynh'!D$7:K$393,7,0),0)</f>
        <v>A2</v>
      </c>
      <c r="Y180" s="74">
        <f>VLOOKUP(X180,Sheet1!$B$2:$C$12,2,TRUE)</f>
        <v>9</v>
      </c>
      <c r="Z180" s="10" t="str">
        <f>IFERROR(VLOOKUP($D180,'[3]Chi tiet'!$D$7:$L$397,8,0),0)</f>
        <v>A3</v>
      </c>
      <c r="AA180" s="16">
        <f>VLOOKUP(Z180,[4]Sheet1!$B$2:$C$12,2,TRUE)</f>
        <v>8</v>
      </c>
      <c r="AB180" s="103">
        <f t="shared" si="11"/>
        <v>9.1818181818181817</v>
      </c>
      <c r="AC180" s="125" t="str">
        <f t="shared" si="9"/>
        <v>11A*</v>
      </c>
      <c r="AD180" s="86" t="s">
        <v>1054</v>
      </c>
      <c r="AE180" s="86" t="s">
        <v>1054</v>
      </c>
      <c r="AF180" s="86" t="s">
        <v>1054</v>
      </c>
      <c r="AG180" s="84"/>
      <c r="AH180" s="84"/>
      <c r="AI180" s="77"/>
      <c r="AJ180" s="193" t="s">
        <v>1054</v>
      </c>
      <c r="AK180" s="77"/>
      <c r="AL180" s="84"/>
      <c r="AM180" s="74"/>
      <c r="AN180" s="126" t="str">
        <f t="shared" si="10"/>
        <v>11A* + 0B* + 0C* +  0D</v>
      </c>
    </row>
    <row r="181" spans="1:40" s="87" customFormat="1" ht="31.5" x14ac:dyDescent="0.25">
      <c r="A181" s="75" t="s">
        <v>466</v>
      </c>
      <c r="B181" s="75" t="s">
        <v>23</v>
      </c>
      <c r="C181" s="77" t="s">
        <v>94</v>
      </c>
      <c r="D181" s="74" t="s">
        <v>878</v>
      </c>
      <c r="E181" s="74" t="s">
        <v>652</v>
      </c>
      <c r="F181" s="74" t="s">
        <v>299</v>
      </c>
      <c r="G181" s="74">
        <v>10</v>
      </c>
      <c r="H181" s="74" t="s">
        <v>299</v>
      </c>
      <c r="I181" s="74">
        <v>10</v>
      </c>
      <c r="J181" s="74" t="s">
        <v>299</v>
      </c>
      <c r="K181" s="74">
        <v>10</v>
      </c>
      <c r="L181" s="74" t="s">
        <v>299</v>
      </c>
      <c r="M181" s="74">
        <v>10</v>
      </c>
      <c r="N181" s="74" t="s">
        <v>299</v>
      </c>
      <c r="O181" s="74">
        <v>10</v>
      </c>
      <c r="P181" s="74" t="s">
        <v>299</v>
      </c>
      <c r="Q181" s="74">
        <v>10</v>
      </c>
      <c r="R181" s="74" t="s">
        <v>675</v>
      </c>
      <c r="S181" s="74">
        <f>VLOOKUP(R181,Sheet1!$B$2:$C$12,2,TRUE)</f>
        <v>7</v>
      </c>
      <c r="T181" s="75" t="s">
        <v>675</v>
      </c>
      <c r="U181" s="74">
        <f>VLOOKUP(T181,Sheet1!$B$2:$C$12,2,TRUE)</f>
        <v>7</v>
      </c>
      <c r="V181" s="74" t="str">
        <f>IFERROR(VLOOKUP($D181,'[1]Chi tiet'!$D$7:$L$389,8,0),0)</f>
        <v>A4</v>
      </c>
      <c r="W181" s="74">
        <f>VLOOKUP(V181,Sheet1!$B$2:$C$12,2,TRUE)</f>
        <v>7</v>
      </c>
      <c r="X181" s="74" t="str">
        <f>IFERROR(VLOOKUP($D181,'[2]Gui chi Quynh'!D$7:K$393,7,0),0)</f>
        <v>A4</v>
      </c>
      <c r="Y181" s="74">
        <f>VLOOKUP(X181,Sheet1!$B$2:$C$12,2,TRUE)</f>
        <v>7</v>
      </c>
      <c r="Z181" s="10" t="str">
        <f>IFERROR(VLOOKUP($D181,'[3]Chi tiet'!$D$7:$L$397,8,0),0)</f>
        <v>A4</v>
      </c>
      <c r="AA181" s="16">
        <f>VLOOKUP(Z181,[4]Sheet1!$B$2:$C$12,2,TRUE)</f>
        <v>7</v>
      </c>
      <c r="AB181" s="103">
        <f t="shared" si="11"/>
        <v>8.6363636363636367</v>
      </c>
      <c r="AC181" s="125" t="str">
        <f t="shared" si="9"/>
        <v>11A*</v>
      </c>
      <c r="AD181" s="86" t="s">
        <v>1054</v>
      </c>
      <c r="AE181" s="86" t="s">
        <v>1054</v>
      </c>
      <c r="AF181" s="86" t="s">
        <v>1054</v>
      </c>
      <c r="AG181" s="84"/>
      <c r="AH181" s="84"/>
      <c r="AI181" s="77"/>
      <c r="AJ181" s="193" t="s">
        <v>1054</v>
      </c>
      <c r="AK181" s="77"/>
      <c r="AL181" s="84"/>
      <c r="AM181" s="74"/>
      <c r="AN181" s="126" t="str">
        <f t="shared" si="10"/>
        <v>11A* + 0B* + 0C* +  0D</v>
      </c>
    </row>
    <row r="182" spans="1:40" s="87" customFormat="1" ht="31.5" x14ac:dyDescent="0.25">
      <c r="A182" s="75" t="s">
        <v>467</v>
      </c>
      <c r="B182" s="75" t="s">
        <v>25</v>
      </c>
      <c r="C182" s="77" t="s">
        <v>653</v>
      </c>
      <c r="D182" s="74" t="s">
        <v>879</v>
      </c>
      <c r="E182" s="74" t="s">
        <v>652</v>
      </c>
      <c r="F182" s="74" t="s">
        <v>299</v>
      </c>
      <c r="G182" s="74">
        <v>10</v>
      </c>
      <c r="H182" s="74" t="s">
        <v>299</v>
      </c>
      <c r="I182" s="74">
        <v>10</v>
      </c>
      <c r="J182" s="74" t="s">
        <v>299</v>
      </c>
      <c r="K182" s="74">
        <v>10</v>
      </c>
      <c r="L182" s="74" t="s">
        <v>299</v>
      </c>
      <c r="M182" s="74">
        <v>10</v>
      </c>
      <c r="N182" s="74" t="s">
        <v>299</v>
      </c>
      <c r="O182" s="74">
        <v>10</v>
      </c>
      <c r="P182" s="74" t="s">
        <v>299</v>
      </c>
      <c r="Q182" s="74">
        <v>10</v>
      </c>
      <c r="R182" s="74" t="s">
        <v>675</v>
      </c>
      <c r="S182" s="74">
        <f>VLOOKUP(R182,Sheet1!$B$2:$C$12,2,TRUE)</f>
        <v>7</v>
      </c>
      <c r="T182" s="75" t="s">
        <v>675</v>
      </c>
      <c r="U182" s="74">
        <f>VLOOKUP(T182,Sheet1!$B$2:$C$12,2,TRUE)</f>
        <v>7</v>
      </c>
      <c r="V182" s="74" t="str">
        <f>IFERROR(VLOOKUP($D182,'[1]Chi tiet'!$D$7:$L$389,8,0),0)</f>
        <v>A4</v>
      </c>
      <c r="W182" s="74">
        <f>VLOOKUP(V182,Sheet1!$B$2:$C$12,2,TRUE)</f>
        <v>7</v>
      </c>
      <c r="X182" s="74" t="str">
        <f>IFERROR(VLOOKUP($D182,'[2]Gui chi Quynh'!D$7:K$393,7,0),0)</f>
        <v>A4</v>
      </c>
      <c r="Y182" s="74">
        <f>VLOOKUP(X182,Sheet1!$B$2:$C$12,2,TRUE)</f>
        <v>7</v>
      </c>
      <c r="Z182" s="10" t="str">
        <f>IFERROR(VLOOKUP($D182,'[3]Chi tiet'!$D$7:$L$397,8,0),0)</f>
        <v>A4</v>
      </c>
      <c r="AA182" s="16">
        <f>VLOOKUP(Z182,[4]Sheet1!$B$2:$C$12,2,TRUE)</f>
        <v>7</v>
      </c>
      <c r="AB182" s="103">
        <f t="shared" si="11"/>
        <v>8.6363636363636367</v>
      </c>
      <c r="AC182" s="125" t="str">
        <f t="shared" si="9"/>
        <v>11A*</v>
      </c>
      <c r="AD182" s="86" t="s">
        <v>1054</v>
      </c>
      <c r="AE182" s="86" t="s">
        <v>1054</v>
      </c>
      <c r="AF182" s="86" t="s">
        <v>1054</v>
      </c>
      <c r="AG182" s="84"/>
      <c r="AH182" s="84"/>
      <c r="AI182" s="77"/>
      <c r="AJ182" s="193" t="s">
        <v>1054</v>
      </c>
      <c r="AK182" s="77"/>
      <c r="AL182" s="84"/>
      <c r="AM182" s="74"/>
      <c r="AN182" s="126" t="str">
        <f t="shared" si="10"/>
        <v>11A* + 0B* + 0C* +  0D</v>
      </c>
    </row>
    <row r="183" spans="1:40" s="87" customFormat="1" ht="31.5" x14ac:dyDescent="0.25">
      <c r="A183" s="75" t="s">
        <v>468</v>
      </c>
      <c r="B183" s="75" t="s">
        <v>27</v>
      </c>
      <c r="C183" s="77" t="s">
        <v>230</v>
      </c>
      <c r="D183" s="74" t="s">
        <v>880</v>
      </c>
      <c r="E183" s="74" t="s">
        <v>652</v>
      </c>
      <c r="F183" s="74" t="s">
        <v>299</v>
      </c>
      <c r="G183" s="74">
        <v>10</v>
      </c>
      <c r="H183" s="74" t="s">
        <v>299</v>
      </c>
      <c r="I183" s="74">
        <v>10</v>
      </c>
      <c r="J183" s="74" t="s">
        <v>299</v>
      </c>
      <c r="K183" s="74">
        <v>10</v>
      </c>
      <c r="L183" s="74" t="s">
        <v>299</v>
      </c>
      <c r="M183" s="74">
        <v>10</v>
      </c>
      <c r="N183" s="74" t="s">
        <v>299</v>
      </c>
      <c r="O183" s="74">
        <v>10</v>
      </c>
      <c r="P183" s="74" t="s">
        <v>299</v>
      </c>
      <c r="Q183" s="74">
        <v>10</v>
      </c>
      <c r="R183" s="74" t="s">
        <v>674</v>
      </c>
      <c r="S183" s="74">
        <f>VLOOKUP(R183,Sheet1!$B$2:$C$12,2,TRUE)</f>
        <v>8</v>
      </c>
      <c r="T183" s="75" t="s">
        <v>675</v>
      </c>
      <c r="U183" s="74">
        <f>VLOOKUP(T183,Sheet1!$B$2:$C$12,2,TRUE)</f>
        <v>7</v>
      </c>
      <c r="V183" s="74" t="str">
        <f>IFERROR(VLOOKUP($D183,'[1]Chi tiet'!$D$7:$L$389,8,0),0)</f>
        <v>A4</v>
      </c>
      <c r="W183" s="74">
        <f>VLOOKUP(V183,Sheet1!$B$2:$C$12,2,TRUE)</f>
        <v>7</v>
      </c>
      <c r="X183" s="74" t="str">
        <f>IFERROR(VLOOKUP($D183,'[2]Gui chi Quynh'!D$7:K$393,7,0),0)</f>
        <v>A4</v>
      </c>
      <c r="Y183" s="74">
        <f>VLOOKUP(X183,Sheet1!$B$2:$C$12,2,TRUE)</f>
        <v>7</v>
      </c>
      <c r="Z183" s="10" t="str">
        <f>IFERROR(VLOOKUP($D183,'[3]Chi tiet'!$D$7:$L$397,8,0),0)</f>
        <v>A4</v>
      </c>
      <c r="AA183" s="16">
        <f>VLOOKUP(Z183,[4]Sheet1!$B$2:$C$12,2,TRUE)</f>
        <v>7</v>
      </c>
      <c r="AB183" s="103">
        <f t="shared" si="11"/>
        <v>8.7272727272727266</v>
      </c>
      <c r="AC183" s="125" t="str">
        <f t="shared" si="9"/>
        <v>11A*</v>
      </c>
      <c r="AD183" s="86" t="s">
        <v>1054</v>
      </c>
      <c r="AE183" s="86" t="s">
        <v>1054</v>
      </c>
      <c r="AF183" s="86" t="s">
        <v>1054</v>
      </c>
      <c r="AG183" s="84"/>
      <c r="AH183" s="84"/>
      <c r="AI183" s="77"/>
      <c r="AJ183" s="193" t="s">
        <v>1054</v>
      </c>
      <c r="AK183" s="77"/>
      <c r="AL183" s="84"/>
      <c r="AM183" s="74"/>
      <c r="AN183" s="126" t="str">
        <f t="shared" si="10"/>
        <v>11A* + 0B* + 0C* +  0D</v>
      </c>
    </row>
    <row r="184" spans="1:40" s="87" customFormat="1" ht="31.5" x14ac:dyDescent="0.25">
      <c r="A184" s="75" t="s">
        <v>469</v>
      </c>
      <c r="B184" s="75" t="s">
        <v>33</v>
      </c>
      <c r="C184" s="77" t="s">
        <v>234</v>
      </c>
      <c r="D184" s="74" t="s">
        <v>883</v>
      </c>
      <c r="E184" s="74" t="s">
        <v>652</v>
      </c>
      <c r="F184" s="74" t="s">
        <v>299</v>
      </c>
      <c r="G184" s="74">
        <v>10</v>
      </c>
      <c r="H184" s="74" t="s">
        <v>299</v>
      </c>
      <c r="I184" s="74">
        <v>10</v>
      </c>
      <c r="J184" s="74" t="s">
        <v>299</v>
      </c>
      <c r="K184" s="74">
        <v>10</v>
      </c>
      <c r="L184" s="74" t="s">
        <v>299</v>
      </c>
      <c r="M184" s="74">
        <v>10</v>
      </c>
      <c r="N184" s="74" t="s">
        <v>299</v>
      </c>
      <c r="O184" s="74">
        <v>10</v>
      </c>
      <c r="P184" s="74" t="s">
        <v>299</v>
      </c>
      <c r="Q184" s="74">
        <v>10</v>
      </c>
      <c r="R184" s="74" t="s">
        <v>675</v>
      </c>
      <c r="S184" s="74">
        <f>VLOOKUP(R184,Sheet1!$B$2:$C$12,2,TRUE)</f>
        <v>7</v>
      </c>
      <c r="T184" s="75" t="s">
        <v>675</v>
      </c>
      <c r="U184" s="74">
        <f>VLOOKUP(T184,Sheet1!$B$2:$C$12,2,TRUE)</f>
        <v>7</v>
      </c>
      <c r="V184" s="74" t="str">
        <f>IFERROR(VLOOKUP($D184,'[1]Chi tiet'!$D$7:$L$389,8,0),0)</f>
        <v>A4</v>
      </c>
      <c r="W184" s="74">
        <f>VLOOKUP(V184,Sheet1!$B$2:$C$12,2,TRUE)</f>
        <v>7</v>
      </c>
      <c r="X184" s="74" t="str">
        <f>IFERROR(VLOOKUP($D184,'[2]Gui chi Quynh'!D$7:K$393,7,0),0)</f>
        <v>A4</v>
      </c>
      <c r="Y184" s="74">
        <f>VLOOKUP(X184,Sheet1!$B$2:$C$12,2,TRUE)</f>
        <v>7</v>
      </c>
      <c r="Z184" s="10" t="str">
        <f>IFERROR(VLOOKUP($D184,'[3]Chi tiet'!$D$7:$L$397,8,0),0)</f>
        <v>A4</v>
      </c>
      <c r="AA184" s="16">
        <f>VLOOKUP(Z184,[4]Sheet1!$B$2:$C$12,2,TRUE)</f>
        <v>7</v>
      </c>
      <c r="AB184" s="103">
        <f t="shared" si="11"/>
        <v>8.6363636363636367</v>
      </c>
      <c r="AC184" s="125" t="str">
        <f t="shared" si="9"/>
        <v>11A*</v>
      </c>
      <c r="AD184" s="86" t="s">
        <v>1054</v>
      </c>
      <c r="AE184" s="86" t="s">
        <v>1054</v>
      </c>
      <c r="AF184" s="86" t="s">
        <v>1054</v>
      </c>
      <c r="AG184" s="84"/>
      <c r="AH184" s="84"/>
      <c r="AI184" s="77"/>
      <c r="AJ184" s="193" t="s">
        <v>1054</v>
      </c>
      <c r="AK184" s="77"/>
      <c r="AL184" s="84"/>
      <c r="AM184" s="74"/>
      <c r="AN184" s="126" t="str">
        <f t="shared" si="10"/>
        <v>11A* + 0B* + 0C* +  0D</v>
      </c>
    </row>
    <row r="185" spans="1:40" s="87" customFormat="1" ht="31.5" x14ac:dyDescent="0.25">
      <c r="A185" s="75" t="s">
        <v>470</v>
      </c>
      <c r="B185" s="75" t="s">
        <v>35</v>
      </c>
      <c r="C185" s="77" t="s">
        <v>235</v>
      </c>
      <c r="D185" s="74" t="s">
        <v>884</v>
      </c>
      <c r="E185" s="74" t="s">
        <v>652</v>
      </c>
      <c r="F185" s="74" t="s">
        <v>299</v>
      </c>
      <c r="G185" s="74">
        <v>10</v>
      </c>
      <c r="H185" s="74" t="s">
        <v>299</v>
      </c>
      <c r="I185" s="74">
        <v>10</v>
      </c>
      <c r="J185" s="74" t="s">
        <v>299</v>
      </c>
      <c r="K185" s="74">
        <v>10</v>
      </c>
      <c r="L185" s="74" t="s">
        <v>299</v>
      </c>
      <c r="M185" s="74">
        <v>10</v>
      </c>
      <c r="N185" s="74" t="s">
        <v>299</v>
      </c>
      <c r="O185" s="74">
        <v>10</v>
      </c>
      <c r="P185" s="74" t="s">
        <v>299</v>
      </c>
      <c r="Q185" s="74">
        <v>10</v>
      </c>
      <c r="R185" s="74" t="s">
        <v>675</v>
      </c>
      <c r="S185" s="74">
        <f>VLOOKUP(R185,Sheet1!$B$2:$C$12,2,TRUE)</f>
        <v>7</v>
      </c>
      <c r="T185" s="75" t="s">
        <v>675</v>
      </c>
      <c r="U185" s="74">
        <f>VLOOKUP(T185,Sheet1!$B$2:$C$12,2,TRUE)</f>
        <v>7</v>
      </c>
      <c r="V185" s="74" t="str">
        <f>IFERROR(VLOOKUP($D185,'[1]Chi tiet'!$D$7:$L$389,8,0),0)</f>
        <v>A4</v>
      </c>
      <c r="W185" s="74">
        <f>VLOOKUP(V185,Sheet1!$B$2:$C$12,2,TRUE)</f>
        <v>7</v>
      </c>
      <c r="X185" s="74" t="str">
        <f>IFERROR(VLOOKUP($D185,'[2]Gui chi Quynh'!D$7:K$393,7,0),0)</f>
        <v>A4</v>
      </c>
      <c r="Y185" s="74">
        <f>VLOOKUP(X185,Sheet1!$B$2:$C$12,2,TRUE)</f>
        <v>7</v>
      </c>
      <c r="Z185" s="10" t="str">
        <f>IFERROR(VLOOKUP($D185,'[3]Chi tiet'!$D$7:$L$397,8,0),0)</f>
        <v>A4</v>
      </c>
      <c r="AA185" s="16">
        <f>VLOOKUP(Z185,[4]Sheet1!$B$2:$C$12,2,TRUE)</f>
        <v>7</v>
      </c>
      <c r="AB185" s="103">
        <f t="shared" si="11"/>
        <v>8.6363636363636367</v>
      </c>
      <c r="AC185" s="125" t="str">
        <f t="shared" si="9"/>
        <v>11A*</v>
      </c>
      <c r="AD185" s="86" t="s">
        <v>1054</v>
      </c>
      <c r="AE185" s="86" t="s">
        <v>1054</v>
      </c>
      <c r="AF185" s="86" t="s">
        <v>1054</v>
      </c>
      <c r="AG185" s="84"/>
      <c r="AH185" s="84"/>
      <c r="AI185" s="77"/>
      <c r="AJ185" s="193" t="s">
        <v>1054</v>
      </c>
      <c r="AK185" s="77"/>
      <c r="AL185" s="84"/>
      <c r="AM185" s="74"/>
      <c r="AN185" s="126" t="str">
        <f t="shared" si="10"/>
        <v>11A* + 0B* + 0C* +  0D</v>
      </c>
    </row>
    <row r="186" spans="1:40" s="87" customFormat="1" ht="31.5" x14ac:dyDescent="0.25">
      <c r="A186" s="75" t="s">
        <v>471</v>
      </c>
      <c r="B186" s="75" t="s">
        <v>37</v>
      </c>
      <c r="C186" s="77" t="s">
        <v>237</v>
      </c>
      <c r="D186" s="74" t="s">
        <v>885</v>
      </c>
      <c r="E186" s="74" t="s">
        <v>652</v>
      </c>
      <c r="F186" s="74" t="s">
        <v>299</v>
      </c>
      <c r="G186" s="74">
        <v>10</v>
      </c>
      <c r="H186" s="74" t="s">
        <v>299</v>
      </c>
      <c r="I186" s="74">
        <v>10</v>
      </c>
      <c r="J186" s="74" t="s">
        <v>299</v>
      </c>
      <c r="K186" s="74">
        <v>10</v>
      </c>
      <c r="L186" s="74" t="s">
        <v>299</v>
      </c>
      <c r="M186" s="74">
        <v>10</v>
      </c>
      <c r="N186" s="74" t="s">
        <v>299</v>
      </c>
      <c r="O186" s="74">
        <v>10</v>
      </c>
      <c r="P186" s="74" t="s">
        <v>299</v>
      </c>
      <c r="Q186" s="74">
        <v>10</v>
      </c>
      <c r="R186" s="74" t="s">
        <v>675</v>
      </c>
      <c r="S186" s="74">
        <f>VLOOKUP(R186,Sheet1!$B$2:$C$12,2,TRUE)</f>
        <v>7</v>
      </c>
      <c r="T186" s="75" t="s">
        <v>675</v>
      </c>
      <c r="U186" s="74">
        <f>VLOOKUP(T186,Sheet1!$B$2:$C$12,2,TRUE)</f>
        <v>7</v>
      </c>
      <c r="V186" s="74" t="str">
        <f>IFERROR(VLOOKUP($D186,'[1]Chi tiet'!$D$7:$L$389,8,0),0)</f>
        <v>A4</v>
      </c>
      <c r="W186" s="74">
        <f>VLOOKUP(V186,Sheet1!$B$2:$C$12,2,TRUE)</f>
        <v>7</v>
      </c>
      <c r="X186" s="74" t="str">
        <f>IFERROR(VLOOKUP($D186,'[2]Gui chi Quynh'!D$7:K$393,7,0),0)</f>
        <v>A4</v>
      </c>
      <c r="Y186" s="74">
        <f>VLOOKUP(X186,Sheet1!$B$2:$C$12,2,TRUE)</f>
        <v>7</v>
      </c>
      <c r="Z186" s="10" t="str">
        <f>IFERROR(VLOOKUP($D186,'[3]Chi tiet'!$D$7:$L$397,8,0),0)</f>
        <v>A4</v>
      </c>
      <c r="AA186" s="16">
        <f>VLOOKUP(Z186,[4]Sheet1!$B$2:$C$12,2,TRUE)</f>
        <v>7</v>
      </c>
      <c r="AB186" s="103">
        <f t="shared" si="11"/>
        <v>8.6363636363636367</v>
      </c>
      <c r="AC186" s="125" t="str">
        <f t="shared" si="9"/>
        <v>11A*</v>
      </c>
      <c r="AD186" s="86" t="s">
        <v>1054</v>
      </c>
      <c r="AE186" s="86" t="s">
        <v>1054</v>
      </c>
      <c r="AF186" s="86" t="s">
        <v>1054</v>
      </c>
      <c r="AG186" s="84"/>
      <c r="AH186" s="84"/>
      <c r="AI186" s="77"/>
      <c r="AJ186" s="193" t="s">
        <v>1054</v>
      </c>
      <c r="AK186" s="77"/>
      <c r="AL186" s="84"/>
      <c r="AM186" s="74"/>
      <c r="AN186" s="126" t="str">
        <f t="shared" si="10"/>
        <v>11A* + 0B* + 0C* +  0D</v>
      </c>
    </row>
    <row r="187" spans="1:40" s="87" customFormat="1" ht="31.5" x14ac:dyDescent="0.25">
      <c r="A187" s="75" t="s">
        <v>472</v>
      </c>
      <c r="B187" s="75" t="s">
        <v>38</v>
      </c>
      <c r="C187" s="77" t="s">
        <v>238</v>
      </c>
      <c r="D187" s="74" t="s">
        <v>886</v>
      </c>
      <c r="E187" s="74" t="s">
        <v>652</v>
      </c>
      <c r="F187" s="74" t="s">
        <v>299</v>
      </c>
      <c r="G187" s="74">
        <v>10</v>
      </c>
      <c r="H187" s="74" t="s">
        <v>299</v>
      </c>
      <c r="I187" s="74">
        <v>10</v>
      </c>
      <c r="J187" s="74" t="s">
        <v>299</v>
      </c>
      <c r="K187" s="74">
        <v>10</v>
      </c>
      <c r="L187" s="74" t="s">
        <v>299</v>
      </c>
      <c r="M187" s="74">
        <v>10</v>
      </c>
      <c r="N187" s="74" t="s">
        <v>299</v>
      </c>
      <c r="O187" s="74">
        <v>10</v>
      </c>
      <c r="P187" s="74" t="s">
        <v>299</v>
      </c>
      <c r="Q187" s="74">
        <v>10</v>
      </c>
      <c r="R187" s="74" t="s">
        <v>675</v>
      </c>
      <c r="S187" s="74">
        <f>VLOOKUP(R187,Sheet1!$B$2:$C$12,2,TRUE)</f>
        <v>7</v>
      </c>
      <c r="T187" s="75" t="s">
        <v>675</v>
      </c>
      <c r="U187" s="74">
        <f>VLOOKUP(T187,Sheet1!$B$2:$C$12,2,TRUE)</f>
        <v>7</v>
      </c>
      <c r="V187" s="74" t="str">
        <f>IFERROR(VLOOKUP($D187,'[1]Chi tiet'!$D$7:$L$389,8,0),0)</f>
        <v>A4</v>
      </c>
      <c r="W187" s="74">
        <f>VLOOKUP(V187,Sheet1!$B$2:$C$12,2,TRUE)</f>
        <v>7</v>
      </c>
      <c r="X187" s="74" t="str">
        <f>IFERROR(VLOOKUP($D187,'[2]Gui chi Quynh'!D$7:K$393,7,0),0)</f>
        <v>A4</v>
      </c>
      <c r="Y187" s="74">
        <f>VLOOKUP(X187,Sheet1!$B$2:$C$12,2,TRUE)</f>
        <v>7</v>
      </c>
      <c r="Z187" s="10" t="str">
        <f>IFERROR(VLOOKUP($D187,'[3]Chi tiet'!$D$7:$L$397,8,0),0)</f>
        <v>A4</v>
      </c>
      <c r="AA187" s="16">
        <f>VLOOKUP(Z187,[4]Sheet1!$B$2:$C$12,2,TRUE)</f>
        <v>7</v>
      </c>
      <c r="AB187" s="103">
        <f t="shared" si="11"/>
        <v>8.6363636363636367</v>
      </c>
      <c r="AC187" s="125" t="str">
        <f t="shared" si="9"/>
        <v>11A*</v>
      </c>
      <c r="AD187" s="86" t="s">
        <v>1054</v>
      </c>
      <c r="AE187" s="86" t="s">
        <v>1054</v>
      </c>
      <c r="AF187" s="86" t="s">
        <v>1054</v>
      </c>
      <c r="AG187" s="84"/>
      <c r="AH187" s="91"/>
      <c r="AI187" s="77"/>
      <c r="AJ187" s="193" t="s">
        <v>1054</v>
      </c>
      <c r="AK187" s="77"/>
      <c r="AL187" s="84"/>
      <c r="AM187" s="74"/>
      <c r="AN187" s="126" t="str">
        <f t="shared" si="10"/>
        <v>11A* + 0B* + 0C* +  0D</v>
      </c>
    </row>
    <row r="188" spans="1:40" s="87" customFormat="1" ht="31.5" x14ac:dyDescent="0.25">
      <c r="A188" s="75" t="s">
        <v>473</v>
      </c>
      <c r="B188" s="75" t="s">
        <v>40</v>
      </c>
      <c r="C188" s="77" t="s">
        <v>239</v>
      </c>
      <c r="D188" s="74" t="s">
        <v>887</v>
      </c>
      <c r="E188" s="74" t="s">
        <v>652</v>
      </c>
      <c r="F188" s="74" t="s">
        <v>299</v>
      </c>
      <c r="G188" s="74">
        <v>10</v>
      </c>
      <c r="H188" s="74" t="s">
        <v>299</v>
      </c>
      <c r="I188" s="74">
        <v>10</v>
      </c>
      <c r="J188" s="74" t="s">
        <v>299</v>
      </c>
      <c r="K188" s="74">
        <v>10</v>
      </c>
      <c r="L188" s="74" t="s">
        <v>299</v>
      </c>
      <c r="M188" s="74">
        <v>10</v>
      </c>
      <c r="N188" s="74" t="s">
        <v>299</v>
      </c>
      <c r="O188" s="74">
        <v>10</v>
      </c>
      <c r="P188" s="74" t="s">
        <v>299</v>
      </c>
      <c r="Q188" s="74">
        <v>10</v>
      </c>
      <c r="R188" s="74" t="s">
        <v>675</v>
      </c>
      <c r="S188" s="74">
        <f>VLOOKUP(R188,Sheet1!$B$2:$C$12,2,TRUE)</f>
        <v>7</v>
      </c>
      <c r="T188" s="75" t="s">
        <v>675</v>
      </c>
      <c r="U188" s="74">
        <f>VLOOKUP(T188,Sheet1!$B$2:$C$12,2,TRUE)</f>
        <v>7</v>
      </c>
      <c r="V188" s="74" t="str">
        <f>IFERROR(VLOOKUP($D188,'[1]Chi tiet'!$D$7:$L$389,8,0),0)</f>
        <v>A4</v>
      </c>
      <c r="W188" s="74">
        <f>VLOOKUP(V188,Sheet1!$B$2:$C$12,2,TRUE)</f>
        <v>7</v>
      </c>
      <c r="X188" s="74" t="str">
        <f>IFERROR(VLOOKUP($D188,'[2]Gui chi Quynh'!D$7:K$393,7,0),0)</f>
        <v>A4</v>
      </c>
      <c r="Y188" s="74">
        <f>VLOOKUP(X188,Sheet1!$B$2:$C$12,2,TRUE)</f>
        <v>7</v>
      </c>
      <c r="Z188" s="10" t="str">
        <f>IFERROR(VLOOKUP($D188,'[3]Chi tiet'!$D$7:$L$397,8,0),0)</f>
        <v>A4</v>
      </c>
      <c r="AA188" s="16">
        <f>VLOOKUP(Z188,[4]Sheet1!$B$2:$C$12,2,TRUE)</f>
        <v>7</v>
      </c>
      <c r="AB188" s="103">
        <f t="shared" si="11"/>
        <v>8.6363636363636367</v>
      </c>
      <c r="AC188" s="125" t="str">
        <f t="shared" si="9"/>
        <v>11A*</v>
      </c>
      <c r="AD188" s="86" t="s">
        <v>1054</v>
      </c>
      <c r="AE188" s="86" t="s">
        <v>1054</v>
      </c>
      <c r="AF188" s="86" t="s">
        <v>1054</v>
      </c>
      <c r="AG188" s="84"/>
      <c r="AH188" s="84"/>
      <c r="AI188" s="77"/>
      <c r="AJ188" s="193" t="s">
        <v>1054</v>
      </c>
      <c r="AK188" s="77"/>
      <c r="AL188" s="84"/>
      <c r="AM188" s="74"/>
      <c r="AN188" s="126" t="str">
        <f t="shared" si="10"/>
        <v>11A* + 0B* + 0C* +  0D</v>
      </c>
    </row>
    <row r="189" spans="1:40" s="87" customFormat="1" ht="31.5" x14ac:dyDescent="0.25">
      <c r="A189" s="75" t="s">
        <v>474</v>
      </c>
      <c r="B189" s="75" t="s">
        <v>42</v>
      </c>
      <c r="C189" s="77" t="s">
        <v>241</v>
      </c>
      <c r="D189" s="74" t="s">
        <v>888</v>
      </c>
      <c r="E189" s="74" t="s">
        <v>652</v>
      </c>
      <c r="F189" s="74" t="s">
        <v>299</v>
      </c>
      <c r="G189" s="74">
        <v>10</v>
      </c>
      <c r="H189" s="74" t="s">
        <v>299</v>
      </c>
      <c r="I189" s="74">
        <v>10</v>
      </c>
      <c r="J189" s="74" t="s">
        <v>299</v>
      </c>
      <c r="K189" s="74">
        <v>10</v>
      </c>
      <c r="L189" s="74" t="s">
        <v>299</v>
      </c>
      <c r="M189" s="74">
        <v>10</v>
      </c>
      <c r="N189" s="74" t="s">
        <v>299</v>
      </c>
      <c r="O189" s="74">
        <v>10</v>
      </c>
      <c r="P189" s="74" t="s">
        <v>299</v>
      </c>
      <c r="Q189" s="74">
        <v>10</v>
      </c>
      <c r="R189" s="74" t="s">
        <v>673</v>
      </c>
      <c r="S189" s="74">
        <f>VLOOKUP(R189,Sheet1!$B$2:$C$12,2,TRUE)</f>
        <v>9</v>
      </c>
      <c r="T189" s="75" t="s">
        <v>674</v>
      </c>
      <c r="U189" s="74">
        <f>VLOOKUP(T189,Sheet1!$B$2:$C$12,2,TRUE)</f>
        <v>8</v>
      </c>
      <c r="V189" s="74" t="str">
        <f>IFERROR(VLOOKUP($D189,'[1]Chi tiet'!$D$7:$L$389,8,0),0)</f>
        <v>A2</v>
      </c>
      <c r="W189" s="74">
        <f>VLOOKUP(V189,Sheet1!$B$2:$C$12,2,TRUE)</f>
        <v>9</v>
      </c>
      <c r="X189" s="74" t="str">
        <f>IFERROR(VLOOKUP($D189,'[2]Gui chi Quynh'!D$7:K$393,7,0),0)</f>
        <v>A2</v>
      </c>
      <c r="Y189" s="74">
        <f>VLOOKUP(X189,Sheet1!$B$2:$C$12,2,TRUE)</f>
        <v>9</v>
      </c>
      <c r="Z189" s="10" t="str">
        <f>IFERROR(VLOOKUP($D189,'[3]Chi tiet'!$D$7:$L$397,8,0),0)</f>
        <v>A3</v>
      </c>
      <c r="AA189" s="16">
        <f>VLOOKUP(Z189,[4]Sheet1!$B$2:$C$12,2,TRUE)</f>
        <v>8</v>
      </c>
      <c r="AB189" s="103">
        <f t="shared" si="11"/>
        <v>9.3636363636363633</v>
      </c>
      <c r="AC189" s="125" t="str">
        <f t="shared" si="9"/>
        <v>11A*</v>
      </c>
      <c r="AD189" s="74" t="s">
        <v>1054</v>
      </c>
      <c r="AE189" s="74" t="s">
        <v>1054</v>
      </c>
      <c r="AF189" s="74" t="s">
        <v>1054</v>
      </c>
      <c r="AG189" s="84"/>
      <c r="AH189" s="84"/>
      <c r="AI189" s="77"/>
      <c r="AJ189" s="194" t="s">
        <v>1054</v>
      </c>
      <c r="AK189" s="77"/>
      <c r="AL189" s="84"/>
      <c r="AM189" s="74"/>
      <c r="AN189" s="126" t="str">
        <f t="shared" si="10"/>
        <v>11A* + 0B* + 0C* +  0D</v>
      </c>
    </row>
    <row r="190" spans="1:40" s="87" customFormat="1" ht="31.5" x14ac:dyDescent="0.25">
      <c r="A190" s="75" t="s">
        <v>475</v>
      </c>
      <c r="B190" s="75" t="s">
        <v>43</v>
      </c>
      <c r="C190" s="77" t="s">
        <v>243</v>
      </c>
      <c r="D190" s="74" t="s">
        <v>889</v>
      </c>
      <c r="E190" s="74" t="s">
        <v>652</v>
      </c>
      <c r="F190" s="74" t="s">
        <v>299</v>
      </c>
      <c r="G190" s="74">
        <v>10</v>
      </c>
      <c r="H190" s="74" t="s">
        <v>299</v>
      </c>
      <c r="I190" s="74">
        <v>10</v>
      </c>
      <c r="J190" s="74" t="s">
        <v>299</v>
      </c>
      <c r="K190" s="74">
        <v>10</v>
      </c>
      <c r="L190" s="74" t="s">
        <v>299</v>
      </c>
      <c r="M190" s="74">
        <v>10</v>
      </c>
      <c r="N190" s="74" t="s">
        <v>299</v>
      </c>
      <c r="O190" s="74">
        <v>10</v>
      </c>
      <c r="P190" s="74" t="s">
        <v>299</v>
      </c>
      <c r="Q190" s="74">
        <v>10</v>
      </c>
      <c r="R190" s="74" t="s">
        <v>675</v>
      </c>
      <c r="S190" s="74">
        <f>VLOOKUP(R190,Sheet1!$B$2:$C$12,2,TRUE)</f>
        <v>7</v>
      </c>
      <c r="T190" s="75" t="s">
        <v>674</v>
      </c>
      <c r="U190" s="74">
        <f>VLOOKUP(T190,Sheet1!$B$2:$C$12,2,TRUE)</f>
        <v>8</v>
      </c>
      <c r="V190" s="74" t="str">
        <f>IFERROR(VLOOKUP($D190,'[1]Chi tiet'!$D$7:$L$389,8,0),0)</f>
        <v>A3</v>
      </c>
      <c r="W190" s="74">
        <f>VLOOKUP(V190,Sheet1!$B$2:$C$12,2,TRUE)</f>
        <v>8</v>
      </c>
      <c r="X190" s="74" t="str">
        <f>IFERROR(VLOOKUP($D190,'[2]Gui chi Quynh'!D$7:K$393,7,0),0)</f>
        <v>A4</v>
      </c>
      <c r="Y190" s="74">
        <f>VLOOKUP(X190,Sheet1!$B$2:$C$12,2,TRUE)</f>
        <v>7</v>
      </c>
      <c r="Z190" s="10" t="str">
        <f>IFERROR(VLOOKUP($D190,'[3]Chi tiet'!$D$7:$L$397,8,0),0)</f>
        <v>A4</v>
      </c>
      <c r="AA190" s="16">
        <f>VLOOKUP(Z190,[4]Sheet1!$B$2:$C$12,2,TRUE)</f>
        <v>7</v>
      </c>
      <c r="AB190" s="103">
        <f t="shared" si="11"/>
        <v>8.8181818181818183</v>
      </c>
      <c r="AC190" s="125" t="str">
        <f t="shared" si="9"/>
        <v>11A*</v>
      </c>
      <c r="AD190" s="74" t="s">
        <v>1054</v>
      </c>
      <c r="AE190" s="74" t="s">
        <v>1054</v>
      </c>
      <c r="AF190" s="74" t="s">
        <v>1054</v>
      </c>
      <c r="AG190" s="84"/>
      <c r="AH190" s="84"/>
      <c r="AI190" s="77"/>
      <c r="AJ190" s="194" t="s">
        <v>1054</v>
      </c>
      <c r="AK190" s="77"/>
      <c r="AL190" s="84"/>
      <c r="AM190" s="74"/>
      <c r="AN190" s="126" t="str">
        <f t="shared" si="10"/>
        <v>11A* + 0B* + 0C* +  0D</v>
      </c>
    </row>
    <row r="191" spans="1:40" s="87" customFormat="1" ht="31.5" x14ac:dyDescent="0.25">
      <c r="A191" s="75" t="s">
        <v>476</v>
      </c>
      <c r="B191" s="75" t="s">
        <v>45</v>
      </c>
      <c r="C191" s="77" t="s">
        <v>244</v>
      </c>
      <c r="D191" s="74" t="s">
        <v>890</v>
      </c>
      <c r="E191" s="74" t="s">
        <v>652</v>
      </c>
      <c r="F191" s="74" t="s">
        <v>299</v>
      </c>
      <c r="G191" s="74">
        <v>10</v>
      </c>
      <c r="H191" s="74" t="s">
        <v>299</v>
      </c>
      <c r="I191" s="74">
        <v>10</v>
      </c>
      <c r="J191" s="74" t="s">
        <v>299</v>
      </c>
      <c r="K191" s="74">
        <v>10</v>
      </c>
      <c r="L191" s="74" t="s">
        <v>299</v>
      </c>
      <c r="M191" s="74">
        <v>10</v>
      </c>
      <c r="N191" s="74" t="s">
        <v>299</v>
      </c>
      <c r="O191" s="74">
        <v>10</v>
      </c>
      <c r="P191" s="74" t="s">
        <v>299</v>
      </c>
      <c r="Q191" s="74">
        <v>10</v>
      </c>
      <c r="R191" s="74" t="s">
        <v>674</v>
      </c>
      <c r="S191" s="74">
        <f>VLOOKUP(R191,Sheet1!$B$2:$C$12,2,TRUE)</f>
        <v>8</v>
      </c>
      <c r="T191" s="75" t="s">
        <v>674</v>
      </c>
      <c r="U191" s="74">
        <f>VLOOKUP(T191,Sheet1!$B$2:$C$12,2,TRUE)</f>
        <v>8</v>
      </c>
      <c r="V191" s="74" t="str">
        <f>IFERROR(VLOOKUP($D191,'[1]Chi tiet'!$D$7:$L$389,8,0),0)</f>
        <v>A4</v>
      </c>
      <c r="W191" s="74">
        <f>VLOOKUP(V191,Sheet1!$B$2:$C$12,2,TRUE)</f>
        <v>7</v>
      </c>
      <c r="X191" s="74" t="str">
        <f>IFERROR(VLOOKUP($D191,'[2]Gui chi Quynh'!D$7:K$393,7,0),0)</f>
        <v>A3</v>
      </c>
      <c r="Y191" s="74">
        <f>VLOOKUP(X191,Sheet1!$B$2:$C$12,2,TRUE)</f>
        <v>8</v>
      </c>
      <c r="Z191" s="10" t="str">
        <f>IFERROR(VLOOKUP($D191,'[3]Chi tiet'!$D$7:$L$397,8,0),0)</f>
        <v>A4</v>
      </c>
      <c r="AA191" s="16">
        <f>VLOOKUP(Z191,[4]Sheet1!$B$2:$C$12,2,TRUE)</f>
        <v>7</v>
      </c>
      <c r="AB191" s="103">
        <f t="shared" si="11"/>
        <v>8.9090909090909083</v>
      </c>
      <c r="AC191" s="125" t="str">
        <f t="shared" si="9"/>
        <v>11A*</v>
      </c>
      <c r="AD191" s="74" t="s">
        <v>1054</v>
      </c>
      <c r="AE191" s="74" t="s">
        <v>1054</v>
      </c>
      <c r="AF191" s="74" t="s">
        <v>1054</v>
      </c>
      <c r="AG191" s="84"/>
      <c r="AH191" s="84"/>
      <c r="AI191" s="77"/>
      <c r="AJ191" s="194" t="s">
        <v>1054</v>
      </c>
      <c r="AK191" s="77"/>
      <c r="AL191" s="84"/>
      <c r="AM191" s="74"/>
      <c r="AN191" s="126" t="str">
        <f t="shared" si="10"/>
        <v>11A* + 0B* + 0C* +  0D</v>
      </c>
    </row>
    <row r="192" spans="1:40" s="87" customFormat="1" ht="31.5" x14ac:dyDescent="0.25">
      <c r="A192" s="75" t="s">
        <v>477</v>
      </c>
      <c r="B192" s="75" t="s">
        <v>316</v>
      </c>
      <c r="C192" s="77" t="s">
        <v>246</v>
      </c>
      <c r="D192" s="74" t="s">
        <v>892</v>
      </c>
      <c r="E192" s="74" t="s">
        <v>652</v>
      </c>
      <c r="F192" s="74" t="s">
        <v>299</v>
      </c>
      <c r="G192" s="74">
        <v>10</v>
      </c>
      <c r="H192" s="74" t="s">
        <v>299</v>
      </c>
      <c r="I192" s="74">
        <v>10</v>
      </c>
      <c r="J192" s="74" t="s">
        <v>299</v>
      </c>
      <c r="K192" s="74">
        <v>10</v>
      </c>
      <c r="L192" s="74" t="s">
        <v>299</v>
      </c>
      <c r="M192" s="74">
        <v>10</v>
      </c>
      <c r="N192" s="74" t="s">
        <v>299</v>
      </c>
      <c r="O192" s="74">
        <v>10</v>
      </c>
      <c r="P192" s="74" t="s">
        <v>299</v>
      </c>
      <c r="Q192" s="74">
        <v>10</v>
      </c>
      <c r="R192" s="74" t="s">
        <v>675</v>
      </c>
      <c r="S192" s="74">
        <f>VLOOKUP(R192,Sheet1!$B$2:$C$12,2,TRUE)</f>
        <v>7</v>
      </c>
      <c r="T192" s="75" t="s">
        <v>675</v>
      </c>
      <c r="U192" s="74">
        <f>VLOOKUP(T192,Sheet1!$B$2:$C$12,2,TRUE)</f>
        <v>7</v>
      </c>
      <c r="V192" s="74" t="str">
        <f>IFERROR(VLOOKUP($D192,'[1]Chi tiet'!$D$7:$L$389,8,0),0)</f>
        <v>A4</v>
      </c>
      <c r="W192" s="74">
        <f>VLOOKUP(V192,Sheet1!$B$2:$C$12,2,TRUE)</f>
        <v>7</v>
      </c>
      <c r="X192" s="74" t="str">
        <f>IFERROR(VLOOKUP($D192,'[2]Gui chi Quynh'!D$7:K$393,7,0),0)</f>
        <v>A4</v>
      </c>
      <c r="Y192" s="74">
        <f>VLOOKUP(X192,Sheet1!$B$2:$C$12,2,TRUE)</f>
        <v>7</v>
      </c>
      <c r="Z192" s="10" t="str">
        <f>IFERROR(VLOOKUP($D192,'[3]Chi tiet'!$D$7:$L$397,8,0),0)</f>
        <v>A4</v>
      </c>
      <c r="AA192" s="16">
        <f>VLOOKUP(Z192,[4]Sheet1!$B$2:$C$12,2,TRUE)</f>
        <v>7</v>
      </c>
      <c r="AB192" s="103">
        <f t="shared" si="11"/>
        <v>8.6363636363636367</v>
      </c>
      <c r="AC192" s="125" t="str">
        <f t="shared" si="9"/>
        <v>11A*</v>
      </c>
      <c r="AD192" s="74" t="s">
        <v>1054</v>
      </c>
      <c r="AE192" s="74" t="s">
        <v>1054</v>
      </c>
      <c r="AF192" s="74" t="s">
        <v>1054</v>
      </c>
      <c r="AG192" s="84"/>
      <c r="AH192" s="84"/>
      <c r="AI192" s="77"/>
      <c r="AJ192" s="194" t="s">
        <v>1054</v>
      </c>
      <c r="AK192" s="77"/>
      <c r="AL192" s="84"/>
      <c r="AM192" s="74"/>
      <c r="AN192" s="126" t="str">
        <f t="shared" si="10"/>
        <v>11A* + 0B* + 0C* +  0D</v>
      </c>
    </row>
    <row r="193" spans="1:40" s="87" customFormat="1" ht="31.5" x14ac:dyDescent="0.25">
      <c r="A193" s="75" t="s">
        <v>478</v>
      </c>
      <c r="B193" s="75" t="s">
        <v>318</v>
      </c>
      <c r="C193" s="77" t="s">
        <v>294</v>
      </c>
      <c r="D193" s="74" t="s">
        <v>894</v>
      </c>
      <c r="E193" s="74" t="s">
        <v>652</v>
      </c>
      <c r="F193" s="74" t="s">
        <v>299</v>
      </c>
      <c r="G193" s="74">
        <v>10</v>
      </c>
      <c r="H193" s="74" t="s">
        <v>299</v>
      </c>
      <c r="I193" s="74">
        <v>10</v>
      </c>
      <c r="J193" s="74" t="s">
        <v>299</v>
      </c>
      <c r="K193" s="74">
        <v>10</v>
      </c>
      <c r="L193" s="74" t="s">
        <v>299</v>
      </c>
      <c r="M193" s="74">
        <v>10</v>
      </c>
      <c r="N193" s="74" t="s">
        <v>299</v>
      </c>
      <c r="O193" s="74">
        <v>10</v>
      </c>
      <c r="P193" s="74" t="s">
        <v>299</v>
      </c>
      <c r="Q193" s="74">
        <v>10</v>
      </c>
      <c r="R193" s="74" t="s">
        <v>675</v>
      </c>
      <c r="S193" s="74">
        <f>VLOOKUP(R193,Sheet1!$B$2:$C$12,2,TRUE)</f>
        <v>7</v>
      </c>
      <c r="T193" s="75" t="s">
        <v>675</v>
      </c>
      <c r="U193" s="74">
        <f>VLOOKUP(T193,Sheet1!$B$2:$C$12,2,TRUE)</f>
        <v>7</v>
      </c>
      <c r="V193" s="74" t="str">
        <f>IFERROR(VLOOKUP($D193,'[1]Chi tiet'!$D$7:$L$389,8,0),0)</f>
        <v>A4</v>
      </c>
      <c r="W193" s="74">
        <f>VLOOKUP(V193,Sheet1!$B$2:$C$12,2,TRUE)</f>
        <v>7</v>
      </c>
      <c r="X193" s="74" t="str">
        <f>IFERROR(VLOOKUP($D193,'[2]Gui chi Quynh'!D$7:K$393,7,0),0)</f>
        <v>A4</v>
      </c>
      <c r="Y193" s="74">
        <f>VLOOKUP(X193,Sheet1!$B$2:$C$12,2,TRUE)</f>
        <v>7</v>
      </c>
      <c r="Z193" s="10" t="str">
        <f>IFERROR(VLOOKUP($D193,'[3]Chi tiet'!$D$7:$L$397,8,0),0)</f>
        <v>A4</v>
      </c>
      <c r="AA193" s="16">
        <f>VLOOKUP(Z193,[4]Sheet1!$B$2:$C$12,2,TRUE)</f>
        <v>7</v>
      </c>
      <c r="AB193" s="103">
        <f t="shared" si="11"/>
        <v>8.6363636363636367</v>
      </c>
      <c r="AC193" s="125" t="str">
        <f t="shared" si="9"/>
        <v>11A*</v>
      </c>
      <c r="AD193" s="86" t="s">
        <v>1054</v>
      </c>
      <c r="AE193" s="86" t="s">
        <v>1054</v>
      </c>
      <c r="AF193" s="86" t="s">
        <v>1054</v>
      </c>
      <c r="AG193" s="84"/>
      <c r="AH193" s="84"/>
      <c r="AI193" s="77"/>
      <c r="AJ193" s="193" t="s">
        <v>1054</v>
      </c>
      <c r="AK193" s="77"/>
      <c r="AL193" s="84"/>
      <c r="AM193" s="74"/>
      <c r="AN193" s="126" t="str">
        <f t="shared" si="10"/>
        <v>11A* + 0B* + 0C* +  0D</v>
      </c>
    </row>
    <row r="194" spans="1:40" s="87" customFormat="1" ht="24.75" customHeight="1" x14ac:dyDescent="0.25">
      <c r="A194" s="75" t="s">
        <v>479</v>
      </c>
      <c r="B194" s="75" t="s">
        <v>307</v>
      </c>
      <c r="C194" s="77" t="s">
        <v>146</v>
      </c>
      <c r="D194" s="74" t="s">
        <v>895</v>
      </c>
      <c r="E194" s="74" t="s">
        <v>626</v>
      </c>
      <c r="F194" s="74" t="s">
        <v>299</v>
      </c>
      <c r="G194" s="74">
        <v>10</v>
      </c>
      <c r="H194" s="74" t="s">
        <v>299</v>
      </c>
      <c r="I194" s="74">
        <v>10</v>
      </c>
      <c r="J194" s="74" t="s">
        <v>299</v>
      </c>
      <c r="K194" s="74">
        <v>10</v>
      </c>
      <c r="L194" s="74" t="s">
        <v>299</v>
      </c>
      <c r="M194" s="74">
        <v>10</v>
      </c>
      <c r="N194" s="74" t="s">
        <v>299</v>
      </c>
      <c r="O194" s="74">
        <v>10</v>
      </c>
      <c r="P194" s="74" t="s">
        <v>299</v>
      </c>
      <c r="Q194" s="74">
        <v>10</v>
      </c>
      <c r="R194" s="74" t="s">
        <v>672</v>
      </c>
      <c r="S194" s="74">
        <f>VLOOKUP(R194,Sheet1!$B$2:$C$12,2,TRUE)</f>
        <v>10</v>
      </c>
      <c r="T194" s="75" t="s">
        <v>672</v>
      </c>
      <c r="U194" s="74">
        <f>VLOOKUP(T194,Sheet1!$B$2:$C$12,2,TRUE)</f>
        <v>10</v>
      </c>
      <c r="V194" s="74" t="str">
        <f>IFERROR(VLOOKUP($D194,'[1]Chi tiet'!$D$7:$L$389,8,0),0)</f>
        <v>A1</v>
      </c>
      <c r="W194" s="74">
        <f>VLOOKUP(V194,Sheet1!$B$2:$C$12,2,TRUE)</f>
        <v>10</v>
      </c>
      <c r="X194" s="74" t="str">
        <f>IFERROR(VLOOKUP($D194,'[2]Gui chi Quynh'!D$7:K$393,7,0),0)</f>
        <v>A1</v>
      </c>
      <c r="Y194" s="74">
        <f>VLOOKUP(X194,Sheet1!$B$2:$C$12,2,TRUE)</f>
        <v>10</v>
      </c>
      <c r="Z194" s="10" t="str">
        <f>IFERROR(VLOOKUP($D194,'[3]Chi tiet'!$D$7:$L$397,8,0),0)</f>
        <v>A1</v>
      </c>
      <c r="AA194" s="16">
        <f>VLOOKUP(Z194,[4]Sheet1!$B$2:$C$12,2,TRUE)</f>
        <v>10</v>
      </c>
      <c r="AB194" s="103">
        <f t="shared" si="11"/>
        <v>10</v>
      </c>
      <c r="AC194" s="125" t="str">
        <f t="shared" si="9"/>
        <v>11A*</v>
      </c>
      <c r="AD194" s="86" t="s">
        <v>1054</v>
      </c>
      <c r="AE194" s="86" t="s">
        <v>1054</v>
      </c>
      <c r="AF194" s="86" t="s">
        <v>1054</v>
      </c>
      <c r="AG194" s="84"/>
      <c r="AH194" s="86" t="s">
        <v>1054</v>
      </c>
      <c r="AI194" s="77"/>
      <c r="AJ194" s="193" t="s">
        <v>1054</v>
      </c>
      <c r="AK194" s="77"/>
      <c r="AL194" s="84"/>
      <c r="AM194" s="74"/>
      <c r="AN194" s="126" t="str">
        <f t="shared" si="10"/>
        <v>11A* + 0B* + 0C* +  0D</v>
      </c>
    </row>
    <row r="195" spans="1:40" s="87" customFormat="1" ht="24.75" customHeight="1" x14ac:dyDescent="0.25">
      <c r="A195" s="75" t="s">
        <v>480</v>
      </c>
      <c r="B195" s="75" t="s">
        <v>308</v>
      </c>
      <c r="C195" s="77" t="s">
        <v>147</v>
      </c>
      <c r="D195" s="74" t="s">
        <v>896</v>
      </c>
      <c r="E195" s="74" t="s">
        <v>626</v>
      </c>
      <c r="F195" s="74" t="s">
        <v>299</v>
      </c>
      <c r="G195" s="74">
        <v>10</v>
      </c>
      <c r="H195" s="74" t="s">
        <v>299</v>
      </c>
      <c r="I195" s="74">
        <v>10</v>
      </c>
      <c r="J195" s="74" t="s">
        <v>299</v>
      </c>
      <c r="K195" s="74">
        <v>10</v>
      </c>
      <c r="L195" s="74" t="s">
        <v>299</v>
      </c>
      <c r="M195" s="74">
        <v>10</v>
      </c>
      <c r="N195" s="74" t="s">
        <v>299</v>
      </c>
      <c r="O195" s="74">
        <v>10</v>
      </c>
      <c r="P195" s="74" t="s">
        <v>299</v>
      </c>
      <c r="Q195" s="74">
        <v>10</v>
      </c>
      <c r="R195" s="74" t="s">
        <v>673</v>
      </c>
      <c r="S195" s="74">
        <f>VLOOKUP(R195,Sheet1!$B$2:$C$12,2,TRUE)</f>
        <v>9</v>
      </c>
      <c r="T195" s="75" t="s">
        <v>673</v>
      </c>
      <c r="U195" s="74">
        <f>VLOOKUP(T195,Sheet1!$B$2:$C$12,2,TRUE)</f>
        <v>9</v>
      </c>
      <c r="V195" s="74" t="str">
        <f>IFERROR(VLOOKUP($D195,'[1]Chi tiet'!$D$7:$L$389,8,0),0)</f>
        <v>A1</v>
      </c>
      <c r="W195" s="74">
        <f>VLOOKUP(V195,Sheet1!$B$2:$C$12,2,TRUE)</f>
        <v>10</v>
      </c>
      <c r="X195" s="74" t="str">
        <f>IFERROR(VLOOKUP($D195,'[2]Gui chi Quynh'!D$7:K$393,7,0),0)</f>
        <v>A1</v>
      </c>
      <c r="Y195" s="74">
        <f>VLOOKUP(X195,Sheet1!$B$2:$C$12,2,TRUE)</f>
        <v>10</v>
      </c>
      <c r="Z195" s="10" t="str">
        <f>IFERROR(VLOOKUP($D195,'[3]Chi tiet'!$D$7:$L$397,8,0),0)</f>
        <v>A2</v>
      </c>
      <c r="AA195" s="16">
        <f>VLOOKUP(Z195,[4]Sheet1!$B$2:$C$12,2,TRUE)</f>
        <v>9</v>
      </c>
      <c r="AB195" s="103">
        <f t="shared" si="11"/>
        <v>9.7272727272727266</v>
      </c>
      <c r="AC195" s="125" t="str">
        <f t="shared" si="9"/>
        <v>11A*</v>
      </c>
      <c r="AD195" s="86" t="s">
        <v>1054</v>
      </c>
      <c r="AE195" s="86" t="s">
        <v>1054</v>
      </c>
      <c r="AF195" s="86" t="s">
        <v>1054</v>
      </c>
      <c r="AG195" s="83"/>
      <c r="AH195" s="86" t="s">
        <v>1054</v>
      </c>
      <c r="AI195" s="77"/>
      <c r="AJ195" s="193" t="s">
        <v>1054</v>
      </c>
      <c r="AK195" s="77"/>
      <c r="AL195" s="83"/>
      <c r="AM195" s="74"/>
      <c r="AN195" s="126" t="str">
        <f t="shared" si="10"/>
        <v>11A* + 0B* + 0C* +  0D</v>
      </c>
    </row>
    <row r="196" spans="1:40" s="87" customFormat="1" ht="30.75" customHeight="1" x14ac:dyDescent="0.25">
      <c r="A196" s="75" t="s">
        <v>481</v>
      </c>
      <c r="B196" s="75" t="s">
        <v>309</v>
      </c>
      <c r="C196" s="77" t="s">
        <v>148</v>
      </c>
      <c r="D196" s="74" t="s">
        <v>897</v>
      </c>
      <c r="E196" s="74" t="s">
        <v>626</v>
      </c>
      <c r="F196" s="74" t="s">
        <v>299</v>
      </c>
      <c r="G196" s="74">
        <v>10</v>
      </c>
      <c r="H196" s="74" t="s">
        <v>299</v>
      </c>
      <c r="I196" s="74">
        <v>10</v>
      </c>
      <c r="J196" s="74" t="s">
        <v>299</v>
      </c>
      <c r="K196" s="74">
        <v>10</v>
      </c>
      <c r="L196" s="74" t="s">
        <v>299</v>
      </c>
      <c r="M196" s="74">
        <v>10</v>
      </c>
      <c r="N196" s="74" t="s">
        <v>299</v>
      </c>
      <c r="O196" s="74">
        <v>10</v>
      </c>
      <c r="P196" s="74" t="s">
        <v>299</v>
      </c>
      <c r="Q196" s="74">
        <v>10</v>
      </c>
      <c r="R196" s="74" t="s">
        <v>673</v>
      </c>
      <c r="S196" s="74">
        <f>VLOOKUP(R196,Sheet1!$B$2:$C$12,2,TRUE)</f>
        <v>9</v>
      </c>
      <c r="T196" s="75" t="s">
        <v>674</v>
      </c>
      <c r="U196" s="74">
        <f>VLOOKUP(T196,Sheet1!$B$2:$C$12,2,TRUE)</f>
        <v>8</v>
      </c>
      <c r="V196" s="74" t="str">
        <f>IFERROR(VLOOKUP($D196,'[1]Chi tiet'!$D$7:$L$389,8,0),0)</f>
        <v>A3</v>
      </c>
      <c r="W196" s="74">
        <f>VLOOKUP(V196,Sheet1!$B$2:$C$12,2,TRUE)</f>
        <v>8</v>
      </c>
      <c r="X196" s="74" t="str">
        <f>IFERROR(VLOOKUP($D196,'[2]Gui chi Quynh'!D$7:K$393,7,0),0)</f>
        <v>A1</v>
      </c>
      <c r="Y196" s="74">
        <f>VLOOKUP(X196,Sheet1!$B$2:$C$12,2,TRUE)</f>
        <v>10</v>
      </c>
      <c r="Z196" s="10" t="str">
        <f>IFERROR(VLOOKUP($D196,'[3]Chi tiet'!$D$7:$L$397,8,0),0)</f>
        <v>A3</v>
      </c>
      <c r="AA196" s="16">
        <f>VLOOKUP(Z196,[4]Sheet1!$B$2:$C$12,2,TRUE)</f>
        <v>8</v>
      </c>
      <c r="AB196" s="103">
        <f t="shared" si="11"/>
        <v>9.3636363636363633</v>
      </c>
      <c r="AC196" s="125" t="str">
        <f t="shared" si="9"/>
        <v>11A*</v>
      </c>
      <c r="AD196" s="74" t="s">
        <v>1054</v>
      </c>
      <c r="AE196" s="74" t="s">
        <v>1054</v>
      </c>
      <c r="AF196" s="74" t="s">
        <v>1054</v>
      </c>
      <c r="AG196" s="84"/>
      <c r="AH196" s="84"/>
      <c r="AI196" s="77"/>
      <c r="AJ196" s="194" t="s">
        <v>1054</v>
      </c>
      <c r="AK196" s="77"/>
      <c r="AL196" s="84"/>
      <c r="AM196" s="74"/>
      <c r="AN196" s="126" t="str">
        <f t="shared" si="10"/>
        <v>11A* + 0B* + 0C* +  0D</v>
      </c>
    </row>
    <row r="197" spans="1:40" s="87" customFormat="1" ht="30.75" customHeight="1" x14ac:dyDescent="0.25">
      <c r="A197" s="75" t="s">
        <v>482</v>
      </c>
      <c r="B197" s="75" t="s">
        <v>310</v>
      </c>
      <c r="C197" s="77" t="s">
        <v>159</v>
      </c>
      <c r="D197" s="74" t="s">
        <v>898</v>
      </c>
      <c r="E197" s="74" t="s">
        <v>626</v>
      </c>
      <c r="F197" s="74" t="s">
        <v>299</v>
      </c>
      <c r="G197" s="74">
        <v>10</v>
      </c>
      <c r="H197" s="74" t="s">
        <v>299</v>
      </c>
      <c r="I197" s="74">
        <v>10</v>
      </c>
      <c r="J197" s="74" t="s">
        <v>299</v>
      </c>
      <c r="K197" s="74">
        <v>10</v>
      </c>
      <c r="L197" s="74" t="s">
        <v>299</v>
      </c>
      <c r="M197" s="74">
        <v>10</v>
      </c>
      <c r="N197" s="74" t="s">
        <v>299</v>
      </c>
      <c r="O197" s="74">
        <v>10</v>
      </c>
      <c r="P197" s="74" t="s">
        <v>299</v>
      </c>
      <c r="Q197" s="74">
        <v>10</v>
      </c>
      <c r="R197" s="74" t="s">
        <v>674</v>
      </c>
      <c r="S197" s="74">
        <f>VLOOKUP(R197,Sheet1!$B$2:$C$12,2,TRUE)</f>
        <v>8</v>
      </c>
      <c r="T197" s="75" t="s">
        <v>674</v>
      </c>
      <c r="U197" s="74">
        <f>VLOOKUP(T197,Sheet1!$B$2:$C$12,2,TRUE)</f>
        <v>8</v>
      </c>
      <c r="V197" s="74" t="str">
        <f>IFERROR(VLOOKUP($D197,'[1]Chi tiet'!$D$7:$L$389,8,0),0)</f>
        <v>A3</v>
      </c>
      <c r="W197" s="74">
        <f>VLOOKUP(V197,Sheet1!$B$2:$C$12,2,TRUE)</f>
        <v>8</v>
      </c>
      <c r="X197" s="74" t="str">
        <f>IFERROR(VLOOKUP($D197,'[2]Gui chi Quynh'!D$7:K$393,7,0),0)</f>
        <v>A2</v>
      </c>
      <c r="Y197" s="74">
        <f>VLOOKUP(X197,Sheet1!$B$2:$C$12,2,TRUE)</f>
        <v>9</v>
      </c>
      <c r="Z197" s="10" t="str">
        <f>IFERROR(VLOOKUP($D197,'[3]Chi tiet'!$D$7:$L$397,8,0),0)</f>
        <v>A4</v>
      </c>
      <c r="AA197" s="16">
        <f>VLOOKUP(Z197,[4]Sheet1!$B$2:$C$12,2,TRUE)</f>
        <v>7</v>
      </c>
      <c r="AB197" s="103">
        <f t="shared" si="11"/>
        <v>9.0909090909090917</v>
      </c>
      <c r="AC197" s="125" t="str">
        <f t="shared" si="9"/>
        <v>11A*</v>
      </c>
      <c r="AD197" s="74" t="s">
        <v>1054</v>
      </c>
      <c r="AE197" s="74" t="s">
        <v>1054</v>
      </c>
      <c r="AF197" s="74" t="s">
        <v>1054</v>
      </c>
      <c r="AG197" s="84"/>
      <c r="AH197" s="84"/>
      <c r="AI197" s="77"/>
      <c r="AJ197" s="194" t="s">
        <v>1054</v>
      </c>
      <c r="AK197" s="77"/>
      <c r="AL197" s="84"/>
      <c r="AM197" s="74"/>
      <c r="AN197" s="126" t="str">
        <f t="shared" si="10"/>
        <v>11A* + 0B* + 0C* +  0D</v>
      </c>
    </row>
    <row r="198" spans="1:40" s="87" customFormat="1" ht="30.75" customHeight="1" x14ac:dyDescent="0.25">
      <c r="A198" s="75" t="s">
        <v>483</v>
      </c>
      <c r="B198" s="75" t="s">
        <v>311</v>
      </c>
      <c r="C198" s="77" t="s">
        <v>150</v>
      </c>
      <c r="D198" s="74" t="s">
        <v>899</v>
      </c>
      <c r="E198" s="74" t="s">
        <v>626</v>
      </c>
      <c r="F198" s="74" t="s">
        <v>299</v>
      </c>
      <c r="G198" s="74">
        <v>10</v>
      </c>
      <c r="H198" s="74" t="s">
        <v>299</v>
      </c>
      <c r="I198" s="74">
        <v>10</v>
      </c>
      <c r="J198" s="74" t="s">
        <v>299</v>
      </c>
      <c r="K198" s="74">
        <v>10</v>
      </c>
      <c r="L198" s="74" t="s">
        <v>299</v>
      </c>
      <c r="M198" s="74">
        <v>10</v>
      </c>
      <c r="N198" s="74" t="s">
        <v>299</v>
      </c>
      <c r="O198" s="74">
        <v>10</v>
      </c>
      <c r="P198" s="74" t="s">
        <v>299</v>
      </c>
      <c r="Q198" s="74">
        <v>10</v>
      </c>
      <c r="R198" s="74" t="s">
        <v>673</v>
      </c>
      <c r="S198" s="74">
        <f>VLOOKUP(R198,Sheet1!$B$2:$C$12,2,TRUE)</f>
        <v>9</v>
      </c>
      <c r="T198" s="75" t="s">
        <v>674</v>
      </c>
      <c r="U198" s="74">
        <f>VLOOKUP(T198,Sheet1!$B$2:$C$12,2,TRUE)</f>
        <v>8</v>
      </c>
      <c r="V198" s="74" t="str">
        <f>IFERROR(VLOOKUP($D198,'[1]Chi tiet'!$D$7:$L$389,8,0),0)</f>
        <v>A2</v>
      </c>
      <c r="W198" s="74">
        <f>VLOOKUP(V198,Sheet1!$B$2:$C$12,2,TRUE)</f>
        <v>9</v>
      </c>
      <c r="X198" s="74" t="str">
        <f>IFERROR(VLOOKUP($D198,'[2]Gui chi Quynh'!D$7:K$393,7,0),0)</f>
        <v>A1</v>
      </c>
      <c r="Y198" s="74">
        <f>VLOOKUP(X198,Sheet1!$B$2:$C$12,2,TRUE)</f>
        <v>10</v>
      </c>
      <c r="Z198" s="10" t="str">
        <f>IFERROR(VLOOKUP($D198,'[3]Chi tiet'!$D$7:$L$397,8,0),0)</f>
        <v>A3</v>
      </c>
      <c r="AA198" s="16">
        <f>VLOOKUP(Z198,[4]Sheet1!$B$2:$C$12,2,TRUE)</f>
        <v>8</v>
      </c>
      <c r="AB198" s="103">
        <f t="shared" si="11"/>
        <v>9.454545454545455</v>
      </c>
      <c r="AC198" s="125" t="str">
        <f t="shared" si="9"/>
        <v>11A*</v>
      </c>
      <c r="AD198" s="74" t="s">
        <v>1054</v>
      </c>
      <c r="AE198" s="74" t="s">
        <v>1054</v>
      </c>
      <c r="AF198" s="74" t="s">
        <v>1054</v>
      </c>
      <c r="AG198" s="84"/>
      <c r="AH198" s="84"/>
      <c r="AI198" s="77"/>
      <c r="AJ198" s="194" t="s">
        <v>1054</v>
      </c>
      <c r="AK198" s="77"/>
      <c r="AL198" s="84"/>
      <c r="AM198" s="74"/>
      <c r="AN198" s="126" t="str">
        <f t="shared" si="10"/>
        <v>11A* + 0B* + 0C* +  0D</v>
      </c>
    </row>
    <row r="199" spans="1:40" s="87" customFormat="1" ht="30.75" customHeight="1" x14ac:dyDescent="0.25">
      <c r="A199" s="75" t="s">
        <v>484</v>
      </c>
      <c r="B199" s="75" t="s">
        <v>312</v>
      </c>
      <c r="C199" s="77" t="s">
        <v>149</v>
      </c>
      <c r="D199" s="74" t="s">
        <v>900</v>
      </c>
      <c r="E199" s="74" t="s">
        <v>626</v>
      </c>
      <c r="F199" s="74" t="s">
        <v>299</v>
      </c>
      <c r="G199" s="74">
        <v>10</v>
      </c>
      <c r="H199" s="74" t="s">
        <v>299</v>
      </c>
      <c r="I199" s="74">
        <v>10</v>
      </c>
      <c r="J199" s="74" t="s">
        <v>299</v>
      </c>
      <c r="K199" s="74">
        <v>10</v>
      </c>
      <c r="L199" s="74" t="s">
        <v>299</v>
      </c>
      <c r="M199" s="74">
        <v>10</v>
      </c>
      <c r="N199" s="74" t="s">
        <v>299</v>
      </c>
      <c r="O199" s="74">
        <v>10</v>
      </c>
      <c r="P199" s="74" t="s">
        <v>299</v>
      </c>
      <c r="Q199" s="74">
        <v>10</v>
      </c>
      <c r="R199" s="74" t="s">
        <v>674</v>
      </c>
      <c r="S199" s="74">
        <f>VLOOKUP(R199,Sheet1!$B$2:$C$12,2,TRUE)</f>
        <v>8</v>
      </c>
      <c r="T199" s="75" t="s">
        <v>674</v>
      </c>
      <c r="U199" s="74">
        <f>VLOOKUP(T199,Sheet1!$B$2:$C$12,2,TRUE)</f>
        <v>8</v>
      </c>
      <c r="V199" s="74" t="str">
        <f>IFERROR(VLOOKUP($D199,'[1]Chi tiet'!$D$7:$L$389,8,0),0)</f>
        <v>A3</v>
      </c>
      <c r="W199" s="74">
        <f>VLOOKUP(V199,Sheet1!$B$2:$C$12,2,TRUE)</f>
        <v>8</v>
      </c>
      <c r="X199" s="74" t="str">
        <f>IFERROR(VLOOKUP($D199,'[2]Gui chi Quynh'!D$7:K$393,7,0),0)</f>
        <v>A3</v>
      </c>
      <c r="Y199" s="74">
        <f>VLOOKUP(X199,Sheet1!$B$2:$C$12,2,TRUE)</f>
        <v>8</v>
      </c>
      <c r="Z199" s="10" t="str">
        <f>IFERROR(VLOOKUP($D199,'[3]Chi tiet'!$D$7:$L$397,8,0),0)</f>
        <v>A3</v>
      </c>
      <c r="AA199" s="16">
        <f>VLOOKUP(Z199,[4]Sheet1!$B$2:$C$12,2,TRUE)</f>
        <v>8</v>
      </c>
      <c r="AB199" s="103">
        <f t="shared" si="11"/>
        <v>9.0909090909090917</v>
      </c>
      <c r="AC199" s="125" t="str">
        <f t="shared" si="9"/>
        <v>11A*</v>
      </c>
      <c r="AD199" s="74" t="s">
        <v>1054</v>
      </c>
      <c r="AE199" s="74" t="s">
        <v>1054</v>
      </c>
      <c r="AF199" s="74" t="s">
        <v>1054</v>
      </c>
      <c r="AG199" s="84"/>
      <c r="AH199" s="84"/>
      <c r="AI199" s="77"/>
      <c r="AJ199" s="194" t="s">
        <v>1054</v>
      </c>
      <c r="AK199" s="77"/>
      <c r="AL199" s="84"/>
      <c r="AM199" s="74"/>
      <c r="AN199" s="126" t="str">
        <f t="shared" si="10"/>
        <v>11A* + 0B* + 0C* +  0D</v>
      </c>
    </row>
    <row r="200" spans="1:40" s="87" customFormat="1" ht="30.75" customHeight="1" x14ac:dyDescent="0.25">
      <c r="A200" s="75" t="s">
        <v>485</v>
      </c>
      <c r="B200" s="75" t="s">
        <v>313</v>
      </c>
      <c r="C200" s="77" t="s">
        <v>153</v>
      </c>
      <c r="D200" s="74" t="s">
        <v>901</v>
      </c>
      <c r="E200" s="74" t="s">
        <v>626</v>
      </c>
      <c r="F200" s="74" t="s">
        <v>299</v>
      </c>
      <c r="G200" s="74">
        <v>10</v>
      </c>
      <c r="H200" s="74" t="s">
        <v>299</v>
      </c>
      <c r="I200" s="74">
        <v>10</v>
      </c>
      <c r="J200" s="74" t="s">
        <v>299</v>
      </c>
      <c r="K200" s="74">
        <v>10</v>
      </c>
      <c r="L200" s="74" t="s">
        <v>299</v>
      </c>
      <c r="M200" s="74">
        <v>10</v>
      </c>
      <c r="N200" s="74" t="s">
        <v>299</v>
      </c>
      <c r="O200" s="74">
        <v>10</v>
      </c>
      <c r="P200" s="74" t="s">
        <v>299</v>
      </c>
      <c r="Q200" s="74">
        <v>10</v>
      </c>
      <c r="R200" s="74" t="s">
        <v>674</v>
      </c>
      <c r="S200" s="74">
        <f>VLOOKUP(R200,Sheet1!$B$2:$C$12,2,TRUE)</f>
        <v>8</v>
      </c>
      <c r="T200" s="75" t="s">
        <v>674</v>
      </c>
      <c r="U200" s="74">
        <f>VLOOKUP(T200,Sheet1!$B$2:$C$12,2,TRUE)</f>
        <v>8</v>
      </c>
      <c r="V200" s="74" t="str">
        <f>IFERROR(VLOOKUP($D200,'[1]Chi tiet'!$D$7:$L$389,8,0),0)</f>
        <v>A3</v>
      </c>
      <c r="W200" s="74">
        <f>VLOOKUP(V200,Sheet1!$B$2:$C$12,2,TRUE)</f>
        <v>8</v>
      </c>
      <c r="X200" s="74" t="str">
        <f>IFERROR(VLOOKUP($D200,'[2]Gui chi Quynh'!D$7:K$393,7,0),0)</f>
        <v>A3</v>
      </c>
      <c r="Y200" s="74">
        <f>VLOOKUP(X200,Sheet1!$B$2:$C$12,2,TRUE)</f>
        <v>8</v>
      </c>
      <c r="Z200" s="10" t="str">
        <f>IFERROR(VLOOKUP($D200,'[3]Chi tiet'!$D$7:$L$397,8,0),0)</f>
        <v>A3</v>
      </c>
      <c r="AA200" s="16">
        <f>VLOOKUP(Z200,[4]Sheet1!$B$2:$C$12,2,TRUE)</f>
        <v>8</v>
      </c>
      <c r="AB200" s="103">
        <f t="shared" si="11"/>
        <v>9.0909090909090917</v>
      </c>
      <c r="AC200" s="125" t="str">
        <f t="shared" si="9"/>
        <v>11A*</v>
      </c>
      <c r="AD200" s="74" t="s">
        <v>1054</v>
      </c>
      <c r="AE200" s="74" t="s">
        <v>1054</v>
      </c>
      <c r="AF200" s="74" t="s">
        <v>1054</v>
      </c>
      <c r="AG200" s="84"/>
      <c r="AH200" s="84"/>
      <c r="AI200" s="77"/>
      <c r="AJ200" s="194" t="s">
        <v>1054</v>
      </c>
      <c r="AK200" s="77"/>
      <c r="AL200" s="84"/>
      <c r="AM200" s="74"/>
      <c r="AN200" s="126" t="str">
        <f t="shared" si="10"/>
        <v>11A* + 0B* + 0C* +  0D</v>
      </c>
    </row>
    <row r="201" spans="1:40" s="87" customFormat="1" ht="30.75" customHeight="1" x14ac:dyDescent="0.25">
      <c r="A201" s="75" t="s">
        <v>486</v>
      </c>
      <c r="B201" s="75" t="s">
        <v>315</v>
      </c>
      <c r="C201" s="77" t="s">
        <v>152</v>
      </c>
      <c r="D201" s="74" t="s">
        <v>903</v>
      </c>
      <c r="E201" s="74" t="s">
        <v>626</v>
      </c>
      <c r="F201" s="74" t="s">
        <v>299</v>
      </c>
      <c r="G201" s="74">
        <v>10</v>
      </c>
      <c r="H201" s="74" t="s">
        <v>299</v>
      </c>
      <c r="I201" s="74">
        <v>10</v>
      </c>
      <c r="J201" s="74" t="s">
        <v>299</v>
      </c>
      <c r="K201" s="74">
        <v>10</v>
      </c>
      <c r="L201" s="74" t="s">
        <v>299</v>
      </c>
      <c r="M201" s="74">
        <v>10</v>
      </c>
      <c r="N201" s="74" t="s">
        <v>299</v>
      </c>
      <c r="O201" s="74">
        <v>10</v>
      </c>
      <c r="P201" s="74" t="s">
        <v>299</v>
      </c>
      <c r="Q201" s="74">
        <v>10</v>
      </c>
      <c r="R201" s="74" t="s">
        <v>674</v>
      </c>
      <c r="S201" s="74">
        <f>VLOOKUP(R201,Sheet1!$B$2:$C$12,2,TRUE)</f>
        <v>8</v>
      </c>
      <c r="T201" s="75" t="s">
        <v>674</v>
      </c>
      <c r="U201" s="74">
        <f>VLOOKUP(T201,Sheet1!$B$2:$C$12,2,TRUE)</f>
        <v>8</v>
      </c>
      <c r="V201" s="74" t="str">
        <f>IFERROR(VLOOKUP($D201,'[1]Chi tiet'!$D$7:$L$389,8,0),0)</f>
        <v>A3</v>
      </c>
      <c r="W201" s="74">
        <f>VLOOKUP(V201,Sheet1!$B$2:$C$12,2,TRUE)</f>
        <v>8</v>
      </c>
      <c r="X201" s="74" t="str">
        <f>IFERROR(VLOOKUP($D201,'[2]Gui chi Quynh'!D$7:K$393,7,0),0)</f>
        <v>A2</v>
      </c>
      <c r="Y201" s="74">
        <f>VLOOKUP(X201,Sheet1!$B$2:$C$12,2,TRUE)</f>
        <v>9</v>
      </c>
      <c r="Z201" s="10" t="str">
        <f>IFERROR(VLOOKUP($D201,'[3]Chi tiet'!$D$7:$L$397,8,0),0)</f>
        <v>A3</v>
      </c>
      <c r="AA201" s="16">
        <f>VLOOKUP(Z201,[4]Sheet1!$B$2:$C$12,2,TRUE)</f>
        <v>8</v>
      </c>
      <c r="AB201" s="103">
        <f t="shared" si="11"/>
        <v>9.1818181818181817</v>
      </c>
      <c r="AC201" s="125" t="str">
        <f t="shared" ref="AC201:AC264" si="12">LEFT($AN201,4)</f>
        <v>11A*</v>
      </c>
      <c r="AD201" s="74" t="s">
        <v>1054</v>
      </c>
      <c r="AE201" s="74" t="s">
        <v>1054</v>
      </c>
      <c r="AF201" s="74" t="s">
        <v>1054</v>
      </c>
      <c r="AG201" s="84"/>
      <c r="AH201" s="84"/>
      <c r="AI201" s="77"/>
      <c r="AJ201" s="194" t="s">
        <v>1054</v>
      </c>
      <c r="AK201" s="77"/>
      <c r="AL201" s="84"/>
      <c r="AM201" s="74"/>
      <c r="AN201" s="126" t="str">
        <f t="shared" ref="AN201:AN264" si="13">(COUNTIF($F201:$AA201,"A*")&amp;"A*")&amp;" + "&amp;(COUNTIF($F201:$AA201,"B*")&amp;"B*")&amp;" + "&amp;(COUNTIF($F201:$AA201,"C*")&amp;"C*")&amp;" +  "&amp;(COUNTIF($F201:$AA201,"D")&amp;"D")</f>
        <v>11A* + 0B* + 0C* +  0D</v>
      </c>
    </row>
    <row r="202" spans="1:40" s="87" customFormat="1" ht="25.5" customHeight="1" x14ac:dyDescent="0.25">
      <c r="A202" s="75" t="s">
        <v>487</v>
      </c>
      <c r="B202" s="75" t="s">
        <v>23</v>
      </c>
      <c r="C202" s="77" t="s">
        <v>154</v>
      </c>
      <c r="D202" s="74" t="s">
        <v>904</v>
      </c>
      <c r="E202" s="74" t="s">
        <v>626</v>
      </c>
      <c r="F202" s="74" t="s">
        <v>299</v>
      </c>
      <c r="G202" s="74">
        <v>10</v>
      </c>
      <c r="H202" s="74" t="s">
        <v>299</v>
      </c>
      <c r="I202" s="74">
        <v>10</v>
      </c>
      <c r="J202" s="74" t="s">
        <v>299</v>
      </c>
      <c r="K202" s="74">
        <v>10</v>
      </c>
      <c r="L202" s="74" t="s">
        <v>299</v>
      </c>
      <c r="M202" s="74">
        <v>10</v>
      </c>
      <c r="N202" s="74" t="s">
        <v>299</v>
      </c>
      <c r="O202" s="74">
        <v>10</v>
      </c>
      <c r="P202" s="74" t="s">
        <v>299</v>
      </c>
      <c r="Q202" s="74">
        <v>10</v>
      </c>
      <c r="R202" s="74" t="s">
        <v>674</v>
      </c>
      <c r="S202" s="74">
        <f>VLOOKUP(R202,Sheet1!$B$2:$C$12,2,TRUE)</f>
        <v>8</v>
      </c>
      <c r="T202" s="75" t="s">
        <v>674</v>
      </c>
      <c r="U202" s="74">
        <f>VLOOKUP(T202,Sheet1!$B$2:$C$12,2,TRUE)</f>
        <v>8</v>
      </c>
      <c r="V202" s="74" t="str">
        <f>IFERROR(VLOOKUP($D202,'[1]Chi tiet'!$D$7:$L$389,8,0),0)</f>
        <v>A3</v>
      </c>
      <c r="W202" s="74">
        <f>VLOOKUP(V202,Sheet1!$B$2:$C$12,2,TRUE)</f>
        <v>8</v>
      </c>
      <c r="X202" s="74" t="str">
        <f>IFERROR(VLOOKUP($D202,'[2]Gui chi Quynh'!D$7:K$393,7,0),0)</f>
        <v>A3</v>
      </c>
      <c r="Y202" s="74">
        <f>VLOOKUP(X202,Sheet1!$B$2:$C$12,2,TRUE)</f>
        <v>8</v>
      </c>
      <c r="Z202" s="10" t="str">
        <f>IFERROR(VLOOKUP($D202,'[3]Chi tiet'!$D$7:$L$397,8,0),0)</f>
        <v>A3</v>
      </c>
      <c r="AA202" s="16">
        <f>VLOOKUP(Z202,[4]Sheet1!$B$2:$C$12,2,TRUE)</f>
        <v>8</v>
      </c>
      <c r="AB202" s="103">
        <f t="shared" si="11"/>
        <v>9.0909090909090917</v>
      </c>
      <c r="AC202" s="125" t="str">
        <f t="shared" si="12"/>
        <v>11A*</v>
      </c>
      <c r="AD202" s="86" t="s">
        <v>1054</v>
      </c>
      <c r="AE202" s="86" t="s">
        <v>1054</v>
      </c>
      <c r="AF202" s="86" t="s">
        <v>1054</v>
      </c>
      <c r="AG202" s="84"/>
      <c r="AH202" s="84"/>
      <c r="AI202" s="77"/>
      <c r="AJ202" s="193" t="s">
        <v>1054</v>
      </c>
      <c r="AK202" s="77"/>
      <c r="AL202" s="84"/>
      <c r="AM202" s="74"/>
      <c r="AN202" s="126" t="str">
        <f t="shared" si="13"/>
        <v>11A* + 0B* + 0C* +  0D</v>
      </c>
    </row>
    <row r="203" spans="1:40" s="87" customFormat="1" ht="25.5" customHeight="1" x14ac:dyDescent="0.25">
      <c r="A203" s="75" t="s">
        <v>488</v>
      </c>
      <c r="B203" s="75" t="s">
        <v>25</v>
      </c>
      <c r="C203" s="77" t="s">
        <v>155</v>
      </c>
      <c r="D203" s="74" t="s">
        <v>905</v>
      </c>
      <c r="E203" s="74" t="s">
        <v>626</v>
      </c>
      <c r="F203" s="74" t="s">
        <v>299</v>
      </c>
      <c r="G203" s="74">
        <v>10</v>
      </c>
      <c r="H203" s="74" t="s">
        <v>299</v>
      </c>
      <c r="I203" s="74">
        <v>10</v>
      </c>
      <c r="J203" s="74" t="s">
        <v>299</v>
      </c>
      <c r="K203" s="74">
        <v>10</v>
      </c>
      <c r="L203" s="74" t="s">
        <v>299</v>
      </c>
      <c r="M203" s="74">
        <v>10</v>
      </c>
      <c r="N203" s="74" t="s">
        <v>299</v>
      </c>
      <c r="O203" s="74">
        <v>10</v>
      </c>
      <c r="P203" s="74" t="s">
        <v>299</v>
      </c>
      <c r="Q203" s="74">
        <v>10</v>
      </c>
      <c r="R203" s="74" t="s">
        <v>674</v>
      </c>
      <c r="S203" s="74">
        <f>VLOOKUP(R203,Sheet1!$B$2:$C$12,2,TRUE)</f>
        <v>8</v>
      </c>
      <c r="T203" s="75" t="s">
        <v>674</v>
      </c>
      <c r="U203" s="74">
        <f>VLOOKUP(T203,Sheet1!$B$2:$C$12,2,TRUE)</f>
        <v>8</v>
      </c>
      <c r="V203" s="74" t="str">
        <f>IFERROR(VLOOKUP($D203,'[1]Chi tiet'!$D$7:$L$389,8,0),0)</f>
        <v>A3</v>
      </c>
      <c r="W203" s="74">
        <f>VLOOKUP(V203,Sheet1!$B$2:$C$12,2,TRUE)</f>
        <v>8</v>
      </c>
      <c r="X203" s="74" t="str">
        <f>IFERROR(VLOOKUP($D203,'[2]Gui chi Quynh'!D$7:K$393,7,0),0)</f>
        <v>A3</v>
      </c>
      <c r="Y203" s="74">
        <f>VLOOKUP(X203,Sheet1!$B$2:$C$12,2,TRUE)</f>
        <v>8</v>
      </c>
      <c r="Z203" s="10" t="str">
        <f>IFERROR(VLOOKUP($D203,'[3]Chi tiet'!$D$7:$L$397,8,0),0)</f>
        <v>A3</v>
      </c>
      <c r="AA203" s="16">
        <f>VLOOKUP(Z203,[4]Sheet1!$B$2:$C$12,2,TRUE)</f>
        <v>8</v>
      </c>
      <c r="AB203" s="103">
        <f t="shared" si="11"/>
        <v>9.0909090909090917</v>
      </c>
      <c r="AC203" s="125" t="str">
        <f t="shared" si="12"/>
        <v>11A*</v>
      </c>
      <c r="AD203" s="74" t="s">
        <v>1054</v>
      </c>
      <c r="AE203" s="74" t="s">
        <v>1054</v>
      </c>
      <c r="AF203" s="74" t="s">
        <v>1054</v>
      </c>
      <c r="AG203" s="84"/>
      <c r="AH203" s="84"/>
      <c r="AI203" s="77"/>
      <c r="AJ203" s="194" t="s">
        <v>1054</v>
      </c>
      <c r="AK203" s="77"/>
      <c r="AL203" s="84"/>
      <c r="AM203" s="74"/>
      <c r="AN203" s="126" t="str">
        <f t="shared" si="13"/>
        <v>11A* + 0B* + 0C* +  0D</v>
      </c>
    </row>
    <row r="204" spans="1:40" s="87" customFormat="1" ht="25.5" customHeight="1" x14ac:dyDescent="0.25">
      <c r="A204" s="75" t="s">
        <v>489</v>
      </c>
      <c r="B204" s="75" t="s">
        <v>27</v>
      </c>
      <c r="C204" s="77" t="s">
        <v>156</v>
      </c>
      <c r="D204" s="74" t="s">
        <v>906</v>
      </c>
      <c r="E204" s="74" t="s">
        <v>626</v>
      </c>
      <c r="F204" s="74" t="s">
        <v>299</v>
      </c>
      <c r="G204" s="74">
        <v>10</v>
      </c>
      <c r="H204" s="74" t="s">
        <v>299</v>
      </c>
      <c r="I204" s="74">
        <v>10</v>
      </c>
      <c r="J204" s="74" t="s">
        <v>299</v>
      </c>
      <c r="K204" s="74">
        <v>10</v>
      </c>
      <c r="L204" s="74" t="s">
        <v>299</v>
      </c>
      <c r="M204" s="74">
        <v>10</v>
      </c>
      <c r="N204" s="74" t="s">
        <v>299</v>
      </c>
      <c r="O204" s="74">
        <v>10</v>
      </c>
      <c r="P204" s="74" t="s">
        <v>299</v>
      </c>
      <c r="Q204" s="74">
        <v>10</v>
      </c>
      <c r="R204" s="74" t="s">
        <v>674</v>
      </c>
      <c r="S204" s="74">
        <f>VLOOKUP(R204,Sheet1!$B$2:$C$12,2,TRUE)</f>
        <v>8</v>
      </c>
      <c r="T204" s="75" t="s">
        <v>674</v>
      </c>
      <c r="U204" s="74">
        <f>VLOOKUP(T204,Sheet1!$B$2:$C$12,2,TRUE)</f>
        <v>8</v>
      </c>
      <c r="V204" s="74" t="str">
        <f>IFERROR(VLOOKUP($D204,'[1]Chi tiet'!$D$7:$L$389,8,0),0)</f>
        <v>A3</v>
      </c>
      <c r="W204" s="74">
        <f>VLOOKUP(V204,Sheet1!$B$2:$C$12,2,TRUE)</f>
        <v>8</v>
      </c>
      <c r="X204" s="74" t="str">
        <f>IFERROR(VLOOKUP($D204,'[2]Gui chi Quynh'!D$7:K$393,7,0),0)</f>
        <v>A3</v>
      </c>
      <c r="Y204" s="74">
        <f>VLOOKUP(X204,Sheet1!$B$2:$C$12,2,TRUE)</f>
        <v>8</v>
      </c>
      <c r="Z204" s="10" t="str">
        <f>IFERROR(VLOOKUP($D204,'[3]Chi tiet'!$D$7:$L$397,8,0),0)</f>
        <v>A3</v>
      </c>
      <c r="AA204" s="16">
        <f>VLOOKUP(Z204,[4]Sheet1!$B$2:$C$12,2,TRUE)</f>
        <v>8</v>
      </c>
      <c r="AB204" s="103">
        <f t="shared" si="11"/>
        <v>9.0909090909090917</v>
      </c>
      <c r="AC204" s="125" t="str">
        <f t="shared" si="12"/>
        <v>11A*</v>
      </c>
      <c r="AD204" s="74" t="s">
        <v>1054</v>
      </c>
      <c r="AE204" s="74" t="s">
        <v>1054</v>
      </c>
      <c r="AF204" s="74" t="s">
        <v>1054</v>
      </c>
      <c r="AG204" s="84"/>
      <c r="AH204" s="84"/>
      <c r="AI204" s="77"/>
      <c r="AJ204" s="194" t="s">
        <v>1054</v>
      </c>
      <c r="AK204" s="77"/>
      <c r="AL204" s="84"/>
      <c r="AM204" s="74"/>
      <c r="AN204" s="126" t="str">
        <f t="shared" si="13"/>
        <v>11A* + 0B* + 0C* +  0D</v>
      </c>
    </row>
    <row r="205" spans="1:40" s="87" customFormat="1" ht="25.5" customHeight="1" x14ac:dyDescent="0.25">
      <c r="A205" s="75" t="s">
        <v>490</v>
      </c>
      <c r="B205" s="75" t="s">
        <v>29</v>
      </c>
      <c r="C205" s="77" t="s">
        <v>157</v>
      </c>
      <c r="D205" s="74" t="s">
        <v>907</v>
      </c>
      <c r="E205" s="74" t="s">
        <v>626</v>
      </c>
      <c r="F205" s="74" t="s">
        <v>299</v>
      </c>
      <c r="G205" s="74">
        <v>10</v>
      </c>
      <c r="H205" s="74" t="s">
        <v>299</v>
      </c>
      <c r="I205" s="74">
        <v>10</v>
      </c>
      <c r="J205" s="74" t="s">
        <v>299</v>
      </c>
      <c r="K205" s="74">
        <v>10</v>
      </c>
      <c r="L205" s="74" t="s">
        <v>299</v>
      </c>
      <c r="M205" s="74">
        <v>10</v>
      </c>
      <c r="N205" s="74" t="s">
        <v>299</v>
      </c>
      <c r="O205" s="74">
        <v>10</v>
      </c>
      <c r="P205" s="74" t="s">
        <v>299</v>
      </c>
      <c r="Q205" s="74">
        <v>10</v>
      </c>
      <c r="R205" s="74" t="s">
        <v>674</v>
      </c>
      <c r="S205" s="74">
        <f>VLOOKUP(R205,Sheet1!$B$2:$C$12,2,TRUE)</f>
        <v>8</v>
      </c>
      <c r="T205" s="75" t="s">
        <v>674</v>
      </c>
      <c r="U205" s="74">
        <f>VLOOKUP(T205,Sheet1!$B$2:$C$12,2,TRUE)</f>
        <v>8</v>
      </c>
      <c r="V205" s="74" t="str">
        <f>IFERROR(VLOOKUP($D205,'[1]Chi tiet'!$D$7:$L$389,8,0),0)</f>
        <v>A3</v>
      </c>
      <c r="W205" s="74">
        <f>VLOOKUP(V205,Sheet1!$B$2:$C$12,2,TRUE)</f>
        <v>8</v>
      </c>
      <c r="X205" s="74" t="str">
        <f>IFERROR(VLOOKUP($D205,'[2]Gui chi Quynh'!D$7:K$393,7,0),0)</f>
        <v>A3</v>
      </c>
      <c r="Y205" s="74">
        <f>VLOOKUP(X205,Sheet1!$B$2:$C$12,2,TRUE)</f>
        <v>8</v>
      </c>
      <c r="Z205" s="10" t="str">
        <f>IFERROR(VLOOKUP($D205,'[3]Chi tiet'!$D$7:$L$397,8,0),0)</f>
        <v>A3</v>
      </c>
      <c r="AA205" s="16">
        <f>VLOOKUP(Z205,[4]Sheet1!$B$2:$C$12,2,TRUE)</f>
        <v>8</v>
      </c>
      <c r="AB205" s="103">
        <f t="shared" si="11"/>
        <v>9.0909090909090917</v>
      </c>
      <c r="AC205" s="125" t="str">
        <f t="shared" si="12"/>
        <v>11A*</v>
      </c>
      <c r="AD205" s="74" t="s">
        <v>1054</v>
      </c>
      <c r="AE205" s="74" t="s">
        <v>1054</v>
      </c>
      <c r="AF205" s="74" t="s">
        <v>1054</v>
      </c>
      <c r="AG205" s="84"/>
      <c r="AH205" s="84"/>
      <c r="AI205" s="77"/>
      <c r="AJ205" s="194" t="s">
        <v>1054</v>
      </c>
      <c r="AK205" s="77"/>
      <c r="AL205" s="84"/>
      <c r="AM205" s="74"/>
      <c r="AN205" s="126" t="str">
        <f t="shared" si="13"/>
        <v>11A* + 0B* + 0C* +  0D</v>
      </c>
    </row>
    <row r="206" spans="1:40" s="87" customFormat="1" ht="27.75" customHeight="1" x14ac:dyDescent="0.25">
      <c r="A206" s="75" t="s">
        <v>491</v>
      </c>
      <c r="B206" s="75" t="s">
        <v>31</v>
      </c>
      <c r="C206" s="77" t="s">
        <v>158</v>
      </c>
      <c r="D206" s="74" t="s">
        <v>908</v>
      </c>
      <c r="E206" s="74" t="s">
        <v>626</v>
      </c>
      <c r="F206" s="74" t="s">
        <v>299</v>
      </c>
      <c r="G206" s="74">
        <v>10</v>
      </c>
      <c r="H206" s="74" t="s">
        <v>299</v>
      </c>
      <c r="I206" s="74">
        <v>10</v>
      </c>
      <c r="J206" s="74" t="s">
        <v>299</v>
      </c>
      <c r="K206" s="74">
        <v>10</v>
      </c>
      <c r="L206" s="74" t="s">
        <v>299</v>
      </c>
      <c r="M206" s="74">
        <v>10</v>
      </c>
      <c r="N206" s="74" t="s">
        <v>299</v>
      </c>
      <c r="O206" s="74">
        <v>10</v>
      </c>
      <c r="P206" s="74" t="s">
        <v>299</v>
      </c>
      <c r="Q206" s="74">
        <v>10</v>
      </c>
      <c r="R206" s="74" t="s">
        <v>674</v>
      </c>
      <c r="S206" s="74">
        <f>VLOOKUP(R206,Sheet1!$B$2:$C$12,2,TRUE)</f>
        <v>8</v>
      </c>
      <c r="T206" s="75" t="s">
        <v>674</v>
      </c>
      <c r="U206" s="74">
        <f>VLOOKUP(T206,Sheet1!$B$2:$C$12,2,TRUE)</f>
        <v>8</v>
      </c>
      <c r="V206" s="74" t="str">
        <f>IFERROR(VLOOKUP($D206,'[1]Chi tiet'!$D$7:$L$389,8,0),0)</f>
        <v>A3</v>
      </c>
      <c r="W206" s="74">
        <f>VLOOKUP(V206,Sheet1!$B$2:$C$12,2,TRUE)</f>
        <v>8</v>
      </c>
      <c r="X206" s="74" t="str">
        <f>IFERROR(VLOOKUP($D206,'[2]Gui chi Quynh'!D$7:K$393,7,0),0)</f>
        <v>A3</v>
      </c>
      <c r="Y206" s="74">
        <f>VLOOKUP(X206,Sheet1!$B$2:$C$12,2,TRUE)</f>
        <v>8</v>
      </c>
      <c r="Z206" s="10" t="str">
        <f>IFERROR(VLOOKUP($D206,'[3]Chi tiet'!$D$7:$L$397,8,0),0)</f>
        <v>A3</v>
      </c>
      <c r="AA206" s="16">
        <f>VLOOKUP(Z206,[4]Sheet1!$B$2:$C$12,2,TRUE)</f>
        <v>8</v>
      </c>
      <c r="AB206" s="103">
        <f t="shared" si="11"/>
        <v>9.0909090909090917</v>
      </c>
      <c r="AC206" s="125" t="str">
        <f t="shared" si="12"/>
        <v>11A*</v>
      </c>
      <c r="AD206" s="74" t="s">
        <v>1054</v>
      </c>
      <c r="AE206" s="74" t="s">
        <v>1054</v>
      </c>
      <c r="AF206" s="74" t="s">
        <v>1054</v>
      </c>
      <c r="AG206" s="84"/>
      <c r="AH206" s="84"/>
      <c r="AI206" s="77"/>
      <c r="AJ206" s="194" t="s">
        <v>1054</v>
      </c>
      <c r="AK206" s="77"/>
      <c r="AL206" s="84"/>
      <c r="AM206" s="74"/>
      <c r="AN206" s="126" t="str">
        <f t="shared" si="13"/>
        <v>11A* + 0B* + 0C* +  0D</v>
      </c>
    </row>
    <row r="207" spans="1:40" s="87" customFormat="1" ht="22.5" customHeight="1" x14ac:dyDescent="0.25">
      <c r="A207" s="75" t="s">
        <v>492</v>
      </c>
      <c r="B207" s="75" t="s">
        <v>33</v>
      </c>
      <c r="C207" s="77" t="s">
        <v>160</v>
      </c>
      <c r="D207" s="74" t="s">
        <v>909</v>
      </c>
      <c r="E207" s="74" t="s">
        <v>626</v>
      </c>
      <c r="F207" s="74" t="s">
        <v>299</v>
      </c>
      <c r="G207" s="74">
        <v>10</v>
      </c>
      <c r="H207" s="74" t="s">
        <v>299</v>
      </c>
      <c r="I207" s="74">
        <v>10</v>
      </c>
      <c r="J207" s="74" t="s">
        <v>299</v>
      </c>
      <c r="K207" s="74">
        <v>10</v>
      </c>
      <c r="L207" s="74" t="s">
        <v>299</v>
      </c>
      <c r="M207" s="74">
        <v>10</v>
      </c>
      <c r="N207" s="74" t="s">
        <v>299</v>
      </c>
      <c r="O207" s="74">
        <v>10</v>
      </c>
      <c r="P207" s="74" t="s">
        <v>299</v>
      </c>
      <c r="Q207" s="74">
        <v>10</v>
      </c>
      <c r="R207" s="74" t="s">
        <v>674</v>
      </c>
      <c r="S207" s="74">
        <f>VLOOKUP(R207,Sheet1!$B$2:$C$12,2,TRUE)</f>
        <v>8</v>
      </c>
      <c r="T207" s="75" t="s">
        <v>674</v>
      </c>
      <c r="U207" s="74">
        <f>VLOOKUP(T207,Sheet1!$B$2:$C$12,2,TRUE)</f>
        <v>8</v>
      </c>
      <c r="V207" s="74" t="str">
        <f>IFERROR(VLOOKUP($D207,'[1]Chi tiet'!$D$7:$L$389,8,0),0)</f>
        <v>A3</v>
      </c>
      <c r="W207" s="74">
        <f>VLOOKUP(V207,Sheet1!$B$2:$C$12,2,TRUE)</f>
        <v>8</v>
      </c>
      <c r="X207" s="74" t="str">
        <f>IFERROR(VLOOKUP($D207,'[2]Gui chi Quynh'!D$7:K$393,7,0),0)</f>
        <v>A3</v>
      </c>
      <c r="Y207" s="74">
        <f>VLOOKUP(X207,Sheet1!$B$2:$C$12,2,TRUE)</f>
        <v>8</v>
      </c>
      <c r="Z207" s="10" t="str">
        <f>IFERROR(VLOOKUP($D207,'[3]Chi tiet'!$D$7:$L$397,8,0),0)</f>
        <v>A3</v>
      </c>
      <c r="AA207" s="16">
        <f>VLOOKUP(Z207,[4]Sheet1!$B$2:$C$12,2,TRUE)</f>
        <v>8</v>
      </c>
      <c r="AB207" s="103">
        <f t="shared" si="11"/>
        <v>9.0909090909090917</v>
      </c>
      <c r="AC207" s="125" t="str">
        <f t="shared" si="12"/>
        <v>11A*</v>
      </c>
      <c r="AD207" s="86" t="s">
        <v>1054</v>
      </c>
      <c r="AE207" s="86" t="s">
        <v>1054</v>
      </c>
      <c r="AF207" s="86" t="s">
        <v>1054</v>
      </c>
      <c r="AG207" s="84"/>
      <c r="AH207" s="84"/>
      <c r="AI207" s="77"/>
      <c r="AJ207" s="193" t="s">
        <v>1054</v>
      </c>
      <c r="AK207" s="77"/>
      <c r="AL207" s="84"/>
      <c r="AM207" s="74"/>
      <c r="AN207" s="126" t="str">
        <f t="shared" si="13"/>
        <v>11A* + 0B* + 0C* +  0D</v>
      </c>
    </row>
    <row r="208" spans="1:40" s="87" customFormat="1" ht="22.5" customHeight="1" x14ac:dyDescent="0.25">
      <c r="A208" s="75" t="s">
        <v>493</v>
      </c>
      <c r="B208" s="75" t="s">
        <v>35</v>
      </c>
      <c r="C208" s="77" t="s">
        <v>295</v>
      </c>
      <c r="D208" s="74" t="s">
        <v>910</v>
      </c>
      <c r="E208" s="74" t="s">
        <v>626</v>
      </c>
      <c r="F208" s="74" t="s">
        <v>299</v>
      </c>
      <c r="G208" s="74">
        <v>10</v>
      </c>
      <c r="H208" s="74" t="s">
        <v>299</v>
      </c>
      <c r="I208" s="74">
        <v>10</v>
      </c>
      <c r="J208" s="74" t="s">
        <v>299</v>
      </c>
      <c r="K208" s="74">
        <v>10</v>
      </c>
      <c r="L208" s="74" t="s">
        <v>299</v>
      </c>
      <c r="M208" s="74">
        <v>10</v>
      </c>
      <c r="N208" s="74" t="s">
        <v>299</v>
      </c>
      <c r="O208" s="74">
        <v>10</v>
      </c>
      <c r="P208" s="74" t="s">
        <v>299</v>
      </c>
      <c r="Q208" s="74">
        <v>10</v>
      </c>
      <c r="R208" s="74" t="s">
        <v>674</v>
      </c>
      <c r="S208" s="74">
        <f>VLOOKUP(R208,Sheet1!$B$2:$C$12,2,TRUE)</f>
        <v>8</v>
      </c>
      <c r="T208" s="75" t="s">
        <v>673</v>
      </c>
      <c r="U208" s="74">
        <f>VLOOKUP(T208,Sheet1!$B$2:$C$12,2,TRUE)</f>
        <v>9</v>
      </c>
      <c r="V208" s="74" t="str">
        <f>IFERROR(VLOOKUP($D208,'[1]Chi tiet'!$D$7:$L$389,8,0),0)</f>
        <v>A3</v>
      </c>
      <c r="W208" s="74">
        <f>VLOOKUP(V208,Sheet1!$B$2:$C$12,2,TRUE)</f>
        <v>8</v>
      </c>
      <c r="X208" s="74" t="str">
        <f>IFERROR(VLOOKUP($D208,'[2]Gui chi Quynh'!D$7:K$393,7,0),0)</f>
        <v>A3</v>
      </c>
      <c r="Y208" s="74">
        <f>VLOOKUP(X208,Sheet1!$B$2:$C$12,2,TRUE)</f>
        <v>8</v>
      </c>
      <c r="Z208" s="10" t="str">
        <f>IFERROR(VLOOKUP($D208,'[3]Chi tiet'!$D$7:$L$397,8,0),0)</f>
        <v>A3</v>
      </c>
      <c r="AA208" s="16">
        <f>VLOOKUP(Z208,[4]Sheet1!$B$2:$C$12,2,TRUE)</f>
        <v>8</v>
      </c>
      <c r="AB208" s="103">
        <f t="shared" si="11"/>
        <v>9.1818181818181817</v>
      </c>
      <c r="AC208" s="125" t="str">
        <f t="shared" si="12"/>
        <v>11A*</v>
      </c>
      <c r="AD208" s="86" t="s">
        <v>1054</v>
      </c>
      <c r="AE208" s="86" t="s">
        <v>1054</v>
      </c>
      <c r="AF208" s="86" t="s">
        <v>1054</v>
      </c>
      <c r="AG208" s="84"/>
      <c r="AH208" s="84"/>
      <c r="AI208" s="77"/>
      <c r="AJ208" s="193" t="s">
        <v>1054</v>
      </c>
      <c r="AK208" s="77"/>
      <c r="AL208" s="84"/>
      <c r="AM208" s="74"/>
      <c r="AN208" s="126" t="str">
        <f t="shared" si="13"/>
        <v>11A* + 0B* + 0C* +  0D</v>
      </c>
    </row>
    <row r="209" spans="1:40" s="87" customFormat="1" ht="25.5" customHeight="1" x14ac:dyDescent="0.25">
      <c r="A209" s="75" t="s">
        <v>494</v>
      </c>
      <c r="B209" s="75" t="s">
        <v>37</v>
      </c>
      <c r="C209" s="77" t="s">
        <v>296</v>
      </c>
      <c r="D209" s="74" t="s">
        <v>911</v>
      </c>
      <c r="E209" s="74" t="s">
        <v>626</v>
      </c>
      <c r="F209" s="74" t="s">
        <v>299</v>
      </c>
      <c r="G209" s="74">
        <v>10</v>
      </c>
      <c r="H209" s="74" t="s">
        <v>299</v>
      </c>
      <c r="I209" s="74">
        <v>10</v>
      </c>
      <c r="J209" s="74" t="s">
        <v>299</v>
      </c>
      <c r="K209" s="74">
        <v>10</v>
      </c>
      <c r="L209" s="74" t="s">
        <v>299</v>
      </c>
      <c r="M209" s="74">
        <v>10</v>
      </c>
      <c r="N209" s="74" t="s">
        <v>299</v>
      </c>
      <c r="O209" s="74">
        <v>10</v>
      </c>
      <c r="P209" s="74" t="s">
        <v>299</v>
      </c>
      <c r="Q209" s="74">
        <v>10</v>
      </c>
      <c r="R209" s="74" t="s">
        <v>674</v>
      </c>
      <c r="S209" s="74">
        <f>VLOOKUP(R209,Sheet1!$B$2:$C$12,2,TRUE)</f>
        <v>8</v>
      </c>
      <c r="T209" s="75" t="s">
        <v>674</v>
      </c>
      <c r="U209" s="74">
        <f>VLOOKUP(T209,Sheet1!$B$2:$C$12,2,TRUE)</f>
        <v>8</v>
      </c>
      <c r="V209" s="74" t="str">
        <f>IFERROR(VLOOKUP($D209,'[1]Chi tiet'!$D$7:$L$389,8,0),0)</f>
        <v>A3</v>
      </c>
      <c r="W209" s="74">
        <f>VLOOKUP(V209,Sheet1!$B$2:$C$12,2,TRUE)</f>
        <v>8</v>
      </c>
      <c r="X209" s="74" t="str">
        <f>IFERROR(VLOOKUP($D209,'[2]Gui chi Quynh'!D$7:K$393,7,0),0)</f>
        <v>A3</v>
      </c>
      <c r="Y209" s="74">
        <f>VLOOKUP(X209,Sheet1!$B$2:$C$12,2,TRUE)</f>
        <v>8</v>
      </c>
      <c r="Z209" s="10" t="str">
        <f>IFERROR(VLOOKUP($D209,'[3]Chi tiet'!$D$7:$L$397,8,0),0)</f>
        <v>A3</v>
      </c>
      <c r="AA209" s="16">
        <f>VLOOKUP(Z209,[4]Sheet1!$B$2:$C$12,2,TRUE)</f>
        <v>8</v>
      </c>
      <c r="AB209" s="103">
        <f t="shared" si="11"/>
        <v>9.0909090909090917</v>
      </c>
      <c r="AC209" s="125" t="str">
        <f t="shared" si="12"/>
        <v>11A*</v>
      </c>
      <c r="AD209" s="74" t="s">
        <v>1054</v>
      </c>
      <c r="AE209" s="74" t="s">
        <v>1054</v>
      </c>
      <c r="AF209" s="74" t="s">
        <v>1054</v>
      </c>
      <c r="AG209" s="84"/>
      <c r="AH209" s="84"/>
      <c r="AI209" s="77"/>
      <c r="AJ209" s="194" t="s">
        <v>1054</v>
      </c>
      <c r="AK209" s="77"/>
      <c r="AL209" s="84"/>
      <c r="AM209" s="74"/>
      <c r="AN209" s="126" t="str">
        <f t="shared" si="13"/>
        <v>11A* + 0B* + 0C* +  0D</v>
      </c>
    </row>
    <row r="210" spans="1:40" s="87" customFormat="1" ht="20.25" customHeight="1" x14ac:dyDescent="0.25">
      <c r="A210" s="75" t="s">
        <v>495</v>
      </c>
      <c r="B210" s="75" t="s">
        <v>38</v>
      </c>
      <c r="C210" s="77" t="s">
        <v>304</v>
      </c>
      <c r="D210" s="74" t="s">
        <v>912</v>
      </c>
      <c r="E210" s="74" t="s">
        <v>626</v>
      </c>
      <c r="F210" s="74" t="s">
        <v>299</v>
      </c>
      <c r="G210" s="74">
        <v>10</v>
      </c>
      <c r="H210" s="74" t="s">
        <v>299</v>
      </c>
      <c r="I210" s="74">
        <v>10</v>
      </c>
      <c r="J210" s="74" t="s">
        <v>299</v>
      </c>
      <c r="K210" s="74">
        <v>10</v>
      </c>
      <c r="L210" s="74" t="s">
        <v>299</v>
      </c>
      <c r="M210" s="74">
        <v>10</v>
      </c>
      <c r="N210" s="74" t="s">
        <v>299</v>
      </c>
      <c r="O210" s="74">
        <v>10</v>
      </c>
      <c r="P210" s="74" t="s">
        <v>299</v>
      </c>
      <c r="Q210" s="74">
        <v>10</v>
      </c>
      <c r="R210" s="74" t="s">
        <v>674</v>
      </c>
      <c r="S210" s="74">
        <f>VLOOKUP(R210,Sheet1!$B$2:$C$12,2,TRUE)</f>
        <v>8</v>
      </c>
      <c r="T210" s="75" t="s">
        <v>673</v>
      </c>
      <c r="U210" s="74">
        <f>VLOOKUP(T210,Sheet1!$B$2:$C$12,2,TRUE)</f>
        <v>9</v>
      </c>
      <c r="V210" s="74" t="str">
        <f>IFERROR(VLOOKUP($D210,'[1]Chi tiet'!$D$7:$L$389,8,0),0)</f>
        <v>A3</v>
      </c>
      <c r="W210" s="74">
        <f>VLOOKUP(V210,Sheet1!$B$2:$C$12,2,TRUE)</f>
        <v>8</v>
      </c>
      <c r="X210" s="74" t="str">
        <f>IFERROR(VLOOKUP($D210,'[2]Gui chi Quynh'!D$7:K$393,7,0),0)</f>
        <v>A2</v>
      </c>
      <c r="Y210" s="74">
        <f>VLOOKUP(X210,Sheet1!$B$2:$C$12,2,TRUE)</f>
        <v>9</v>
      </c>
      <c r="Z210" s="10" t="str">
        <f>IFERROR(VLOOKUP($D210,'[3]Chi tiet'!$D$7:$L$397,8,0),0)</f>
        <v>A3</v>
      </c>
      <c r="AA210" s="16">
        <f>VLOOKUP(Z210,[4]Sheet1!$B$2:$C$12,2,TRUE)</f>
        <v>8</v>
      </c>
      <c r="AB210" s="103">
        <f t="shared" si="11"/>
        <v>9.2727272727272734</v>
      </c>
      <c r="AC210" s="125" t="str">
        <f t="shared" si="12"/>
        <v>11A*</v>
      </c>
      <c r="AD210" s="86" t="s">
        <v>1054</v>
      </c>
      <c r="AE210" s="86" t="s">
        <v>1054</v>
      </c>
      <c r="AF210" s="86" t="s">
        <v>1054</v>
      </c>
      <c r="AG210" s="84"/>
      <c r="AH210" s="84"/>
      <c r="AI210" s="77"/>
      <c r="AJ210" s="193" t="s">
        <v>1054</v>
      </c>
      <c r="AK210" s="77"/>
      <c r="AL210" s="84"/>
      <c r="AM210" s="74"/>
      <c r="AN210" s="126" t="str">
        <f t="shared" si="13"/>
        <v>11A* + 0B* + 0C* +  0D</v>
      </c>
    </row>
    <row r="211" spans="1:40" s="87" customFormat="1" ht="20.25" customHeight="1" x14ac:dyDescent="0.25">
      <c r="A211" s="75" t="s">
        <v>496</v>
      </c>
      <c r="B211" s="75" t="s">
        <v>40</v>
      </c>
      <c r="C211" s="77" t="s">
        <v>628</v>
      </c>
      <c r="D211" s="74" t="s">
        <v>913</v>
      </c>
      <c r="E211" s="74" t="s">
        <v>626</v>
      </c>
      <c r="F211" s="74" t="s">
        <v>299</v>
      </c>
      <c r="G211" s="74">
        <v>10</v>
      </c>
      <c r="H211" s="74" t="s">
        <v>299</v>
      </c>
      <c r="I211" s="74">
        <v>10</v>
      </c>
      <c r="J211" s="74" t="s">
        <v>299</v>
      </c>
      <c r="K211" s="74">
        <v>10</v>
      </c>
      <c r="L211" s="74" t="s">
        <v>299</v>
      </c>
      <c r="M211" s="74">
        <v>10</v>
      </c>
      <c r="N211" s="74" t="s">
        <v>299</v>
      </c>
      <c r="O211" s="74">
        <v>10</v>
      </c>
      <c r="P211" s="74" t="s">
        <v>299</v>
      </c>
      <c r="Q211" s="74">
        <v>10</v>
      </c>
      <c r="R211" s="74" t="s">
        <v>674</v>
      </c>
      <c r="S211" s="74">
        <f>VLOOKUP(R211,Sheet1!$B$2:$C$12,2,TRUE)</f>
        <v>8</v>
      </c>
      <c r="T211" s="75" t="s">
        <v>674</v>
      </c>
      <c r="U211" s="74">
        <f>VLOOKUP(T211,Sheet1!$B$2:$C$12,2,TRUE)</f>
        <v>8</v>
      </c>
      <c r="V211" s="74" t="str">
        <f>IFERROR(VLOOKUP($D211,'[1]Chi tiet'!$D$7:$L$389,8,0),0)</f>
        <v>A3</v>
      </c>
      <c r="W211" s="74">
        <f>VLOOKUP(V211,Sheet1!$B$2:$C$12,2,TRUE)</f>
        <v>8</v>
      </c>
      <c r="X211" s="74" t="str">
        <f>IFERROR(VLOOKUP($D211,'[2]Gui chi Quynh'!D$7:K$393,7,0),0)</f>
        <v>A2</v>
      </c>
      <c r="Y211" s="74">
        <f>VLOOKUP(X211,Sheet1!$B$2:$C$12,2,TRUE)</f>
        <v>9</v>
      </c>
      <c r="Z211" s="10" t="str">
        <f>IFERROR(VLOOKUP($D211,'[3]Chi tiet'!$D$7:$L$397,8,0),0)</f>
        <v>A2</v>
      </c>
      <c r="AA211" s="16">
        <f>VLOOKUP(Z211,[4]Sheet1!$B$2:$C$12,2,TRUE)</f>
        <v>9</v>
      </c>
      <c r="AB211" s="103">
        <f t="shared" si="11"/>
        <v>9.2727272727272734</v>
      </c>
      <c r="AC211" s="125" t="str">
        <f t="shared" si="12"/>
        <v>11A*</v>
      </c>
      <c r="AD211" s="86" t="s">
        <v>1054</v>
      </c>
      <c r="AE211" s="86" t="s">
        <v>1054</v>
      </c>
      <c r="AF211" s="86" t="s">
        <v>1054</v>
      </c>
      <c r="AG211" s="92"/>
      <c r="AH211" s="92"/>
      <c r="AI211" s="77"/>
      <c r="AJ211" s="193" t="s">
        <v>1054</v>
      </c>
      <c r="AK211" s="77"/>
      <c r="AL211" s="92"/>
      <c r="AM211" s="74"/>
      <c r="AN211" s="126" t="str">
        <f t="shared" si="13"/>
        <v>11A* + 0B* + 0C* +  0D</v>
      </c>
    </row>
    <row r="212" spans="1:40" s="87" customFormat="1" ht="20.25" customHeight="1" x14ac:dyDescent="0.25">
      <c r="A212" s="75" t="s">
        <v>497</v>
      </c>
      <c r="B212" s="75" t="s">
        <v>42</v>
      </c>
      <c r="C212" s="41" t="s">
        <v>629</v>
      </c>
      <c r="D212" s="76" t="s">
        <v>914</v>
      </c>
      <c r="E212" s="74" t="s">
        <v>626</v>
      </c>
      <c r="F212" s="74" t="s">
        <v>299</v>
      </c>
      <c r="G212" s="74">
        <v>10</v>
      </c>
      <c r="H212" s="74" t="s">
        <v>299</v>
      </c>
      <c r="I212" s="74">
        <v>10</v>
      </c>
      <c r="J212" s="74" t="s">
        <v>299</v>
      </c>
      <c r="K212" s="74">
        <v>10</v>
      </c>
      <c r="L212" s="74" t="s">
        <v>299</v>
      </c>
      <c r="M212" s="74">
        <v>10</v>
      </c>
      <c r="N212" s="74" t="s">
        <v>299</v>
      </c>
      <c r="O212" s="74">
        <v>10</v>
      </c>
      <c r="P212" s="74" t="s">
        <v>299</v>
      </c>
      <c r="Q212" s="74">
        <v>10</v>
      </c>
      <c r="R212" s="74" t="s">
        <v>673</v>
      </c>
      <c r="S212" s="74">
        <f>VLOOKUP(R212,Sheet1!$B$2:$C$12,2,TRUE)</f>
        <v>9</v>
      </c>
      <c r="T212" s="75" t="s">
        <v>672</v>
      </c>
      <c r="U212" s="74">
        <f>VLOOKUP(T212,Sheet1!$B$2:$C$12,2,TRUE)</f>
        <v>10</v>
      </c>
      <c r="V212" s="74" t="str">
        <f>IFERROR(VLOOKUP($D212,'[1]Chi tiet'!$D$7:$L$389,8,0),0)</f>
        <v>A3</v>
      </c>
      <c r="W212" s="74">
        <f>VLOOKUP(V212,Sheet1!$B$2:$C$12,2,TRUE)</f>
        <v>8</v>
      </c>
      <c r="X212" s="74" t="str">
        <f>IFERROR(VLOOKUP($D212,'[2]Gui chi Quynh'!D$7:K$393,7,0),0)</f>
        <v>A1</v>
      </c>
      <c r="Y212" s="74">
        <f>VLOOKUP(X212,Sheet1!$B$2:$C$12,2,TRUE)</f>
        <v>10</v>
      </c>
      <c r="Z212" s="10" t="str">
        <f>IFERROR(VLOOKUP($D212,'[3]Chi tiet'!$D$7:$L$397,8,0),0)</f>
        <v>A3</v>
      </c>
      <c r="AA212" s="16">
        <f>VLOOKUP(Z212,[4]Sheet1!$B$2:$C$12,2,TRUE)</f>
        <v>8</v>
      </c>
      <c r="AB212" s="103">
        <f t="shared" si="11"/>
        <v>9.545454545454545</v>
      </c>
      <c r="AC212" s="125" t="str">
        <f t="shared" si="12"/>
        <v>11A*</v>
      </c>
      <c r="AD212" s="86" t="s">
        <v>1054</v>
      </c>
      <c r="AE212" s="86" t="s">
        <v>1054</v>
      </c>
      <c r="AF212" s="86" t="s">
        <v>1054</v>
      </c>
      <c r="AG212" s="92"/>
      <c r="AH212" s="92"/>
      <c r="AI212" s="77"/>
      <c r="AJ212" s="193" t="s">
        <v>1054</v>
      </c>
      <c r="AK212" s="77"/>
      <c r="AL212" s="92"/>
      <c r="AM212" s="74"/>
      <c r="AN212" s="126" t="str">
        <f t="shared" si="13"/>
        <v>11A* + 0B* + 0C* +  0D</v>
      </c>
    </row>
    <row r="213" spans="1:40" s="87" customFormat="1" ht="20.25" customHeight="1" x14ac:dyDescent="0.25">
      <c r="A213" s="75" t="s">
        <v>498</v>
      </c>
      <c r="B213" s="75" t="s">
        <v>43</v>
      </c>
      <c r="C213" s="77" t="s">
        <v>630</v>
      </c>
      <c r="D213" s="74" t="s">
        <v>915</v>
      </c>
      <c r="E213" s="74" t="s">
        <v>626</v>
      </c>
      <c r="F213" s="74" t="s">
        <v>299</v>
      </c>
      <c r="G213" s="74">
        <v>10</v>
      </c>
      <c r="H213" s="74" t="s">
        <v>299</v>
      </c>
      <c r="I213" s="74">
        <v>10</v>
      </c>
      <c r="J213" s="74" t="s">
        <v>299</v>
      </c>
      <c r="K213" s="74">
        <v>10</v>
      </c>
      <c r="L213" s="74" t="s">
        <v>299</v>
      </c>
      <c r="M213" s="74">
        <v>10</v>
      </c>
      <c r="N213" s="74" t="s">
        <v>299</v>
      </c>
      <c r="O213" s="74">
        <v>10</v>
      </c>
      <c r="P213" s="74" t="s">
        <v>299</v>
      </c>
      <c r="Q213" s="74">
        <v>10</v>
      </c>
      <c r="R213" s="74" t="s">
        <v>675</v>
      </c>
      <c r="S213" s="74">
        <f>VLOOKUP(R213,Sheet1!$B$2:$C$12,2,TRUE)</f>
        <v>7</v>
      </c>
      <c r="T213" s="75" t="s">
        <v>675</v>
      </c>
      <c r="U213" s="74">
        <f>VLOOKUP(T213,Sheet1!$B$2:$C$12,2,TRUE)</f>
        <v>7</v>
      </c>
      <c r="V213" s="74" t="str">
        <f>IFERROR(VLOOKUP($D213,'[1]Chi tiet'!$D$7:$L$389,8,0),0)</f>
        <v>A4</v>
      </c>
      <c r="W213" s="74">
        <f>VLOOKUP(V213,Sheet1!$B$2:$C$12,2,TRUE)</f>
        <v>7</v>
      </c>
      <c r="X213" s="74" t="str">
        <f>IFERROR(VLOOKUP($D213,'[2]Gui chi Quynh'!D$7:K$393,7,0),0)</f>
        <v>A2</v>
      </c>
      <c r="Y213" s="74">
        <f>VLOOKUP(X213,Sheet1!$B$2:$C$12,2,TRUE)</f>
        <v>9</v>
      </c>
      <c r="Z213" s="10" t="str">
        <f>IFERROR(VLOOKUP($D213,'[3]Chi tiet'!$D$7:$L$397,8,0),0)</f>
        <v>A3</v>
      </c>
      <c r="AA213" s="16">
        <f>VLOOKUP(Z213,[4]Sheet1!$B$2:$C$12,2,TRUE)</f>
        <v>8</v>
      </c>
      <c r="AB213" s="103">
        <f t="shared" ref="AB213:AB276" si="14">AVERAGE(F213:AA213)</f>
        <v>8.9090909090909083</v>
      </c>
      <c r="AC213" s="125" t="str">
        <f t="shared" si="12"/>
        <v>11A*</v>
      </c>
      <c r="AD213" s="86" t="s">
        <v>1054</v>
      </c>
      <c r="AE213" s="86" t="s">
        <v>1054</v>
      </c>
      <c r="AF213" s="86" t="s">
        <v>1054</v>
      </c>
      <c r="AG213" s="92"/>
      <c r="AH213" s="92"/>
      <c r="AI213" s="77"/>
      <c r="AJ213" s="193" t="s">
        <v>1054</v>
      </c>
      <c r="AK213" s="77"/>
      <c r="AL213" s="92"/>
      <c r="AM213" s="74"/>
      <c r="AN213" s="126" t="str">
        <f t="shared" si="13"/>
        <v>11A* + 0B* + 0C* +  0D</v>
      </c>
    </row>
    <row r="214" spans="1:40" s="87" customFormat="1" ht="20.25" customHeight="1" x14ac:dyDescent="0.25">
      <c r="A214" s="75" t="s">
        <v>499</v>
      </c>
      <c r="B214" s="75" t="s">
        <v>45</v>
      </c>
      <c r="C214" s="77" t="s">
        <v>638</v>
      </c>
      <c r="D214" s="74" t="s">
        <v>916</v>
      </c>
      <c r="E214" s="74" t="s">
        <v>626</v>
      </c>
      <c r="F214" s="74" t="s">
        <v>299</v>
      </c>
      <c r="G214" s="74">
        <v>10</v>
      </c>
      <c r="H214" s="74" t="s">
        <v>299</v>
      </c>
      <c r="I214" s="74">
        <v>10</v>
      </c>
      <c r="J214" s="74" t="s">
        <v>299</v>
      </c>
      <c r="K214" s="74">
        <v>10</v>
      </c>
      <c r="L214" s="74" t="s">
        <v>299</v>
      </c>
      <c r="M214" s="74">
        <v>10</v>
      </c>
      <c r="N214" s="74" t="s">
        <v>299</v>
      </c>
      <c r="O214" s="74">
        <v>10</v>
      </c>
      <c r="P214" s="74" t="s">
        <v>299</v>
      </c>
      <c r="Q214" s="74">
        <v>10</v>
      </c>
      <c r="R214" s="74" t="s">
        <v>672</v>
      </c>
      <c r="S214" s="74">
        <f>VLOOKUP(R214,Sheet1!$B$2:$C$12,2,TRUE)</f>
        <v>10</v>
      </c>
      <c r="T214" s="75" t="s">
        <v>672</v>
      </c>
      <c r="U214" s="74">
        <f>VLOOKUP(T214,Sheet1!$B$2:$C$12,2,TRUE)</f>
        <v>10</v>
      </c>
      <c r="V214" s="74" t="str">
        <f>IFERROR(VLOOKUP($D214,'[1]Chi tiet'!$D$7:$L$389,8,0),0)</f>
        <v>A1</v>
      </c>
      <c r="W214" s="74">
        <f>VLOOKUP(V214,Sheet1!$B$2:$C$12,2,TRUE)</f>
        <v>10</v>
      </c>
      <c r="X214" s="74" t="str">
        <f>IFERROR(VLOOKUP($D214,'[2]Gui chi Quynh'!D$7:K$393,7,0),0)</f>
        <v>A1</v>
      </c>
      <c r="Y214" s="74">
        <f>VLOOKUP(X214,Sheet1!$B$2:$C$12,2,TRUE)</f>
        <v>10</v>
      </c>
      <c r="Z214" s="10" t="str">
        <f>IFERROR(VLOOKUP($D214,'[3]Chi tiet'!$D$7:$L$397,8,0),0)</f>
        <v>A1</v>
      </c>
      <c r="AA214" s="16">
        <f>VLOOKUP(Z214,[4]Sheet1!$B$2:$C$12,2,TRUE)</f>
        <v>10</v>
      </c>
      <c r="AB214" s="103">
        <f t="shared" si="14"/>
        <v>10</v>
      </c>
      <c r="AC214" s="125" t="str">
        <f t="shared" si="12"/>
        <v>11A*</v>
      </c>
      <c r="AD214" s="86" t="s">
        <v>1054</v>
      </c>
      <c r="AE214" s="86" t="s">
        <v>1054</v>
      </c>
      <c r="AF214" s="86" t="s">
        <v>1054</v>
      </c>
      <c r="AG214" s="92"/>
      <c r="AH214" s="92"/>
      <c r="AI214" s="77"/>
      <c r="AJ214" s="193" t="s">
        <v>1054</v>
      </c>
      <c r="AK214" s="77"/>
      <c r="AL214" s="92"/>
      <c r="AM214" s="74" t="s">
        <v>1121</v>
      </c>
      <c r="AN214" s="126" t="str">
        <f t="shared" si="13"/>
        <v>11A* + 0B* + 0C* +  0D</v>
      </c>
    </row>
    <row r="215" spans="1:40" s="87" customFormat="1" ht="20.25" customHeight="1" x14ac:dyDescent="0.25">
      <c r="A215" s="75" t="s">
        <v>500</v>
      </c>
      <c r="B215" s="75" t="s">
        <v>307</v>
      </c>
      <c r="C215" s="82" t="s">
        <v>166</v>
      </c>
      <c r="D215" s="76" t="s">
        <v>917</v>
      </c>
      <c r="E215" s="76" t="s">
        <v>654</v>
      </c>
      <c r="F215" s="74" t="s">
        <v>299</v>
      </c>
      <c r="G215" s="74">
        <v>10</v>
      </c>
      <c r="H215" s="74" t="s">
        <v>299</v>
      </c>
      <c r="I215" s="74">
        <v>10</v>
      </c>
      <c r="J215" s="74" t="s">
        <v>299</v>
      </c>
      <c r="K215" s="74">
        <v>10</v>
      </c>
      <c r="L215" s="74" t="s">
        <v>299</v>
      </c>
      <c r="M215" s="74">
        <v>10</v>
      </c>
      <c r="N215" s="74" t="s">
        <v>299</v>
      </c>
      <c r="O215" s="74">
        <v>10</v>
      </c>
      <c r="P215" s="74" t="s">
        <v>299</v>
      </c>
      <c r="Q215" s="74">
        <v>10</v>
      </c>
      <c r="R215" s="74" t="s">
        <v>672</v>
      </c>
      <c r="S215" s="74">
        <f>VLOOKUP(R215,Sheet1!$B$2:$C$12,2,TRUE)</f>
        <v>10</v>
      </c>
      <c r="T215" s="75" t="s">
        <v>672</v>
      </c>
      <c r="U215" s="74">
        <f>VLOOKUP(T215,Sheet1!$B$2:$C$12,2,TRUE)</f>
        <v>10</v>
      </c>
      <c r="V215" s="74" t="str">
        <f>IFERROR(VLOOKUP($D215,'[1]Chi tiet'!$D$7:$L$389,8,0),0)</f>
        <v>A1</v>
      </c>
      <c r="W215" s="74">
        <f>VLOOKUP(V215,Sheet1!$B$2:$C$12,2,TRUE)</f>
        <v>10</v>
      </c>
      <c r="X215" s="74" t="str">
        <f>IFERROR(VLOOKUP($D215,'[2]Gui chi Quynh'!D$7:K$393,7,0),0)</f>
        <v>A1</v>
      </c>
      <c r="Y215" s="74">
        <f>VLOOKUP(X215,Sheet1!$B$2:$C$12,2,TRUE)</f>
        <v>10</v>
      </c>
      <c r="Z215" s="10" t="str">
        <f>IFERROR(VLOOKUP($D215,'[3]Chi tiet'!$D$7:$L$397,8,0),0)</f>
        <v>A1</v>
      </c>
      <c r="AA215" s="16">
        <f>VLOOKUP(Z215,[4]Sheet1!$B$2:$C$12,2,TRUE)</f>
        <v>10</v>
      </c>
      <c r="AB215" s="103">
        <f t="shared" si="14"/>
        <v>10</v>
      </c>
      <c r="AC215" s="125" t="str">
        <f t="shared" si="12"/>
        <v>11A*</v>
      </c>
      <c r="AD215" s="86" t="s">
        <v>1054</v>
      </c>
      <c r="AE215" s="86" t="s">
        <v>1054</v>
      </c>
      <c r="AF215" s="86" t="s">
        <v>1054</v>
      </c>
      <c r="AG215" s="92"/>
      <c r="AH215" s="86" t="s">
        <v>1054</v>
      </c>
      <c r="AI215" s="77"/>
      <c r="AJ215" s="193" t="s">
        <v>1054</v>
      </c>
      <c r="AK215" s="77"/>
      <c r="AL215" s="92"/>
      <c r="AM215" s="74"/>
      <c r="AN215" s="126" t="str">
        <f t="shared" si="13"/>
        <v>11A* + 0B* + 0C* +  0D</v>
      </c>
    </row>
    <row r="216" spans="1:40" s="87" customFormat="1" ht="20.25" customHeight="1" x14ac:dyDescent="0.25">
      <c r="A216" s="75" t="s">
        <v>501</v>
      </c>
      <c r="B216" s="75" t="s">
        <v>308</v>
      </c>
      <c r="C216" s="77" t="s">
        <v>69</v>
      </c>
      <c r="D216" s="74" t="s">
        <v>918</v>
      </c>
      <c r="E216" s="76" t="s">
        <v>654</v>
      </c>
      <c r="F216" s="74" t="s">
        <v>299</v>
      </c>
      <c r="G216" s="74">
        <v>10</v>
      </c>
      <c r="H216" s="74" t="s">
        <v>299</v>
      </c>
      <c r="I216" s="74">
        <v>10</v>
      </c>
      <c r="J216" s="74" t="s">
        <v>299</v>
      </c>
      <c r="K216" s="74">
        <v>10</v>
      </c>
      <c r="L216" s="74" t="s">
        <v>299</v>
      </c>
      <c r="M216" s="74">
        <v>10</v>
      </c>
      <c r="N216" s="74" t="s">
        <v>299</v>
      </c>
      <c r="O216" s="74">
        <v>10</v>
      </c>
      <c r="P216" s="74" t="s">
        <v>299</v>
      </c>
      <c r="Q216" s="74">
        <v>10</v>
      </c>
      <c r="R216" s="74" t="s">
        <v>674</v>
      </c>
      <c r="S216" s="74">
        <f>VLOOKUP(R216,Sheet1!$B$2:$C$12,2,TRUE)</f>
        <v>8</v>
      </c>
      <c r="T216" s="75" t="s">
        <v>674</v>
      </c>
      <c r="U216" s="74">
        <f>VLOOKUP(T216,Sheet1!$B$2:$C$12,2,TRUE)</f>
        <v>8</v>
      </c>
      <c r="V216" s="74" t="str">
        <f>IFERROR(VLOOKUP($D216,'[1]Chi tiet'!$D$7:$L$389,8,0),0)</f>
        <v>A2</v>
      </c>
      <c r="W216" s="74">
        <f>VLOOKUP(V216,Sheet1!$B$2:$C$12,2,TRUE)</f>
        <v>9</v>
      </c>
      <c r="X216" s="74" t="str">
        <f>IFERROR(VLOOKUP($D216,'[2]Gui chi Quynh'!D$7:K$393,7,0),0)</f>
        <v>A2</v>
      </c>
      <c r="Y216" s="74">
        <f>VLOOKUP(X216,Sheet1!$B$2:$C$12,2,TRUE)</f>
        <v>9</v>
      </c>
      <c r="Z216" s="10" t="str">
        <f>IFERROR(VLOOKUP($D216,'[3]Chi tiet'!$D$7:$L$397,8,0),0)</f>
        <v>A3</v>
      </c>
      <c r="AA216" s="16">
        <f>VLOOKUP(Z216,[4]Sheet1!$B$2:$C$12,2,TRUE)</f>
        <v>8</v>
      </c>
      <c r="AB216" s="103">
        <f t="shared" si="14"/>
        <v>9.2727272727272734</v>
      </c>
      <c r="AC216" s="125" t="str">
        <f t="shared" si="12"/>
        <v>11A*</v>
      </c>
      <c r="AD216" s="86" t="s">
        <v>1054</v>
      </c>
      <c r="AE216" s="86" t="s">
        <v>1054</v>
      </c>
      <c r="AF216" s="86" t="s">
        <v>1054</v>
      </c>
      <c r="AG216" s="92"/>
      <c r="AH216" s="86" t="s">
        <v>1054</v>
      </c>
      <c r="AI216" s="77"/>
      <c r="AJ216" s="193" t="s">
        <v>1054</v>
      </c>
      <c r="AK216" s="77"/>
      <c r="AL216" s="92"/>
      <c r="AM216" s="74"/>
      <c r="AN216" s="126" t="str">
        <f t="shared" si="13"/>
        <v>11A* + 0B* + 0C* +  0D</v>
      </c>
    </row>
    <row r="217" spans="1:40" s="87" customFormat="1" ht="20.25" customHeight="1" x14ac:dyDescent="0.25">
      <c r="A217" s="75" t="s">
        <v>502</v>
      </c>
      <c r="B217" s="75" t="s">
        <v>309</v>
      </c>
      <c r="C217" s="82" t="s">
        <v>177</v>
      </c>
      <c r="D217" s="76" t="s">
        <v>919</v>
      </c>
      <c r="E217" s="76" t="s">
        <v>654</v>
      </c>
      <c r="F217" s="74" t="s">
        <v>299</v>
      </c>
      <c r="G217" s="74">
        <v>10</v>
      </c>
      <c r="H217" s="74" t="s">
        <v>299</v>
      </c>
      <c r="I217" s="74">
        <v>10</v>
      </c>
      <c r="J217" s="74" t="s">
        <v>299</v>
      </c>
      <c r="K217" s="74">
        <v>10</v>
      </c>
      <c r="L217" s="74" t="s">
        <v>299</v>
      </c>
      <c r="M217" s="74">
        <v>10</v>
      </c>
      <c r="N217" s="74" t="s">
        <v>299</v>
      </c>
      <c r="O217" s="74">
        <v>10</v>
      </c>
      <c r="P217" s="74" t="s">
        <v>299</v>
      </c>
      <c r="Q217" s="74">
        <v>10</v>
      </c>
      <c r="R217" s="74" t="s">
        <v>674</v>
      </c>
      <c r="S217" s="74">
        <f>VLOOKUP(R217,Sheet1!$B$2:$C$12,2,TRUE)</f>
        <v>8</v>
      </c>
      <c r="T217" s="75" t="s">
        <v>673</v>
      </c>
      <c r="U217" s="74">
        <f>VLOOKUP(T217,Sheet1!$B$2:$C$12,2,TRUE)</f>
        <v>9</v>
      </c>
      <c r="V217" s="74" t="str">
        <f>IFERROR(VLOOKUP($D217,'[1]Chi tiet'!$D$7:$L$389,8,0),0)</f>
        <v>A1</v>
      </c>
      <c r="W217" s="74">
        <f>VLOOKUP(V217,Sheet1!$B$2:$C$12,2,TRUE)</f>
        <v>10</v>
      </c>
      <c r="X217" s="74" t="str">
        <f>IFERROR(VLOOKUP($D217,'[2]Gui chi Quynh'!D$7:K$393,7,0),0)</f>
        <v>A1</v>
      </c>
      <c r="Y217" s="74">
        <f>VLOOKUP(X217,Sheet1!$B$2:$C$12,2,TRUE)</f>
        <v>10</v>
      </c>
      <c r="Z217" s="10" t="str">
        <f>IFERROR(VLOOKUP($D217,'[3]Chi tiet'!$D$7:$L$397,8,0),0)</f>
        <v>A3</v>
      </c>
      <c r="AA217" s="16">
        <f>VLOOKUP(Z217,[4]Sheet1!$B$2:$C$12,2,TRUE)</f>
        <v>8</v>
      </c>
      <c r="AB217" s="103">
        <f t="shared" si="14"/>
        <v>9.545454545454545</v>
      </c>
      <c r="AC217" s="125" t="str">
        <f t="shared" si="12"/>
        <v>11A*</v>
      </c>
      <c r="AD217" s="86" t="s">
        <v>1054</v>
      </c>
      <c r="AE217" s="86" t="s">
        <v>1054</v>
      </c>
      <c r="AF217" s="86" t="s">
        <v>1054</v>
      </c>
      <c r="AG217" s="92"/>
      <c r="AH217" s="86" t="s">
        <v>1054</v>
      </c>
      <c r="AI217" s="77"/>
      <c r="AJ217" s="193" t="s">
        <v>1054</v>
      </c>
      <c r="AK217" s="77"/>
      <c r="AL217" s="92"/>
      <c r="AM217" s="74"/>
      <c r="AN217" s="126" t="str">
        <f t="shared" si="13"/>
        <v>11A* + 0B* + 0C* +  0D</v>
      </c>
    </row>
    <row r="218" spans="1:40" s="87" customFormat="1" ht="24" customHeight="1" x14ac:dyDescent="0.25">
      <c r="A218" s="75" t="s">
        <v>503</v>
      </c>
      <c r="B218" s="75" t="s">
        <v>310</v>
      </c>
      <c r="C218" s="82" t="s">
        <v>167</v>
      </c>
      <c r="D218" s="76" t="s">
        <v>920</v>
      </c>
      <c r="E218" s="76" t="s">
        <v>654</v>
      </c>
      <c r="F218" s="74" t="s">
        <v>299</v>
      </c>
      <c r="G218" s="74">
        <v>10</v>
      </c>
      <c r="H218" s="74" t="s">
        <v>299</v>
      </c>
      <c r="I218" s="74">
        <v>10</v>
      </c>
      <c r="J218" s="74" t="s">
        <v>299</v>
      </c>
      <c r="K218" s="74">
        <v>10</v>
      </c>
      <c r="L218" s="74" t="s">
        <v>299</v>
      </c>
      <c r="M218" s="74">
        <v>10</v>
      </c>
      <c r="N218" s="74" t="s">
        <v>299</v>
      </c>
      <c r="O218" s="74">
        <v>10</v>
      </c>
      <c r="P218" s="74" t="s">
        <v>299</v>
      </c>
      <c r="Q218" s="74">
        <v>10</v>
      </c>
      <c r="R218" s="74" t="s">
        <v>674</v>
      </c>
      <c r="S218" s="74">
        <f>VLOOKUP(R218,Sheet1!$B$2:$C$12,2,TRUE)</f>
        <v>8</v>
      </c>
      <c r="T218" s="75" t="s">
        <v>674</v>
      </c>
      <c r="U218" s="74">
        <f>VLOOKUP(T218,Sheet1!$B$2:$C$12,2,TRUE)</f>
        <v>8</v>
      </c>
      <c r="V218" s="74" t="str">
        <f>IFERROR(VLOOKUP($D218,'[1]Chi tiet'!$D$7:$L$389,8,0),0)</f>
        <v>A2</v>
      </c>
      <c r="W218" s="74">
        <f>VLOOKUP(V218,Sheet1!$B$2:$C$12,2,TRUE)</f>
        <v>9</v>
      </c>
      <c r="X218" s="74" t="str">
        <f>IFERROR(VLOOKUP($D218,'[2]Gui chi Quynh'!D$7:K$393,7,0),0)</f>
        <v>A2</v>
      </c>
      <c r="Y218" s="74">
        <f>VLOOKUP(X218,Sheet1!$B$2:$C$12,2,TRUE)</f>
        <v>9</v>
      </c>
      <c r="Z218" s="10" t="str">
        <f>IFERROR(VLOOKUP($D218,'[3]Chi tiet'!$D$7:$L$397,8,0),0)</f>
        <v>A2</v>
      </c>
      <c r="AA218" s="16">
        <f>VLOOKUP(Z218,[4]Sheet1!$B$2:$C$12,2,TRUE)</f>
        <v>9</v>
      </c>
      <c r="AB218" s="103">
        <f t="shared" si="14"/>
        <v>9.3636363636363633</v>
      </c>
      <c r="AC218" s="125" t="str">
        <f t="shared" si="12"/>
        <v>11A*</v>
      </c>
      <c r="AD218" s="74" t="s">
        <v>1054</v>
      </c>
      <c r="AE218" s="74" t="s">
        <v>1054</v>
      </c>
      <c r="AF218" s="74" t="s">
        <v>1054</v>
      </c>
      <c r="AG218" s="84"/>
      <c r="AH218" s="84"/>
      <c r="AI218" s="77"/>
      <c r="AJ218" s="194" t="s">
        <v>1054</v>
      </c>
      <c r="AK218" s="77"/>
      <c r="AL218" s="84"/>
      <c r="AM218" s="74"/>
      <c r="AN218" s="126" t="str">
        <f t="shared" si="13"/>
        <v>11A* + 0B* + 0C* +  0D</v>
      </c>
    </row>
    <row r="219" spans="1:40" s="87" customFormat="1" ht="24" customHeight="1" x14ac:dyDescent="0.25">
      <c r="A219" s="75" t="s">
        <v>504</v>
      </c>
      <c r="B219" s="75" t="s">
        <v>311</v>
      </c>
      <c r="C219" s="82" t="s">
        <v>183</v>
      </c>
      <c r="D219" s="76" t="s">
        <v>921</v>
      </c>
      <c r="E219" s="76" t="s">
        <v>654</v>
      </c>
      <c r="F219" s="74" t="s">
        <v>299</v>
      </c>
      <c r="G219" s="74">
        <v>10</v>
      </c>
      <c r="H219" s="74" t="s">
        <v>299</v>
      </c>
      <c r="I219" s="74">
        <v>10</v>
      </c>
      <c r="J219" s="74" t="s">
        <v>299</v>
      </c>
      <c r="K219" s="74">
        <v>10</v>
      </c>
      <c r="L219" s="74" t="s">
        <v>299</v>
      </c>
      <c r="M219" s="74">
        <v>10</v>
      </c>
      <c r="N219" s="74" t="s">
        <v>299</v>
      </c>
      <c r="O219" s="74">
        <v>10</v>
      </c>
      <c r="P219" s="74" t="s">
        <v>299</v>
      </c>
      <c r="Q219" s="74">
        <v>10</v>
      </c>
      <c r="R219" s="74" t="s">
        <v>672</v>
      </c>
      <c r="S219" s="74">
        <f>VLOOKUP(R219,Sheet1!$B$2:$C$12,2,TRUE)</f>
        <v>10</v>
      </c>
      <c r="T219" s="75" t="s">
        <v>673</v>
      </c>
      <c r="U219" s="74">
        <f>VLOOKUP(T219,Sheet1!$B$2:$C$12,2,TRUE)</f>
        <v>9</v>
      </c>
      <c r="V219" s="74" t="str">
        <f>IFERROR(VLOOKUP($D219,'[1]Chi tiet'!$D$7:$L$389,8,0),0)</f>
        <v>A1</v>
      </c>
      <c r="W219" s="74">
        <f>VLOOKUP(V219,Sheet1!$B$2:$C$12,2,TRUE)</f>
        <v>10</v>
      </c>
      <c r="X219" s="74" t="str">
        <f>IFERROR(VLOOKUP($D219,'[2]Gui chi Quynh'!D$7:K$393,7,0),0)</f>
        <v>A1</v>
      </c>
      <c r="Y219" s="74">
        <f>VLOOKUP(X219,Sheet1!$B$2:$C$12,2,TRUE)</f>
        <v>10</v>
      </c>
      <c r="Z219" s="10" t="str">
        <f>IFERROR(VLOOKUP($D219,'[3]Chi tiet'!$D$7:$L$397,8,0),0)</f>
        <v>A1</v>
      </c>
      <c r="AA219" s="16">
        <f>VLOOKUP(Z219,[4]Sheet1!$B$2:$C$12,2,TRUE)</f>
        <v>10</v>
      </c>
      <c r="AB219" s="103">
        <f t="shared" si="14"/>
        <v>9.9090909090909083</v>
      </c>
      <c r="AC219" s="125" t="str">
        <f t="shared" si="12"/>
        <v>11A*</v>
      </c>
      <c r="AD219" s="74" t="s">
        <v>1054</v>
      </c>
      <c r="AE219" s="74" t="s">
        <v>1054</v>
      </c>
      <c r="AF219" s="74" t="s">
        <v>1054</v>
      </c>
      <c r="AG219" s="84"/>
      <c r="AH219" s="84"/>
      <c r="AI219" s="77"/>
      <c r="AJ219" s="194" t="s">
        <v>1054</v>
      </c>
      <c r="AK219" s="77"/>
      <c r="AL219" s="84"/>
      <c r="AM219" s="74"/>
      <c r="AN219" s="126" t="str">
        <f t="shared" si="13"/>
        <v>11A* + 0B* + 0C* +  0D</v>
      </c>
    </row>
    <row r="220" spans="1:40" s="87" customFormat="1" ht="24" customHeight="1" x14ac:dyDescent="0.25">
      <c r="A220" s="75" t="s">
        <v>505</v>
      </c>
      <c r="B220" s="75" t="s">
        <v>312</v>
      </c>
      <c r="C220" s="82" t="s">
        <v>161</v>
      </c>
      <c r="D220" s="76" t="s">
        <v>922</v>
      </c>
      <c r="E220" s="76" t="s">
        <v>654</v>
      </c>
      <c r="F220" s="74" t="s">
        <v>299</v>
      </c>
      <c r="G220" s="74">
        <v>10</v>
      </c>
      <c r="H220" s="74" t="s">
        <v>299</v>
      </c>
      <c r="I220" s="74">
        <v>10</v>
      </c>
      <c r="J220" s="74" t="s">
        <v>299</v>
      </c>
      <c r="K220" s="74">
        <v>10</v>
      </c>
      <c r="L220" s="74" t="s">
        <v>299</v>
      </c>
      <c r="M220" s="74">
        <v>10</v>
      </c>
      <c r="N220" s="74" t="s">
        <v>299</v>
      </c>
      <c r="O220" s="74">
        <v>10</v>
      </c>
      <c r="P220" s="74" t="s">
        <v>299</v>
      </c>
      <c r="Q220" s="74">
        <v>10</v>
      </c>
      <c r="R220" s="74" t="s">
        <v>675</v>
      </c>
      <c r="S220" s="74">
        <f>VLOOKUP(R220,Sheet1!$B$2:$C$12,2,TRUE)</f>
        <v>7</v>
      </c>
      <c r="T220" s="75" t="s">
        <v>675</v>
      </c>
      <c r="U220" s="74">
        <f>VLOOKUP(T220,Sheet1!$B$2:$C$12,2,TRUE)</f>
        <v>7</v>
      </c>
      <c r="V220" s="74" t="str">
        <f>IFERROR(VLOOKUP($D220,'[1]Chi tiet'!$D$7:$L$389,8,0),0)</f>
        <v>A4</v>
      </c>
      <c r="W220" s="74">
        <f>VLOOKUP(V220,Sheet1!$B$2:$C$12,2,TRUE)</f>
        <v>7</v>
      </c>
      <c r="X220" s="74" t="str">
        <f>IFERROR(VLOOKUP($D220,'[2]Gui chi Quynh'!D$7:K$393,7,0),0)</f>
        <v>A4</v>
      </c>
      <c r="Y220" s="74">
        <f>VLOOKUP(X220,Sheet1!$B$2:$C$12,2,TRUE)</f>
        <v>7</v>
      </c>
      <c r="Z220" s="10" t="str">
        <f>IFERROR(VLOOKUP($D220,'[3]Chi tiet'!$D$7:$L$397,8,0),0)</f>
        <v>A4</v>
      </c>
      <c r="AA220" s="16">
        <f>VLOOKUP(Z220,[4]Sheet1!$B$2:$C$12,2,TRUE)</f>
        <v>7</v>
      </c>
      <c r="AB220" s="103">
        <f t="shared" si="14"/>
        <v>8.6363636363636367</v>
      </c>
      <c r="AC220" s="125" t="str">
        <f t="shared" si="12"/>
        <v>11A*</v>
      </c>
      <c r="AD220" s="74" t="s">
        <v>1054</v>
      </c>
      <c r="AE220" s="86" t="s">
        <v>1055</v>
      </c>
      <c r="AF220" s="74" t="s">
        <v>1054</v>
      </c>
      <c r="AG220" s="83"/>
      <c r="AH220" s="83"/>
      <c r="AI220" s="77"/>
      <c r="AJ220" s="194" t="s">
        <v>1054</v>
      </c>
      <c r="AK220" s="77"/>
      <c r="AL220" s="83"/>
      <c r="AM220" s="74"/>
      <c r="AN220" s="126" t="str">
        <f t="shared" si="13"/>
        <v>11A* + 0B* + 0C* +  0D</v>
      </c>
    </row>
    <row r="221" spans="1:40" s="87" customFormat="1" ht="24" customHeight="1" x14ac:dyDescent="0.25">
      <c r="A221" s="75" t="s">
        <v>506</v>
      </c>
      <c r="B221" s="75" t="s">
        <v>313</v>
      </c>
      <c r="C221" s="82" t="s">
        <v>163</v>
      </c>
      <c r="D221" s="76" t="s">
        <v>923</v>
      </c>
      <c r="E221" s="76" t="s">
        <v>654</v>
      </c>
      <c r="F221" s="74" t="s">
        <v>299</v>
      </c>
      <c r="G221" s="74">
        <v>10</v>
      </c>
      <c r="H221" s="74" t="s">
        <v>299</v>
      </c>
      <c r="I221" s="74">
        <v>10</v>
      </c>
      <c r="J221" s="74" t="s">
        <v>299</v>
      </c>
      <c r="K221" s="74">
        <v>10</v>
      </c>
      <c r="L221" s="74" t="s">
        <v>299</v>
      </c>
      <c r="M221" s="74">
        <v>10</v>
      </c>
      <c r="N221" s="74" t="s">
        <v>299</v>
      </c>
      <c r="O221" s="74">
        <v>10</v>
      </c>
      <c r="P221" s="74" t="s">
        <v>299</v>
      </c>
      <c r="Q221" s="74">
        <v>10</v>
      </c>
      <c r="R221" s="74" t="s">
        <v>675</v>
      </c>
      <c r="S221" s="74">
        <f>VLOOKUP(R221,Sheet1!$B$2:$C$12,2,TRUE)</f>
        <v>7</v>
      </c>
      <c r="T221" s="75" t="s">
        <v>675</v>
      </c>
      <c r="U221" s="74">
        <f>VLOOKUP(T221,Sheet1!$B$2:$C$12,2,TRUE)</f>
        <v>7</v>
      </c>
      <c r="V221" s="74" t="str">
        <f>IFERROR(VLOOKUP($D221,'[1]Chi tiet'!$D$7:$L$389,8,0),0)</f>
        <v>A3</v>
      </c>
      <c r="W221" s="74">
        <f>VLOOKUP(V221,Sheet1!$B$2:$C$12,2,TRUE)</f>
        <v>8</v>
      </c>
      <c r="X221" s="74" t="str">
        <f>IFERROR(VLOOKUP($D221,'[2]Gui chi Quynh'!D$7:K$393,7,0),0)</f>
        <v>A3</v>
      </c>
      <c r="Y221" s="74">
        <f>VLOOKUP(X221,Sheet1!$B$2:$C$12,2,TRUE)</f>
        <v>8</v>
      </c>
      <c r="Z221" s="10" t="str">
        <f>IFERROR(VLOOKUP($D221,'[3]Chi tiet'!$D$7:$L$397,8,0),0)</f>
        <v>A4</v>
      </c>
      <c r="AA221" s="16">
        <f>VLOOKUP(Z221,[4]Sheet1!$B$2:$C$12,2,TRUE)</f>
        <v>7</v>
      </c>
      <c r="AB221" s="103">
        <f t="shared" si="14"/>
        <v>8.8181818181818183</v>
      </c>
      <c r="AC221" s="125" t="str">
        <f t="shared" si="12"/>
        <v>11A*</v>
      </c>
      <c r="AD221" s="74" t="s">
        <v>1054</v>
      </c>
      <c r="AE221" s="86" t="s">
        <v>1055</v>
      </c>
      <c r="AF221" s="74" t="s">
        <v>1054</v>
      </c>
      <c r="AG221" s="84"/>
      <c r="AH221" s="84"/>
      <c r="AI221" s="77"/>
      <c r="AJ221" s="194" t="s">
        <v>1054</v>
      </c>
      <c r="AK221" s="77"/>
      <c r="AL221" s="84"/>
      <c r="AM221" s="74"/>
      <c r="AN221" s="126" t="str">
        <f t="shared" si="13"/>
        <v>11A* + 0B* + 0C* +  0D</v>
      </c>
    </row>
    <row r="222" spans="1:40" s="87" customFormat="1" ht="24" customHeight="1" x14ac:dyDescent="0.25">
      <c r="A222" s="75" t="s">
        <v>507</v>
      </c>
      <c r="B222" s="75" t="s">
        <v>314</v>
      </c>
      <c r="C222" s="82" t="s">
        <v>164</v>
      </c>
      <c r="D222" s="76" t="s">
        <v>924</v>
      </c>
      <c r="E222" s="76" t="s">
        <v>654</v>
      </c>
      <c r="F222" s="74" t="s">
        <v>299</v>
      </c>
      <c r="G222" s="74">
        <v>10</v>
      </c>
      <c r="H222" s="74" t="s">
        <v>299</v>
      </c>
      <c r="I222" s="74">
        <v>10</v>
      </c>
      <c r="J222" s="74" t="s">
        <v>299</v>
      </c>
      <c r="K222" s="74">
        <v>10</v>
      </c>
      <c r="L222" s="74" t="s">
        <v>299</v>
      </c>
      <c r="M222" s="74">
        <v>10</v>
      </c>
      <c r="N222" s="74" t="s">
        <v>299</v>
      </c>
      <c r="O222" s="74">
        <v>10</v>
      </c>
      <c r="P222" s="74" t="s">
        <v>299</v>
      </c>
      <c r="Q222" s="74">
        <v>10</v>
      </c>
      <c r="R222" s="74" t="s">
        <v>674</v>
      </c>
      <c r="S222" s="74">
        <f>VLOOKUP(R222,Sheet1!$B$2:$C$12,2,TRUE)</f>
        <v>8</v>
      </c>
      <c r="T222" s="75" t="s">
        <v>675</v>
      </c>
      <c r="U222" s="74">
        <f>VLOOKUP(T222,Sheet1!$B$2:$C$12,2,TRUE)</f>
        <v>7</v>
      </c>
      <c r="V222" s="74" t="str">
        <f>IFERROR(VLOOKUP($D222,'[1]Chi tiet'!$D$7:$L$389,8,0),0)</f>
        <v>A4</v>
      </c>
      <c r="W222" s="74">
        <f>VLOOKUP(V222,Sheet1!$B$2:$C$12,2,TRUE)</f>
        <v>7</v>
      </c>
      <c r="X222" s="74" t="str">
        <f>IFERROR(VLOOKUP($D222,'[2]Gui chi Quynh'!D$7:K$393,7,0),0)</f>
        <v>A3</v>
      </c>
      <c r="Y222" s="74">
        <f>VLOOKUP(X222,Sheet1!$B$2:$C$12,2,TRUE)</f>
        <v>8</v>
      </c>
      <c r="Z222" s="10" t="str">
        <f>IFERROR(VLOOKUP($D222,'[3]Chi tiet'!$D$7:$L$397,8,0),0)</f>
        <v>A4</v>
      </c>
      <c r="AA222" s="16">
        <f>VLOOKUP(Z222,[4]Sheet1!$B$2:$C$12,2,TRUE)</f>
        <v>7</v>
      </c>
      <c r="AB222" s="103">
        <f t="shared" si="14"/>
        <v>8.8181818181818183</v>
      </c>
      <c r="AC222" s="125" t="str">
        <f t="shared" si="12"/>
        <v>11A*</v>
      </c>
      <c r="AD222" s="74" t="s">
        <v>1054</v>
      </c>
      <c r="AE222" s="86" t="s">
        <v>1055</v>
      </c>
      <c r="AF222" s="74" t="s">
        <v>1054</v>
      </c>
      <c r="AG222" s="84"/>
      <c r="AH222" s="84"/>
      <c r="AI222" s="77"/>
      <c r="AJ222" s="194" t="s">
        <v>1054</v>
      </c>
      <c r="AK222" s="77"/>
      <c r="AL222" s="84"/>
      <c r="AM222" s="74"/>
      <c r="AN222" s="126" t="str">
        <f t="shared" si="13"/>
        <v>11A* + 0B* + 0C* +  0D</v>
      </c>
    </row>
    <row r="223" spans="1:40" s="87" customFormat="1" ht="31.5" x14ac:dyDescent="0.25">
      <c r="A223" s="75" t="s">
        <v>508</v>
      </c>
      <c r="B223" s="75" t="s">
        <v>315</v>
      </c>
      <c r="C223" s="82" t="s">
        <v>165</v>
      </c>
      <c r="D223" s="76" t="s">
        <v>925</v>
      </c>
      <c r="E223" s="76" t="s">
        <v>654</v>
      </c>
      <c r="F223" s="74" t="s">
        <v>299</v>
      </c>
      <c r="G223" s="74">
        <v>10</v>
      </c>
      <c r="H223" s="74" t="s">
        <v>299</v>
      </c>
      <c r="I223" s="74">
        <v>10</v>
      </c>
      <c r="J223" s="74" t="s">
        <v>299</v>
      </c>
      <c r="K223" s="74">
        <v>10</v>
      </c>
      <c r="L223" s="74" t="s">
        <v>299</v>
      </c>
      <c r="M223" s="74">
        <v>10</v>
      </c>
      <c r="N223" s="74" t="s">
        <v>299</v>
      </c>
      <c r="O223" s="74">
        <v>10</v>
      </c>
      <c r="P223" s="74" t="s">
        <v>299</v>
      </c>
      <c r="Q223" s="74">
        <v>10</v>
      </c>
      <c r="R223" s="74" t="s">
        <v>672</v>
      </c>
      <c r="S223" s="74">
        <f>VLOOKUP(R223,Sheet1!$B$2:$C$12,2,TRUE)</f>
        <v>10</v>
      </c>
      <c r="T223" s="75" t="s">
        <v>672</v>
      </c>
      <c r="U223" s="74">
        <f>VLOOKUP(T223,Sheet1!$B$2:$C$12,2,TRUE)</f>
        <v>10</v>
      </c>
      <c r="V223" s="74" t="str">
        <f>IFERROR(VLOOKUP($D223,'[1]Chi tiet'!$D$7:$L$389,8,0),0)</f>
        <v>A1</v>
      </c>
      <c r="W223" s="74">
        <f>VLOOKUP(V223,Sheet1!$B$2:$C$12,2,TRUE)</f>
        <v>10</v>
      </c>
      <c r="X223" s="74" t="str">
        <f>IFERROR(VLOOKUP($D223,'[2]Gui chi Quynh'!D$7:K$393,7,0),0)</f>
        <v>A1</v>
      </c>
      <c r="Y223" s="74">
        <f>VLOOKUP(X223,Sheet1!$B$2:$C$12,2,TRUE)</f>
        <v>10</v>
      </c>
      <c r="Z223" s="10" t="str">
        <f>IFERROR(VLOOKUP($D223,'[3]Chi tiet'!$D$7:$L$397,8,0),0)</f>
        <v>A1</v>
      </c>
      <c r="AA223" s="16">
        <f>VLOOKUP(Z223,[4]Sheet1!$B$2:$C$12,2,TRUE)</f>
        <v>10</v>
      </c>
      <c r="AB223" s="103">
        <f t="shared" si="14"/>
        <v>10</v>
      </c>
      <c r="AC223" s="125" t="str">
        <f t="shared" si="12"/>
        <v>11A*</v>
      </c>
      <c r="AD223" s="86" t="s">
        <v>1054</v>
      </c>
      <c r="AE223" s="86" t="s">
        <v>1054</v>
      </c>
      <c r="AF223" s="86" t="s">
        <v>1054</v>
      </c>
      <c r="AG223" s="84"/>
      <c r="AH223" s="84"/>
      <c r="AI223" s="77"/>
      <c r="AJ223" s="193" t="s">
        <v>1054</v>
      </c>
      <c r="AK223" s="77"/>
      <c r="AL223" s="84"/>
      <c r="AM223" s="74"/>
      <c r="AN223" s="126" t="str">
        <f t="shared" si="13"/>
        <v>11A* + 0B* + 0C* +  0D</v>
      </c>
    </row>
    <row r="224" spans="1:40" s="87" customFormat="1" ht="23.25" customHeight="1" x14ac:dyDescent="0.25">
      <c r="A224" s="75" t="s">
        <v>509</v>
      </c>
      <c r="B224" s="75" t="s">
        <v>23</v>
      </c>
      <c r="C224" s="82" t="s">
        <v>169</v>
      </c>
      <c r="D224" s="76" t="s">
        <v>926</v>
      </c>
      <c r="E224" s="76" t="s">
        <v>654</v>
      </c>
      <c r="F224" s="74" t="s">
        <v>299</v>
      </c>
      <c r="G224" s="74">
        <v>10</v>
      </c>
      <c r="H224" s="74" t="s">
        <v>299</v>
      </c>
      <c r="I224" s="74">
        <v>10</v>
      </c>
      <c r="J224" s="74" t="s">
        <v>299</v>
      </c>
      <c r="K224" s="74">
        <v>10</v>
      </c>
      <c r="L224" s="74" t="s">
        <v>299</v>
      </c>
      <c r="M224" s="74">
        <v>10</v>
      </c>
      <c r="N224" s="74" t="s">
        <v>299</v>
      </c>
      <c r="O224" s="74">
        <v>10</v>
      </c>
      <c r="P224" s="74" t="s">
        <v>299</v>
      </c>
      <c r="Q224" s="74">
        <v>10</v>
      </c>
      <c r="R224" s="74" t="s">
        <v>675</v>
      </c>
      <c r="S224" s="74">
        <f>VLOOKUP(R224,Sheet1!$B$2:$C$12,2,TRUE)</f>
        <v>7</v>
      </c>
      <c r="T224" s="75" t="s">
        <v>674</v>
      </c>
      <c r="U224" s="74">
        <f>VLOOKUP(T224,Sheet1!$B$2:$C$12,2,TRUE)</f>
        <v>8</v>
      </c>
      <c r="V224" s="74" t="str">
        <f>IFERROR(VLOOKUP($D224,'[1]Chi tiet'!$D$7:$L$389,8,0),0)</f>
        <v>A3</v>
      </c>
      <c r="W224" s="74">
        <f>VLOOKUP(V224,Sheet1!$B$2:$C$12,2,TRUE)</f>
        <v>8</v>
      </c>
      <c r="X224" s="74" t="str">
        <f>IFERROR(VLOOKUP($D224,'[2]Gui chi Quynh'!D$7:K$393,7,0),0)</f>
        <v>A3</v>
      </c>
      <c r="Y224" s="74">
        <f>VLOOKUP(X224,Sheet1!$B$2:$C$12,2,TRUE)</f>
        <v>8</v>
      </c>
      <c r="Z224" s="10" t="str">
        <f>IFERROR(VLOOKUP($D224,'[3]Chi tiet'!$D$7:$L$397,8,0),0)</f>
        <v>A4</v>
      </c>
      <c r="AA224" s="16">
        <f>VLOOKUP(Z224,[4]Sheet1!$B$2:$C$12,2,TRUE)</f>
        <v>7</v>
      </c>
      <c r="AB224" s="103">
        <f t="shared" si="14"/>
        <v>8.9090909090909083</v>
      </c>
      <c r="AC224" s="125" t="str">
        <f t="shared" si="12"/>
        <v>11A*</v>
      </c>
      <c r="AD224" s="86" t="s">
        <v>1054</v>
      </c>
      <c r="AE224" s="86" t="s">
        <v>1054</v>
      </c>
      <c r="AF224" s="86" t="s">
        <v>1054</v>
      </c>
      <c r="AG224" s="84"/>
      <c r="AH224" s="84"/>
      <c r="AI224" s="77"/>
      <c r="AJ224" s="193" t="s">
        <v>1054</v>
      </c>
      <c r="AK224" s="77"/>
      <c r="AL224" s="84"/>
      <c r="AM224" s="74"/>
      <c r="AN224" s="126" t="str">
        <f t="shared" si="13"/>
        <v>11A* + 0B* + 0C* +  0D</v>
      </c>
    </row>
    <row r="225" spans="1:40" s="87" customFormat="1" ht="23.25" customHeight="1" x14ac:dyDescent="0.25">
      <c r="A225" s="75" t="s">
        <v>510</v>
      </c>
      <c r="B225" s="75" t="s">
        <v>25</v>
      </c>
      <c r="C225" s="82" t="s">
        <v>170</v>
      </c>
      <c r="D225" s="76" t="s">
        <v>927</v>
      </c>
      <c r="E225" s="76" t="s">
        <v>654</v>
      </c>
      <c r="F225" s="74" t="s">
        <v>299</v>
      </c>
      <c r="G225" s="74">
        <v>10</v>
      </c>
      <c r="H225" s="74" t="s">
        <v>299</v>
      </c>
      <c r="I225" s="74">
        <v>10</v>
      </c>
      <c r="J225" s="74" t="s">
        <v>299</v>
      </c>
      <c r="K225" s="74">
        <v>10</v>
      </c>
      <c r="L225" s="74" t="s">
        <v>299</v>
      </c>
      <c r="M225" s="74">
        <v>10</v>
      </c>
      <c r="N225" s="74" t="s">
        <v>299</v>
      </c>
      <c r="O225" s="74">
        <v>10</v>
      </c>
      <c r="P225" s="74" t="s">
        <v>299</v>
      </c>
      <c r="Q225" s="74">
        <v>10</v>
      </c>
      <c r="R225" s="74" t="s">
        <v>674</v>
      </c>
      <c r="S225" s="74">
        <f>VLOOKUP(R225,Sheet1!$B$2:$C$12,2,TRUE)</f>
        <v>8</v>
      </c>
      <c r="T225" s="75" t="s">
        <v>675</v>
      </c>
      <c r="U225" s="74">
        <f>VLOOKUP(T225,Sheet1!$B$2:$C$12,2,TRUE)</f>
        <v>7</v>
      </c>
      <c r="V225" s="74" t="str">
        <f>IFERROR(VLOOKUP($D225,'[1]Chi tiet'!$D$7:$L$389,8,0),0)</f>
        <v>A4</v>
      </c>
      <c r="W225" s="74">
        <f>VLOOKUP(V225,Sheet1!$B$2:$C$12,2,TRUE)</f>
        <v>7</v>
      </c>
      <c r="X225" s="74" t="str">
        <f>IFERROR(VLOOKUP($D225,'[2]Gui chi Quynh'!D$7:K$393,7,0),0)</f>
        <v>A3</v>
      </c>
      <c r="Y225" s="74">
        <f>VLOOKUP(X225,Sheet1!$B$2:$C$12,2,TRUE)</f>
        <v>8</v>
      </c>
      <c r="Z225" s="10" t="str">
        <f>IFERROR(VLOOKUP($D225,'[3]Chi tiet'!$D$7:$L$397,8,0),0)</f>
        <v>A4</v>
      </c>
      <c r="AA225" s="16">
        <f>VLOOKUP(Z225,[4]Sheet1!$B$2:$C$12,2,TRUE)</f>
        <v>7</v>
      </c>
      <c r="AB225" s="103">
        <f t="shared" si="14"/>
        <v>8.8181818181818183</v>
      </c>
      <c r="AC225" s="125" t="str">
        <f t="shared" si="12"/>
        <v>11A*</v>
      </c>
      <c r="AD225" s="86" t="s">
        <v>1054</v>
      </c>
      <c r="AE225" s="86" t="s">
        <v>1055</v>
      </c>
      <c r="AF225" s="86" t="s">
        <v>1054</v>
      </c>
      <c r="AG225" s="84"/>
      <c r="AH225" s="84"/>
      <c r="AI225" s="77"/>
      <c r="AJ225" s="193" t="s">
        <v>1054</v>
      </c>
      <c r="AK225" s="77"/>
      <c r="AL225" s="84"/>
      <c r="AM225" s="74"/>
      <c r="AN225" s="126" t="str">
        <f t="shared" si="13"/>
        <v>11A* + 0B* + 0C* +  0D</v>
      </c>
    </row>
    <row r="226" spans="1:40" s="87" customFormat="1" ht="31.5" x14ac:dyDescent="0.25">
      <c r="A226" s="75" t="s">
        <v>511</v>
      </c>
      <c r="B226" s="75" t="s">
        <v>29</v>
      </c>
      <c r="C226" s="82" t="s">
        <v>171</v>
      </c>
      <c r="D226" s="76" t="s">
        <v>929</v>
      </c>
      <c r="E226" s="76" t="s">
        <v>654</v>
      </c>
      <c r="F226" s="74" t="s">
        <v>299</v>
      </c>
      <c r="G226" s="74">
        <v>10</v>
      </c>
      <c r="H226" s="74" t="s">
        <v>299</v>
      </c>
      <c r="I226" s="74">
        <v>10</v>
      </c>
      <c r="J226" s="74" t="s">
        <v>299</v>
      </c>
      <c r="K226" s="74">
        <v>10</v>
      </c>
      <c r="L226" s="74" t="s">
        <v>299</v>
      </c>
      <c r="M226" s="74">
        <v>10</v>
      </c>
      <c r="N226" s="74" t="s">
        <v>299</v>
      </c>
      <c r="O226" s="74">
        <v>10</v>
      </c>
      <c r="P226" s="74" t="s">
        <v>299</v>
      </c>
      <c r="Q226" s="74">
        <v>10</v>
      </c>
      <c r="R226" s="74" t="s">
        <v>675</v>
      </c>
      <c r="S226" s="74">
        <f>VLOOKUP(R226,Sheet1!$B$2:$C$12,2,TRUE)</f>
        <v>7</v>
      </c>
      <c r="T226" s="75" t="s">
        <v>675</v>
      </c>
      <c r="U226" s="74">
        <f>VLOOKUP(T226,Sheet1!$B$2:$C$12,2,TRUE)</f>
        <v>7</v>
      </c>
      <c r="V226" s="74" t="str">
        <f>IFERROR(VLOOKUP($D226,'[1]Chi tiet'!$D$7:$L$389,8,0),0)</f>
        <v>A3</v>
      </c>
      <c r="W226" s="74">
        <f>VLOOKUP(V226,Sheet1!$B$2:$C$12,2,TRUE)</f>
        <v>8</v>
      </c>
      <c r="X226" s="74" t="str">
        <f>IFERROR(VLOOKUP($D226,'[2]Gui chi Quynh'!D$7:K$393,7,0),0)</f>
        <v>A3</v>
      </c>
      <c r="Y226" s="74">
        <f>VLOOKUP(X226,Sheet1!$B$2:$C$12,2,TRUE)</f>
        <v>8</v>
      </c>
      <c r="Z226" s="10" t="str">
        <f>IFERROR(VLOOKUP($D226,'[3]Chi tiet'!$D$7:$L$397,8,0),0)</f>
        <v>A3</v>
      </c>
      <c r="AA226" s="16">
        <f>VLOOKUP(Z226,[4]Sheet1!$B$2:$C$12,2,TRUE)</f>
        <v>8</v>
      </c>
      <c r="AB226" s="103">
        <f t="shared" si="14"/>
        <v>8.9090909090909083</v>
      </c>
      <c r="AC226" s="125" t="str">
        <f t="shared" si="12"/>
        <v>11A*</v>
      </c>
      <c r="AD226" s="74" t="s">
        <v>1054</v>
      </c>
      <c r="AE226" s="74" t="s">
        <v>1054</v>
      </c>
      <c r="AF226" s="74" t="s">
        <v>1054</v>
      </c>
      <c r="AG226" s="84"/>
      <c r="AH226" s="84"/>
      <c r="AI226" s="77"/>
      <c r="AJ226" s="194" t="s">
        <v>1054</v>
      </c>
      <c r="AK226" s="77"/>
      <c r="AL226" s="84"/>
      <c r="AM226" s="74"/>
      <c r="AN226" s="126" t="str">
        <f t="shared" si="13"/>
        <v>11A* + 0B* + 0C* +  0D</v>
      </c>
    </row>
    <row r="227" spans="1:40" s="87" customFormat="1" ht="21.75" customHeight="1" x14ac:dyDescent="0.25">
      <c r="A227" s="75" t="s">
        <v>512</v>
      </c>
      <c r="B227" s="75" t="s">
        <v>31</v>
      </c>
      <c r="C227" s="82" t="s">
        <v>172</v>
      </c>
      <c r="D227" s="76" t="s">
        <v>930</v>
      </c>
      <c r="E227" s="76" t="s">
        <v>654</v>
      </c>
      <c r="F227" s="74" t="s">
        <v>299</v>
      </c>
      <c r="G227" s="74">
        <v>10</v>
      </c>
      <c r="H227" s="74" t="s">
        <v>299</v>
      </c>
      <c r="I227" s="74">
        <v>10</v>
      </c>
      <c r="J227" s="74" t="s">
        <v>299</v>
      </c>
      <c r="K227" s="74">
        <v>10</v>
      </c>
      <c r="L227" s="74" t="s">
        <v>299</v>
      </c>
      <c r="M227" s="74">
        <v>10</v>
      </c>
      <c r="N227" s="74" t="s">
        <v>299</v>
      </c>
      <c r="O227" s="74">
        <v>10</v>
      </c>
      <c r="P227" s="74" t="s">
        <v>299</v>
      </c>
      <c r="Q227" s="74">
        <v>10</v>
      </c>
      <c r="R227" s="74" t="s">
        <v>675</v>
      </c>
      <c r="S227" s="74">
        <f>VLOOKUP(R227,Sheet1!$B$2:$C$12,2,TRUE)</f>
        <v>7</v>
      </c>
      <c r="T227" s="75" t="s">
        <v>675</v>
      </c>
      <c r="U227" s="74">
        <f>VLOOKUP(T227,Sheet1!$B$2:$C$12,2,TRUE)</f>
        <v>7</v>
      </c>
      <c r="V227" s="74" t="str">
        <f>IFERROR(VLOOKUP($D227,'[1]Chi tiet'!$D$7:$L$389,8,0),0)</f>
        <v>A4</v>
      </c>
      <c r="W227" s="74">
        <f>VLOOKUP(V227,Sheet1!$B$2:$C$12,2,TRUE)</f>
        <v>7</v>
      </c>
      <c r="X227" s="74" t="str">
        <f>IFERROR(VLOOKUP($D227,'[2]Gui chi Quynh'!D$7:K$393,7,0),0)</f>
        <v>A3</v>
      </c>
      <c r="Y227" s="74">
        <f>VLOOKUP(X227,Sheet1!$B$2:$C$12,2,TRUE)</f>
        <v>8</v>
      </c>
      <c r="Z227" s="10" t="str">
        <f>IFERROR(VLOOKUP($D227,'[3]Chi tiet'!$D$7:$L$397,8,0),0)</f>
        <v>A4</v>
      </c>
      <c r="AA227" s="16">
        <f>VLOOKUP(Z227,[4]Sheet1!$B$2:$C$12,2,TRUE)</f>
        <v>7</v>
      </c>
      <c r="AB227" s="103">
        <f t="shared" si="14"/>
        <v>8.7272727272727266</v>
      </c>
      <c r="AC227" s="125" t="str">
        <f t="shared" si="12"/>
        <v>11A*</v>
      </c>
      <c r="AD227" s="86" t="s">
        <v>1054</v>
      </c>
      <c r="AE227" s="86" t="s">
        <v>1055</v>
      </c>
      <c r="AF227" s="86" t="s">
        <v>1054</v>
      </c>
      <c r="AG227" s="84"/>
      <c r="AH227" s="84"/>
      <c r="AI227" s="77"/>
      <c r="AJ227" s="193" t="s">
        <v>1054</v>
      </c>
      <c r="AK227" s="77"/>
      <c r="AL227" s="84"/>
      <c r="AM227" s="74"/>
      <c r="AN227" s="126" t="str">
        <f t="shared" si="13"/>
        <v>11A* + 0B* + 0C* +  0D</v>
      </c>
    </row>
    <row r="228" spans="1:40" s="87" customFormat="1" ht="21.75" customHeight="1" x14ac:dyDescent="0.25">
      <c r="A228" s="75" t="s">
        <v>513</v>
      </c>
      <c r="B228" s="75" t="s">
        <v>33</v>
      </c>
      <c r="C228" s="82" t="s">
        <v>173</v>
      </c>
      <c r="D228" s="76" t="s">
        <v>931</v>
      </c>
      <c r="E228" s="76" t="s">
        <v>654</v>
      </c>
      <c r="F228" s="74" t="s">
        <v>299</v>
      </c>
      <c r="G228" s="74">
        <v>10</v>
      </c>
      <c r="H228" s="74" t="s">
        <v>299</v>
      </c>
      <c r="I228" s="74">
        <v>10</v>
      </c>
      <c r="J228" s="74" t="s">
        <v>299</v>
      </c>
      <c r="K228" s="74">
        <v>10</v>
      </c>
      <c r="L228" s="74" t="s">
        <v>299</v>
      </c>
      <c r="M228" s="74">
        <v>10</v>
      </c>
      <c r="N228" s="74" t="s">
        <v>299</v>
      </c>
      <c r="O228" s="74">
        <v>10</v>
      </c>
      <c r="P228" s="74" t="s">
        <v>299</v>
      </c>
      <c r="Q228" s="74">
        <v>10</v>
      </c>
      <c r="R228" s="74" t="s">
        <v>674</v>
      </c>
      <c r="S228" s="74">
        <f>VLOOKUP(R228,Sheet1!$B$2:$C$12,2,TRUE)</f>
        <v>8</v>
      </c>
      <c r="T228" s="75" t="s">
        <v>675</v>
      </c>
      <c r="U228" s="74">
        <f>VLOOKUP(T228,Sheet1!$B$2:$C$12,2,TRUE)</f>
        <v>7</v>
      </c>
      <c r="V228" s="74" t="str">
        <f>IFERROR(VLOOKUP($D228,'[1]Chi tiet'!$D$7:$L$389,8,0),0)</f>
        <v>A4</v>
      </c>
      <c r="W228" s="74">
        <f>VLOOKUP(V228,Sheet1!$B$2:$C$12,2,TRUE)</f>
        <v>7</v>
      </c>
      <c r="X228" s="74" t="str">
        <f>IFERROR(VLOOKUP($D228,'[2]Gui chi Quynh'!D$7:K$393,7,0),0)</f>
        <v>A3</v>
      </c>
      <c r="Y228" s="74">
        <f>VLOOKUP(X228,Sheet1!$B$2:$C$12,2,TRUE)</f>
        <v>8</v>
      </c>
      <c r="Z228" s="10" t="str">
        <f>IFERROR(VLOOKUP($D228,'[3]Chi tiet'!$D$7:$L$397,8,0),0)</f>
        <v>A4</v>
      </c>
      <c r="AA228" s="16">
        <f>VLOOKUP(Z228,[4]Sheet1!$B$2:$C$12,2,TRUE)</f>
        <v>7</v>
      </c>
      <c r="AB228" s="103">
        <f t="shared" si="14"/>
        <v>8.8181818181818183</v>
      </c>
      <c r="AC228" s="125" t="str">
        <f t="shared" si="12"/>
        <v>11A*</v>
      </c>
      <c r="AD228" s="86" t="s">
        <v>1054</v>
      </c>
      <c r="AE228" s="86" t="s">
        <v>1055</v>
      </c>
      <c r="AF228" s="86" t="s">
        <v>1054</v>
      </c>
      <c r="AG228" s="84"/>
      <c r="AH228" s="84"/>
      <c r="AI228" s="77"/>
      <c r="AJ228" s="193" t="s">
        <v>1054</v>
      </c>
      <c r="AK228" s="77"/>
      <c r="AL228" s="84"/>
      <c r="AM228" s="74"/>
      <c r="AN228" s="126" t="str">
        <f t="shared" si="13"/>
        <v>11A* + 0B* + 0C* +  0D</v>
      </c>
    </row>
    <row r="229" spans="1:40" s="87" customFormat="1" ht="21.75" customHeight="1" x14ac:dyDescent="0.25">
      <c r="A229" s="75" t="s">
        <v>514</v>
      </c>
      <c r="B229" s="75" t="s">
        <v>35</v>
      </c>
      <c r="C229" s="82" t="s">
        <v>174</v>
      </c>
      <c r="D229" s="76" t="s">
        <v>932</v>
      </c>
      <c r="E229" s="76" t="s">
        <v>654</v>
      </c>
      <c r="F229" s="74" t="s">
        <v>299</v>
      </c>
      <c r="G229" s="74">
        <v>10</v>
      </c>
      <c r="H229" s="74" t="s">
        <v>299</v>
      </c>
      <c r="I229" s="74">
        <v>10</v>
      </c>
      <c r="J229" s="74" t="s">
        <v>299</v>
      </c>
      <c r="K229" s="74">
        <v>10</v>
      </c>
      <c r="L229" s="74" t="s">
        <v>299</v>
      </c>
      <c r="M229" s="74">
        <v>10</v>
      </c>
      <c r="N229" s="74" t="s">
        <v>299</v>
      </c>
      <c r="O229" s="74">
        <v>10</v>
      </c>
      <c r="P229" s="74" t="s">
        <v>299</v>
      </c>
      <c r="Q229" s="74">
        <v>10</v>
      </c>
      <c r="R229" s="74" t="s">
        <v>675</v>
      </c>
      <c r="S229" s="74">
        <f>VLOOKUP(R229,Sheet1!$B$2:$C$12,2,TRUE)</f>
        <v>7</v>
      </c>
      <c r="T229" s="75" t="s">
        <v>675</v>
      </c>
      <c r="U229" s="74">
        <f>VLOOKUP(T229,Sheet1!$B$2:$C$12,2,TRUE)</f>
        <v>7</v>
      </c>
      <c r="V229" s="74" t="str">
        <f>IFERROR(VLOOKUP($D229,'[1]Chi tiet'!$D$7:$L$389,8,0),0)</f>
        <v>A4</v>
      </c>
      <c r="W229" s="74">
        <f>VLOOKUP(V229,Sheet1!$B$2:$C$12,2,TRUE)</f>
        <v>7</v>
      </c>
      <c r="X229" s="74" t="str">
        <f>IFERROR(VLOOKUP($D229,'[2]Gui chi Quynh'!D$7:K$393,7,0),0)</f>
        <v>A3</v>
      </c>
      <c r="Y229" s="74">
        <f>VLOOKUP(X229,Sheet1!$B$2:$C$12,2,TRUE)</f>
        <v>8</v>
      </c>
      <c r="Z229" s="10" t="str">
        <f>IFERROR(VLOOKUP($D229,'[3]Chi tiet'!$D$7:$L$397,8,0),0)</f>
        <v>A4</v>
      </c>
      <c r="AA229" s="16">
        <f>VLOOKUP(Z229,[4]Sheet1!$B$2:$C$12,2,TRUE)</f>
        <v>7</v>
      </c>
      <c r="AB229" s="103">
        <f t="shared" si="14"/>
        <v>8.7272727272727266</v>
      </c>
      <c r="AC229" s="125" t="str">
        <f t="shared" si="12"/>
        <v>11A*</v>
      </c>
      <c r="AD229" s="86" t="s">
        <v>1054</v>
      </c>
      <c r="AE229" s="86" t="s">
        <v>1054</v>
      </c>
      <c r="AF229" s="86" t="s">
        <v>1054</v>
      </c>
      <c r="AG229" s="84"/>
      <c r="AH229" s="84"/>
      <c r="AI229" s="77"/>
      <c r="AJ229" s="193" t="s">
        <v>1054</v>
      </c>
      <c r="AK229" s="77"/>
      <c r="AL229" s="84"/>
      <c r="AM229" s="74"/>
      <c r="AN229" s="126" t="str">
        <f t="shared" si="13"/>
        <v>11A* + 0B* + 0C* +  0D</v>
      </c>
    </row>
    <row r="230" spans="1:40" s="87" customFormat="1" ht="21.75" customHeight="1" x14ac:dyDescent="0.25">
      <c r="A230" s="75" t="s">
        <v>515</v>
      </c>
      <c r="B230" s="75" t="s">
        <v>37</v>
      </c>
      <c r="C230" s="82" t="s">
        <v>175</v>
      </c>
      <c r="D230" s="76" t="s">
        <v>933</v>
      </c>
      <c r="E230" s="76" t="s">
        <v>654</v>
      </c>
      <c r="F230" s="74" t="s">
        <v>299</v>
      </c>
      <c r="G230" s="74">
        <v>10</v>
      </c>
      <c r="H230" s="74" t="s">
        <v>299</v>
      </c>
      <c r="I230" s="74">
        <v>10</v>
      </c>
      <c r="J230" s="74" t="s">
        <v>299</v>
      </c>
      <c r="K230" s="74">
        <v>10</v>
      </c>
      <c r="L230" s="74" t="s">
        <v>299</v>
      </c>
      <c r="M230" s="74">
        <v>10</v>
      </c>
      <c r="N230" s="74" t="s">
        <v>299</v>
      </c>
      <c r="O230" s="74">
        <v>10</v>
      </c>
      <c r="P230" s="74" t="s">
        <v>299</v>
      </c>
      <c r="Q230" s="74">
        <v>10</v>
      </c>
      <c r="R230" s="74" t="s">
        <v>675</v>
      </c>
      <c r="S230" s="74">
        <f>VLOOKUP(R230,Sheet1!$B$2:$C$12,2,TRUE)</f>
        <v>7</v>
      </c>
      <c r="T230" s="75" t="s">
        <v>675</v>
      </c>
      <c r="U230" s="74">
        <f>VLOOKUP(T230,Sheet1!$B$2:$C$12,2,TRUE)</f>
        <v>7</v>
      </c>
      <c r="V230" s="74" t="str">
        <f>IFERROR(VLOOKUP($D230,'[1]Chi tiet'!$D$7:$L$389,8,0),0)</f>
        <v>A4</v>
      </c>
      <c r="W230" s="74">
        <f>VLOOKUP(V230,Sheet1!$B$2:$C$12,2,TRUE)</f>
        <v>7</v>
      </c>
      <c r="X230" s="74" t="str">
        <f>IFERROR(VLOOKUP($D230,'[2]Gui chi Quynh'!D$7:K$393,7,0),0)</f>
        <v>A3</v>
      </c>
      <c r="Y230" s="74">
        <f>VLOOKUP(X230,Sheet1!$B$2:$C$12,2,TRUE)</f>
        <v>8</v>
      </c>
      <c r="Z230" s="10" t="str">
        <f>IFERROR(VLOOKUP($D230,'[3]Chi tiet'!$D$7:$L$397,8,0),0)</f>
        <v>A4</v>
      </c>
      <c r="AA230" s="16">
        <f>VLOOKUP(Z230,[4]Sheet1!$B$2:$C$12,2,TRUE)</f>
        <v>7</v>
      </c>
      <c r="AB230" s="103">
        <f t="shared" si="14"/>
        <v>8.7272727272727266</v>
      </c>
      <c r="AC230" s="125" t="str">
        <f t="shared" si="12"/>
        <v>11A*</v>
      </c>
      <c r="AD230" s="86" t="s">
        <v>1054</v>
      </c>
      <c r="AE230" s="86" t="s">
        <v>1055</v>
      </c>
      <c r="AF230" s="86" t="s">
        <v>1054</v>
      </c>
      <c r="AG230" s="84"/>
      <c r="AH230" s="84"/>
      <c r="AI230" s="77"/>
      <c r="AJ230" s="193" t="s">
        <v>1054</v>
      </c>
      <c r="AK230" s="77"/>
      <c r="AL230" s="84"/>
      <c r="AM230" s="74"/>
      <c r="AN230" s="126" t="str">
        <f t="shared" si="13"/>
        <v>11A* + 0B* + 0C* +  0D</v>
      </c>
    </row>
    <row r="231" spans="1:40" s="87" customFormat="1" ht="21.75" customHeight="1" x14ac:dyDescent="0.25">
      <c r="A231" s="75" t="s">
        <v>516</v>
      </c>
      <c r="B231" s="75" t="s">
        <v>38</v>
      </c>
      <c r="C231" s="82" t="s">
        <v>176</v>
      </c>
      <c r="D231" s="76" t="s">
        <v>934</v>
      </c>
      <c r="E231" s="76" t="s">
        <v>654</v>
      </c>
      <c r="F231" s="74" t="s">
        <v>299</v>
      </c>
      <c r="G231" s="74">
        <v>10</v>
      </c>
      <c r="H231" s="74" t="s">
        <v>299</v>
      </c>
      <c r="I231" s="74">
        <v>10</v>
      </c>
      <c r="J231" s="74" t="s">
        <v>299</v>
      </c>
      <c r="K231" s="74">
        <v>10</v>
      </c>
      <c r="L231" s="74" t="s">
        <v>299</v>
      </c>
      <c r="M231" s="74">
        <v>10</v>
      </c>
      <c r="N231" s="74" t="s">
        <v>299</v>
      </c>
      <c r="O231" s="74">
        <v>10</v>
      </c>
      <c r="P231" s="74" t="s">
        <v>299</v>
      </c>
      <c r="Q231" s="74">
        <v>10</v>
      </c>
      <c r="R231" s="74" t="s">
        <v>674</v>
      </c>
      <c r="S231" s="74">
        <f>VLOOKUP(R231,Sheet1!$B$2:$C$12,2,TRUE)</f>
        <v>8</v>
      </c>
      <c r="T231" s="75" t="s">
        <v>675</v>
      </c>
      <c r="U231" s="74">
        <f>VLOOKUP(T231,Sheet1!$B$2:$C$12,2,TRUE)</f>
        <v>7</v>
      </c>
      <c r="V231" s="74" t="str">
        <f>IFERROR(VLOOKUP($D231,'[1]Chi tiet'!$D$7:$L$389,8,0),0)</f>
        <v>A4</v>
      </c>
      <c r="W231" s="74">
        <f>VLOOKUP(V231,Sheet1!$B$2:$C$12,2,TRUE)</f>
        <v>7</v>
      </c>
      <c r="X231" s="74" t="str">
        <f>IFERROR(VLOOKUP($D231,'[2]Gui chi Quynh'!D$7:K$393,7,0),0)</f>
        <v>A2</v>
      </c>
      <c r="Y231" s="74">
        <f>VLOOKUP(X231,Sheet1!$B$2:$C$12,2,TRUE)</f>
        <v>9</v>
      </c>
      <c r="Z231" s="10" t="str">
        <f>IFERROR(VLOOKUP($D231,'[3]Chi tiet'!$D$7:$L$397,8,0),0)</f>
        <v>A4</v>
      </c>
      <c r="AA231" s="16">
        <f>VLOOKUP(Z231,[4]Sheet1!$B$2:$C$12,2,TRUE)</f>
        <v>7</v>
      </c>
      <c r="AB231" s="103">
        <f t="shared" si="14"/>
        <v>8.9090909090909083</v>
      </c>
      <c r="AC231" s="125" t="str">
        <f t="shared" si="12"/>
        <v>11A*</v>
      </c>
      <c r="AD231" s="86" t="s">
        <v>1054</v>
      </c>
      <c r="AE231" s="86" t="s">
        <v>1054</v>
      </c>
      <c r="AF231" s="86" t="s">
        <v>1054</v>
      </c>
      <c r="AG231" s="84"/>
      <c r="AH231" s="84"/>
      <c r="AI231" s="77"/>
      <c r="AJ231" s="193" t="s">
        <v>1054</v>
      </c>
      <c r="AK231" s="77"/>
      <c r="AL231" s="84"/>
      <c r="AM231" s="74"/>
      <c r="AN231" s="126" t="str">
        <f t="shared" si="13"/>
        <v>11A* + 0B* + 0C* +  0D</v>
      </c>
    </row>
    <row r="232" spans="1:40" s="87" customFormat="1" ht="21.75" customHeight="1" x14ac:dyDescent="0.25">
      <c r="A232" s="75" t="s">
        <v>517</v>
      </c>
      <c r="B232" s="75" t="s">
        <v>40</v>
      </c>
      <c r="C232" s="82" t="s">
        <v>178</v>
      </c>
      <c r="D232" s="76" t="s">
        <v>935</v>
      </c>
      <c r="E232" s="76" t="s">
        <v>654</v>
      </c>
      <c r="F232" s="74" t="s">
        <v>299</v>
      </c>
      <c r="G232" s="74">
        <v>10</v>
      </c>
      <c r="H232" s="74" t="s">
        <v>299</v>
      </c>
      <c r="I232" s="74">
        <v>10</v>
      </c>
      <c r="J232" s="74" t="s">
        <v>299</v>
      </c>
      <c r="K232" s="74">
        <v>10</v>
      </c>
      <c r="L232" s="74" t="s">
        <v>299</v>
      </c>
      <c r="M232" s="74">
        <v>10</v>
      </c>
      <c r="N232" s="74" t="s">
        <v>299</v>
      </c>
      <c r="O232" s="74">
        <v>10</v>
      </c>
      <c r="P232" s="74" t="s">
        <v>299</v>
      </c>
      <c r="Q232" s="74">
        <v>10</v>
      </c>
      <c r="R232" s="74" t="s">
        <v>675</v>
      </c>
      <c r="S232" s="74">
        <f>VLOOKUP(R232,Sheet1!$B$2:$C$12,2,TRUE)</f>
        <v>7</v>
      </c>
      <c r="T232" s="75" t="s">
        <v>675</v>
      </c>
      <c r="U232" s="74">
        <f>VLOOKUP(T232,Sheet1!$B$2:$C$12,2,TRUE)</f>
        <v>7</v>
      </c>
      <c r="V232" s="74" t="str">
        <f>IFERROR(VLOOKUP($D232,'[1]Chi tiet'!$D$7:$L$389,8,0),0)</f>
        <v>A4</v>
      </c>
      <c r="W232" s="74">
        <f>VLOOKUP(V232,Sheet1!$B$2:$C$12,2,TRUE)</f>
        <v>7</v>
      </c>
      <c r="X232" s="74" t="str">
        <f>IFERROR(VLOOKUP($D232,'[2]Gui chi Quynh'!D$7:K$393,7,0),0)</f>
        <v>A3</v>
      </c>
      <c r="Y232" s="74">
        <f>VLOOKUP(X232,Sheet1!$B$2:$C$12,2,TRUE)</f>
        <v>8</v>
      </c>
      <c r="Z232" s="10" t="str">
        <f>IFERROR(VLOOKUP($D232,'[3]Chi tiet'!$D$7:$L$397,8,0),0)</f>
        <v>A3</v>
      </c>
      <c r="AA232" s="16">
        <f>VLOOKUP(Z232,[4]Sheet1!$B$2:$C$12,2,TRUE)</f>
        <v>8</v>
      </c>
      <c r="AB232" s="103">
        <f t="shared" si="14"/>
        <v>8.8181818181818183</v>
      </c>
      <c r="AC232" s="125" t="str">
        <f t="shared" si="12"/>
        <v>11A*</v>
      </c>
      <c r="AD232" s="86" t="s">
        <v>1054</v>
      </c>
      <c r="AE232" s="86" t="s">
        <v>1054</v>
      </c>
      <c r="AF232" s="86" t="s">
        <v>1054</v>
      </c>
      <c r="AG232" s="84"/>
      <c r="AH232" s="84"/>
      <c r="AI232" s="77"/>
      <c r="AJ232" s="193" t="s">
        <v>1054</v>
      </c>
      <c r="AK232" s="77"/>
      <c r="AL232" s="84"/>
      <c r="AM232" s="74"/>
      <c r="AN232" s="126" t="str">
        <f t="shared" si="13"/>
        <v>11A* + 0B* + 0C* +  0D</v>
      </c>
    </row>
    <row r="233" spans="1:40" s="87" customFormat="1" ht="21.75" customHeight="1" x14ac:dyDescent="0.25">
      <c r="A233" s="75" t="s">
        <v>518</v>
      </c>
      <c r="B233" s="75" t="s">
        <v>42</v>
      </c>
      <c r="C233" s="82" t="s">
        <v>179</v>
      </c>
      <c r="D233" s="76" t="s">
        <v>936</v>
      </c>
      <c r="E233" s="76" t="s">
        <v>654</v>
      </c>
      <c r="F233" s="74" t="s">
        <v>299</v>
      </c>
      <c r="G233" s="74">
        <v>10</v>
      </c>
      <c r="H233" s="74" t="s">
        <v>299</v>
      </c>
      <c r="I233" s="74">
        <v>10</v>
      </c>
      <c r="J233" s="74" t="s">
        <v>299</v>
      </c>
      <c r="K233" s="74">
        <v>10</v>
      </c>
      <c r="L233" s="74" t="s">
        <v>299</v>
      </c>
      <c r="M233" s="74">
        <v>10</v>
      </c>
      <c r="N233" s="74" t="s">
        <v>299</v>
      </c>
      <c r="O233" s="74">
        <v>10</v>
      </c>
      <c r="P233" s="74" t="s">
        <v>299</v>
      </c>
      <c r="Q233" s="74">
        <v>10</v>
      </c>
      <c r="R233" s="74" t="s">
        <v>675</v>
      </c>
      <c r="S233" s="74">
        <f>VLOOKUP(R233,Sheet1!$B$2:$C$12,2,TRUE)</f>
        <v>7</v>
      </c>
      <c r="T233" s="75" t="s">
        <v>675</v>
      </c>
      <c r="U233" s="74">
        <f>VLOOKUP(T233,Sheet1!$B$2:$C$12,2,TRUE)</f>
        <v>7</v>
      </c>
      <c r="V233" s="74" t="str">
        <f>IFERROR(VLOOKUP($D233,'[1]Chi tiet'!$D$7:$L$389,8,0),0)</f>
        <v>A3</v>
      </c>
      <c r="W233" s="74">
        <f>VLOOKUP(V233,Sheet1!$B$2:$C$12,2,TRUE)</f>
        <v>8</v>
      </c>
      <c r="X233" s="74" t="str">
        <f>IFERROR(VLOOKUP($D233,'[2]Gui chi Quynh'!D$7:K$393,7,0),0)</f>
        <v>A3</v>
      </c>
      <c r="Y233" s="74">
        <f>VLOOKUP(X233,Sheet1!$B$2:$C$12,2,TRUE)</f>
        <v>8</v>
      </c>
      <c r="Z233" s="10" t="str">
        <f>IFERROR(VLOOKUP($D233,'[3]Chi tiet'!$D$7:$L$397,8,0),0)</f>
        <v>A4</v>
      </c>
      <c r="AA233" s="16">
        <f>VLOOKUP(Z233,[4]Sheet1!$B$2:$C$12,2,TRUE)</f>
        <v>7</v>
      </c>
      <c r="AB233" s="103">
        <f t="shared" si="14"/>
        <v>8.8181818181818183</v>
      </c>
      <c r="AC233" s="125" t="str">
        <f t="shared" si="12"/>
        <v>11A*</v>
      </c>
      <c r="AD233" s="86" t="s">
        <v>1054</v>
      </c>
      <c r="AE233" s="86" t="s">
        <v>1054</v>
      </c>
      <c r="AF233" s="86" t="s">
        <v>1054</v>
      </c>
      <c r="AG233" s="84"/>
      <c r="AH233" s="84"/>
      <c r="AI233" s="77"/>
      <c r="AJ233" s="193" t="s">
        <v>1054</v>
      </c>
      <c r="AK233" s="77"/>
      <c r="AL233" s="84"/>
      <c r="AM233" s="74"/>
      <c r="AN233" s="126" t="str">
        <f t="shared" si="13"/>
        <v>11A* + 0B* + 0C* +  0D</v>
      </c>
    </row>
    <row r="234" spans="1:40" s="87" customFormat="1" ht="31.5" x14ac:dyDescent="0.25">
      <c r="A234" s="75" t="s">
        <v>519</v>
      </c>
      <c r="B234" s="75" t="s">
        <v>43</v>
      </c>
      <c r="C234" s="82" t="s">
        <v>180</v>
      </c>
      <c r="D234" s="76" t="s">
        <v>937</v>
      </c>
      <c r="E234" s="76" t="s">
        <v>654</v>
      </c>
      <c r="F234" s="74" t="s">
        <v>299</v>
      </c>
      <c r="G234" s="74">
        <v>10</v>
      </c>
      <c r="H234" s="74" t="s">
        <v>299</v>
      </c>
      <c r="I234" s="74">
        <v>10</v>
      </c>
      <c r="J234" s="74" t="s">
        <v>299</v>
      </c>
      <c r="K234" s="74">
        <v>10</v>
      </c>
      <c r="L234" s="74" t="s">
        <v>299</v>
      </c>
      <c r="M234" s="74">
        <v>10</v>
      </c>
      <c r="N234" s="74" t="s">
        <v>299</v>
      </c>
      <c r="O234" s="74">
        <v>10</v>
      </c>
      <c r="P234" s="74" t="s">
        <v>299</v>
      </c>
      <c r="Q234" s="74">
        <v>10</v>
      </c>
      <c r="R234" s="74" t="s">
        <v>675</v>
      </c>
      <c r="S234" s="74">
        <f>VLOOKUP(R234,Sheet1!$B$2:$C$12,2,TRUE)</f>
        <v>7</v>
      </c>
      <c r="T234" s="75" t="s">
        <v>675</v>
      </c>
      <c r="U234" s="74">
        <f>VLOOKUP(T234,Sheet1!$B$2:$C$12,2,TRUE)</f>
        <v>7</v>
      </c>
      <c r="V234" s="74" t="str">
        <f>IFERROR(VLOOKUP($D234,'[1]Chi tiet'!$D$7:$L$389,8,0),0)</f>
        <v>A4</v>
      </c>
      <c r="W234" s="74">
        <f>VLOOKUP(V234,Sheet1!$B$2:$C$12,2,TRUE)</f>
        <v>7</v>
      </c>
      <c r="X234" s="74" t="str">
        <f>IFERROR(VLOOKUP($D234,'[2]Gui chi Quynh'!D$7:K$393,7,0),0)</f>
        <v>A3</v>
      </c>
      <c r="Y234" s="74">
        <f>VLOOKUP(X234,Sheet1!$B$2:$C$12,2,TRUE)</f>
        <v>8</v>
      </c>
      <c r="Z234" s="10" t="str">
        <f>IFERROR(VLOOKUP($D234,'[3]Chi tiet'!$D$7:$L$397,8,0),0)</f>
        <v>A4</v>
      </c>
      <c r="AA234" s="16">
        <f>VLOOKUP(Z234,[4]Sheet1!$B$2:$C$12,2,TRUE)</f>
        <v>7</v>
      </c>
      <c r="AB234" s="103">
        <f t="shared" si="14"/>
        <v>8.7272727272727266</v>
      </c>
      <c r="AC234" s="125" t="str">
        <f t="shared" si="12"/>
        <v>11A*</v>
      </c>
      <c r="AD234" s="86" t="s">
        <v>1054</v>
      </c>
      <c r="AE234" s="86" t="s">
        <v>1054</v>
      </c>
      <c r="AF234" s="86" t="s">
        <v>1054</v>
      </c>
      <c r="AG234" s="84"/>
      <c r="AH234" s="84"/>
      <c r="AI234" s="77"/>
      <c r="AJ234" s="193" t="s">
        <v>1054</v>
      </c>
      <c r="AK234" s="77"/>
      <c r="AL234" s="84"/>
      <c r="AM234" s="74"/>
      <c r="AN234" s="126" t="str">
        <f t="shared" si="13"/>
        <v>11A* + 0B* + 0C* +  0D</v>
      </c>
    </row>
    <row r="235" spans="1:40" s="87" customFormat="1" ht="31.5" x14ac:dyDescent="0.25">
      <c r="A235" s="75" t="s">
        <v>520</v>
      </c>
      <c r="B235" s="75" t="s">
        <v>45</v>
      </c>
      <c r="C235" s="82" t="s">
        <v>181</v>
      </c>
      <c r="D235" s="76" t="s">
        <v>938</v>
      </c>
      <c r="E235" s="76" t="s">
        <v>654</v>
      </c>
      <c r="F235" s="74" t="s">
        <v>299</v>
      </c>
      <c r="G235" s="74">
        <v>10</v>
      </c>
      <c r="H235" s="74" t="s">
        <v>299</v>
      </c>
      <c r="I235" s="74">
        <v>10</v>
      </c>
      <c r="J235" s="74" t="s">
        <v>299</v>
      </c>
      <c r="K235" s="74">
        <v>10</v>
      </c>
      <c r="L235" s="74" t="s">
        <v>299</v>
      </c>
      <c r="M235" s="74">
        <v>10</v>
      </c>
      <c r="N235" s="74" t="s">
        <v>299</v>
      </c>
      <c r="O235" s="74">
        <v>10</v>
      </c>
      <c r="P235" s="74" t="s">
        <v>299</v>
      </c>
      <c r="Q235" s="74">
        <v>10</v>
      </c>
      <c r="R235" s="74" t="s">
        <v>675</v>
      </c>
      <c r="S235" s="74">
        <f>VLOOKUP(R235,Sheet1!$B$2:$C$12,2,TRUE)</f>
        <v>7</v>
      </c>
      <c r="T235" s="75" t="s">
        <v>674</v>
      </c>
      <c r="U235" s="74">
        <f>VLOOKUP(T235,Sheet1!$B$2:$C$12,2,TRUE)</f>
        <v>8</v>
      </c>
      <c r="V235" s="74" t="str">
        <f>IFERROR(VLOOKUP($D235,'[1]Chi tiet'!$D$7:$L$389,8,0),0)</f>
        <v>A3</v>
      </c>
      <c r="W235" s="74">
        <f>VLOOKUP(V235,Sheet1!$B$2:$C$12,2,TRUE)</f>
        <v>8</v>
      </c>
      <c r="X235" s="74" t="str">
        <f>IFERROR(VLOOKUP($D235,'[2]Gui chi Quynh'!D$7:K$393,7,0),0)</f>
        <v>A3</v>
      </c>
      <c r="Y235" s="74">
        <f>VLOOKUP(X235,Sheet1!$B$2:$C$12,2,TRUE)</f>
        <v>8</v>
      </c>
      <c r="Z235" s="10" t="str">
        <f>IFERROR(VLOOKUP($D235,'[3]Chi tiet'!$D$7:$L$397,8,0),0)</f>
        <v>A4</v>
      </c>
      <c r="AA235" s="16">
        <f>VLOOKUP(Z235,[4]Sheet1!$B$2:$C$12,2,TRUE)</f>
        <v>7</v>
      </c>
      <c r="AB235" s="103">
        <f t="shared" si="14"/>
        <v>8.9090909090909083</v>
      </c>
      <c r="AC235" s="125" t="str">
        <f t="shared" si="12"/>
        <v>11A*</v>
      </c>
      <c r="AD235" s="74" t="s">
        <v>1054</v>
      </c>
      <c r="AE235" s="74" t="s">
        <v>1054</v>
      </c>
      <c r="AF235" s="74" t="s">
        <v>1054</v>
      </c>
      <c r="AG235" s="84"/>
      <c r="AH235" s="84"/>
      <c r="AI235" s="77"/>
      <c r="AJ235" s="194" t="s">
        <v>1054</v>
      </c>
      <c r="AK235" s="77"/>
      <c r="AL235" s="84"/>
      <c r="AM235" s="74"/>
      <c r="AN235" s="126" t="str">
        <f t="shared" si="13"/>
        <v>11A* + 0B* + 0C* +  0D</v>
      </c>
    </row>
    <row r="236" spans="1:40" s="87" customFormat="1" ht="24.75" customHeight="1" x14ac:dyDescent="0.25">
      <c r="A236" s="75" t="s">
        <v>521</v>
      </c>
      <c r="B236" s="75" t="s">
        <v>47</v>
      </c>
      <c r="C236" s="82" t="s">
        <v>182</v>
      </c>
      <c r="D236" s="76" t="s">
        <v>939</v>
      </c>
      <c r="E236" s="76" t="s">
        <v>654</v>
      </c>
      <c r="F236" s="74" t="s">
        <v>299</v>
      </c>
      <c r="G236" s="74">
        <v>10</v>
      </c>
      <c r="H236" s="74" t="s">
        <v>299</v>
      </c>
      <c r="I236" s="74">
        <v>10</v>
      </c>
      <c r="J236" s="74" t="s">
        <v>299</v>
      </c>
      <c r="K236" s="74">
        <v>10</v>
      </c>
      <c r="L236" s="74" t="s">
        <v>299</v>
      </c>
      <c r="M236" s="74">
        <v>10</v>
      </c>
      <c r="N236" s="74" t="s">
        <v>299</v>
      </c>
      <c r="O236" s="74">
        <v>10</v>
      </c>
      <c r="P236" s="74" t="s">
        <v>299</v>
      </c>
      <c r="Q236" s="74">
        <v>10</v>
      </c>
      <c r="R236" s="74" t="s">
        <v>674</v>
      </c>
      <c r="S236" s="74">
        <f>VLOOKUP(R236,Sheet1!$B$2:$C$12,2,TRUE)</f>
        <v>8</v>
      </c>
      <c r="T236" s="75" t="s">
        <v>674</v>
      </c>
      <c r="U236" s="74">
        <f>VLOOKUP(T236,Sheet1!$B$2:$C$12,2,TRUE)</f>
        <v>8</v>
      </c>
      <c r="V236" s="74" t="str">
        <f>IFERROR(VLOOKUP($D236,'[1]Chi tiet'!$D$7:$L$389,8,0),0)</f>
        <v>A3</v>
      </c>
      <c r="W236" s="74">
        <f>VLOOKUP(V236,Sheet1!$B$2:$C$12,2,TRUE)</f>
        <v>8</v>
      </c>
      <c r="X236" s="74" t="str">
        <f>IFERROR(VLOOKUP($D236,'[2]Gui chi Quynh'!D$7:K$393,7,0),0)</f>
        <v>A2</v>
      </c>
      <c r="Y236" s="74">
        <f>VLOOKUP(X236,Sheet1!$B$2:$C$12,2,TRUE)</f>
        <v>9</v>
      </c>
      <c r="Z236" s="10" t="str">
        <f>IFERROR(VLOOKUP($D236,'[3]Chi tiet'!$D$7:$L$397,8,0),0)</f>
        <v>A4</v>
      </c>
      <c r="AA236" s="16">
        <f>VLOOKUP(Z236,[4]Sheet1!$B$2:$C$12,2,TRUE)</f>
        <v>7</v>
      </c>
      <c r="AB236" s="103">
        <f t="shared" si="14"/>
        <v>9.0909090909090917</v>
      </c>
      <c r="AC236" s="125" t="str">
        <f t="shared" si="12"/>
        <v>11A*</v>
      </c>
      <c r="AD236" s="86" t="s">
        <v>1054</v>
      </c>
      <c r="AE236" s="86" t="s">
        <v>1054</v>
      </c>
      <c r="AF236" s="86" t="s">
        <v>1054</v>
      </c>
      <c r="AG236" s="83"/>
      <c r="AH236" s="88"/>
      <c r="AI236" s="77"/>
      <c r="AJ236" s="193" t="s">
        <v>1054</v>
      </c>
      <c r="AK236" s="77"/>
      <c r="AL236" s="83"/>
      <c r="AM236" s="74"/>
      <c r="AN236" s="126" t="str">
        <f t="shared" si="13"/>
        <v>11A* + 0B* + 0C* +  0D</v>
      </c>
    </row>
    <row r="237" spans="1:40" s="87" customFormat="1" ht="24.75" customHeight="1" x14ac:dyDescent="0.25">
      <c r="A237" s="75" t="s">
        <v>522</v>
      </c>
      <c r="B237" s="75" t="s">
        <v>316</v>
      </c>
      <c r="C237" s="82" t="s">
        <v>184</v>
      </c>
      <c r="D237" s="76" t="s">
        <v>940</v>
      </c>
      <c r="E237" s="76" t="s">
        <v>654</v>
      </c>
      <c r="F237" s="74" t="s">
        <v>299</v>
      </c>
      <c r="G237" s="74">
        <v>10</v>
      </c>
      <c r="H237" s="74" t="s">
        <v>299</v>
      </c>
      <c r="I237" s="74">
        <v>10</v>
      </c>
      <c r="J237" s="74" t="s">
        <v>299</v>
      </c>
      <c r="K237" s="74">
        <v>10</v>
      </c>
      <c r="L237" s="74" t="s">
        <v>299</v>
      </c>
      <c r="M237" s="74">
        <v>10</v>
      </c>
      <c r="N237" s="74" t="s">
        <v>299</v>
      </c>
      <c r="O237" s="74">
        <v>10</v>
      </c>
      <c r="P237" s="74" t="s">
        <v>299</v>
      </c>
      <c r="Q237" s="74">
        <v>10</v>
      </c>
      <c r="R237" s="74" t="s">
        <v>675</v>
      </c>
      <c r="S237" s="74">
        <f>VLOOKUP(R237,Sheet1!$B$2:$C$12,2,TRUE)</f>
        <v>7</v>
      </c>
      <c r="T237" s="75" t="s">
        <v>674</v>
      </c>
      <c r="U237" s="74">
        <f>VLOOKUP(T237,Sheet1!$B$2:$C$12,2,TRUE)</f>
        <v>8</v>
      </c>
      <c r="V237" s="74" t="str">
        <f>IFERROR(VLOOKUP($D237,'[1]Chi tiet'!$D$7:$L$389,8,0),0)</f>
        <v>A3</v>
      </c>
      <c r="W237" s="74">
        <f>VLOOKUP(V237,Sheet1!$B$2:$C$12,2,TRUE)</f>
        <v>8</v>
      </c>
      <c r="X237" s="74" t="str">
        <f>IFERROR(VLOOKUP($D237,'[2]Gui chi Quynh'!D$7:K$393,7,0),0)</f>
        <v>A3</v>
      </c>
      <c r="Y237" s="74">
        <f>VLOOKUP(X237,Sheet1!$B$2:$C$12,2,TRUE)</f>
        <v>8</v>
      </c>
      <c r="Z237" s="10" t="str">
        <f>IFERROR(VLOOKUP($D237,'[3]Chi tiet'!$D$7:$L$397,8,0),0)</f>
        <v>A3</v>
      </c>
      <c r="AA237" s="16">
        <f>VLOOKUP(Z237,[4]Sheet1!$B$2:$C$12,2,TRUE)</f>
        <v>8</v>
      </c>
      <c r="AB237" s="103">
        <f t="shared" si="14"/>
        <v>9</v>
      </c>
      <c r="AC237" s="125" t="str">
        <f t="shared" si="12"/>
        <v>11A*</v>
      </c>
      <c r="AD237" s="86" t="s">
        <v>1054</v>
      </c>
      <c r="AE237" s="86" t="s">
        <v>1054</v>
      </c>
      <c r="AF237" s="86" t="s">
        <v>1054</v>
      </c>
      <c r="AG237" s="84"/>
      <c r="AH237" s="84"/>
      <c r="AI237" s="77"/>
      <c r="AJ237" s="193" t="s">
        <v>1054</v>
      </c>
      <c r="AK237" s="77"/>
      <c r="AL237" s="84"/>
      <c r="AM237" s="74"/>
      <c r="AN237" s="126" t="str">
        <f t="shared" si="13"/>
        <v>11A* + 0B* + 0C* +  0D</v>
      </c>
    </row>
    <row r="238" spans="1:40" s="87" customFormat="1" ht="24.75" customHeight="1" x14ac:dyDescent="0.25">
      <c r="A238" s="75" t="s">
        <v>523</v>
      </c>
      <c r="B238" s="75" t="s">
        <v>317</v>
      </c>
      <c r="C238" s="82" t="s">
        <v>185</v>
      </c>
      <c r="D238" s="76" t="s">
        <v>941</v>
      </c>
      <c r="E238" s="76" t="s">
        <v>654</v>
      </c>
      <c r="F238" s="74" t="s">
        <v>299</v>
      </c>
      <c r="G238" s="74">
        <v>10</v>
      </c>
      <c r="H238" s="74" t="s">
        <v>299</v>
      </c>
      <c r="I238" s="74">
        <v>10</v>
      </c>
      <c r="J238" s="74" t="s">
        <v>299</v>
      </c>
      <c r="K238" s="74">
        <v>10</v>
      </c>
      <c r="L238" s="74" t="s">
        <v>299</v>
      </c>
      <c r="M238" s="74">
        <v>10</v>
      </c>
      <c r="N238" s="74" t="s">
        <v>299</v>
      </c>
      <c r="O238" s="74">
        <v>10</v>
      </c>
      <c r="P238" s="74" t="s">
        <v>299</v>
      </c>
      <c r="Q238" s="74">
        <v>10</v>
      </c>
      <c r="R238" s="74" t="s">
        <v>675</v>
      </c>
      <c r="S238" s="74">
        <f>VLOOKUP(R238,Sheet1!$B$2:$C$12,2,TRUE)</f>
        <v>7</v>
      </c>
      <c r="T238" s="75" t="s">
        <v>674</v>
      </c>
      <c r="U238" s="74">
        <f>VLOOKUP(T238,Sheet1!$B$2:$C$12,2,TRUE)</f>
        <v>8</v>
      </c>
      <c r="V238" s="74" t="str">
        <f>IFERROR(VLOOKUP($D238,'[1]Chi tiet'!$D$7:$L$389,8,0),0)</f>
        <v>A3</v>
      </c>
      <c r="W238" s="74">
        <f>VLOOKUP(V238,Sheet1!$B$2:$C$12,2,TRUE)</f>
        <v>8</v>
      </c>
      <c r="X238" s="74" t="str">
        <f>IFERROR(VLOOKUP($D238,'[2]Gui chi Quynh'!D$7:K$393,7,0),0)</f>
        <v>A3</v>
      </c>
      <c r="Y238" s="74">
        <f>VLOOKUP(X238,Sheet1!$B$2:$C$12,2,TRUE)</f>
        <v>8</v>
      </c>
      <c r="Z238" s="10" t="str">
        <f>IFERROR(VLOOKUP($D238,'[3]Chi tiet'!$D$7:$L$397,8,0),0)</f>
        <v>A4</v>
      </c>
      <c r="AA238" s="16">
        <f>VLOOKUP(Z238,[4]Sheet1!$B$2:$C$12,2,TRUE)</f>
        <v>7</v>
      </c>
      <c r="AB238" s="103">
        <f t="shared" si="14"/>
        <v>8.9090909090909083</v>
      </c>
      <c r="AC238" s="125" t="str">
        <f t="shared" si="12"/>
        <v>11A*</v>
      </c>
      <c r="AD238" s="86" t="s">
        <v>1054</v>
      </c>
      <c r="AE238" s="86" t="s">
        <v>1055</v>
      </c>
      <c r="AF238" s="86" t="s">
        <v>1054</v>
      </c>
      <c r="AG238" s="84"/>
      <c r="AH238" s="84"/>
      <c r="AI238" s="77"/>
      <c r="AJ238" s="193" t="s">
        <v>1054</v>
      </c>
      <c r="AK238" s="77"/>
      <c r="AL238" s="84"/>
      <c r="AM238" s="74"/>
      <c r="AN238" s="126" t="str">
        <f t="shared" si="13"/>
        <v>11A* + 0B* + 0C* +  0D</v>
      </c>
    </row>
    <row r="239" spans="1:40" s="87" customFormat="1" ht="31.5" x14ac:dyDescent="0.25">
      <c r="A239" s="75" t="s">
        <v>524</v>
      </c>
      <c r="B239" s="75" t="s">
        <v>318</v>
      </c>
      <c r="C239" s="77" t="s">
        <v>186</v>
      </c>
      <c r="D239" s="74" t="s">
        <v>942</v>
      </c>
      <c r="E239" s="76" t="s">
        <v>654</v>
      </c>
      <c r="F239" s="74" t="s">
        <v>299</v>
      </c>
      <c r="G239" s="74">
        <v>10</v>
      </c>
      <c r="H239" s="74" t="s">
        <v>299</v>
      </c>
      <c r="I239" s="74">
        <v>10</v>
      </c>
      <c r="J239" s="74" t="s">
        <v>299</v>
      </c>
      <c r="K239" s="74">
        <v>10</v>
      </c>
      <c r="L239" s="74" t="s">
        <v>299</v>
      </c>
      <c r="M239" s="74">
        <v>10</v>
      </c>
      <c r="N239" s="74" t="s">
        <v>299</v>
      </c>
      <c r="O239" s="74">
        <v>10</v>
      </c>
      <c r="P239" s="74" t="s">
        <v>299</v>
      </c>
      <c r="Q239" s="74">
        <v>10</v>
      </c>
      <c r="R239" s="74" t="s">
        <v>675</v>
      </c>
      <c r="S239" s="74">
        <f>VLOOKUP(R239,Sheet1!$B$2:$C$12,2,TRUE)</f>
        <v>7</v>
      </c>
      <c r="T239" s="75" t="s">
        <v>672</v>
      </c>
      <c r="U239" s="74">
        <f>VLOOKUP(T239,Sheet1!$B$2:$C$12,2,TRUE)</f>
        <v>10</v>
      </c>
      <c r="V239" s="74" t="str">
        <f>IFERROR(VLOOKUP($D239,'[1]Chi tiet'!$D$7:$L$389,8,0),0)</f>
        <v>A1</v>
      </c>
      <c r="W239" s="74">
        <f>VLOOKUP(V239,Sheet1!$B$2:$C$12,2,TRUE)</f>
        <v>10</v>
      </c>
      <c r="X239" s="74" t="str">
        <f>IFERROR(VLOOKUP($D239,'[2]Gui chi Quynh'!D$7:K$393,7,0),0)</f>
        <v>A1</v>
      </c>
      <c r="Y239" s="74">
        <f>VLOOKUP(X239,Sheet1!$B$2:$C$12,2,TRUE)</f>
        <v>10</v>
      </c>
      <c r="Z239" s="10" t="str">
        <f>IFERROR(VLOOKUP($D239,'[3]Chi tiet'!$D$7:$L$397,8,0),0)</f>
        <v>A1</v>
      </c>
      <c r="AA239" s="16">
        <f>VLOOKUP(Z239,[4]Sheet1!$B$2:$C$12,2,TRUE)</f>
        <v>10</v>
      </c>
      <c r="AB239" s="103">
        <f t="shared" si="14"/>
        <v>9.7272727272727266</v>
      </c>
      <c r="AC239" s="125" t="str">
        <f t="shared" si="12"/>
        <v>11A*</v>
      </c>
      <c r="AD239" s="86" t="s">
        <v>1054</v>
      </c>
      <c r="AE239" s="86" t="s">
        <v>1054</v>
      </c>
      <c r="AF239" s="86" t="s">
        <v>1054</v>
      </c>
      <c r="AG239" s="84"/>
      <c r="AH239" s="84"/>
      <c r="AI239" s="77"/>
      <c r="AJ239" s="193" t="s">
        <v>1054</v>
      </c>
      <c r="AK239" s="77"/>
      <c r="AL239" s="84"/>
      <c r="AM239" s="74"/>
      <c r="AN239" s="126" t="str">
        <f t="shared" si="13"/>
        <v>11A* + 0B* + 0C* +  0D</v>
      </c>
    </row>
    <row r="240" spans="1:40" s="87" customFormat="1" ht="16.5" x14ac:dyDescent="0.25">
      <c r="A240" s="75" t="s">
        <v>525</v>
      </c>
      <c r="B240" s="75" t="s">
        <v>319</v>
      </c>
      <c r="C240" s="82" t="s">
        <v>187</v>
      </c>
      <c r="D240" s="76" t="s">
        <v>943</v>
      </c>
      <c r="E240" s="76" t="s">
        <v>654</v>
      </c>
      <c r="F240" s="74" t="s">
        <v>299</v>
      </c>
      <c r="G240" s="74">
        <v>10</v>
      </c>
      <c r="H240" s="74" t="s">
        <v>299</v>
      </c>
      <c r="I240" s="74">
        <v>10</v>
      </c>
      <c r="J240" s="74" t="s">
        <v>299</v>
      </c>
      <c r="K240" s="74">
        <v>10</v>
      </c>
      <c r="L240" s="74" t="s">
        <v>299</v>
      </c>
      <c r="M240" s="74">
        <v>10</v>
      </c>
      <c r="N240" s="74" t="s">
        <v>299</v>
      </c>
      <c r="O240" s="74">
        <v>10</v>
      </c>
      <c r="P240" s="74" t="s">
        <v>299</v>
      </c>
      <c r="Q240" s="74">
        <v>10</v>
      </c>
      <c r="R240" s="74" t="s">
        <v>675</v>
      </c>
      <c r="S240" s="74">
        <f>VLOOKUP(R240,Sheet1!$B$2:$C$12,2,TRUE)</f>
        <v>7</v>
      </c>
      <c r="T240" s="75" t="s">
        <v>675</v>
      </c>
      <c r="U240" s="74">
        <f>VLOOKUP(T240,Sheet1!$B$2:$C$12,2,TRUE)</f>
        <v>7</v>
      </c>
      <c r="V240" s="74" t="str">
        <f>IFERROR(VLOOKUP($D240,'[1]Chi tiet'!$D$7:$L$389,8,0),0)</f>
        <v>A4</v>
      </c>
      <c r="W240" s="74">
        <f>VLOOKUP(V240,Sheet1!$B$2:$C$12,2,TRUE)</f>
        <v>7</v>
      </c>
      <c r="X240" s="74" t="str">
        <f>IFERROR(VLOOKUP($D240,'[2]Gui chi Quynh'!D$7:K$393,7,0),0)</f>
        <v>A3</v>
      </c>
      <c r="Y240" s="74">
        <f>VLOOKUP(X240,Sheet1!$B$2:$C$12,2,TRUE)</f>
        <v>8</v>
      </c>
      <c r="Z240" s="10" t="str">
        <f>IFERROR(VLOOKUP($D240,'[3]Chi tiet'!$D$7:$L$397,8,0),0)</f>
        <v>A4</v>
      </c>
      <c r="AA240" s="16">
        <f>VLOOKUP(Z240,[4]Sheet1!$B$2:$C$12,2,TRUE)</f>
        <v>7</v>
      </c>
      <c r="AB240" s="103">
        <f t="shared" si="14"/>
        <v>8.7272727272727266</v>
      </c>
      <c r="AC240" s="125" t="str">
        <f t="shared" si="12"/>
        <v>11A*</v>
      </c>
      <c r="AD240" s="86" t="s">
        <v>1054</v>
      </c>
      <c r="AE240" s="86" t="s">
        <v>1055</v>
      </c>
      <c r="AF240" s="86" t="s">
        <v>1054</v>
      </c>
      <c r="AG240" s="84"/>
      <c r="AH240" s="84"/>
      <c r="AI240" s="77"/>
      <c r="AJ240" s="193" t="s">
        <v>1054</v>
      </c>
      <c r="AK240" s="77"/>
      <c r="AL240" s="84"/>
      <c r="AM240" s="74"/>
      <c r="AN240" s="126" t="str">
        <f t="shared" si="13"/>
        <v>11A* + 0B* + 0C* +  0D</v>
      </c>
    </row>
    <row r="241" spans="1:40" s="87" customFormat="1" ht="16.5" x14ac:dyDescent="0.25">
      <c r="A241" s="75" t="s">
        <v>526</v>
      </c>
      <c r="B241" s="75" t="s">
        <v>320</v>
      </c>
      <c r="C241" s="77" t="s">
        <v>286</v>
      </c>
      <c r="D241" s="74" t="s">
        <v>944</v>
      </c>
      <c r="E241" s="76" t="s">
        <v>654</v>
      </c>
      <c r="F241" s="74" t="s">
        <v>299</v>
      </c>
      <c r="G241" s="74">
        <v>10</v>
      </c>
      <c r="H241" s="74" t="s">
        <v>299</v>
      </c>
      <c r="I241" s="74">
        <v>10</v>
      </c>
      <c r="J241" s="74" t="s">
        <v>299</v>
      </c>
      <c r="K241" s="74">
        <v>10</v>
      </c>
      <c r="L241" s="74" t="s">
        <v>299</v>
      </c>
      <c r="M241" s="74">
        <v>10</v>
      </c>
      <c r="N241" s="74" t="s">
        <v>299</v>
      </c>
      <c r="O241" s="74">
        <v>10</v>
      </c>
      <c r="P241" s="74" t="s">
        <v>299</v>
      </c>
      <c r="Q241" s="74">
        <v>10</v>
      </c>
      <c r="R241" s="74" t="s">
        <v>674</v>
      </c>
      <c r="S241" s="74">
        <f>VLOOKUP(R241,Sheet1!$B$2:$C$12,2,TRUE)</f>
        <v>8</v>
      </c>
      <c r="T241" s="75" t="s">
        <v>674</v>
      </c>
      <c r="U241" s="74">
        <f>VLOOKUP(T241,Sheet1!$B$2:$C$12,2,TRUE)</f>
        <v>8</v>
      </c>
      <c r="V241" s="74" t="str">
        <f>IFERROR(VLOOKUP($D241,'[1]Chi tiet'!$D$7:$L$389,8,0),0)</f>
        <v>A2</v>
      </c>
      <c r="W241" s="74">
        <f>VLOOKUP(V241,Sheet1!$B$2:$C$12,2,TRUE)</f>
        <v>9</v>
      </c>
      <c r="X241" s="74" t="str">
        <f>IFERROR(VLOOKUP($D241,'[2]Gui chi Quynh'!D$7:K$393,7,0),0)</f>
        <v>A2</v>
      </c>
      <c r="Y241" s="74">
        <f>VLOOKUP(X241,Sheet1!$B$2:$C$12,2,TRUE)</f>
        <v>9</v>
      </c>
      <c r="Z241" s="10" t="str">
        <f>IFERROR(VLOOKUP($D241,'[3]Chi tiet'!$D$7:$L$397,8,0),0)</f>
        <v>A2</v>
      </c>
      <c r="AA241" s="16">
        <f>VLOOKUP(Z241,[4]Sheet1!$B$2:$C$12,2,TRUE)</f>
        <v>9</v>
      </c>
      <c r="AB241" s="103">
        <f t="shared" si="14"/>
        <v>9.3636363636363633</v>
      </c>
      <c r="AC241" s="125" t="str">
        <f t="shared" si="12"/>
        <v>11A*</v>
      </c>
      <c r="AD241" s="86" t="s">
        <v>1054</v>
      </c>
      <c r="AE241" s="86" t="s">
        <v>1054</v>
      </c>
      <c r="AF241" s="86" t="s">
        <v>1054</v>
      </c>
      <c r="AG241" s="84"/>
      <c r="AH241" s="84"/>
      <c r="AI241" s="77"/>
      <c r="AJ241" s="193" t="s">
        <v>1054</v>
      </c>
      <c r="AK241" s="77"/>
      <c r="AL241" s="84"/>
      <c r="AM241" s="74"/>
      <c r="AN241" s="126" t="str">
        <f t="shared" si="13"/>
        <v>11A* + 0B* + 0C* +  0D</v>
      </c>
    </row>
    <row r="242" spans="1:40" s="87" customFormat="1" ht="27" customHeight="1" x14ac:dyDescent="0.25">
      <c r="A242" s="75" t="s">
        <v>527</v>
      </c>
      <c r="B242" s="75" t="s">
        <v>321</v>
      </c>
      <c r="C242" s="82" t="s">
        <v>287</v>
      </c>
      <c r="D242" s="76" t="s">
        <v>945</v>
      </c>
      <c r="E242" s="76" t="s">
        <v>654</v>
      </c>
      <c r="F242" s="74" t="s">
        <v>299</v>
      </c>
      <c r="G242" s="74">
        <v>10</v>
      </c>
      <c r="H242" s="74" t="s">
        <v>299</v>
      </c>
      <c r="I242" s="74">
        <v>10</v>
      </c>
      <c r="J242" s="74" t="s">
        <v>299</v>
      </c>
      <c r="K242" s="74">
        <v>10</v>
      </c>
      <c r="L242" s="74" t="s">
        <v>299</v>
      </c>
      <c r="M242" s="74">
        <v>10</v>
      </c>
      <c r="N242" s="74" t="s">
        <v>299</v>
      </c>
      <c r="O242" s="74">
        <v>10</v>
      </c>
      <c r="P242" s="74" t="s">
        <v>299</v>
      </c>
      <c r="Q242" s="74">
        <v>10</v>
      </c>
      <c r="R242" s="74" t="s">
        <v>674</v>
      </c>
      <c r="S242" s="74">
        <f>VLOOKUP(R242,Sheet1!$B$2:$C$12,2,TRUE)</f>
        <v>8</v>
      </c>
      <c r="T242" s="75" t="s">
        <v>674</v>
      </c>
      <c r="U242" s="74">
        <f>VLOOKUP(T242,Sheet1!$B$2:$C$12,2,TRUE)</f>
        <v>8</v>
      </c>
      <c r="V242" s="74" t="str">
        <f>IFERROR(VLOOKUP($D242,'[1]Chi tiet'!$D$7:$L$389,8,0),0)</f>
        <v>A2</v>
      </c>
      <c r="W242" s="74">
        <f>VLOOKUP(V242,Sheet1!$B$2:$C$12,2,TRUE)</f>
        <v>9</v>
      </c>
      <c r="X242" s="74" t="str">
        <f>IFERROR(VLOOKUP($D242,'[2]Gui chi Quynh'!D$7:K$393,7,0),0)</f>
        <v>A2</v>
      </c>
      <c r="Y242" s="74">
        <f>VLOOKUP(X242,Sheet1!$B$2:$C$12,2,TRUE)</f>
        <v>9</v>
      </c>
      <c r="Z242" s="10" t="str">
        <f>IFERROR(VLOOKUP($D242,'[3]Chi tiet'!$D$7:$L$397,8,0),0)</f>
        <v>A3</v>
      </c>
      <c r="AA242" s="16">
        <f>VLOOKUP(Z242,[4]Sheet1!$B$2:$C$12,2,TRUE)</f>
        <v>8</v>
      </c>
      <c r="AB242" s="103">
        <f t="shared" si="14"/>
        <v>9.2727272727272734</v>
      </c>
      <c r="AC242" s="125" t="str">
        <f t="shared" si="12"/>
        <v>11A*</v>
      </c>
      <c r="AD242" s="74" t="s">
        <v>1054</v>
      </c>
      <c r="AE242" s="74" t="s">
        <v>1054</v>
      </c>
      <c r="AF242" s="74" t="s">
        <v>1054</v>
      </c>
      <c r="AG242" s="84"/>
      <c r="AH242" s="84"/>
      <c r="AI242" s="77"/>
      <c r="AJ242" s="194" t="s">
        <v>1054</v>
      </c>
      <c r="AK242" s="77"/>
      <c r="AL242" s="84"/>
      <c r="AM242" s="74"/>
      <c r="AN242" s="126" t="str">
        <f t="shared" si="13"/>
        <v>11A* + 0B* + 0C* +  0D</v>
      </c>
    </row>
    <row r="243" spans="1:40" s="87" customFormat="1" ht="25.5" customHeight="1" x14ac:dyDescent="0.25">
      <c r="A243" s="75" t="s">
        <v>528</v>
      </c>
      <c r="B243" s="75" t="s">
        <v>322</v>
      </c>
      <c r="C243" s="82" t="s">
        <v>305</v>
      </c>
      <c r="D243" s="76" t="s">
        <v>946</v>
      </c>
      <c r="E243" s="76" t="s">
        <v>654</v>
      </c>
      <c r="F243" s="74" t="s">
        <v>299</v>
      </c>
      <c r="G243" s="74">
        <v>10</v>
      </c>
      <c r="H243" s="74" t="s">
        <v>299</v>
      </c>
      <c r="I243" s="74">
        <v>10</v>
      </c>
      <c r="J243" s="74" t="s">
        <v>299</v>
      </c>
      <c r="K243" s="74">
        <v>10</v>
      </c>
      <c r="L243" s="74" t="s">
        <v>299</v>
      </c>
      <c r="M243" s="74">
        <v>10</v>
      </c>
      <c r="N243" s="74" t="s">
        <v>299</v>
      </c>
      <c r="O243" s="74">
        <v>10</v>
      </c>
      <c r="P243" s="74" t="s">
        <v>299</v>
      </c>
      <c r="Q243" s="74">
        <v>10</v>
      </c>
      <c r="R243" s="74" t="s">
        <v>674</v>
      </c>
      <c r="S243" s="74">
        <f>VLOOKUP(R243,Sheet1!$B$2:$C$12,2,TRUE)</f>
        <v>8</v>
      </c>
      <c r="T243" s="75" t="s">
        <v>674</v>
      </c>
      <c r="U243" s="74">
        <f>VLOOKUP(T243,Sheet1!$B$2:$C$12,2,TRUE)</f>
        <v>8</v>
      </c>
      <c r="V243" s="74" t="str">
        <f>IFERROR(VLOOKUP($D243,'[1]Chi tiet'!$D$7:$L$389,8,0),0)</f>
        <v>A2</v>
      </c>
      <c r="W243" s="74">
        <f>VLOOKUP(V243,Sheet1!$B$2:$C$12,2,TRUE)</f>
        <v>9</v>
      </c>
      <c r="X243" s="74" t="str">
        <f>IFERROR(VLOOKUP($D243,'[2]Gui chi Quynh'!D$7:K$393,7,0),0)</f>
        <v>A2</v>
      </c>
      <c r="Y243" s="74">
        <f>VLOOKUP(X243,Sheet1!$B$2:$C$12,2,TRUE)</f>
        <v>9</v>
      </c>
      <c r="Z243" s="10" t="str">
        <f>IFERROR(VLOOKUP($D243,'[3]Chi tiet'!$D$7:$L$397,8,0),0)</f>
        <v>A2</v>
      </c>
      <c r="AA243" s="16">
        <f>VLOOKUP(Z243,[4]Sheet1!$B$2:$C$12,2,TRUE)</f>
        <v>9</v>
      </c>
      <c r="AB243" s="103">
        <f t="shared" si="14"/>
        <v>9.3636363636363633</v>
      </c>
      <c r="AC243" s="125" t="str">
        <f t="shared" si="12"/>
        <v>11A*</v>
      </c>
      <c r="AD243" s="86" t="s">
        <v>1054</v>
      </c>
      <c r="AE243" s="86" t="s">
        <v>1054</v>
      </c>
      <c r="AF243" s="86" t="s">
        <v>1054</v>
      </c>
      <c r="AG243" s="84"/>
      <c r="AH243" s="84"/>
      <c r="AI243" s="77"/>
      <c r="AJ243" s="193" t="s">
        <v>1054</v>
      </c>
      <c r="AK243" s="77"/>
      <c r="AL243" s="84"/>
      <c r="AM243" s="74"/>
      <c r="AN243" s="126" t="str">
        <f t="shared" si="13"/>
        <v>11A* + 0B* + 0C* +  0D</v>
      </c>
    </row>
    <row r="244" spans="1:40" s="87" customFormat="1" ht="25.5" customHeight="1" x14ac:dyDescent="0.25">
      <c r="A244" s="75" t="s">
        <v>529</v>
      </c>
      <c r="B244" s="75" t="s">
        <v>307</v>
      </c>
      <c r="C244" s="77" t="s">
        <v>257</v>
      </c>
      <c r="D244" s="74" t="s">
        <v>947</v>
      </c>
      <c r="E244" s="76" t="s">
        <v>623</v>
      </c>
      <c r="F244" s="74" t="s">
        <v>299</v>
      </c>
      <c r="G244" s="74">
        <v>10</v>
      </c>
      <c r="H244" s="74" t="s">
        <v>299</v>
      </c>
      <c r="I244" s="74">
        <v>10</v>
      </c>
      <c r="J244" s="74" t="s">
        <v>299</v>
      </c>
      <c r="K244" s="74">
        <v>10</v>
      </c>
      <c r="L244" s="74" t="s">
        <v>299</v>
      </c>
      <c r="M244" s="74">
        <v>10</v>
      </c>
      <c r="N244" s="74" t="s">
        <v>299</v>
      </c>
      <c r="O244" s="74">
        <v>10</v>
      </c>
      <c r="P244" s="74" t="s">
        <v>299</v>
      </c>
      <c r="Q244" s="74">
        <v>10</v>
      </c>
      <c r="R244" s="74" t="s">
        <v>673</v>
      </c>
      <c r="S244" s="74">
        <f>VLOOKUP(R244,Sheet1!$B$2:$C$12,2,TRUE)</f>
        <v>9</v>
      </c>
      <c r="T244" s="75" t="s">
        <v>673</v>
      </c>
      <c r="U244" s="74">
        <f>VLOOKUP(T244,Sheet1!$B$2:$C$12,2,TRUE)</f>
        <v>9</v>
      </c>
      <c r="V244" s="74" t="str">
        <f>IFERROR(VLOOKUP($D244,'[1]Chi tiet'!$D$7:$L$389,8,0),0)</f>
        <v>A2</v>
      </c>
      <c r="W244" s="74">
        <f>VLOOKUP(V244,Sheet1!$B$2:$C$12,2,TRUE)</f>
        <v>9</v>
      </c>
      <c r="X244" s="74" t="str">
        <f>IFERROR(VLOOKUP($D244,'[2]Gui chi Quynh'!D$7:K$393,7,0),0)</f>
        <v>A2</v>
      </c>
      <c r="Y244" s="74">
        <f>VLOOKUP(X244,Sheet1!$B$2:$C$12,2,TRUE)</f>
        <v>9</v>
      </c>
      <c r="Z244" s="10" t="str">
        <f>IFERROR(VLOOKUP($D244,'[3]Chi tiet'!$D$7:$L$397,8,0),0)</f>
        <v>A2</v>
      </c>
      <c r="AA244" s="16">
        <f>VLOOKUP(Z244,[4]Sheet1!$B$2:$C$12,2,TRUE)</f>
        <v>9</v>
      </c>
      <c r="AB244" s="103">
        <f t="shared" si="14"/>
        <v>9.545454545454545</v>
      </c>
      <c r="AC244" s="125" t="str">
        <f t="shared" si="12"/>
        <v>11A*</v>
      </c>
      <c r="AD244" s="86" t="s">
        <v>1054</v>
      </c>
      <c r="AE244" s="86" t="s">
        <v>1054</v>
      </c>
      <c r="AF244" s="86" t="s">
        <v>1054</v>
      </c>
      <c r="AG244" s="84"/>
      <c r="AH244" s="86" t="s">
        <v>1054</v>
      </c>
      <c r="AI244" s="77"/>
      <c r="AJ244" s="193" t="s">
        <v>1054</v>
      </c>
      <c r="AK244" s="77"/>
      <c r="AL244" s="84"/>
      <c r="AM244" s="74"/>
      <c r="AN244" s="126" t="str">
        <f t="shared" si="13"/>
        <v>11A* + 0B* + 0C* +  0D</v>
      </c>
    </row>
    <row r="245" spans="1:40" s="87" customFormat="1" ht="31.5" customHeight="1" x14ac:dyDescent="0.25">
      <c r="A245" s="75" t="s">
        <v>530</v>
      </c>
      <c r="B245" s="75" t="s">
        <v>309</v>
      </c>
      <c r="C245" s="77" t="s">
        <v>258</v>
      </c>
      <c r="D245" s="74" t="s">
        <v>949</v>
      </c>
      <c r="E245" s="76" t="s">
        <v>623</v>
      </c>
      <c r="F245" s="74" t="s">
        <v>299</v>
      </c>
      <c r="G245" s="74">
        <v>10</v>
      </c>
      <c r="H245" s="74" t="s">
        <v>299</v>
      </c>
      <c r="I245" s="74">
        <v>10</v>
      </c>
      <c r="J245" s="74" t="s">
        <v>299</v>
      </c>
      <c r="K245" s="74">
        <v>10</v>
      </c>
      <c r="L245" s="74" t="s">
        <v>299</v>
      </c>
      <c r="M245" s="74">
        <v>10</v>
      </c>
      <c r="N245" s="74" t="s">
        <v>299</v>
      </c>
      <c r="O245" s="74">
        <v>10</v>
      </c>
      <c r="P245" s="74" t="s">
        <v>299</v>
      </c>
      <c r="Q245" s="74">
        <v>10</v>
      </c>
      <c r="R245" s="74" t="s">
        <v>674</v>
      </c>
      <c r="S245" s="74">
        <f>VLOOKUP(R245,Sheet1!$B$2:$C$12,2,TRUE)</f>
        <v>8</v>
      </c>
      <c r="T245" s="75" t="s">
        <v>675</v>
      </c>
      <c r="U245" s="74">
        <f>VLOOKUP(T245,Sheet1!$B$2:$C$12,2,TRUE)</f>
        <v>7</v>
      </c>
      <c r="V245" s="74" t="str">
        <f>IFERROR(VLOOKUP($D245,'[1]Chi tiet'!$D$7:$L$389,8,0),0)</f>
        <v>A3</v>
      </c>
      <c r="W245" s="74">
        <f>VLOOKUP(V245,Sheet1!$B$2:$C$12,2,TRUE)</f>
        <v>8</v>
      </c>
      <c r="X245" s="74" t="str">
        <f>IFERROR(VLOOKUP($D245,'[2]Gui chi Quynh'!D$7:K$393,7,0),0)</f>
        <v>A3</v>
      </c>
      <c r="Y245" s="74">
        <f>VLOOKUP(X245,Sheet1!$B$2:$C$12,2,TRUE)</f>
        <v>8</v>
      </c>
      <c r="Z245" s="10" t="str">
        <f>IFERROR(VLOOKUP($D245,'[3]Chi tiet'!$D$7:$L$397,8,0),0)</f>
        <v>A3</v>
      </c>
      <c r="AA245" s="16">
        <f>VLOOKUP(Z245,[4]Sheet1!$B$2:$C$12,2,TRUE)</f>
        <v>8</v>
      </c>
      <c r="AB245" s="103">
        <f t="shared" si="14"/>
        <v>9</v>
      </c>
      <c r="AC245" s="125" t="str">
        <f t="shared" si="12"/>
        <v>11A*</v>
      </c>
      <c r="AD245" s="86" t="s">
        <v>1054</v>
      </c>
      <c r="AE245" s="86" t="s">
        <v>1054</v>
      </c>
      <c r="AF245" s="86" t="s">
        <v>1054</v>
      </c>
      <c r="AG245" s="92"/>
      <c r="AH245" s="92"/>
      <c r="AI245" s="77"/>
      <c r="AJ245" s="193" t="s">
        <v>1054</v>
      </c>
      <c r="AK245" s="77"/>
      <c r="AL245" s="92"/>
      <c r="AM245" s="74"/>
      <c r="AN245" s="126" t="str">
        <f t="shared" si="13"/>
        <v>11A* + 0B* + 0C* +  0D</v>
      </c>
    </row>
    <row r="246" spans="1:40" s="87" customFormat="1" ht="23.25" customHeight="1" x14ac:dyDescent="0.25">
      <c r="A246" s="75" t="s">
        <v>531</v>
      </c>
      <c r="B246" s="75" t="s">
        <v>310</v>
      </c>
      <c r="C246" s="77" t="s">
        <v>253</v>
      </c>
      <c r="D246" s="74" t="s">
        <v>950</v>
      </c>
      <c r="E246" s="76" t="s">
        <v>623</v>
      </c>
      <c r="F246" s="74" t="s">
        <v>299</v>
      </c>
      <c r="G246" s="74">
        <v>10</v>
      </c>
      <c r="H246" s="74" t="s">
        <v>299</v>
      </c>
      <c r="I246" s="74">
        <v>10</v>
      </c>
      <c r="J246" s="74" t="s">
        <v>299</v>
      </c>
      <c r="K246" s="74">
        <v>10</v>
      </c>
      <c r="L246" s="74" t="s">
        <v>299</v>
      </c>
      <c r="M246" s="74">
        <v>10</v>
      </c>
      <c r="N246" s="74" t="s">
        <v>299</v>
      </c>
      <c r="O246" s="74">
        <v>10</v>
      </c>
      <c r="P246" s="74" t="s">
        <v>299</v>
      </c>
      <c r="Q246" s="74">
        <v>10</v>
      </c>
      <c r="R246" s="74" t="s">
        <v>674</v>
      </c>
      <c r="S246" s="74">
        <f>VLOOKUP(R246,Sheet1!$B$2:$C$12,2,TRUE)</f>
        <v>8</v>
      </c>
      <c r="T246" s="75" t="s">
        <v>675</v>
      </c>
      <c r="U246" s="74">
        <f>VLOOKUP(T246,Sheet1!$B$2:$C$12,2,TRUE)</f>
        <v>7</v>
      </c>
      <c r="V246" s="74" t="str">
        <f>IFERROR(VLOOKUP($D246,'[1]Chi tiet'!$D$7:$L$389,8,0),0)</f>
        <v>A4</v>
      </c>
      <c r="W246" s="74">
        <f>VLOOKUP(V246,Sheet1!$B$2:$C$12,2,TRUE)</f>
        <v>7</v>
      </c>
      <c r="X246" s="74" t="str">
        <f>IFERROR(VLOOKUP($D246,'[2]Gui chi Quynh'!D$7:K$393,7,0),0)</f>
        <v>A3</v>
      </c>
      <c r="Y246" s="74">
        <f>VLOOKUP(X246,Sheet1!$B$2:$C$12,2,TRUE)</f>
        <v>8</v>
      </c>
      <c r="Z246" s="10" t="str">
        <f>IFERROR(VLOOKUP($D246,'[3]Chi tiet'!$D$7:$L$397,8,0),0)</f>
        <v>A4</v>
      </c>
      <c r="AA246" s="16">
        <f>VLOOKUP(Z246,[4]Sheet1!$B$2:$C$12,2,TRUE)</f>
        <v>7</v>
      </c>
      <c r="AB246" s="103">
        <f t="shared" si="14"/>
        <v>8.8181818181818183</v>
      </c>
      <c r="AC246" s="125" t="str">
        <f t="shared" si="12"/>
        <v>11A*</v>
      </c>
      <c r="AD246" s="74" t="s">
        <v>1054</v>
      </c>
      <c r="AE246" s="86" t="s">
        <v>1055</v>
      </c>
      <c r="AF246" s="86" t="s">
        <v>1054</v>
      </c>
      <c r="AG246" s="83"/>
      <c r="AH246" s="83"/>
      <c r="AI246" s="77"/>
      <c r="AJ246" s="193" t="s">
        <v>1054</v>
      </c>
      <c r="AK246" s="77"/>
      <c r="AL246" s="83"/>
      <c r="AM246" s="74"/>
      <c r="AN246" s="126" t="str">
        <f t="shared" si="13"/>
        <v>11A* + 0B* + 0C* +  0D</v>
      </c>
    </row>
    <row r="247" spans="1:40" s="87" customFormat="1" ht="31.5" x14ac:dyDescent="0.25">
      <c r="A247" s="75" t="s">
        <v>532</v>
      </c>
      <c r="B247" s="75" t="s">
        <v>311</v>
      </c>
      <c r="C247" s="77" t="s">
        <v>254</v>
      </c>
      <c r="D247" s="74" t="s">
        <v>951</v>
      </c>
      <c r="E247" s="76" t="s">
        <v>623</v>
      </c>
      <c r="F247" s="74" t="s">
        <v>299</v>
      </c>
      <c r="G247" s="74">
        <v>10</v>
      </c>
      <c r="H247" s="74" t="s">
        <v>299</v>
      </c>
      <c r="I247" s="74">
        <v>10</v>
      </c>
      <c r="J247" s="74" t="s">
        <v>299</v>
      </c>
      <c r="K247" s="74">
        <v>10</v>
      </c>
      <c r="L247" s="74" t="s">
        <v>299</v>
      </c>
      <c r="M247" s="74">
        <v>10</v>
      </c>
      <c r="N247" s="74" t="s">
        <v>299</v>
      </c>
      <c r="O247" s="74">
        <v>10</v>
      </c>
      <c r="P247" s="74" t="s">
        <v>299</v>
      </c>
      <c r="Q247" s="74">
        <v>10</v>
      </c>
      <c r="R247" s="74" t="s">
        <v>674</v>
      </c>
      <c r="S247" s="74">
        <f>VLOOKUP(R247,Sheet1!$B$2:$C$12,2,TRUE)</f>
        <v>8</v>
      </c>
      <c r="T247" s="75" t="s">
        <v>674</v>
      </c>
      <c r="U247" s="74">
        <f>VLOOKUP(T247,Sheet1!$B$2:$C$12,2,TRUE)</f>
        <v>8</v>
      </c>
      <c r="V247" s="74" t="str">
        <f>IFERROR(VLOOKUP($D247,'[1]Chi tiet'!$D$7:$L$389,8,0),0)</f>
        <v>A4</v>
      </c>
      <c r="W247" s="74">
        <f>VLOOKUP(V247,Sheet1!$B$2:$C$12,2,TRUE)</f>
        <v>7</v>
      </c>
      <c r="X247" s="74" t="str">
        <f>IFERROR(VLOOKUP($D247,'[2]Gui chi Quynh'!D$7:K$393,7,0),0)</f>
        <v>A3</v>
      </c>
      <c r="Y247" s="74">
        <f>VLOOKUP(X247,Sheet1!$B$2:$C$12,2,TRUE)</f>
        <v>8</v>
      </c>
      <c r="Z247" s="10" t="str">
        <f>IFERROR(VLOOKUP($D247,'[3]Chi tiet'!$D$7:$L$397,8,0),0)</f>
        <v>A4</v>
      </c>
      <c r="AA247" s="16">
        <f>VLOOKUP(Z247,[4]Sheet1!$B$2:$C$12,2,TRUE)</f>
        <v>7</v>
      </c>
      <c r="AB247" s="103">
        <f t="shared" si="14"/>
        <v>8.9090909090909083</v>
      </c>
      <c r="AC247" s="125" t="str">
        <f t="shared" si="12"/>
        <v>11A*</v>
      </c>
      <c r="AD247" s="86" t="s">
        <v>1054</v>
      </c>
      <c r="AE247" s="86" t="s">
        <v>1055</v>
      </c>
      <c r="AF247" s="86" t="s">
        <v>1054</v>
      </c>
      <c r="AG247" s="83"/>
      <c r="AH247" s="83"/>
      <c r="AI247" s="77"/>
      <c r="AJ247" s="193" t="s">
        <v>1054</v>
      </c>
      <c r="AK247" s="77"/>
      <c r="AL247" s="83"/>
      <c r="AM247" s="74"/>
      <c r="AN247" s="126" t="str">
        <f t="shared" si="13"/>
        <v>11A* + 0B* + 0C* +  0D</v>
      </c>
    </row>
    <row r="248" spans="1:40" s="87" customFormat="1" ht="26.25" customHeight="1" x14ac:dyDescent="0.25">
      <c r="A248" s="75" t="s">
        <v>533</v>
      </c>
      <c r="B248" s="75" t="s">
        <v>312</v>
      </c>
      <c r="C248" s="77" t="s">
        <v>255</v>
      </c>
      <c r="D248" s="74" t="s">
        <v>952</v>
      </c>
      <c r="E248" s="76" t="s">
        <v>623</v>
      </c>
      <c r="F248" s="74" t="s">
        <v>299</v>
      </c>
      <c r="G248" s="74">
        <v>10</v>
      </c>
      <c r="H248" s="74" t="s">
        <v>299</v>
      </c>
      <c r="I248" s="74">
        <v>10</v>
      </c>
      <c r="J248" s="74" t="s">
        <v>299</v>
      </c>
      <c r="K248" s="74">
        <v>10</v>
      </c>
      <c r="L248" s="74" t="s">
        <v>299</v>
      </c>
      <c r="M248" s="74">
        <v>10</v>
      </c>
      <c r="N248" s="74" t="s">
        <v>299</v>
      </c>
      <c r="O248" s="74">
        <v>10</v>
      </c>
      <c r="P248" s="74" t="s">
        <v>299</v>
      </c>
      <c r="Q248" s="74">
        <v>10</v>
      </c>
      <c r="R248" s="74" t="s">
        <v>675</v>
      </c>
      <c r="S248" s="74">
        <f>VLOOKUP(R248,Sheet1!$B$2:$C$12,2,TRUE)</f>
        <v>7</v>
      </c>
      <c r="T248" s="75" t="s">
        <v>675</v>
      </c>
      <c r="U248" s="74">
        <f>VLOOKUP(T248,Sheet1!$B$2:$C$12,2,TRUE)</f>
        <v>7</v>
      </c>
      <c r="V248" s="74" t="str">
        <f>IFERROR(VLOOKUP($D248,'[1]Chi tiet'!$D$7:$L$389,8,0),0)</f>
        <v>A3</v>
      </c>
      <c r="W248" s="74">
        <f>VLOOKUP(V248,Sheet1!$B$2:$C$12,2,TRUE)</f>
        <v>8</v>
      </c>
      <c r="X248" s="74" t="str">
        <f>IFERROR(VLOOKUP($D248,'[2]Gui chi Quynh'!D$7:K$393,7,0),0)</f>
        <v>A2</v>
      </c>
      <c r="Y248" s="74">
        <f>VLOOKUP(X248,Sheet1!$B$2:$C$12,2,TRUE)</f>
        <v>9</v>
      </c>
      <c r="Z248" s="10" t="str">
        <f>IFERROR(VLOOKUP($D248,'[3]Chi tiet'!$D$7:$L$397,8,0),0)</f>
        <v>A4</v>
      </c>
      <c r="AA248" s="16">
        <f>VLOOKUP(Z248,[4]Sheet1!$B$2:$C$12,2,TRUE)</f>
        <v>7</v>
      </c>
      <c r="AB248" s="103">
        <f t="shared" si="14"/>
        <v>8.9090909090909083</v>
      </c>
      <c r="AC248" s="125" t="str">
        <f t="shared" si="12"/>
        <v>11A*</v>
      </c>
      <c r="AD248" s="86" t="s">
        <v>1054</v>
      </c>
      <c r="AE248" s="86" t="s">
        <v>1055</v>
      </c>
      <c r="AF248" s="86" t="s">
        <v>1054</v>
      </c>
      <c r="AG248" s="83"/>
      <c r="AH248" s="83"/>
      <c r="AI248" s="77"/>
      <c r="AJ248" s="193" t="s">
        <v>1054</v>
      </c>
      <c r="AK248" s="77"/>
      <c r="AL248" s="83"/>
      <c r="AM248" s="74"/>
      <c r="AN248" s="126" t="str">
        <f t="shared" si="13"/>
        <v>11A* + 0B* + 0C* +  0D</v>
      </c>
    </row>
    <row r="249" spans="1:40" s="87" customFormat="1" ht="26.25" customHeight="1" x14ac:dyDescent="0.25">
      <c r="A249" s="75" t="s">
        <v>534</v>
      </c>
      <c r="B249" s="75" t="s">
        <v>313</v>
      </c>
      <c r="C249" s="77" t="s">
        <v>256</v>
      </c>
      <c r="D249" s="74" t="s">
        <v>953</v>
      </c>
      <c r="E249" s="76" t="s">
        <v>623</v>
      </c>
      <c r="F249" s="74" t="s">
        <v>299</v>
      </c>
      <c r="G249" s="74">
        <v>10</v>
      </c>
      <c r="H249" s="74" t="s">
        <v>299</v>
      </c>
      <c r="I249" s="74">
        <v>10</v>
      </c>
      <c r="J249" s="74" t="s">
        <v>299</v>
      </c>
      <c r="K249" s="74">
        <v>10</v>
      </c>
      <c r="L249" s="74" t="s">
        <v>299</v>
      </c>
      <c r="M249" s="74">
        <v>10</v>
      </c>
      <c r="N249" s="74" t="s">
        <v>299</v>
      </c>
      <c r="O249" s="74">
        <v>10</v>
      </c>
      <c r="P249" s="74" t="s">
        <v>299</v>
      </c>
      <c r="Q249" s="74">
        <v>10</v>
      </c>
      <c r="R249" s="74" t="s">
        <v>674</v>
      </c>
      <c r="S249" s="74">
        <f>VLOOKUP(R249,Sheet1!$B$2:$C$12,2,TRUE)</f>
        <v>8</v>
      </c>
      <c r="T249" s="75" t="s">
        <v>675</v>
      </c>
      <c r="U249" s="74">
        <f>VLOOKUP(T249,Sheet1!$B$2:$C$12,2,TRUE)</f>
        <v>7</v>
      </c>
      <c r="V249" s="74" t="str">
        <f>IFERROR(VLOOKUP($D249,'[1]Chi tiet'!$D$7:$L$389,8,0),0)</f>
        <v>A3</v>
      </c>
      <c r="W249" s="74">
        <f>VLOOKUP(V249,Sheet1!$B$2:$C$12,2,TRUE)</f>
        <v>8</v>
      </c>
      <c r="X249" s="74" t="str">
        <f>IFERROR(VLOOKUP($D249,'[2]Gui chi Quynh'!D$7:K$393,7,0),0)</f>
        <v>A3</v>
      </c>
      <c r="Y249" s="74">
        <f>VLOOKUP(X249,Sheet1!$B$2:$C$12,2,TRUE)</f>
        <v>8</v>
      </c>
      <c r="Z249" s="10" t="str">
        <f>IFERROR(VLOOKUP($D249,'[3]Chi tiet'!$D$7:$L$397,8,0),0)</f>
        <v>A4</v>
      </c>
      <c r="AA249" s="16">
        <f>VLOOKUP(Z249,[4]Sheet1!$B$2:$C$12,2,TRUE)</f>
        <v>7</v>
      </c>
      <c r="AB249" s="103">
        <f t="shared" si="14"/>
        <v>8.9090909090909083</v>
      </c>
      <c r="AC249" s="125" t="str">
        <f t="shared" si="12"/>
        <v>11A*</v>
      </c>
      <c r="AD249" s="86" t="s">
        <v>1054</v>
      </c>
      <c r="AE249" s="86" t="s">
        <v>1055</v>
      </c>
      <c r="AF249" s="86" t="s">
        <v>1054</v>
      </c>
      <c r="AG249" s="83"/>
      <c r="AH249" s="83"/>
      <c r="AI249" s="77"/>
      <c r="AJ249" s="193" t="s">
        <v>1054</v>
      </c>
      <c r="AK249" s="77"/>
      <c r="AL249" s="83"/>
      <c r="AM249" s="74"/>
      <c r="AN249" s="126" t="str">
        <f t="shared" si="13"/>
        <v>11A* + 0B* + 0C* +  0D</v>
      </c>
    </row>
    <row r="250" spans="1:40" s="87" customFormat="1" ht="36" customHeight="1" x14ac:dyDescent="0.25">
      <c r="A250" s="75" t="s">
        <v>535</v>
      </c>
      <c r="B250" s="75" t="s">
        <v>314</v>
      </c>
      <c r="C250" s="77" t="s">
        <v>259</v>
      </c>
      <c r="D250" s="74" t="s">
        <v>954</v>
      </c>
      <c r="E250" s="76" t="s">
        <v>623</v>
      </c>
      <c r="F250" s="74" t="s">
        <v>299</v>
      </c>
      <c r="G250" s="74">
        <v>10</v>
      </c>
      <c r="H250" s="74" t="s">
        <v>299</v>
      </c>
      <c r="I250" s="74">
        <v>10</v>
      </c>
      <c r="J250" s="74" t="s">
        <v>299</v>
      </c>
      <c r="K250" s="74">
        <v>10</v>
      </c>
      <c r="L250" s="74" t="s">
        <v>299</v>
      </c>
      <c r="M250" s="74">
        <v>10</v>
      </c>
      <c r="N250" s="74" t="s">
        <v>299</v>
      </c>
      <c r="O250" s="74">
        <v>10</v>
      </c>
      <c r="P250" s="74" t="s">
        <v>299</v>
      </c>
      <c r="Q250" s="74">
        <v>10</v>
      </c>
      <c r="R250" s="74" t="s">
        <v>674</v>
      </c>
      <c r="S250" s="74">
        <f>VLOOKUP(R250,Sheet1!$B$2:$C$12,2,TRUE)</f>
        <v>8</v>
      </c>
      <c r="T250" s="75" t="s">
        <v>675</v>
      </c>
      <c r="U250" s="74">
        <f>VLOOKUP(T250,Sheet1!$B$2:$C$12,2,TRUE)</f>
        <v>7</v>
      </c>
      <c r="V250" s="74" t="str">
        <f>IFERROR(VLOOKUP($D250,'[1]Chi tiet'!$D$7:$L$389,8,0),0)</f>
        <v>A3</v>
      </c>
      <c r="W250" s="74">
        <f>VLOOKUP(V250,Sheet1!$B$2:$C$12,2,TRUE)</f>
        <v>8</v>
      </c>
      <c r="X250" s="74" t="str">
        <f>IFERROR(VLOOKUP($D250,'[2]Gui chi Quynh'!D$7:K$393,7,0),0)</f>
        <v>A3</v>
      </c>
      <c r="Y250" s="74">
        <f>VLOOKUP(X250,Sheet1!$B$2:$C$12,2,TRUE)</f>
        <v>8</v>
      </c>
      <c r="Z250" s="10" t="str">
        <f>IFERROR(VLOOKUP($D250,'[3]Chi tiet'!$D$7:$L$397,8,0),0)</f>
        <v>A4</v>
      </c>
      <c r="AA250" s="16">
        <f>VLOOKUP(Z250,[4]Sheet1!$B$2:$C$12,2,TRUE)</f>
        <v>7</v>
      </c>
      <c r="AB250" s="103">
        <f t="shared" si="14"/>
        <v>8.9090909090909083</v>
      </c>
      <c r="AC250" s="125" t="str">
        <f t="shared" si="12"/>
        <v>11A*</v>
      </c>
      <c r="AD250" s="86" t="s">
        <v>1054</v>
      </c>
      <c r="AE250" s="86" t="s">
        <v>1055</v>
      </c>
      <c r="AF250" s="86" t="s">
        <v>1054</v>
      </c>
      <c r="AG250" s="83"/>
      <c r="AH250" s="83"/>
      <c r="AI250" s="77"/>
      <c r="AJ250" s="193" t="s">
        <v>1054</v>
      </c>
      <c r="AK250" s="77"/>
      <c r="AL250" s="83"/>
      <c r="AM250" s="74"/>
      <c r="AN250" s="126" t="str">
        <f t="shared" si="13"/>
        <v>11A* + 0B* + 0C* +  0D</v>
      </c>
    </row>
    <row r="251" spans="1:40" s="87" customFormat="1" ht="24.75" customHeight="1" x14ac:dyDescent="0.25">
      <c r="A251" s="75" t="s">
        <v>536</v>
      </c>
      <c r="B251" s="75" t="s">
        <v>315</v>
      </c>
      <c r="C251" s="77" t="s">
        <v>285</v>
      </c>
      <c r="D251" s="74" t="s">
        <v>955</v>
      </c>
      <c r="E251" s="76" t="s">
        <v>623</v>
      </c>
      <c r="F251" s="74" t="s">
        <v>299</v>
      </c>
      <c r="G251" s="74">
        <v>10</v>
      </c>
      <c r="H251" s="74" t="s">
        <v>299</v>
      </c>
      <c r="I251" s="74">
        <v>10</v>
      </c>
      <c r="J251" s="74" t="s">
        <v>299</v>
      </c>
      <c r="K251" s="74">
        <v>10</v>
      </c>
      <c r="L251" s="74" t="s">
        <v>299</v>
      </c>
      <c r="M251" s="74">
        <v>10</v>
      </c>
      <c r="N251" s="74" t="s">
        <v>299</v>
      </c>
      <c r="O251" s="74">
        <v>10</v>
      </c>
      <c r="P251" s="74" t="s">
        <v>299</v>
      </c>
      <c r="Q251" s="74">
        <v>10</v>
      </c>
      <c r="R251" s="74" t="s">
        <v>674</v>
      </c>
      <c r="S251" s="74">
        <f>VLOOKUP(R251,Sheet1!$B$2:$C$12,2,TRUE)</f>
        <v>8</v>
      </c>
      <c r="T251" s="75" t="s">
        <v>674</v>
      </c>
      <c r="U251" s="74">
        <f>VLOOKUP(T251,Sheet1!$B$2:$C$12,2,TRUE)</f>
        <v>8</v>
      </c>
      <c r="V251" s="74" t="str">
        <f>IFERROR(VLOOKUP($D251,'[1]Chi tiet'!$D$7:$L$389,8,0),0)</f>
        <v>A4</v>
      </c>
      <c r="W251" s="74">
        <f>VLOOKUP(V251,Sheet1!$B$2:$C$12,2,TRUE)</f>
        <v>7</v>
      </c>
      <c r="X251" s="74" t="str">
        <f>IFERROR(VLOOKUP($D251,'[2]Gui chi Quynh'!D$7:K$393,7,0),0)</f>
        <v>A3</v>
      </c>
      <c r="Y251" s="74">
        <f>VLOOKUP(X251,Sheet1!$B$2:$C$12,2,TRUE)</f>
        <v>8</v>
      </c>
      <c r="Z251" s="10" t="str">
        <f>IFERROR(VLOOKUP($D251,'[3]Chi tiet'!$D$7:$L$397,8,0),0)</f>
        <v>A4</v>
      </c>
      <c r="AA251" s="16">
        <f>VLOOKUP(Z251,[4]Sheet1!$B$2:$C$12,2,TRUE)</f>
        <v>7</v>
      </c>
      <c r="AB251" s="103">
        <f t="shared" si="14"/>
        <v>8.9090909090909083</v>
      </c>
      <c r="AC251" s="125" t="str">
        <f t="shared" si="12"/>
        <v>11A*</v>
      </c>
      <c r="AD251" s="86" t="s">
        <v>1054</v>
      </c>
      <c r="AE251" s="86" t="s">
        <v>1054</v>
      </c>
      <c r="AF251" s="86" t="s">
        <v>1054</v>
      </c>
      <c r="AG251" s="83"/>
      <c r="AH251" s="83"/>
      <c r="AI251" s="77"/>
      <c r="AJ251" s="193" t="s">
        <v>1054</v>
      </c>
      <c r="AK251" s="77"/>
      <c r="AL251" s="83"/>
      <c r="AM251" s="74"/>
      <c r="AN251" s="126" t="str">
        <f t="shared" si="13"/>
        <v>11A* + 0B* + 0C* +  0D</v>
      </c>
    </row>
    <row r="252" spans="1:40" s="87" customFormat="1" ht="24.75" customHeight="1" x14ac:dyDescent="0.25">
      <c r="A252" s="75" t="s">
        <v>537</v>
      </c>
      <c r="B252" s="75" t="s">
        <v>23</v>
      </c>
      <c r="C252" s="77" t="s">
        <v>297</v>
      </c>
      <c r="D252" s="74" t="s">
        <v>956</v>
      </c>
      <c r="E252" s="76" t="s">
        <v>623</v>
      </c>
      <c r="F252" s="74" t="s">
        <v>299</v>
      </c>
      <c r="G252" s="74">
        <v>10</v>
      </c>
      <c r="H252" s="74" t="s">
        <v>299</v>
      </c>
      <c r="I252" s="74">
        <v>10</v>
      </c>
      <c r="J252" s="74" t="s">
        <v>299</v>
      </c>
      <c r="K252" s="74">
        <v>10</v>
      </c>
      <c r="L252" s="74" t="s">
        <v>299</v>
      </c>
      <c r="M252" s="74">
        <v>10</v>
      </c>
      <c r="N252" s="74" t="s">
        <v>299</v>
      </c>
      <c r="O252" s="74">
        <v>10</v>
      </c>
      <c r="P252" s="74" t="s">
        <v>299</v>
      </c>
      <c r="Q252" s="74">
        <v>10</v>
      </c>
      <c r="R252" s="74" t="s">
        <v>675</v>
      </c>
      <c r="S252" s="74">
        <f>VLOOKUP(R252,Sheet1!$B$2:$C$12,2,TRUE)</f>
        <v>7</v>
      </c>
      <c r="T252" s="75" t="s">
        <v>675</v>
      </c>
      <c r="U252" s="74">
        <f>VLOOKUP(T252,Sheet1!$B$2:$C$12,2,TRUE)</f>
        <v>7</v>
      </c>
      <c r="V252" s="74" t="str">
        <f>IFERROR(VLOOKUP($D252,'[1]Chi tiet'!$D$7:$L$389,8,0),0)</f>
        <v>A4</v>
      </c>
      <c r="W252" s="74">
        <f>VLOOKUP(V252,Sheet1!$B$2:$C$12,2,TRUE)</f>
        <v>7</v>
      </c>
      <c r="X252" s="74" t="str">
        <f>IFERROR(VLOOKUP($D252,'[2]Gui chi Quynh'!D$7:K$393,7,0),0)</f>
        <v>A3</v>
      </c>
      <c r="Y252" s="74">
        <f>VLOOKUP(X252,Sheet1!$B$2:$C$12,2,TRUE)</f>
        <v>8</v>
      </c>
      <c r="Z252" s="10" t="str">
        <f>IFERROR(VLOOKUP($D252,'[3]Chi tiet'!$D$7:$L$397,8,0),0)</f>
        <v>A4</v>
      </c>
      <c r="AA252" s="16">
        <f>VLOOKUP(Z252,[4]Sheet1!$B$2:$C$12,2,TRUE)</f>
        <v>7</v>
      </c>
      <c r="AB252" s="103">
        <f t="shared" si="14"/>
        <v>8.7272727272727266</v>
      </c>
      <c r="AC252" s="125" t="str">
        <f t="shared" si="12"/>
        <v>11A*</v>
      </c>
      <c r="AD252" s="86" t="s">
        <v>1054</v>
      </c>
      <c r="AE252" s="86" t="s">
        <v>1055</v>
      </c>
      <c r="AF252" s="86" t="s">
        <v>1054</v>
      </c>
      <c r="AG252" s="83"/>
      <c r="AH252" s="83"/>
      <c r="AI252" s="77"/>
      <c r="AJ252" s="193" t="s">
        <v>1054</v>
      </c>
      <c r="AK252" s="77"/>
      <c r="AL252" s="83"/>
      <c r="AM252" s="74"/>
      <c r="AN252" s="126" t="str">
        <f t="shared" si="13"/>
        <v>11A* + 0B* + 0C* +  0D</v>
      </c>
    </row>
    <row r="253" spans="1:40" s="87" customFormat="1" ht="31.5" x14ac:dyDescent="0.25">
      <c r="A253" s="75" t="s">
        <v>538</v>
      </c>
      <c r="B253" s="75" t="s">
        <v>307</v>
      </c>
      <c r="C253" s="42" t="s">
        <v>668</v>
      </c>
      <c r="D253" s="43" t="s">
        <v>957</v>
      </c>
      <c r="E253" s="93" t="s">
        <v>624</v>
      </c>
      <c r="F253" s="74" t="s">
        <v>299</v>
      </c>
      <c r="G253" s="74">
        <v>10</v>
      </c>
      <c r="H253" s="74" t="s">
        <v>299</v>
      </c>
      <c r="I253" s="74">
        <v>10</v>
      </c>
      <c r="J253" s="74" t="s">
        <v>299</v>
      </c>
      <c r="K253" s="74">
        <v>10</v>
      </c>
      <c r="L253" s="74" t="s">
        <v>299</v>
      </c>
      <c r="M253" s="74">
        <v>10</v>
      </c>
      <c r="N253" s="74" t="s">
        <v>299</v>
      </c>
      <c r="O253" s="74">
        <v>10</v>
      </c>
      <c r="P253" s="74" t="s">
        <v>299</v>
      </c>
      <c r="Q253" s="74">
        <v>10</v>
      </c>
      <c r="R253" s="74" t="s">
        <v>672</v>
      </c>
      <c r="S253" s="74">
        <f>VLOOKUP(R253,Sheet1!$B$2:$C$12,2,TRUE)</f>
        <v>10</v>
      </c>
      <c r="T253" s="75" t="s">
        <v>673</v>
      </c>
      <c r="U253" s="74">
        <f>VLOOKUP(T253,Sheet1!$B$2:$C$12,2,TRUE)</f>
        <v>9</v>
      </c>
      <c r="V253" s="74" t="str">
        <f>IFERROR(VLOOKUP($D253,'[1]Chi tiet'!$D$7:$L$389,8,0),0)</f>
        <v>A1</v>
      </c>
      <c r="W253" s="74">
        <f>VLOOKUP(V253,Sheet1!$B$2:$C$12,2,TRUE)</f>
        <v>10</v>
      </c>
      <c r="X253" s="74" t="str">
        <f>IFERROR(VLOOKUP($D253,'[2]Gui chi Quynh'!D$7:K$393,7,0),0)</f>
        <v>A1</v>
      </c>
      <c r="Y253" s="74">
        <f>VLOOKUP(X253,Sheet1!$B$2:$C$12,2,TRUE)</f>
        <v>10</v>
      </c>
      <c r="Z253" s="10" t="str">
        <f>IFERROR(VLOOKUP($D253,'[3]Chi tiet'!$D$7:$L$397,8,0),0)</f>
        <v>A4</v>
      </c>
      <c r="AA253" s="16">
        <f>VLOOKUP(Z253,[4]Sheet1!$B$2:$C$12,2,TRUE)</f>
        <v>7</v>
      </c>
      <c r="AB253" s="103">
        <f t="shared" si="14"/>
        <v>9.6363636363636367</v>
      </c>
      <c r="AC253" s="125" t="str">
        <f t="shared" si="12"/>
        <v>11A*</v>
      </c>
      <c r="AD253" s="86" t="s">
        <v>1054</v>
      </c>
      <c r="AE253" s="86" t="s">
        <v>1054</v>
      </c>
      <c r="AF253" s="86" t="s">
        <v>1054</v>
      </c>
      <c r="AG253" s="83"/>
      <c r="AH253" s="86" t="s">
        <v>1054</v>
      </c>
      <c r="AI253" s="77"/>
      <c r="AJ253" s="193" t="s">
        <v>1054</v>
      </c>
      <c r="AK253" s="77"/>
      <c r="AL253" s="83"/>
      <c r="AM253" s="74"/>
      <c r="AN253" s="126" t="str">
        <f t="shared" si="13"/>
        <v>11A* + 0B* + 0C* +  0D</v>
      </c>
    </row>
    <row r="254" spans="1:40" s="87" customFormat="1" ht="31.5" x14ac:dyDescent="0.25">
      <c r="A254" s="75" t="s">
        <v>539</v>
      </c>
      <c r="B254" s="75" t="s">
        <v>308</v>
      </c>
      <c r="C254" s="38" t="s">
        <v>680</v>
      </c>
      <c r="D254" s="39" t="s">
        <v>958</v>
      </c>
      <c r="E254" s="93" t="s">
        <v>624</v>
      </c>
      <c r="F254" s="74" t="s">
        <v>299</v>
      </c>
      <c r="G254" s="74">
        <v>10</v>
      </c>
      <c r="H254" s="74" t="s">
        <v>299</v>
      </c>
      <c r="I254" s="74">
        <v>10</v>
      </c>
      <c r="J254" s="74" t="s">
        <v>299</v>
      </c>
      <c r="K254" s="74">
        <v>10</v>
      </c>
      <c r="L254" s="74" t="s">
        <v>299</v>
      </c>
      <c r="M254" s="74">
        <v>10</v>
      </c>
      <c r="N254" s="74" t="s">
        <v>299</v>
      </c>
      <c r="O254" s="74">
        <v>10</v>
      </c>
      <c r="P254" s="74" t="s">
        <v>299</v>
      </c>
      <c r="Q254" s="74">
        <v>10</v>
      </c>
      <c r="R254" s="74" t="s">
        <v>672</v>
      </c>
      <c r="S254" s="74">
        <f>VLOOKUP(R254,Sheet1!$B$2:$C$12,2,TRUE)</f>
        <v>10</v>
      </c>
      <c r="T254" s="75" t="s">
        <v>673</v>
      </c>
      <c r="U254" s="74">
        <f>VLOOKUP(T254,Sheet1!$B$2:$C$12,2,TRUE)</f>
        <v>9</v>
      </c>
      <c r="V254" s="74" t="str">
        <f>IFERROR(VLOOKUP($D254,'[1]Chi tiet'!$D$7:$L$389,8,0),0)</f>
        <v>A2</v>
      </c>
      <c r="W254" s="74">
        <f>VLOOKUP(V254,Sheet1!$B$2:$C$12,2,TRUE)</f>
        <v>9</v>
      </c>
      <c r="X254" s="74" t="str">
        <f>IFERROR(VLOOKUP($D254,'[2]Gui chi Quynh'!D$7:K$393,7,0),0)</f>
        <v>A1</v>
      </c>
      <c r="Y254" s="74">
        <f>VLOOKUP(X254,Sheet1!$B$2:$C$12,2,TRUE)</f>
        <v>10</v>
      </c>
      <c r="Z254" s="10" t="str">
        <f>IFERROR(VLOOKUP($D254,'[3]Chi tiet'!$D$7:$L$397,8,0),0)</f>
        <v>A3</v>
      </c>
      <c r="AA254" s="16">
        <f>VLOOKUP(Z254,[4]Sheet1!$B$2:$C$12,2,TRUE)</f>
        <v>8</v>
      </c>
      <c r="AB254" s="103">
        <f t="shared" si="14"/>
        <v>9.6363636363636367</v>
      </c>
      <c r="AC254" s="125" t="str">
        <f t="shared" si="12"/>
        <v>11A*</v>
      </c>
      <c r="AD254" s="86" t="s">
        <v>1054</v>
      </c>
      <c r="AE254" s="86" t="s">
        <v>1054</v>
      </c>
      <c r="AF254" s="86" t="s">
        <v>1054</v>
      </c>
      <c r="AG254" s="83"/>
      <c r="AH254" s="86" t="s">
        <v>1054</v>
      </c>
      <c r="AI254" s="77"/>
      <c r="AJ254" s="193" t="s">
        <v>1054</v>
      </c>
      <c r="AK254" s="77"/>
      <c r="AL254" s="83"/>
      <c r="AM254" s="74"/>
      <c r="AN254" s="126" t="str">
        <f t="shared" si="13"/>
        <v>11A* + 0B* + 0C* +  0D</v>
      </c>
    </row>
    <row r="255" spans="1:40" s="87" customFormat="1" ht="31.5" x14ac:dyDescent="0.25">
      <c r="A255" s="75" t="s">
        <v>540</v>
      </c>
      <c r="B255" s="75" t="s">
        <v>310</v>
      </c>
      <c r="C255" s="80" t="s">
        <v>188</v>
      </c>
      <c r="D255" s="81" t="s">
        <v>960</v>
      </c>
      <c r="E255" s="93" t="s">
        <v>624</v>
      </c>
      <c r="F255" s="74" t="s">
        <v>299</v>
      </c>
      <c r="G255" s="74">
        <v>10</v>
      </c>
      <c r="H255" s="74" t="s">
        <v>299</v>
      </c>
      <c r="I255" s="74">
        <v>10</v>
      </c>
      <c r="J255" s="74" t="s">
        <v>299</v>
      </c>
      <c r="K255" s="74">
        <v>10</v>
      </c>
      <c r="L255" s="74" t="s">
        <v>299</v>
      </c>
      <c r="M255" s="74">
        <v>10</v>
      </c>
      <c r="N255" s="74" t="s">
        <v>299</v>
      </c>
      <c r="O255" s="74">
        <v>10</v>
      </c>
      <c r="P255" s="74" t="s">
        <v>299</v>
      </c>
      <c r="Q255" s="74">
        <v>10</v>
      </c>
      <c r="R255" s="74" t="s">
        <v>674</v>
      </c>
      <c r="S255" s="74">
        <f>VLOOKUP(R255,Sheet1!$B$2:$C$12,2,TRUE)</f>
        <v>8</v>
      </c>
      <c r="T255" s="75" t="s">
        <v>674</v>
      </c>
      <c r="U255" s="74">
        <f>VLOOKUP(T255,Sheet1!$B$2:$C$12,2,TRUE)</f>
        <v>8</v>
      </c>
      <c r="V255" s="74" t="str">
        <f>IFERROR(VLOOKUP($D255,'[1]Chi tiet'!$D$7:$L$389,8,0),0)</f>
        <v>A3</v>
      </c>
      <c r="W255" s="74">
        <f>VLOOKUP(V255,Sheet1!$B$2:$C$12,2,TRUE)</f>
        <v>8</v>
      </c>
      <c r="X255" s="74" t="str">
        <f>IFERROR(VLOOKUP($D255,'[2]Gui chi Quynh'!D$7:K$393,7,0),0)</f>
        <v>A3</v>
      </c>
      <c r="Y255" s="74">
        <f>VLOOKUP(X255,Sheet1!$B$2:$C$12,2,TRUE)</f>
        <v>8</v>
      </c>
      <c r="Z255" s="10" t="str">
        <f>IFERROR(VLOOKUP($D255,'[3]Chi tiet'!$D$7:$L$397,8,0),0)</f>
        <v>A4</v>
      </c>
      <c r="AA255" s="16">
        <f>VLOOKUP(Z255,[4]Sheet1!$B$2:$C$12,2,TRUE)</f>
        <v>7</v>
      </c>
      <c r="AB255" s="103">
        <f t="shared" si="14"/>
        <v>9</v>
      </c>
      <c r="AC255" s="125" t="str">
        <f t="shared" si="12"/>
        <v>11A*</v>
      </c>
      <c r="AD255" s="86" t="s">
        <v>1054</v>
      </c>
      <c r="AE255" s="86" t="s">
        <v>1054</v>
      </c>
      <c r="AF255" s="86" t="s">
        <v>1054</v>
      </c>
      <c r="AG255" s="83"/>
      <c r="AH255" s="90"/>
      <c r="AI255" s="77"/>
      <c r="AJ255" s="193" t="s">
        <v>1054</v>
      </c>
      <c r="AK255" s="77"/>
      <c r="AL255" s="83"/>
      <c r="AM255" s="74"/>
      <c r="AN255" s="126" t="str">
        <f t="shared" si="13"/>
        <v>11A* + 0B* + 0C* +  0D</v>
      </c>
    </row>
    <row r="256" spans="1:40" s="87" customFormat="1" ht="31.5" x14ac:dyDescent="0.2">
      <c r="A256" s="75" t="s">
        <v>541</v>
      </c>
      <c r="B256" s="75" t="s">
        <v>311</v>
      </c>
      <c r="C256" s="80" t="s">
        <v>189</v>
      </c>
      <c r="D256" s="81" t="s">
        <v>961</v>
      </c>
      <c r="E256" s="93" t="s">
        <v>624</v>
      </c>
      <c r="F256" s="74" t="s">
        <v>299</v>
      </c>
      <c r="G256" s="74">
        <v>10</v>
      </c>
      <c r="H256" s="74" t="s">
        <v>299</v>
      </c>
      <c r="I256" s="74">
        <v>10</v>
      </c>
      <c r="J256" s="74" t="s">
        <v>299</v>
      </c>
      <c r="K256" s="74">
        <v>10</v>
      </c>
      <c r="L256" s="74" t="s">
        <v>299</v>
      </c>
      <c r="M256" s="74">
        <v>10</v>
      </c>
      <c r="N256" s="74" t="s">
        <v>299</v>
      </c>
      <c r="O256" s="74">
        <v>10</v>
      </c>
      <c r="P256" s="74" t="s">
        <v>299</v>
      </c>
      <c r="Q256" s="74">
        <v>10</v>
      </c>
      <c r="R256" s="74" t="s">
        <v>674</v>
      </c>
      <c r="S256" s="74">
        <f>VLOOKUP(R256,Sheet1!$B$2:$C$12,2,TRUE)</f>
        <v>8</v>
      </c>
      <c r="T256" s="75" t="s">
        <v>674</v>
      </c>
      <c r="U256" s="74">
        <f>VLOOKUP(T256,Sheet1!$B$2:$C$12,2,TRUE)</f>
        <v>8</v>
      </c>
      <c r="V256" s="74" t="str">
        <f>IFERROR(VLOOKUP($D256,'[1]Chi tiet'!$D$7:$L$389,8,0),0)</f>
        <v>A3</v>
      </c>
      <c r="W256" s="74">
        <f>VLOOKUP(V256,Sheet1!$B$2:$C$12,2,TRUE)</f>
        <v>8</v>
      </c>
      <c r="X256" s="74" t="str">
        <f>IFERROR(VLOOKUP($D256,'[2]Gui chi Quynh'!D$7:K$393,7,0),0)</f>
        <v>A3</v>
      </c>
      <c r="Y256" s="74">
        <f>VLOOKUP(X256,Sheet1!$B$2:$C$12,2,TRUE)</f>
        <v>8</v>
      </c>
      <c r="Z256" s="10" t="str">
        <f>IFERROR(VLOOKUP($D256,'[3]Chi tiet'!$D$7:$L$397,8,0),0)</f>
        <v>A4</v>
      </c>
      <c r="AA256" s="16">
        <f>VLOOKUP(Z256,[4]Sheet1!$B$2:$C$12,2,TRUE)</f>
        <v>7</v>
      </c>
      <c r="AB256" s="103">
        <f t="shared" si="14"/>
        <v>9</v>
      </c>
      <c r="AC256" s="125" t="str">
        <f t="shared" si="12"/>
        <v>11A*</v>
      </c>
      <c r="AD256" s="74" t="s">
        <v>1054</v>
      </c>
      <c r="AE256" s="86" t="s">
        <v>1054</v>
      </c>
      <c r="AF256" s="86" t="s">
        <v>1054</v>
      </c>
      <c r="AG256" s="85"/>
      <c r="AH256" s="85"/>
      <c r="AI256" s="77"/>
      <c r="AJ256" s="193" t="s">
        <v>1054</v>
      </c>
      <c r="AK256" s="77"/>
      <c r="AL256" s="85"/>
      <c r="AM256" s="74"/>
      <c r="AN256" s="126" t="str">
        <f t="shared" si="13"/>
        <v>11A* + 0B* + 0C* +  0D</v>
      </c>
    </row>
    <row r="257" spans="1:40" s="87" customFormat="1" ht="31.5" x14ac:dyDescent="0.25">
      <c r="A257" s="75" t="s">
        <v>542</v>
      </c>
      <c r="B257" s="75" t="s">
        <v>312</v>
      </c>
      <c r="C257" s="80" t="s">
        <v>190</v>
      </c>
      <c r="D257" s="81" t="s">
        <v>962</v>
      </c>
      <c r="E257" s="93" t="s">
        <v>624</v>
      </c>
      <c r="F257" s="74" t="s">
        <v>299</v>
      </c>
      <c r="G257" s="74">
        <v>10</v>
      </c>
      <c r="H257" s="74" t="s">
        <v>299</v>
      </c>
      <c r="I257" s="74">
        <v>10</v>
      </c>
      <c r="J257" s="74" t="s">
        <v>299</v>
      </c>
      <c r="K257" s="74">
        <v>10</v>
      </c>
      <c r="L257" s="74" t="s">
        <v>299</v>
      </c>
      <c r="M257" s="74">
        <v>10</v>
      </c>
      <c r="N257" s="74" t="s">
        <v>299</v>
      </c>
      <c r="O257" s="74">
        <v>10</v>
      </c>
      <c r="P257" s="74" t="s">
        <v>299</v>
      </c>
      <c r="Q257" s="74">
        <v>10</v>
      </c>
      <c r="R257" s="74" t="s">
        <v>674</v>
      </c>
      <c r="S257" s="74">
        <f>VLOOKUP(R257,Sheet1!$B$2:$C$12,2,TRUE)</f>
        <v>8</v>
      </c>
      <c r="T257" s="75" t="s">
        <v>675</v>
      </c>
      <c r="U257" s="74">
        <f>VLOOKUP(T257,Sheet1!$B$2:$C$12,2,TRUE)</f>
        <v>7</v>
      </c>
      <c r="V257" s="74" t="str">
        <f>IFERROR(VLOOKUP($D257,'[1]Chi tiet'!$D$7:$L$389,8,0),0)</f>
        <v>A3</v>
      </c>
      <c r="W257" s="74">
        <f>VLOOKUP(V257,Sheet1!$B$2:$C$12,2,TRUE)</f>
        <v>8</v>
      </c>
      <c r="X257" s="74" t="str">
        <f>IFERROR(VLOOKUP($D257,'[2]Gui chi Quynh'!D$7:K$393,7,0),0)</f>
        <v>A3</v>
      </c>
      <c r="Y257" s="74">
        <f>VLOOKUP(X257,Sheet1!$B$2:$C$12,2,TRUE)</f>
        <v>8</v>
      </c>
      <c r="Z257" s="10" t="str">
        <f>IFERROR(VLOOKUP($D257,'[3]Chi tiet'!$D$7:$L$397,8,0),0)</f>
        <v>A4</v>
      </c>
      <c r="AA257" s="16">
        <f>VLOOKUP(Z257,[4]Sheet1!$B$2:$C$12,2,TRUE)</f>
        <v>7</v>
      </c>
      <c r="AB257" s="103">
        <f t="shared" si="14"/>
        <v>8.9090909090909083</v>
      </c>
      <c r="AC257" s="125" t="str">
        <f t="shared" si="12"/>
        <v>11A*</v>
      </c>
      <c r="AD257" s="86" t="s">
        <v>1054</v>
      </c>
      <c r="AE257" s="86" t="s">
        <v>1054</v>
      </c>
      <c r="AF257" s="86" t="s">
        <v>1054</v>
      </c>
      <c r="AG257" s="83"/>
      <c r="AH257" s="83"/>
      <c r="AI257" s="77"/>
      <c r="AJ257" s="193" t="s">
        <v>1054</v>
      </c>
      <c r="AK257" s="77"/>
      <c r="AL257" s="83"/>
      <c r="AM257" s="74"/>
      <c r="AN257" s="126" t="str">
        <f t="shared" si="13"/>
        <v>11A* + 0B* + 0C* +  0D</v>
      </c>
    </row>
    <row r="258" spans="1:40" s="87" customFormat="1" ht="31.5" x14ac:dyDescent="0.25">
      <c r="A258" s="75" t="s">
        <v>543</v>
      </c>
      <c r="B258" s="75" t="s">
        <v>313</v>
      </c>
      <c r="C258" s="80" t="s">
        <v>191</v>
      </c>
      <c r="D258" s="81" t="s">
        <v>963</v>
      </c>
      <c r="E258" s="93" t="s">
        <v>624</v>
      </c>
      <c r="F258" s="74" t="s">
        <v>299</v>
      </c>
      <c r="G258" s="74">
        <v>10</v>
      </c>
      <c r="H258" s="74" t="s">
        <v>299</v>
      </c>
      <c r="I258" s="74">
        <v>10</v>
      </c>
      <c r="J258" s="74" t="s">
        <v>299</v>
      </c>
      <c r="K258" s="74">
        <v>10</v>
      </c>
      <c r="L258" s="74" t="s">
        <v>299</v>
      </c>
      <c r="M258" s="74">
        <v>10</v>
      </c>
      <c r="N258" s="74" t="s">
        <v>299</v>
      </c>
      <c r="O258" s="74">
        <v>10</v>
      </c>
      <c r="P258" s="74" t="s">
        <v>299</v>
      </c>
      <c r="Q258" s="74">
        <v>10</v>
      </c>
      <c r="R258" s="74" t="s">
        <v>674</v>
      </c>
      <c r="S258" s="74">
        <f>VLOOKUP(R258,Sheet1!$B$2:$C$12,2,TRUE)</f>
        <v>8</v>
      </c>
      <c r="T258" s="75" t="s">
        <v>675</v>
      </c>
      <c r="U258" s="74">
        <f>VLOOKUP(T258,Sheet1!$B$2:$C$12,2,TRUE)</f>
        <v>7</v>
      </c>
      <c r="V258" s="74" t="str">
        <f>IFERROR(VLOOKUP($D258,'[1]Chi tiet'!$D$7:$L$389,8,0),0)</f>
        <v>A3</v>
      </c>
      <c r="W258" s="74">
        <f>VLOOKUP(V258,Sheet1!$B$2:$C$12,2,TRUE)</f>
        <v>8</v>
      </c>
      <c r="X258" s="74" t="str">
        <f>IFERROR(VLOOKUP($D258,'[2]Gui chi Quynh'!D$7:K$393,7,0),0)</f>
        <v>A3</v>
      </c>
      <c r="Y258" s="74">
        <f>VLOOKUP(X258,Sheet1!$B$2:$C$12,2,TRUE)</f>
        <v>8</v>
      </c>
      <c r="Z258" s="10" t="str">
        <f>IFERROR(VLOOKUP($D258,'[3]Chi tiet'!$D$7:$L$397,8,0),0)</f>
        <v>A4</v>
      </c>
      <c r="AA258" s="16">
        <f>VLOOKUP(Z258,[4]Sheet1!$B$2:$C$12,2,TRUE)</f>
        <v>7</v>
      </c>
      <c r="AB258" s="103">
        <f t="shared" si="14"/>
        <v>8.9090909090909083</v>
      </c>
      <c r="AC258" s="125" t="str">
        <f t="shared" si="12"/>
        <v>11A*</v>
      </c>
      <c r="AD258" s="86" t="s">
        <v>1054</v>
      </c>
      <c r="AE258" s="86" t="s">
        <v>1055</v>
      </c>
      <c r="AF258" s="86" t="s">
        <v>1054</v>
      </c>
      <c r="AG258" s="83"/>
      <c r="AH258" s="83"/>
      <c r="AI258" s="77"/>
      <c r="AJ258" s="193" t="s">
        <v>1054</v>
      </c>
      <c r="AK258" s="77"/>
      <c r="AL258" s="83"/>
      <c r="AM258" s="74"/>
      <c r="AN258" s="126" t="str">
        <f t="shared" si="13"/>
        <v>11A* + 0B* + 0C* +  0D</v>
      </c>
    </row>
    <row r="259" spans="1:40" s="87" customFormat="1" ht="31.5" x14ac:dyDescent="0.25">
      <c r="A259" s="75" t="s">
        <v>544</v>
      </c>
      <c r="B259" s="75" t="s">
        <v>314</v>
      </c>
      <c r="C259" s="80" t="s">
        <v>679</v>
      </c>
      <c r="D259" s="81" t="s">
        <v>964</v>
      </c>
      <c r="E259" s="93" t="s">
        <v>624</v>
      </c>
      <c r="F259" s="74" t="s">
        <v>299</v>
      </c>
      <c r="G259" s="74">
        <v>10</v>
      </c>
      <c r="H259" s="74" t="s">
        <v>299</v>
      </c>
      <c r="I259" s="74">
        <v>10</v>
      </c>
      <c r="J259" s="74" t="s">
        <v>299</v>
      </c>
      <c r="K259" s="74">
        <v>10</v>
      </c>
      <c r="L259" s="74" t="s">
        <v>299</v>
      </c>
      <c r="M259" s="74">
        <v>10</v>
      </c>
      <c r="N259" s="74" t="s">
        <v>299</v>
      </c>
      <c r="O259" s="74">
        <v>10</v>
      </c>
      <c r="P259" s="74" t="s">
        <v>299</v>
      </c>
      <c r="Q259" s="74">
        <v>10</v>
      </c>
      <c r="R259" s="74" t="s">
        <v>674</v>
      </c>
      <c r="S259" s="74">
        <f>VLOOKUP(R259,Sheet1!$B$2:$C$12,2,TRUE)</f>
        <v>8</v>
      </c>
      <c r="T259" s="75" t="s">
        <v>675</v>
      </c>
      <c r="U259" s="74">
        <f>VLOOKUP(T259,Sheet1!$B$2:$C$12,2,TRUE)</f>
        <v>7</v>
      </c>
      <c r="V259" s="74" t="str">
        <f>IFERROR(VLOOKUP($D259,'[1]Chi tiet'!$D$7:$L$389,8,0),0)</f>
        <v>A3</v>
      </c>
      <c r="W259" s="74">
        <f>VLOOKUP(V259,Sheet1!$B$2:$C$12,2,TRUE)</f>
        <v>8</v>
      </c>
      <c r="X259" s="74" t="str">
        <f>IFERROR(VLOOKUP($D259,'[2]Gui chi Quynh'!D$7:K$393,7,0),0)</f>
        <v>A3</v>
      </c>
      <c r="Y259" s="74">
        <f>VLOOKUP(X259,Sheet1!$B$2:$C$12,2,TRUE)</f>
        <v>8</v>
      </c>
      <c r="Z259" s="10" t="str">
        <f>IFERROR(VLOOKUP($D259,'[3]Chi tiet'!$D$7:$L$397,8,0),0)</f>
        <v>A4</v>
      </c>
      <c r="AA259" s="16">
        <f>VLOOKUP(Z259,[4]Sheet1!$B$2:$C$12,2,TRUE)</f>
        <v>7</v>
      </c>
      <c r="AB259" s="103">
        <f t="shared" si="14"/>
        <v>8.9090909090909083</v>
      </c>
      <c r="AC259" s="125" t="str">
        <f t="shared" si="12"/>
        <v>11A*</v>
      </c>
      <c r="AD259" s="86" t="s">
        <v>1054</v>
      </c>
      <c r="AE259" s="86" t="s">
        <v>1055</v>
      </c>
      <c r="AF259" s="86" t="s">
        <v>1054</v>
      </c>
      <c r="AG259" s="83"/>
      <c r="AH259" s="83"/>
      <c r="AI259" s="77"/>
      <c r="AJ259" s="193" t="s">
        <v>1054</v>
      </c>
      <c r="AK259" s="77"/>
      <c r="AL259" s="83"/>
      <c r="AM259" s="74"/>
      <c r="AN259" s="126" t="str">
        <f t="shared" si="13"/>
        <v>11A* + 0B* + 0C* +  0D</v>
      </c>
    </row>
    <row r="260" spans="1:40" s="87" customFormat="1" ht="16.5" x14ac:dyDescent="0.25">
      <c r="A260" s="75" t="s">
        <v>545</v>
      </c>
      <c r="B260" s="75" t="s">
        <v>307</v>
      </c>
      <c r="C260" s="82" t="s">
        <v>193</v>
      </c>
      <c r="D260" s="76" t="s">
        <v>965</v>
      </c>
      <c r="E260" s="76" t="s">
        <v>11</v>
      </c>
      <c r="F260" s="74" t="s">
        <v>299</v>
      </c>
      <c r="G260" s="74">
        <v>10</v>
      </c>
      <c r="H260" s="74" t="s">
        <v>299</v>
      </c>
      <c r="I260" s="74">
        <v>10</v>
      </c>
      <c r="J260" s="74" t="s">
        <v>299</v>
      </c>
      <c r="K260" s="74">
        <v>10</v>
      </c>
      <c r="L260" s="74" t="s">
        <v>299</v>
      </c>
      <c r="M260" s="74">
        <v>10</v>
      </c>
      <c r="N260" s="74" t="s">
        <v>299</v>
      </c>
      <c r="O260" s="74">
        <v>10</v>
      </c>
      <c r="P260" s="74" t="s">
        <v>299</v>
      </c>
      <c r="Q260" s="74">
        <v>10</v>
      </c>
      <c r="R260" s="74" t="s">
        <v>673</v>
      </c>
      <c r="S260" s="74">
        <f>VLOOKUP(R260,Sheet1!$B$2:$C$12,2,TRUE)</f>
        <v>9</v>
      </c>
      <c r="T260" s="75" t="s">
        <v>673</v>
      </c>
      <c r="U260" s="74">
        <f>VLOOKUP(T260,Sheet1!$B$2:$C$12,2,TRUE)</f>
        <v>9</v>
      </c>
      <c r="V260" s="74" t="str">
        <f>IFERROR(VLOOKUP($D260,'[1]Chi tiet'!$D$7:$L$389,8,0),0)</f>
        <v>A2</v>
      </c>
      <c r="W260" s="74">
        <f>VLOOKUP(V260,Sheet1!$B$2:$C$12,2,TRUE)</f>
        <v>9</v>
      </c>
      <c r="X260" s="74" t="str">
        <f>IFERROR(VLOOKUP($D260,'[2]Gui chi Quynh'!D$7:K$393,7,0),0)</f>
        <v>A2</v>
      </c>
      <c r="Y260" s="74">
        <f>VLOOKUP(X260,Sheet1!$B$2:$C$12,2,TRUE)</f>
        <v>9</v>
      </c>
      <c r="Z260" s="10" t="str">
        <f>IFERROR(VLOOKUP($D260,'[3]Chi tiet'!$D$7:$L$397,8,0),0)</f>
        <v>A3</v>
      </c>
      <c r="AA260" s="16">
        <f>VLOOKUP(Z260,[4]Sheet1!$B$2:$C$12,2,TRUE)</f>
        <v>8</v>
      </c>
      <c r="AB260" s="103">
        <f t="shared" si="14"/>
        <v>9.454545454545455</v>
      </c>
      <c r="AC260" s="125" t="str">
        <f t="shared" si="12"/>
        <v>11A*</v>
      </c>
      <c r="AD260" s="86" t="s">
        <v>1054</v>
      </c>
      <c r="AE260" s="86" t="s">
        <v>1054</v>
      </c>
      <c r="AF260" s="86" t="s">
        <v>1054</v>
      </c>
      <c r="AG260" s="83"/>
      <c r="AH260" s="86" t="s">
        <v>1054</v>
      </c>
      <c r="AI260" s="77"/>
      <c r="AJ260" s="193" t="s">
        <v>1054</v>
      </c>
      <c r="AK260" s="77"/>
      <c r="AL260" s="83"/>
      <c r="AM260" s="74"/>
      <c r="AN260" s="126" t="str">
        <f t="shared" si="13"/>
        <v>11A* + 0B* + 0C* +  0D</v>
      </c>
    </row>
    <row r="261" spans="1:40" s="87" customFormat="1" ht="16.5" x14ac:dyDescent="0.25">
      <c r="A261" s="75" t="s">
        <v>546</v>
      </c>
      <c r="B261" s="75" t="s">
        <v>308</v>
      </c>
      <c r="C261" s="82" t="s">
        <v>201</v>
      </c>
      <c r="D261" s="76" t="s">
        <v>966</v>
      </c>
      <c r="E261" s="76" t="s">
        <v>11</v>
      </c>
      <c r="F261" s="74" t="s">
        <v>299</v>
      </c>
      <c r="G261" s="74">
        <v>10</v>
      </c>
      <c r="H261" s="74" t="s">
        <v>299</v>
      </c>
      <c r="I261" s="74">
        <v>10</v>
      </c>
      <c r="J261" s="74" t="s">
        <v>299</v>
      </c>
      <c r="K261" s="74">
        <v>10</v>
      </c>
      <c r="L261" s="74" t="s">
        <v>299</v>
      </c>
      <c r="M261" s="74">
        <v>10</v>
      </c>
      <c r="N261" s="74" t="s">
        <v>299</v>
      </c>
      <c r="O261" s="74">
        <v>10</v>
      </c>
      <c r="P261" s="74" t="s">
        <v>299</v>
      </c>
      <c r="Q261" s="74">
        <v>10</v>
      </c>
      <c r="R261" s="74" t="s">
        <v>673</v>
      </c>
      <c r="S261" s="74">
        <f>VLOOKUP(R261,Sheet1!$B$2:$C$12,2,TRUE)</f>
        <v>9</v>
      </c>
      <c r="T261" s="75" t="s">
        <v>674</v>
      </c>
      <c r="U261" s="74">
        <f>VLOOKUP(T261,Sheet1!$B$2:$C$12,2,TRUE)</f>
        <v>8</v>
      </c>
      <c r="V261" s="74" t="str">
        <f>IFERROR(VLOOKUP($D261,'[1]Chi tiet'!$D$7:$L$389,8,0),0)</f>
        <v>A3</v>
      </c>
      <c r="W261" s="74">
        <f>VLOOKUP(V261,Sheet1!$B$2:$C$12,2,TRUE)</f>
        <v>8</v>
      </c>
      <c r="X261" s="74" t="str">
        <f>IFERROR(VLOOKUP($D261,'[2]Gui chi Quynh'!D$7:K$393,7,0),0)</f>
        <v>A2</v>
      </c>
      <c r="Y261" s="74">
        <f>VLOOKUP(X261,Sheet1!$B$2:$C$12,2,TRUE)</f>
        <v>9</v>
      </c>
      <c r="Z261" s="10" t="str">
        <f>IFERROR(VLOOKUP($D261,'[3]Chi tiet'!$D$7:$L$397,8,0),0)</f>
        <v>A3</v>
      </c>
      <c r="AA261" s="16">
        <f>VLOOKUP(Z261,[4]Sheet1!$B$2:$C$12,2,TRUE)</f>
        <v>8</v>
      </c>
      <c r="AB261" s="103">
        <f t="shared" si="14"/>
        <v>9.2727272727272734</v>
      </c>
      <c r="AC261" s="125" t="str">
        <f t="shared" si="12"/>
        <v>11A*</v>
      </c>
      <c r="AD261" s="86" t="s">
        <v>1054</v>
      </c>
      <c r="AE261" s="86" t="s">
        <v>1054</v>
      </c>
      <c r="AF261" s="86" t="s">
        <v>1054</v>
      </c>
      <c r="AG261" s="83"/>
      <c r="AH261" s="83"/>
      <c r="AI261" s="77"/>
      <c r="AJ261" s="193" t="s">
        <v>1054</v>
      </c>
      <c r="AK261" s="77"/>
      <c r="AL261" s="83"/>
      <c r="AM261" s="74"/>
      <c r="AN261" s="126" t="str">
        <f t="shared" si="13"/>
        <v>11A* + 0B* + 0C* +  0D</v>
      </c>
    </row>
    <row r="262" spans="1:40" s="87" customFormat="1" ht="31.5" x14ac:dyDescent="0.25">
      <c r="A262" s="75" t="s">
        <v>547</v>
      </c>
      <c r="B262" s="75" t="s">
        <v>309</v>
      </c>
      <c r="C262" s="77" t="s">
        <v>281</v>
      </c>
      <c r="D262" s="74" t="s">
        <v>967</v>
      </c>
      <c r="E262" s="76" t="s">
        <v>11</v>
      </c>
      <c r="F262" s="74" t="s">
        <v>299</v>
      </c>
      <c r="G262" s="74">
        <v>10</v>
      </c>
      <c r="H262" s="74" t="s">
        <v>299</v>
      </c>
      <c r="I262" s="74">
        <v>10</v>
      </c>
      <c r="J262" s="74" t="s">
        <v>299</v>
      </c>
      <c r="K262" s="74">
        <v>10</v>
      </c>
      <c r="L262" s="74" t="s">
        <v>299</v>
      </c>
      <c r="M262" s="74">
        <v>10</v>
      </c>
      <c r="N262" s="74" t="s">
        <v>299</v>
      </c>
      <c r="O262" s="74">
        <v>10</v>
      </c>
      <c r="P262" s="74" t="s">
        <v>299</v>
      </c>
      <c r="Q262" s="74">
        <v>10</v>
      </c>
      <c r="R262" s="74" t="s">
        <v>673</v>
      </c>
      <c r="S262" s="74">
        <f>VLOOKUP(R262,Sheet1!$B$2:$C$12,2,TRUE)</f>
        <v>9</v>
      </c>
      <c r="T262" s="75" t="s">
        <v>673</v>
      </c>
      <c r="U262" s="74">
        <f>VLOOKUP(T262,Sheet1!$B$2:$C$12,2,TRUE)</f>
        <v>9</v>
      </c>
      <c r="V262" s="74" t="str">
        <f>IFERROR(VLOOKUP($D262,'[1]Chi tiet'!$D$7:$L$389,8,0),0)</f>
        <v>A2</v>
      </c>
      <c r="W262" s="74">
        <f>VLOOKUP(V262,Sheet1!$B$2:$C$12,2,TRUE)</f>
        <v>9</v>
      </c>
      <c r="X262" s="74" t="str">
        <f>IFERROR(VLOOKUP($D262,'[2]Gui chi Quynh'!D$7:K$393,7,0),0)</f>
        <v>A2</v>
      </c>
      <c r="Y262" s="74">
        <f>VLOOKUP(X262,Sheet1!$B$2:$C$12,2,TRUE)</f>
        <v>9</v>
      </c>
      <c r="Z262" s="10" t="str">
        <f>IFERROR(VLOOKUP($D262,'[3]Chi tiet'!$D$7:$L$397,8,0),0)</f>
        <v>A3</v>
      </c>
      <c r="AA262" s="16">
        <f>VLOOKUP(Z262,[4]Sheet1!$B$2:$C$12,2,TRUE)</f>
        <v>8</v>
      </c>
      <c r="AB262" s="103">
        <f t="shared" si="14"/>
        <v>9.454545454545455</v>
      </c>
      <c r="AC262" s="125" t="str">
        <f t="shared" si="12"/>
        <v>11A*</v>
      </c>
      <c r="AD262" s="86" t="s">
        <v>1054</v>
      </c>
      <c r="AE262" s="86" t="s">
        <v>1054</v>
      </c>
      <c r="AF262" s="86" t="s">
        <v>1054</v>
      </c>
      <c r="AG262" s="83"/>
      <c r="AH262" s="83"/>
      <c r="AI262" s="77"/>
      <c r="AJ262" s="193" t="s">
        <v>1054</v>
      </c>
      <c r="AK262" s="77"/>
      <c r="AL262" s="83"/>
      <c r="AM262" s="74"/>
      <c r="AN262" s="126" t="str">
        <f t="shared" si="13"/>
        <v>11A* + 0B* + 0C* +  0D</v>
      </c>
    </row>
    <row r="263" spans="1:40" s="87" customFormat="1" ht="31.9" customHeight="1" x14ac:dyDescent="0.25">
      <c r="A263" s="75" t="s">
        <v>548</v>
      </c>
      <c r="B263" s="75" t="s">
        <v>310</v>
      </c>
      <c r="C263" s="82" t="s">
        <v>195</v>
      </c>
      <c r="D263" s="76" t="s">
        <v>968</v>
      </c>
      <c r="E263" s="76" t="s">
        <v>11</v>
      </c>
      <c r="F263" s="74" t="s">
        <v>299</v>
      </c>
      <c r="G263" s="74">
        <v>10</v>
      </c>
      <c r="H263" s="74" t="s">
        <v>299</v>
      </c>
      <c r="I263" s="74">
        <v>10</v>
      </c>
      <c r="J263" s="74" t="s">
        <v>299</v>
      </c>
      <c r="K263" s="74">
        <v>10</v>
      </c>
      <c r="L263" s="74" t="s">
        <v>299</v>
      </c>
      <c r="M263" s="74">
        <v>10</v>
      </c>
      <c r="N263" s="74" t="s">
        <v>299</v>
      </c>
      <c r="O263" s="74">
        <v>10</v>
      </c>
      <c r="P263" s="74" t="s">
        <v>299</v>
      </c>
      <c r="Q263" s="74">
        <v>10</v>
      </c>
      <c r="R263" s="74" t="s">
        <v>674</v>
      </c>
      <c r="S263" s="74">
        <f>VLOOKUP(R263,Sheet1!$B$2:$C$12,2,TRUE)</f>
        <v>8</v>
      </c>
      <c r="T263" s="75" t="s">
        <v>675</v>
      </c>
      <c r="U263" s="74">
        <f>VLOOKUP(T263,Sheet1!$B$2:$C$12,2,TRUE)</f>
        <v>7</v>
      </c>
      <c r="V263" s="74" t="str">
        <f>IFERROR(VLOOKUP($D263,'[1]Chi tiet'!$D$7:$L$389,8,0),0)</f>
        <v>A4</v>
      </c>
      <c r="W263" s="74">
        <f>VLOOKUP(V263,Sheet1!$B$2:$C$12,2,TRUE)</f>
        <v>7</v>
      </c>
      <c r="X263" s="74" t="str">
        <f>IFERROR(VLOOKUP($D263,'[2]Gui chi Quynh'!D$7:K$393,7,0),0)</f>
        <v>A2</v>
      </c>
      <c r="Y263" s="74">
        <f>VLOOKUP(X263,Sheet1!$B$2:$C$12,2,TRUE)</f>
        <v>9</v>
      </c>
      <c r="Z263" s="10" t="str">
        <f>IFERROR(VLOOKUP($D263,'[3]Chi tiet'!$D$7:$L$397,8,0),0)</f>
        <v>A4</v>
      </c>
      <c r="AA263" s="16">
        <f>VLOOKUP(Z263,[4]Sheet1!$B$2:$C$12,2,TRUE)</f>
        <v>7</v>
      </c>
      <c r="AB263" s="103">
        <f t="shared" si="14"/>
        <v>8.9090909090909083</v>
      </c>
      <c r="AC263" s="125" t="str">
        <f t="shared" si="12"/>
        <v>11A*</v>
      </c>
      <c r="AD263" s="74" t="s">
        <v>1054</v>
      </c>
      <c r="AE263" s="74" t="s">
        <v>1054</v>
      </c>
      <c r="AF263" s="74" t="s">
        <v>1054</v>
      </c>
      <c r="AG263" s="83"/>
      <c r="AH263" s="83"/>
      <c r="AI263" s="77"/>
      <c r="AJ263" s="194" t="s">
        <v>1054</v>
      </c>
      <c r="AK263" s="77"/>
      <c r="AL263" s="83"/>
      <c r="AM263" s="74"/>
      <c r="AN263" s="126" t="str">
        <f t="shared" si="13"/>
        <v>11A* + 0B* + 0C* +  0D</v>
      </c>
    </row>
    <row r="264" spans="1:40" s="87" customFormat="1" ht="51.75" customHeight="1" x14ac:dyDescent="0.25">
      <c r="A264" s="75" t="s">
        <v>549</v>
      </c>
      <c r="B264" s="75" t="s">
        <v>312</v>
      </c>
      <c r="C264" s="153" t="s">
        <v>197</v>
      </c>
      <c r="D264" s="154" t="s">
        <v>970</v>
      </c>
      <c r="E264" s="154" t="s">
        <v>11</v>
      </c>
      <c r="F264" s="128" t="s">
        <v>299</v>
      </c>
      <c r="G264" s="128">
        <v>10</v>
      </c>
      <c r="H264" s="128" t="s">
        <v>299</v>
      </c>
      <c r="I264" s="128">
        <v>10</v>
      </c>
      <c r="J264" s="128" t="s">
        <v>299</v>
      </c>
      <c r="K264" s="128">
        <v>10</v>
      </c>
      <c r="L264" s="128" t="s">
        <v>299</v>
      </c>
      <c r="M264" s="128">
        <v>10</v>
      </c>
      <c r="N264" s="128" t="s">
        <v>299</v>
      </c>
      <c r="O264" s="128">
        <v>10</v>
      </c>
      <c r="P264" s="128" t="s">
        <v>299</v>
      </c>
      <c r="Q264" s="128">
        <v>10</v>
      </c>
      <c r="R264" s="128" t="s">
        <v>303</v>
      </c>
      <c r="S264" s="128"/>
      <c r="T264" s="129" t="s">
        <v>303</v>
      </c>
      <c r="U264" s="128"/>
      <c r="V264" s="128" t="str">
        <f>IFERROR(VLOOKUP($D264,'[1]Chi tiet'!$D$7:$L$389,8,0),0)</f>
        <v>A DN</v>
      </c>
      <c r="W264" s="128"/>
      <c r="X264" s="128" t="str">
        <f>IFERROR(VLOOKUP($D264,'[2]Gui chi Quynh'!D$7:K$393,7,0),0)</f>
        <v>A DN</v>
      </c>
      <c r="Y264" s="128"/>
      <c r="Z264" s="130" t="str">
        <f>IFERROR(VLOOKUP($D264,'[3]Chi tiet'!$D$7:$L$397,8,0),0)</f>
        <v>A DN</v>
      </c>
      <c r="AA264" s="128"/>
      <c r="AB264" s="131">
        <f t="shared" si="14"/>
        <v>10</v>
      </c>
      <c r="AC264" s="132" t="str">
        <f t="shared" si="12"/>
        <v>11A*</v>
      </c>
      <c r="AD264" s="128" t="s">
        <v>1054</v>
      </c>
      <c r="AE264" s="128" t="s">
        <v>1054</v>
      </c>
      <c r="AF264" s="128" t="s">
        <v>1054</v>
      </c>
      <c r="AG264" s="134"/>
      <c r="AH264" s="134"/>
      <c r="AI264" s="127"/>
      <c r="AJ264" s="195" t="s">
        <v>1054</v>
      </c>
      <c r="AK264" s="127"/>
      <c r="AL264" s="134" t="s">
        <v>1074</v>
      </c>
      <c r="AM264" s="74"/>
      <c r="AN264" s="126" t="str">
        <f t="shared" si="13"/>
        <v>11A* + 0B* + 0C* +  0D</v>
      </c>
    </row>
    <row r="265" spans="1:40" s="87" customFormat="1" ht="23.25" customHeight="1" x14ac:dyDescent="0.25">
      <c r="A265" s="75" t="s">
        <v>550</v>
      </c>
      <c r="B265" s="75" t="s">
        <v>315</v>
      </c>
      <c r="C265" s="82" t="s">
        <v>200</v>
      </c>
      <c r="D265" s="76" t="s">
        <v>973</v>
      </c>
      <c r="E265" s="76" t="s">
        <v>11</v>
      </c>
      <c r="F265" s="74" t="s">
        <v>299</v>
      </c>
      <c r="G265" s="74">
        <v>10</v>
      </c>
      <c r="H265" s="74" t="s">
        <v>299</v>
      </c>
      <c r="I265" s="74">
        <v>10</v>
      </c>
      <c r="J265" s="74" t="s">
        <v>299</v>
      </c>
      <c r="K265" s="74">
        <v>10</v>
      </c>
      <c r="L265" s="74" t="s">
        <v>299</v>
      </c>
      <c r="M265" s="74">
        <v>10</v>
      </c>
      <c r="N265" s="74" t="s">
        <v>299</v>
      </c>
      <c r="O265" s="74">
        <v>10</v>
      </c>
      <c r="P265" s="74" t="s">
        <v>299</v>
      </c>
      <c r="Q265" s="74">
        <v>10</v>
      </c>
      <c r="R265" s="74" t="s">
        <v>675</v>
      </c>
      <c r="S265" s="74">
        <f>VLOOKUP(R265,Sheet1!$B$2:$C$12,2,TRUE)</f>
        <v>7</v>
      </c>
      <c r="T265" s="75" t="s">
        <v>674</v>
      </c>
      <c r="U265" s="74">
        <f>VLOOKUP(T265,Sheet1!$B$2:$C$12,2,TRUE)</f>
        <v>8</v>
      </c>
      <c r="V265" s="74" t="str">
        <f>IFERROR(VLOOKUP($D265,'[1]Chi tiet'!$D$7:$L$389,8,0),0)</f>
        <v>A4</v>
      </c>
      <c r="W265" s="74">
        <f>VLOOKUP(V265,Sheet1!$B$2:$C$12,2,TRUE)</f>
        <v>7</v>
      </c>
      <c r="X265" s="74" t="str">
        <f>IFERROR(VLOOKUP($D265,'[2]Gui chi Quynh'!D$7:K$393,7,0),0)</f>
        <v>A3</v>
      </c>
      <c r="Y265" s="74">
        <f>VLOOKUP(X265,Sheet1!$B$2:$C$12,2,TRUE)</f>
        <v>8</v>
      </c>
      <c r="Z265" s="10" t="str">
        <f>IFERROR(VLOOKUP($D265,'[3]Chi tiet'!$D$7:$L$397,8,0),0)</f>
        <v>A3</v>
      </c>
      <c r="AA265" s="16">
        <f>VLOOKUP(Z265,[4]Sheet1!$B$2:$C$12,2,TRUE)</f>
        <v>8</v>
      </c>
      <c r="AB265" s="103">
        <f t="shared" si="14"/>
        <v>8.9090909090909083</v>
      </c>
      <c r="AC265" s="125" t="str">
        <f t="shared" ref="AC265:AC290" si="15">LEFT($AN265,4)</f>
        <v>11A*</v>
      </c>
      <c r="AD265" s="86" t="s">
        <v>1054</v>
      </c>
      <c r="AE265" s="86" t="s">
        <v>1054</v>
      </c>
      <c r="AF265" s="86" t="s">
        <v>1054</v>
      </c>
      <c r="AG265" s="84"/>
      <c r="AH265" s="88"/>
      <c r="AI265" s="77"/>
      <c r="AJ265" s="193" t="s">
        <v>1054</v>
      </c>
      <c r="AK265" s="77"/>
      <c r="AL265" s="84"/>
      <c r="AM265" s="74"/>
      <c r="AN265" s="126" t="str">
        <f t="shared" ref="AN265:AN328" si="16">(COUNTIF($F265:$AA265,"A*")&amp;"A*")&amp;" + "&amp;(COUNTIF($F265:$AA265,"B*")&amp;"B*")&amp;" + "&amp;(COUNTIF($F265:$AA265,"C*")&amp;"C*")&amp;" +  "&amp;(COUNTIF($F265:$AA265,"D")&amp;"D")</f>
        <v>11A* + 0B* + 0C* +  0D</v>
      </c>
    </row>
    <row r="266" spans="1:40" s="87" customFormat="1" ht="23.25" customHeight="1" x14ac:dyDescent="0.25">
      <c r="A266" s="75" t="s">
        <v>551</v>
      </c>
      <c r="B266" s="75" t="s">
        <v>25</v>
      </c>
      <c r="C266" s="82" t="s">
        <v>284</v>
      </c>
      <c r="D266" s="76" t="s">
        <v>975</v>
      </c>
      <c r="E266" s="76" t="s">
        <v>11</v>
      </c>
      <c r="F266" s="74" t="s">
        <v>299</v>
      </c>
      <c r="G266" s="74">
        <v>10</v>
      </c>
      <c r="H266" s="74" t="s">
        <v>299</v>
      </c>
      <c r="I266" s="74">
        <v>10</v>
      </c>
      <c r="J266" s="74" t="s">
        <v>299</v>
      </c>
      <c r="K266" s="74">
        <v>10</v>
      </c>
      <c r="L266" s="74" t="s">
        <v>299</v>
      </c>
      <c r="M266" s="74">
        <v>10</v>
      </c>
      <c r="N266" s="74" t="s">
        <v>299</v>
      </c>
      <c r="O266" s="74">
        <v>10</v>
      </c>
      <c r="P266" s="74" t="s">
        <v>299</v>
      </c>
      <c r="Q266" s="74">
        <v>10</v>
      </c>
      <c r="R266" s="74" t="s">
        <v>675</v>
      </c>
      <c r="S266" s="74">
        <f>VLOOKUP(R266,Sheet1!$B$2:$C$12,2,TRUE)</f>
        <v>7</v>
      </c>
      <c r="T266" s="75" t="s">
        <v>675</v>
      </c>
      <c r="U266" s="74">
        <f>VLOOKUP(T266,Sheet1!$B$2:$C$12,2,TRUE)</f>
        <v>7</v>
      </c>
      <c r="V266" s="74" t="str">
        <f>IFERROR(VLOOKUP($D266,'[1]Chi tiet'!$D$7:$L$389,8,0),0)</f>
        <v>A3</v>
      </c>
      <c r="W266" s="74">
        <f>VLOOKUP(V266,Sheet1!$B$2:$C$12,2,TRUE)</f>
        <v>8</v>
      </c>
      <c r="X266" s="74" t="str">
        <f>IFERROR(VLOOKUP($D266,'[2]Gui chi Quynh'!D$7:K$393,7,0),0)</f>
        <v>A4</v>
      </c>
      <c r="Y266" s="74">
        <f>VLOOKUP(X266,Sheet1!$B$2:$C$12,2,TRUE)</f>
        <v>7</v>
      </c>
      <c r="Z266" s="10" t="str">
        <f>IFERROR(VLOOKUP($D266,'[3]Chi tiet'!$D$7:$L$397,8,0),0)</f>
        <v>A4</v>
      </c>
      <c r="AA266" s="16">
        <f>VLOOKUP(Z266,[4]Sheet1!$B$2:$C$12,2,TRUE)</f>
        <v>7</v>
      </c>
      <c r="AB266" s="103">
        <f t="shared" si="14"/>
        <v>8.7272727272727266</v>
      </c>
      <c r="AC266" s="125" t="str">
        <f t="shared" si="15"/>
        <v>11A*</v>
      </c>
      <c r="AD266" s="86" t="s">
        <v>1054</v>
      </c>
      <c r="AE266" s="86" t="s">
        <v>1054</v>
      </c>
      <c r="AF266" s="86" t="s">
        <v>1054</v>
      </c>
      <c r="AG266" s="83"/>
      <c r="AH266" s="83"/>
      <c r="AI266" s="77"/>
      <c r="AJ266" s="193" t="s">
        <v>1054</v>
      </c>
      <c r="AK266" s="77"/>
      <c r="AL266" s="83"/>
      <c r="AM266" s="74"/>
      <c r="AN266" s="126" t="str">
        <f t="shared" si="16"/>
        <v>11A* + 0B* + 0C* +  0D</v>
      </c>
    </row>
    <row r="267" spans="1:40" s="87" customFormat="1" ht="23.25" customHeight="1" x14ac:dyDescent="0.25">
      <c r="A267" s="75" t="s">
        <v>552</v>
      </c>
      <c r="B267" s="75" t="s">
        <v>29</v>
      </c>
      <c r="C267" s="82" t="s">
        <v>631</v>
      </c>
      <c r="D267" s="76" t="s">
        <v>977</v>
      </c>
      <c r="E267" s="76" t="s">
        <v>11</v>
      </c>
      <c r="F267" s="74" t="s">
        <v>299</v>
      </c>
      <c r="G267" s="74">
        <v>10</v>
      </c>
      <c r="H267" s="74" t="s">
        <v>299</v>
      </c>
      <c r="I267" s="74">
        <v>10</v>
      </c>
      <c r="J267" s="74" t="s">
        <v>299</v>
      </c>
      <c r="K267" s="74">
        <v>10</v>
      </c>
      <c r="L267" s="74" t="s">
        <v>299</v>
      </c>
      <c r="M267" s="74">
        <v>10</v>
      </c>
      <c r="N267" s="74" t="s">
        <v>299</v>
      </c>
      <c r="O267" s="74">
        <v>10</v>
      </c>
      <c r="P267" s="74" t="s">
        <v>299</v>
      </c>
      <c r="Q267" s="74">
        <v>10</v>
      </c>
      <c r="R267" s="74" t="s">
        <v>675</v>
      </c>
      <c r="S267" s="74">
        <f>VLOOKUP(R267,Sheet1!$B$2:$C$12,2,TRUE)</f>
        <v>7</v>
      </c>
      <c r="T267" s="75" t="s">
        <v>674</v>
      </c>
      <c r="U267" s="74">
        <f>VLOOKUP(T267,Sheet1!$B$2:$C$12,2,TRUE)</f>
        <v>8</v>
      </c>
      <c r="V267" s="74" t="str">
        <f>IFERROR(VLOOKUP($D267,'[1]Chi tiet'!$D$7:$L$389,8,0),0)</f>
        <v>A4</v>
      </c>
      <c r="W267" s="74">
        <f>VLOOKUP(V267,Sheet1!$B$2:$C$12,2,TRUE)</f>
        <v>7</v>
      </c>
      <c r="X267" s="74" t="str">
        <f>IFERROR(VLOOKUP($D267,'[2]Gui chi Quynh'!D$7:K$393,7,0),0)</f>
        <v>A4</v>
      </c>
      <c r="Y267" s="74">
        <f>VLOOKUP(X267,Sheet1!$B$2:$C$12,2,TRUE)</f>
        <v>7</v>
      </c>
      <c r="Z267" s="10" t="str">
        <f>IFERROR(VLOOKUP($D267,'[3]Chi tiet'!$D$7:$L$397,8,0),0)</f>
        <v>A4</v>
      </c>
      <c r="AA267" s="16">
        <f>VLOOKUP(Z267,[4]Sheet1!$B$2:$C$12,2,TRUE)</f>
        <v>7</v>
      </c>
      <c r="AB267" s="103">
        <f t="shared" si="14"/>
        <v>8.7272727272727266</v>
      </c>
      <c r="AC267" s="125" t="str">
        <f t="shared" si="15"/>
        <v>11A*</v>
      </c>
      <c r="AD267" s="86" t="s">
        <v>1054</v>
      </c>
      <c r="AE267" s="86" t="s">
        <v>1054</v>
      </c>
      <c r="AF267" s="86" t="s">
        <v>1054</v>
      </c>
      <c r="AG267" s="83"/>
      <c r="AH267" s="83"/>
      <c r="AI267" s="77"/>
      <c r="AJ267" s="193" t="s">
        <v>1054</v>
      </c>
      <c r="AK267" s="77"/>
      <c r="AL267" s="83"/>
      <c r="AM267" s="74"/>
      <c r="AN267" s="126" t="str">
        <f t="shared" si="16"/>
        <v>11A* + 0B* + 0C* +  0D</v>
      </c>
    </row>
    <row r="268" spans="1:40" s="87" customFormat="1" ht="29.45" customHeight="1" x14ac:dyDescent="0.25">
      <c r="A268" s="75" t="s">
        <v>553</v>
      </c>
      <c r="B268" s="75" t="s">
        <v>307</v>
      </c>
      <c r="C268" s="77" t="s">
        <v>288</v>
      </c>
      <c r="D268" s="74" t="s">
        <v>979</v>
      </c>
      <c r="E268" s="74" t="s">
        <v>660</v>
      </c>
      <c r="F268" s="74" t="s">
        <v>299</v>
      </c>
      <c r="G268" s="74">
        <v>10</v>
      </c>
      <c r="H268" s="74" t="s">
        <v>299</v>
      </c>
      <c r="I268" s="74">
        <v>10</v>
      </c>
      <c r="J268" s="74" t="s">
        <v>299</v>
      </c>
      <c r="K268" s="74">
        <v>10</v>
      </c>
      <c r="L268" s="74" t="s">
        <v>299</v>
      </c>
      <c r="M268" s="74">
        <v>10</v>
      </c>
      <c r="N268" s="74" t="s">
        <v>299</v>
      </c>
      <c r="O268" s="74">
        <v>10</v>
      </c>
      <c r="P268" s="74" t="s">
        <v>299</v>
      </c>
      <c r="Q268" s="74">
        <v>10</v>
      </c>
      <c r="R268" s="74" t="s">
        <v>672</v>
      </c>
      <c r="S268" s="74">
        <f>VLOOKUP(R268,Sheet1!$B$2:$C$12,2,TRUE)</f>
        <v>10</v>
      </c>
      <c r="T268" s="75" t="s">
        <v>672</v>
      </c>
      <c r="U268" s="74">
        <f>VLOOKUP(T268,Sheet1!$B$2:$C$12,2,TRUE)</f>
        <v>10</v>
      </c>
      <c r="V268" s="74" t="str">
        <f>IFERROR(VLOOKUP($D268,'[1]Chi tiet'!$D$7:$L$389,8,0),0)</f>
        <v>A1</v>
      </c>
      <c r="W268" s="74">
        <f>VLOOKUP(V268,Sheet1!$B$2:$C$12,2,TRUE)</f>
        <v>10</v>
      </c>
      <c r="X268" s="74" t="str">
        <f>IFERROR(VLOOKUP($D268,'[2]Gui chi Quynh'!D$7:K$393,7,0),0)</f>
        <v>A1</v>
      </c>
      <c r="Y268" s="74">
        <f>VLOOKUP(X268,Sheet1!$B$2:$C$12,2,TRUE)</f>
        <v>10</v>
      </c>
      <c r="Z268" s="10" t="str">
        <f>IFERROR(VLOOKUP($D268,'[3]Chi tiet'!$D$7:$L$397,8,0),0)</f>
        <v>A1</v>
      </c>
      <c r="AA268" s="16">
        <f>VLOOKUP(Z268,[4]Sheet1!$B$2:$C$12,2,TRUE)</f>
        <v>10</v>
      </c>
      <c r="AB268" s="103">
        <f t="shared" si="14"/>
        <v>10</v>
      </c>
      <c r="AC268" s="125" t="str">
        <f t="shared" si="15"/>
        <v>11A*</v>
      </c>
      <c r="AD268" s="74" t="s">
        <v>1054</v>
      </c>
      <c r="AE268" s="74" t="s">
        <v>1054</v>
      </c>
      <c r="AF268" s="74" t="s">
        <v>1054</v>
      </c>
      <c r="AG268" s="83"/>
      <c r="AH268" s="86" t="s">
        <v>1054</v>
      </c>
      <c r="AI268" s="77"/>
      <c r="AJ268" s="194" t="s">
        <v>1054</v>
      </c>
      <c r="AK268" s="77"/>
      <c r="AL268" s="83"/>
      <c r="AM268" s="74"/>
      <c r="AN268" s="126" t="str">
        <f t="shared" si="16"/>
        <v>11A* + 0B* + 0C* +  0D</v>
      </c>
    </row>
    <row r="269" spans="1:40" s="87" customFormat="1" ht="24.6" customHeight="1" x14ac:dyDescent="0.25">
      <c r="A269" s="75" t="s">
        <v>554</v>
      </c>
      <c r="B269" s="75" t="s">
        <v>309</v>
      </c>
      <c r="C269" s="77" t="s">
        <v>632</v>
      </c>
      <c r="D269" s="74" t="s">
        <v>981</v>
      </c>
      <c r="E269" s="74" t="s">
        <v>660</v>
      </c>
      <c r="F269" s="74" t="s">
        <v>299</v>
      </c>
      <c r="G269" s="74">
        <v>10</v>
      </c>
      <c r="H269" s="74" t="s">
        <v>299</v>
      </c>
      <c r="I269" s="74">
        <v>10</v>
      </c>
      <c r="J269" s="74" t="s">
        <v>299</v>
      </c>
      <c r="K269" s="74">
        <v>10</v>
      </c>
      <c r="L269" s="74" t="s">
        <v>299</v>
      </c>
      <c r="M269" s="74">
        <v>10</v>
      </c>
      <c r="N269" s="74" t="s">
        <v>299</v>
      </c>
      <c r="O269" s="74">
        <v>10</v>
      </c>
      <c r="P269" s="74" t="s">
        <v>299</v>
      </c>
      <c r="Q269" s="74">
        <v>10</v>
      </c>
      <c r="R269" s="74" t="s">
        <v>674</v>
      </c>
      <c r="S269" s="74">
        <f>VLOOKUP(R269,Sheet1!$B$2:$C$12,2,TRUE)</f>
        <v>8</v>
      </c>
      <c r="T269" s="75" t="s">
        <v>675</v>
      </c>
      <c r="U269" s="74">
        <f>VLOOKUP(T269,Sheet1!$B$2:$C$12,2,TRUE)</f>
        <v>7</v>
      </c>
      <c r="V269" s="74" t="str">
        <f>IFERROR(VLOOKUP($D269,'[1]Chi tiet'!$D$7:$L$389,8,0),0)</f>
        <v>A3</v>
      </c>
      <c r="W269" s="74">
        <f>VLOOKUP(V269,Sheet1!$B$2:$C$12,2,TRUE)</f>
        <v>8</v>
      </c>
      <c r="X269" s="74" t="str">
        <f>IFERROR(VLOOKUP($D269,'[2]Gui chi Quynh'!D$7:K$393,7,0),0)</f>
        <v>A3</v>
      </c>
      <c r="Y269" s="74">
        <f>VLOOKUP(X269,Sheet1!$B$2:$C$12,2,TRUE)</f>
        <v>8</v>
      </c>
      <c r="Z269" s="10" t="str">
        <f>IFERROR(VLOOKUP($D269,'[3]Chi tiet'!$D$7:$L$397,8,0),0)</f>
        <v>A4</v>
      </c>
      <c r="AA269" s="16">
        <f>VLOOKUP(Z269,[4]Sheet1!$B$2:$C$12,2,TRUE)</f>
        <v>7</v>
      </c>
      <c r="AB269" s="103">
        <f t="shared" si="14"/>
        <v>8.9090909090909083</v>
      </c>
      <c r="AC269" s="125" t="str">
        <f t="shared" si="15"/>
        <v>11A*</v>
      </c>
      <c r="AD269" s="74" t="s">
        <v>1054</v>
      </c>
      <c r="AE269" s="74" t="s">
        <v>1054</v>
      </c>
      <c r="AF269" s="74" t="s">
        <v>1054</v>
      </c>
      <c r="AG269" s="83"/>
      <c r="AH269" s="83"/>
      <c r="AI269" s="77"/>
      <c r="AJ269" s="194" t="s">
        <v>1054</v>
      </c>
      <c r="AK269" s="77"/>
      <c r="AL269" s="83"/>
      <c r="AM269" s="74"/>
      <c r="AN269" s="126" t="str">
        <f t="shared" si="16"/>
        <v>11A* + 0B* + 0C* +  0D</v>
      </c>
    </row>
    <row r="270" spans="1:40" s="87" customFormat="1" ht="46.5" customHeight="1" x14ac:dyDescent="0.25">
      <c r="A270" s="75" t="s">
        <v>555</v>
      </c>
      <c r="B270" s="75" t="s">
        <v>310</v>
      </c>
      <c r="C270" s="127" t="s">
        <v>656</v>
      </c>
      <c r="D270" s="128" t="s">
        <v>982</v>
      </c>
      <c r="E270" s="128" t="s">
        <v>660</v>
      </c>
      <c r="F270" s="128"/>
      <c r="G270" s="128"/>
      <c r="H270" s="128"/>
      <c r="I270" s="128"/>
      <c r="J270" s="128"/>
      <c r="K270" s="128"/>
      <c r="L270" s="128" t="s">
        <v>299</v>
      </c>
      <c r="M270" s="128">
        <v>10</v>
      </c>
      <c r="N270" s="128" t="s">
        <v>299</v>
      </c>
      <c r="O270" s="128">
        <v>10</v>
      </c>
      <c r="P270" s="128" t="s">
        <v>299</v>
      </c>
      <c r="Q270" s="128">
        <v>10</v>
      </c>
      <c r="R270" s="128" t="s">
        <v>675</v>
      </c>
      <c r="S270" s="128">
        <f>VLOOKUP(R270,Sheet1!$B$2:$C$12,2,TRUE)</f>
        <v>7</v>
      </c>
      <c r="T270" s="129" t="s">
        <v>675</v>
      </c>
      <c r="U270" s="128">
        <f>VLOOKUP(T270,Sheet1!$B$2:$C$12,2,TRUE)</f>
        <v>7</v>
      </c>
      <c r="V270" s="128" t="str">
        <f>IFERROR(VLOOKUP($D270,'[1]Chi tiet'!$D$7:$L$389,8,0),0)</f>
        <v>A4</v>
      </c>
      <c r="W270" s="128">
        <f>VLOOKUP(V270,Sheet1!$B$2:$C$12,2,TRUE)</f>
        <v>7</v>
      </c>
      <c r="X270" s="128" t="str">
        <f>IFERROR(VLOOKUP($D270,'[2]Gui chi Quynh'!D$7:K$393,7,0),0)</f>
        <v>A3</v>
      </c>
      <c r="Y270" s="128">
        <f>VLOOKUP(X270,Sheet1!$B$2:$C$12,2,TRUE)</f>
        <v>8</v>
      </c>
      <c r="Z270" s="130" t="str">
        <f>IFERROR(VLOOKUP($D270,'[3]Chi tiet'!$D$7:$L$397,8,0),0)</f>
        <v>A4</v>
      </c>
      <c r="AA270" s="128">
        <f>VLOOKUP(Z270,[4]Sheet1!$B$2:$C$12,2,TRUE)</f>
        <v>7</v>
      </c>
      <c r="AB270" s="131">
        <f t="shared" si="14"/>
        <v>8.25</v>
      </c>
      <c r="AC270" s="132" t="str">
        <f t="shared" si="15"/>
        <v xml:space="preserve">8A* </v>
      </c>
      <c r="AD270" s="128" t="s">
        <v>1054</v>
      </c>
      <c r="AE270" s="128" t="s">
        <v>1054</v>
      </c>
      <c r="AF270" s="128" t="s">
        <v>1054</v>
      </c>
      <c r="AG270" s="134"/>
      <c r="AH270" s="134"/>
      <c r="AI270" s="127"/>
      <c r="AJ270" s="195" t="s">
        <v>1054</v>
      </c>
      <c r="AK270" s="127"/>
      <c r="AL270" s="134" t="s">
        <v>1038</v>
      </c>
      <c r="AM270" s="74"/>
      <c r="AN270" s="126" t="str">
        <f t="shared" si="16"/>
        <v>8A* + 0B* + 0C* +  0D</v>
      </c>
    </row>
    <row r="271" spans="1:40" s="87" customFormat="1" ht="28.15" customHeight="1" x14ac:dyDescent="0.25">
      <c r="A271" s="75" t="s">
        <v>556</v>
      </c>
      <c r="B271" s="75" t="s">
        <v>307</v>
      </c>
      <c r="C271" s="77" t="s">
        <v>6</v>
      </c>
      <c r="D271" s="74" t="s">
        <v>844</v>
      </c>
      <c r="E271" s="74" t="s">
        <v>621</v>
      </c>
      <c r="F271" s="74" t="s">
        <v>299</v>
      </c>
      <c r="G271" s="74">
        <v>10</v>
      </c>
      <c r="H271" s="74" t="s">
        <v>299</v>
      </c>
      <c r="I271" s="74">
        <v>10</v>
      </c>
      <c r="J271" s="74" t="s">
        <v>299</v>
      </c>
      <c r="K271" s="74">
        <v>10</v>
      </c>
      <c r="L271" s="74" t="s">
        <v>299</v>
      </c>
      <c r="M271" s="74">
        <v>10</v>
      </c>
      <c r="N271" s="74" t="s">
        <v>299</v>
      </c>
      <c r="O271" s="74">
        <v>10</v>
      </c>
      <c r="P271" s="74" t="s">
        <v>299</v>
      </c>
      <c r="Q271" s="74">
        <v>10</v>
      </c>
      <c r="R271" s="74" t="s">
        <v>673</v>
      </c>
      <c r="S271" s="74">
        <f>VLOOKUP(R271,Sheet1!$B$2:$C$12,2,TRUE)</f>
        <v>9</v>
      </c>
      <c r="T271" s="75" t="s">
        <v>672</v>
      </c>
      <c r="U271" s="74">
        <f>VLOOKUP(T271,Sheet1!$B$2:$C$12,2,TRUE)</f>
        <v>10</v>
      </c>
      <c r="V271" s="74" t="str">
        <f>IFERROR(VLOOKUP($D271,'[1]Chi tiet'!$D$7:$L$389,8,0),0)</f>
        <v>A1</v>
      </c>
      <c r="W271" s="74">
        <f>VLOOKUP(V271,Sheet1!$B$2:$C$12,2,TRUE)</f>
        <v>10</v>
      </c>
      <c r="X271" s="74" t="str">
        <f>IFERROR(VLOOKUP($D271,'[2]Gui chi Quynh'!D$7:K$393,7,0),0)</f>
        <v>A1</v>
      </c>
      <c r="Y271" s="74">
        <f>VLOOKUP(X271,Sheet1!$B$2:$C$12,2,TRUE)</f>
        <v>10</v>
      </c>
      <c r="Z271" s="10" t="str">
        <f>IFERROR(VLOOKUP($D271,'[3]Chi tiet'!$D$7:$L$397,8,0),0)</f>
        <v>A1</v>
      </c>
      <c r="AA271" s="16">
        <f>VLOOKUP(Z271,[4]Sheet1!$B$2:$C$12,2,TRUE)</f>
        <v>10</v>
      </c>
      <c r="AB271" s="103">
        <f t="shared" si="14"/>
        <v>9.9090909090909083</v>
      </c>
      <c r="AC271" s="125" t="str">
        <f t="shared" si="15"/>
        <v>11A*</v>
      </c>
      <c r="AD271" s="74" t="s">
        <v>1054</v>
      </c>
      <c r="AE271" s="74" t="s">
        <v>1054</v>
      </c>
      <c r="AF271" s="74" t="s">
        <v>1054</v>
      </c>
      <c r="AG271" s="83"/>
      <c r="AH271" s="86" t="s">
        <v>1054</v>
      </c>
      <c r="AI271" s="77"/>
      <c r="AJ271" s="194" t="s">
        <v>1054</v>
      </c>
      <c r="AK271" s="77"/>
      <c r="AL271" s="83"/>
      <c r="AM271" s="74"/>
      <c r="AN271" s="126" t="str">
        <f t="shared" si="16"/>
        <v>11A* + 0B* + 0C* +  0D</v>
      </c>
    </row>
    <row r="272" spans="1:40" s="87" customFormat="1" ht="28.15" customHeight="1" x14ac:dyDescent="0.25">
      <c r="A272" s="75" t="s">
        <v>557</v>
      </c>
      <c r="B272" s="75" t="s">
        <v>308</v>
      </c>
      <c r="C272" s="77" t="s">
        <v>204</v>
      </c>
      <c r="D272" s="74" t="s">
        <v>983</v>
      </c>
      <c r="E272" s="74" t="s">
        <v>621</v>
      </c>
      <c r="F272" s="74" t="s">
        <v>299</v>
      </c>
      <c r="G272" s="74">
        <v>10</v>
      </c>
      <c r="H272" s="74" t="s">
        <v>299</v>
      </c>
      <c r="I272" s="74">
        <v>10</v>
      </c>
      <c r="J272" s="74" t="s">
        <v>299</v>
      </c>
      <c r="K272" s="74">
        <v>10</v>
      </c>
      <c r="L272" s="74" t="s">
        <v>299</v>
      </c>
      <c r="M272" s="74">
        <v>10</v>
      </c>
      <c r="N272" s="74" t="s">
        <v>299</v>
      </c>
      <c r="O272" s="74">
        <v>10</v>
      </c>
      <c r="P272" s="74" t="s">
        <v>299</v>
      </c>
      <c r="Q272" s="74">
        <v>10</v>
      </c>
      <c r="R272" s="74" t="s">
        <v>675</v>
      </c>
      <c r="S272" s="74">
        <f>VLOOKUP(R272,Sheet1!$B$2:$C$12,2,TRUE)</f>
        <v>7</v>
      </c>
      <c r="T272" s="75" t="s">
        <v>675</v>
      </c>
      <c r="U272" s="74">
        <f>VLOOKUP(T272,Sheet1!$B$2:$C$12,2,TRUE)</f>
        <v>7</v>
      </c>
      <c r="V272" s="74" t="str">
        <f>IFERROR(VLOOKUP($D272,'[1]Chi tiet'!$D$7:$L$389,8,0),0)</f>
        <v>A4</v>
      </c>
      <c r="W272" s="74">
        <f>VLOOKUP(V272,Sheet1!$B$2:$C$12,2,TRUE)</f>
        <v>7</v>
      </c>
      <c r="X272" s="74" t="str">
        <f>IFERROR(VLOOKUP($D272,'[2]Gui chi Quynh'!D$7:K$393,7,0),0)</f>
        <v>A3</v>
      </c>
      <c r="Y272" s="74">
        <f>VLOOKUP(X272,Sheet1!$B$2:$C$12,2,TRUE)</f>
        <v>8</v>
      </c>
      <c r="Z272" s="10" t="str">
        <f>IFERROR(VLOOKUP($D272,'[3]Chi tiet'!$D$7:$L$397,8,0),0)</f>
        <v>A4</v>
      </c>
      <c r="AA272" s="16">
        <f>VLOOKUP(Z272,[4]Sheet1!$B$2:$C$12,2,TRUE)</f>
        <v>7</v>
      </c>
      <c r="AB272" s="103">
        <f t="shared" si="14"/>
        <v>8.7272727272727266</v>
      </c>
      <c r="AC272" s="125" t="str">
        <f t="shared" si="15"/>
        <v>11A*</v>
      </c>
      <c r="AD272" s="74" t="s">
        <v>1054</v>
      </c>
      <c r="AE272" s="74" t="s">
        <v>1054</v>
      </c>
      <c r="AF272" s="74" t="s">
        <v>1054</v>
      </c>
      <c r="AG272" s="83"/>
      <c r="AH272" s="88"/>
      <c r="AI272" s="77"/>
      <c r="AJ272" s="194" t="s">
        <v>1054</v>
      </c>
      <c r="AK272" s="77"/>
      <c r="AL272" s="83"/>
      <c r="AM272" s="74"/>
      <c r="AN272" s="126" t="str">
        <f t="shared" si="16"/>
        <v>11A* + 0B* + 0C* +  0D</v>
      </c>
    </row>
    <row r="273" spans="1:40" s="87" customFormat="1" ht="28.15" customHeight="1" x14ac:dyDescent="0.25">
      <c r="A273" s="75" t="s">
        <v>558</v>
      </c>
      <c r="B273" s="75" t="s">
        <v>309</v>
      </c>
      <c r="C273" s="77" t="s">
        <v>206</v>
      </c>
      <c r="D273" s="74" t="s">
        <v>984</v>
      </c>
      <c r="E273" s="74" t="s">
        <v>621</v>
      </c>
      <c r="F273" s="74" t="s">
        <v>299</v>
      </c>
      <c r="G273" s="74">
        <v>10</v>
      </c>
      <c r="H273" s="74" t="s">
        <v>299</v>
      </c>
      <c r="I273" s="74">
        <v>10</v>
      </c>
      <c r="J273" s="74" t="s">
        <v>299</v>
      </c>
      <c r="K273" s="74">
        <v>10</v>
      </c>
      <c r="L273" s="74" t="s">
        <v>299</v>
      </c>
      <c r="M273" s="74">
        <v>10</v>
      </c>
      <c r="N273" s="74" t="s">
        <v>299</v>
      </c>
      <c r="O273" s="74">
        <v>10</v>
      </c>
      <c r="P273" s="74" t="s">
        <v>299</v>
      </c>
      <c r="Q273" s="74">
        <v>10</v>
      </c>
      <c r="R273" s="74" t="s">
        <v>675</v>
      </c>
      <c r="S273" s="74">
        <f>VLOOKUP(R273,Sheet1!$B$2:$C$12,2,TRUE)</f>
        <v>7</v>
      </c>
      <c r="T273" s="75" t="s">
        <v>675</v>
      </c>
      <c r="U273" s="74">
        <f>VLOOKUP(T273,Sheet1!$B$2:$C$12,2,TRUE)</f>
        <v>7</v>
      </c>
      <c r="V273" s="74" t="str">
        <f>IFERROR(VLOOKUP($D273,'[1]Chi tiet'!$D$7:$L$389,8,0),0)</f>
        <v>A3</v>
      </c>
      <c r="W273" s="74">
        <f>VLOOKUP(V273,Sheet1!$B$2:$C$12,2,TRUE)</f>
        <v>8</v>
      </c>
      <c r="X273" s="74" t="str">
        <f>IFERROR(VLOOKUP($D273,'[2]Gui chi Quynh'!D$7:K$393,7,0),0)</f>
        <v>A3</v>
      </c>
      <c r="Y273" s="74">
        <f>VLOOKUP(X273,Sheet1!$B$2:$C$12,2,TRUE)</f>
        <v>8</v>
      </c>
      <c r="Z273" s="10" t="str">
        <f>IFERROR(VLOOKUP($D273,'[3]Chi tiet'!$D$7:$L$397,8,0),0)</f>
        <v>A3</v>
      </c>
      <c r="AA273" s="16">
        <f>VLOOKUP(Z273,[4]Sheet1!$B$2:$C$12,2,TRUE)</f>
        <v>8</v>
      </c>
      <c r="AB273" s="103">
        <f t="shared" si="14"/>
        <v>8.9090909090909083</v>
      </c>
      <c r="AC273" s="125" t="str">
        <f t="shared" si="15"/>
        <v>11A*</v>
      </c>
      <c r="AD273" s="74" t="s">
        <v>1054</v>
      </c>
      <c r="AE273" s="74" t="s">
        <v>1054</v>
      </c>
      <c r="AF273" s="74" t="s">
        <v>1054</v>
      </c>
      <c r="AG273" s="83"/>
      <c r="AH273" s="83"/>
      <c r="AI273" s="77"/>
      <c r="AJ273" s="194" t="s">
        <v>1054</v>
      </c>
      <c r="AK273" s="77"/>
      <c r="AL273" s="83"/>
      <c r="AM273" s="74"/>
      <c r="AN273" s="126" t="str">
        <f t="shared" si="16"/>
        <v>11A* + 0B* + 0C* +  0D</v>
      </c>
    </row>
    <row r="274" spans="1:40" s="87" customFormat="1" ht="28.15" customHeight="1" x14ac:dyDescent="0.25">
      <c r="A274" s="75" t="s">
        <v>559</v>
      </c>
      <c r="B274" s="75" t="s">
        <v>310</v>
      </c>
      <c r="C274" s="77" t="s">
        <v>207</v>
      </c>
      <c r="D274" s="74" t="s">
        <v>985</v>
      </c>
      <c r="E274" s="74" t="s">
        <v>621</v>
      </c>
      <c r="F274" s="74" t="s">
        <v>299</v>
      </c>
      <c r="G274" s="74">
        <v>10</v>
      </c>
      <c r="H274" s="74" t="s">
        <v>299</v>
      </c>
      <c r="I274" s="74">
        <v>10</v>
      </c>
      <c r="J274" s="74" t="s">
        <v>299</v>
      </c>
      <c r="K274" s="74">
        <v>10</v>
      </c>
      <c r="L274" s="74" t="s">
        <v>299</v>
      </c>
      <c r="M274" s="74">
        <v>10</v>
      </c>
      <c r="N274" s="74" t="s">
        <v>299</v>
      </c>
      <c r="O274" s="74">
        <v>10</v>
      </c>
      <c r="P274" s="74" t="s">
        <v>299</v>
      </c>
      <c r="Q274" s="74">
        <v>10</v>
      </c>
      <c r="R274" s="74" t="s">
        <v>675</v>
      </c>
      <c r="S274" s="74">
        <f>VLOOKUP(R274,Sheet1!$B$2:$C$12,2,TRUE)</f>
        <v>7</v>
      </c>
      <c r="T274" s="75" t="s">
        <v>675</v>
      </c>
      <c r="U274" s="74">
        <f>VLOOKUP(T274,Sheet1!$B$2:$C$12,2,TRUE)</f>
        <v>7</v>
      </c>
      <c r="V274" s="74" t="str">
        <f>IFERROR(VLOOKUP($D274,'[1]Chi tiet'!$D$7:$L$389,8,0),0)</f>
        <v>A3</v>
      </c>
      <c r="W274" s="74">
        <f>VLOOKUP(V274,Sheet1!$B$2:$C$12,2,TRUE)</f>
        <v>8</v>
      </c>
      <c r="X274" s="74" t="str">
        <f>IFERROR(VLOOKUP($D274,'[2]Gui chi Quynh'!D$7:K$393,7,0),0)</f>
        <v>A3</v>
      </c>
      <c r="Y274" s="74">
        <f>VLOOKUP(X274,Sheet1!$B$2:$C$12,2,TRUE)</f>
        <v>8</v>
      </c>
      <c r="Z274" s="10" t="str">
        <f>IFERROR(VLOOKUP($D274,'[3]Chi tiet'!$D$7:$L$397,8,0),0)</f>
        <v>A2</v>
      </c>
      <c r="AA274" s="16">
        <f>VLOOKUP(Z274,[4]Sheet1!$B$2:$C$12,2,TRUE)</f>
        <v>9</v>
      </c>
      <c r="AB274" s="103">
        <f t="shared" si="14"/>
        <v>9</v>
      </c>
      <c r="AC274" s="125" t="str">
        <f t="shared" si="15"/>
        <v>11A*</v>
      </c>
      <c r="AD274" s="74" t="s">
        <v>1054</v>
      </c>
      <c r="AE274" s="74" t="s">
        <v>1054</v>
      </c>
      <c r="AF274" s="74" t="s">
        <v>1054</v>
      </c>
      <c r="AG274" s="83"/>
      <c r="AH274" s="83"/>
      <c r="AI274" s="77"/>
      <c r="AJ274" s="194" t="s">
        <v>1054</v>
      </c>
      <c r="AK274" s="77"/>
      <c r="AL274" s="83"/>
      <c r="AM274" s="74"/>
      <c r="AN274" s="126" t="str">
        <f t="shared" si="16"/>
        <v>11A* + 0B* + 0C* +  0D</v>
      </c>
    </row>
    <row r="275" spans="1:40" s="87" customFormat="1" ht="28.15" customHeight="1" x14ac:dyDescent="0.25">
      <c r="A275" s="75" t="s">
        <v>560</v>
      </c>
      <c r="B275" s="75" t="s">
        <v>311</v>
      </c>
      <c r="C275" s="77" t="s">
        <v>209</v>
      </c>
      <c r="D275" s="74" t="s">
        <v>986</v>
      </c>
      <c r="E275" s="74" t="s">
        <v>621</v>
      </c>
      <c r="F275" s="74" t="s">
        <v>299</v>
      </c>
      <c r="G275" s="74">
        <v>10</v>
      </c>
      <c r="H275" s="74" t="s">
        <v>299</v>
      </c>
      <c r="I275" s="74">
        <v>10</v>
      </c>
      <c r="J275" s="74" t="s">
        <v>299</v>
      </c>
      <c r="K275" s="74">
        <v>10</v>
      </c>
      <c r="L275" s="74" t="s">
        <v>299</v>
      </c>
      <c r="M275" s="74">
        <v>10</v>
      </c>
      <c r="N275" s="74" t="s">
        <v>299</v>
      </c>
      <c r="O275" s="74">
        <v>10</v>
      </c>
      <c r="P275" s="74" t="s">
        <v>299</v>
      </c>
      <c r="Q275" s="74">
        <v>10</v>
      </c>
      <c r="R275" s="74" t="s">
        <v>674</v>
      </c>
      <c r="S275" s="74">
        <f>VLOOKUP(R275,Sheet1!$B$2:$C$12,2,TRUE)</f>
        <v>8</v>
      </c>
      <c r="T275" s="75" t="s">
        <v>674</v>
      </c>
      <c r="U275" s="74">
        <f>VLOOKUP(T275,Sheet1!$B$2:$C$12,2,TRUE)</f>
        <v>8</v>
      </c>
      <c r="V275" s="74" t="str">
        <f>IFERROR(VLOOKUP($D275,'[1]Chi tiet'!$D$7:$L$389,8,0),0)</f>
        <v>A3</v>
      </c>
      <c r="W275" s="74">
        <f>VLOOKUP(V275,Sheet1!$B$2:$C$12,2,TRUE)</f>
        <v>8</v>
      </c>
      <c r="X275" s="74" t="str">
        <f>IFERROR(VLOOKUP($D275,'[2]Gui chi Quynh'!D$7:K$393,7,0),0)</f>
        <v>A2</v>
      </c>
      <c r="Y275" s="74">
        <f>VLOOKUP(X275,Sheet1!$B$2:$C$12,2,TRUE)</f>
        <v>9</v>
      </c>
      <c r="Z275" s="10" t="str">
        <f>IFERROR(VLOOKUP($D275,'[3]Chi tiet'!$D$7:$L$397,8,0),0)</f>
        <v>A3</v>
      </c>
      <c r="AA275" s="16">
        <f>VLOOKUP(Z275,[4]Sheet1!$B$2:$C$12,2,TRUE)</f>
        <v>8</v>
      </c>
      <c r="AB275" s="103">
        <f t="shared" si="14"/>
        <v>9.1818181818181817</v>
      </c>
      <c r="AC275" s="125" t="str">
        <f t="shared" si="15"/>
        <v>11A*</v>
      </c>
      <c r="AD275" s="74" t="s">
        <v>1054</v>
      </c>
      <c r="AE275" s="74" t="s">
        <v>1054</v>
      </c>
      <c r="AF275" s="74" t="s">
        <v>1054</v>
      </c>
      <c r="AG275" s="83"/>
      <c r="AH275" s="83"/>
      <c r="AI275" s="77"/>
      <c r="AJ275" s="194" t="s">
        <v>1054</v>
      </c>
      <c r="AK275" s="77"/>
      <c r="AL275" s="83"/>
      <c r="AM275" s="74" t="s">
        <v>1121</v>
      </c>
      <c r="AN275" s="126" t="str">
        <f t="shared" si="16"/>
        <v>11A* + 0B* + 0C* +  0D</v>
      </c>
    </row>
    <row r="276" spans="1:40" s="87" customFormat="1" ht="28.15" customHeight="1" x14ac:dyDescent="0.25">
      <c r="A276" s="75" t="s">
        <v>561</v>
      </c>
      <c r="B276" s="75" t="s">
        <v>312</v>
      </c>
      <c r="C276" s="77" t="s">
        <v>210</v>
      </c>
      <c r="D276" s="74" t="s">
        <v>987</v>
      </c>
      <c r="E276" s="74" t="s">
        <v>621</v>
      </c>
      <c r="F276" s="74" t="s">
        <v>299</v>
      </c>
      <c r="G276" s="74">
        <v>10</v>
      </c>
      <c r="H276" s="74" t="s">
        <v>299</v>
      </c>
      <c r="I276" s="74">
        <v>10</v>
      </c>
      <c r="J276" s="74" t="s">
        <v>299</v>
      </c>
      <c r="K276" s="74">
        <v>10</v>
      </c>
      <c r="L276" s="74" t="s">
        <v>299</v>
      </c>
      <c r="M276" s="74">
        <v>10</v>
      </c>
      <c r="N276" s="74" t="s">
        <v>299</v>
      </c>
      <c r="O276" s="74">
        <v>10</v>
      </c>
      <c r="P276" s="74" t="s">
        <v>299</v>
      </c>
      <c r="Q276" s="74">
        <v>10</v>
      </c>
      <c r="R276" s="74" t="s">
        <v>674</v>
      </c>
      <c r="S276" s="74">
        <f>VLOOKUP(R276,Sheet1!$B$2:$C$12,2,TRUE)</f>
        <v>8</v>
      </c>
      <c r="T276" s="75" t="s">
        <v>674</v>
      </c>
      <c r="U276" s="74">
        <f>VLOOKUP(T276,Sheet1!$B$2:$C$12,2,TRUE)</f>
        <v>8</v>
      </c>
      <c r="V276" s="74" t="str">
        <f>IFERROR(VLOOKUP($D276,'[1]Chi tiet'!$D$7:$L$389,8,0),0)</f>
        <v>A3</v>
      </c>
      <c r="W276" s="74">
        <f>VLOOKUP(V276,Sheet1!$B$2:$C$12,2,TRUE)</f>
        <v>8</v>
      </c>
      <c r="X276" s="74" t="str">
        <f>IFERROR(VLOOKUP($D276,'[2]Gui chi Quynh'!D$7:K$393,7,0),0)</f>
        <v>A3</v>
      </c>
      <c r="Y276" s="74">
        <f>VLOOKUP(X276,Sheet1!$B$2:$C$12,2,TRUE)</f>
        <v>8</v>
      </c>
      <c r="Z276" s="10" t="str">
        <f>IFERROR(VLOOKUP($D276,'[3]Chi tiet'!$D$7:$L$397,8,0),0)</f>
        <v>A3</v>
      </c>
      <c r="AA276" s="16">
        <f>VLOOKUP(Z276,[4]Sheet1!$B$2:$C$12,2,TRUE)</f>
        <v>8</v>
      </c>
      <c r="AB276" s="103">
        <f t="shared" si="14"/>
        <v>9.0909090909090917</v>
      </c>
      <c r="AC276" s="125" t="str">
        <f t="shared" si="15"/>
        <v>11A*</v>
      </c>
      <c r="AD276" s="74" t="s">
        <v>1054</v>
      </c>
      <c r="AE276" s="74" t="s">
        <v>1054</v>
      </c>
      <c r="AF276" s="74" t="s">
        <v>1054</v>
      </c>
      <c r="AG276" s="83"/>
      <c r="AH276" s="83"/>
      <c r="AI276" s="77"/>
      <c r="AJ276" s="194" t="s">
        <v>1054</v>
      </c>
      <c r="AK276" s="77"/>
      <c r="AL276" s="83"/>
      <c r="AM276" s="74" t="s">
        <v>1121</v>
      </c>
      <c r="AN276" s="126" t="str">
        <f t="shared" si="16"/>
        <v>11A* + 0B* + 0C* +  0D</v>
      </c>
    </row>
    <row r="277" spans="1:40" s="87" customFormat="1" ht="40.5" customHeight="1" x14ac:dyDescent="0.25">
      <c r="A277" s="75" t="s">
        <v>562</v>
      </c>
      <c r="B277" s="75" t="s">
        <v>313</v>
      </c>
      <c r="C277" s="127" t="s">
        <v>666</v>
      </c>
      <c r="D277" s="128" t="s">
        <v>988</v>
      </c>
      <c r="E277" s="128" t="s">
        <v>621</v>
      </c>
      <c r="F277" s="128"/>
      <c r="G277" s="128"/>
      <c r="H277" s="128"/>
      <c r="I277" s="128"/>
      <c r="J277" s="128"/>
      <c r="K277" s="128"/>
      <c r="L277" s="128"/>
      <c r="M277" s="128"/>
      <c r="N277" s="128" t="s">
        <v>299</v>
      </c>
      <c r="O277" s="128">
        <v>10</v>
      </c>
      <c r="P277" s="128" t="s">
        <v>299</v>
      </c>
      <c r="Q277" s="128">
        <v>10</v>
      </c>
      <c r="R277" s="128" t="s">
        <v>675</v>
      </c>
      <c r="S277" s="128">
        <f>VLOOKUP(R277,Sheet1!$B$2:$C$12,2,TRUE)</f>
        <v>7</v>
      </c>
      <c r="T277" s="129" t="s">
        <v>675</v>
      </c>
      <c r="U277" s="128">
        <f>VLOOKUP(T277,Sheet1!$B$2:$C$12,2,TRUE)</f>
        <v>7</v>
      </c>
      <c r="V277" s="128" t="str">
        <f>IFERROR(VLOOKUP($D277,'[1]Chi tiet'!$D$7:$L$389,8,0),0)</f>
        <v>A4</v>
      </c>
      <c r="W277" s="128">
        <f>VLOOKUP(V277,Sheet1!$B$2:$C$12,2,TRUE)</f>
        <v>7</v>
      </c>
      <c r="X277" s="128" t="str">
        <f>IFERROR(VLOOKUP($D277,'[2]Gui chi Quynh'!D$7:K$393,7,0),0)</f>
        <v>A3</v>
      </c>
      <c r="Y277" s="128">
        <f>VLOOKUP(X277,Sheet1!$B$2:$C$12,2,TRUE)</f>
        <v>8</v>
      </c>
      <c r="Z277" s="130" t="str">
        <f>IFERROR(VLOOKUP($D277,'[3]Chi tiet'!$D$7:$L$397,8,0),0)</f>
        <v>A4</v>
      </c>
      <c r="AA277" s="128">
        <f>VLOOKUP(Z277,[4]Sheet1!$B$2:$C$12,2,TRUE)</f>
        <v>7</v>
      </c>
      <c r="AB277" s="131">
        <f t="shared" ref="AB277:AB290" si="17">AVERAGE(F277:AA277)</f>
        <v>8</v>
      </c>
      <c r="AC277" s="132" t="str">
        <f t="shared" si="15"/>
        <v xml:space="preserve">7A* </v>
      </c>
      <c r="AD277" s="128" t="s">
        <v>1054</v>
      </c>
      <c r="AE277" s="128" t="s">
        <v>1054</v>
      </c>
      <c r="AF277" s="128" t="s">
        <v>1054</v>
      </c>
      <c r="AG277" s="134"/>
      <c r="AH277" s="134"/>
      <c r="AI277" s="127"/>
      <c r="AJ277" s="195" t="s">
        <v>1054</v>
      </c>
      <c r="AK277" s="127"/>
      <c r="AL277" s="134" t="s">
        <v>1075</v>
      </c>
      <c r="AM277" s="74" t="s">
        <v>1121</v>
      </c>
      <c r="AN277" s="126" t="str">
        <f t="shared" si="16"/>
        <v>7A* + 0B* + 0C* +  0D</v>
      </c>
    </row>
    <row r="278" spans="1:40" s="87" customFormat="1" ht="23.25" customHeight="1" x14ac:dyDescent="0.25">
      <c r="A278" s="75" t="s">
        <v>563</v>
      </c>
      <c r="B278" s="75" t="s">
        <v>307</v>
      </c>
      <c r="C278" s="78" t="s">
        <v>212</v>
      </c>
      <c r="D278" s="94" t="s">
        <v>989</v>
      </c>
      <c r="E278" s="94" t="s">
        <v>13</v>
      </c>
      <c r="F278" s="74" t="s">
        <v>299</v>
      </c>
      <c r="G278" s="74">
        <v>10</v>
      </c>
      <c r="H278" s="74" t="s">
        <v>299</v>
      </c>
      <c r="I278" s="74">
        <v>10</v>
      </c>
      <c r="J278" s="74" t="s">
        <v>299</v>
      </c>
      <c r="K278" s="74">
        <v>10</v>
      </c>
      <c r="L278" s="74" t="s">
        <v>299</v>
      </c>
      <c r="M278" s="74">
        <v>10</v>
      </c>
      <c r="N278" s="74" t="s">
        <v>299</v>
      </c>
      <c r="O278" s="74">
        <v>10</v>
      </c>
      <c r="P278" s="74" t="s">
        <v>299</v>
      </c>
      <c r="Q278" s="74">
        <v>10</v>
      </c>
      <c r="R278" s="74" t="s">
        <v>675</v>
      </c>
      <c r="S278" s="74">
        <f>VLOOKUP(R278,Sheet1!$B$2:$C$12,2,TRUE)</f>
        <v>7</v>
      </c>
      <c r="T278" s="75" t="s">
        <v>675</v>
      </c>
      <c r="U278" s="74">
        <f>VLOOKUP(T278,Sheet1!$B$2:$C$12,2,TRUE)</f>
        <v>7</v>
      </c>
      <c r="V278" s="74" t="str">
        <f>IFERROR(VLOOKUP($D278,'[1]Chi tiet'!$D$7:$L$389,8,0),0)</f>
        <v>A4</v>
      </c>
      <c r="W278" s="74">
        <f>VLOOKUP(V278,Sheet1!$B$2:$C$12,2,TRUE)</f>
        <v>7</v>
      </c>
      <c r="X278" s="74" t="str">
        <f>IFERROR(VLOOKUP($D278,'[2]Gui chi Quynh'!D$7:K$393,7,0),0)</f>
        <v>A4</v>
      </c>
      <c r="Y278" s="74">
        <f>VLOOKUP(X278,Sheet1!$B$2:$C$12,2,TRUE)</f>
        <v>7</v>
      </c>
      <c r="Z278" s="10" t="str">
        <f>IFERROR(VLOOKUP($D278,'[3]Chi tiet'!$D$7:$L$397,8,0),0)</f>
        <v>A4</v>
      </c>
      <c r="AA278" s="16">
        <f>VLOOKUP(Z278,[4]Sheet1!$B$2:$C$12,2,TRUE)</f>
        <v>7</v>
      </c>
      <c r="AB278" s="103">
        <f t="shared" si="17"/>
        <v>8.6363636363636367</v>
      </c>
      <c r="AC278" s="125" t="str">
        <f t="shared" si="15"/>
        <v>11A*</v>
      </c>
      <c r="AD278" s="74" t="s">
        <v>1054</v>
      </c>
      <c r="AE278" s="86" t="s">
        <v>1054</v>
      </c>
      <c r="AF278" s="86" t="s">
        <v>1054</v>
      </c>
      <c r="AG278" s="83"/>
      <c r="AH278" s="83"/>
      <c r="AI278" s="77"/>
      <c r="AJ278" s="193" t="s">
        <v>1054</v>
      </c>
      <c r="AK278" s="77"/>
      <c r="AL278" s="83"/>
      <c r="AM278" s="74"/>
      <c r="AN278" s="126" t="str">
        <f t="shared" si="16"/>
        <v>11A* + 0B* + 0C* +  0D</v>
      </c>
    </row>
    <row r="279" spans="1:40" s="87" customFormat="1" ht="23.25" customHeight="1" x14ac:dyDescent="0.25">
      <c r="A279" s="75" t="s">
        <v>564</v>
      </c>
      <c r="B279" s="75" t="s">
        <v>308</v>
      </c>
      <c r="C279" s="78" t="s">
        <v>211</v>
      </c>
      <c r="D279" s="94" t="s">
        <v>990</v>
      </c>
      <c r="E279" s="94" t="s">
        <v>13</v>
      </c>
      <c r="F279" s="74" t="s">
        <v>299</v>
      </c>
      <c r="G279" s="74">
        <v>10</v>
      </c>
      <c r="H279" s="74" t="s">
        <v>299</v>
      </c>
      <c r="I279" s="74">
        <v>10</v>
      </c>
      <c r="J279" s="74" t="s">
        <v>299</v>
      </c>
      <c r="K279" s="74">
        <v>10</v>
      </c>
      <c r="L279" s="74" t="s">
        <v>299</v>
      </c>
      <c r="M279" s="74">
        <v>10</v>
      </c>
      <c r="N279" s="74" t="s">
        <v>299</v>
      </c>
      <c r="O279" s="74">
        <v>10</v>
      </c>
      <c r="P279" s="74" t="s">
        <v>299</v>
      </c>
      <c r="Q279" s="74">
        <v>10</v>
      </c>
      <c r="R279" s="74" t="s">
        <v>675</v>
      </c>
      <c r="S279" s="74">
        <f>VLOOKUP(R279,Sheet1!$B$2:$C$12,2,TRUE)</f>
        <v>7</v>
      </c>
      <c r="T279" s="75" t="s">
        <v>675</v>
      </c>
      <c r="U279" s="74">
        <f>VLOOKUP(T279,Sheet1!$B$2:$C$12,2,TRUE)</f>
        <v>7</v>
      </c>
      <c r="V279" s="74" t="str">
        <f>IFERROR(VLOOKUP($D279,'[1]Chi tiet'!$D$7:$L$389,8,0),0)</f>
        <v>A4</v>
      </c>
      <c r="W279" s="74">
        <f>VLOOKUP(V279,Sheet1!$B$2:$C$12,2,TRUE)</f>
        <v>7</v>
      </c>
      <c r="X279" s="74" t="str">
        <f>IFERROR(VLOOKUP($D279,'[2]Gui chi Quynh'!D$7:K$393,7,0),0)</f>
        <v>A4</v>
      </c>
      <c r="Y279" s="74">
        <f>VLOOKUP(X279,Sheet1!$B$2:$C$12,2,TRUE)</f>
        <v>7</v>
      </c>
      <c r="Z279" s="10" t="str">
        <f>IFERROR(VLOOKUP($D279,'[3]Chi tiet'!$D$7:$L$397,8,0),0)</f>
        <v>A4</v>
      </c>
      <c r="AA279" s="16">
        <f>VLOOKUP(Z279,[4]Sheet1!$B$2:$C$12,2,TRUE)</f>
        <v>7</v>
      </c>
      <c r="AB279" s="103">
        <f t="shared" si="17"/>
        <v>8.6363636363636367</v>
      </c>
      <c r="AC279" s="125" t="str">
        <f t="shared" si="15"/>
        <v>11A*</v>
      </c>
      <c r="AD279" s="74" t="s">
        <v>1054</v>
      </c>
      <c r="AE279" s="86" t="s">
        <v>1054</v>
      </c>
      <c r="AF279" s="86" t="s">
        <v>1054</v>
      </c>
      <c r="AG279" s="83"/>
      <c r="AH279" s="83"/>
      <c r="AI279" s="77"/>
      <c r="AJ279" s="193" t="s">
        <v>1054</v>
      </c>
      <c r="AK279" s="77"/>
      <c r="AL279" s="83"/>
      <c r="AM279" s="74"/>
      <c r="AN279" s="126" t="str">
        <f t="shared" si="16"/>
        <v>11A* + 0B* + 0C* +  0D</v>
      </c>
    </row>
    <row r="280" spans="1:40" s="87" customFormat="1" ht="23.25" customHeight="1" x14ac:dyDescent="0.25">
      <c r="A280" s="75" t="s">
        <v>565</v>
      </c>
      <c r="B280" s="75" t="s">
        <v>309</v>
      </c>
      <c r="C280" s="78" t="s">
        <v>213</v>
      </c>
      <c r="D280" s="94" t="s">
        <v>991</v>
      </c>
      <c r="E280" s="94" t="s">
        <v>13</v>
      </c>
      <c r="F280" s="74" t="s">
        <v>299</v>
      </c>
      <c r="G280" s="74">
        <v>10</v>
      </c>
      <c r="H280" s="74" t="s">
        <v>299</v>
      </c>
      <c r="I280" s="74">
        <v>10</v>
      </c>
      <c r="J280" s="74" t="s">
        <v>299</v>
      </c>
      <c r="K280" s="74">
        <v>10</v>
      </c>
      <c r="L280" s="74" t="s">
        <v>299</v>
      </c>
      <c r="M280" s="74">
        <v>10</v>
      </c>
      <c r="N280" s="74" t="s">
        <v>299</v>
      </c>
      <c r="O280" s="74">
        <v>10</v>
      </c>
      <c r="P280" s="74" t="s">
        <v>299</v>
      </c>
      <c r="Q280" s="74">
        <v>10</v>
      </c>
      <c r="R280" s="74" t="s">
        <v>674</v>
      </c>
      <c r="S280" s="74">
        <f>VLOOKUP(R280,Sheet1!$B$2:$C$12,2,TRUE)</f>
        <v>8</v>
      </c>
      <c r="T280" s="75" t="s">
        <v>675</v>
      </c>
      <c r="U280" s="74">
        <f>VLOOKUP(T280,Sheet1!$B$2:$C$12,2,TRUE)</f>
        <v>7</v>
      </c>
      <c r="V280" s="74" t="str">
        <f>IFERROR(VLOOKUP($D280,'[1]Chi tiet'!$D$7:$L$389,8,0),0)</f>
        <v>A4</v>
      </c>
      <c r="W280" s="74">
        <f>VLOOKUP(V280,Sheet1!$B$2:$C$12,2,TRUE)</f>
        <v>7</v>
      </c>
      <c r="X280" s="74" t="str">
        <f>IFERROR(VLOOKUP($D280,'[2]Gui chi Quynh'!D$7:K$393,7,0),0)</f>
        <v>A4</v>
      </c>
      <c r="Y280" s="74">
        <f>VLOOKUP(X280,Sheet1!$B$2:$C$12,2,TRUE)</f>
        <v>7</v>
      </c>
      <c r="Z280" s="10" t="str">
        <f>IFERROR(VLOOKUP($D280,'[3]Chi tiet'!$D$7:$L$397,8,0),0)</f>
        <v>A3</v>
      </c>
      <c r="AA280" s="16">
        <f>VLOOKUP(Z280,[4]Sheet1!$B$2:$C$12,2,TRUE)</f>
        <v>8</v>
      </c>
      <c r="AB280" s="103">
        <f t="shared" si="17"/>
        <v>8.8181818181818183</v>
      </c>
      <c r="AC280" s="125" t="str">
        <f t="shared" si="15"/>
        <v>11A*</v>
      </c>
      <c r="AD280" s="74" t="s">
        <v>1054</v>
      </c>
      <c r="AE280" s="86" t="s">
        <v>1054</v>
      </c>
      <c r="AF280" s="86" t="s">
        <v>1054</v>
      </c>
      <c r="AG280" s="83"/>
      <c r="AH280" s="83"/>
      <c r="AI280" s="77"/>
      <c r="AJ280" s="193" t="s">
        <v>1054</v>
      </c>
      <c r="AK280" s="77"/>
      <c r="AL280" s="83"/>
      <c r="AM280" s="74" t="s">
        <v>1121</v>
      </c>
      <c r="AN280" s="126" t="str">
        <f t="shared" si="16"/>
        <v>11A* + 0B* + 0C* +  0D</v>
      </c>
    </row>
    <row r="281" spans="1:40" s="87" customFormat="1" ht="34.15" customHeight="1" x14ac:dyDescent="0.25">
      <c r="A281" s="75" t="s">
        <v>566</v>
      </c>
      <c r="B281" s="75" t="s">
        <v>307</v>
      </c>
      <c r="C281" s="78" t="s">
        <v>250</v>
      </c>
      <c r="D281" s="94" t="s">
        <v>992</v>
      </c>
      <c r="E281" s="94" t="s">
        <v>14</v>
      </c>
      <c r="F281" s="74" t="s">
        <v>299</v>
      </c>
      <c r="G281" s="74">
        <v>10</v>
      </c>
      <c r="H281" s="74" t="s">
        <v>299</v>
      </c>
      <c r="I281" s="74">
        <v>10</v>
      </c>
      <c r="J281" s="74" t="s">
        <v>299</v>
      </c>
      <c r="K281" s="74">
        <v>10</v>
      </c>
      <c r="L281" s="74" t="s">
        <v>299</v>
      </c>
      <c r="M281" s="74">
        <v>10</v>
      </c>
      <c r="N281" s="74" t="s">
        <v>299</v>
      </c>
      <c r="O281" s="74">
        <v>10</v>
      </c>
      <c r="P281" s="74" t="s">
        <v>299</v>
      </c>
      <c r="Q281" s="74">
        <v>10</v>
      </c>
      <c r="R281" s="74" t="s">
        <v>673</v>
      </c>
      <c r="S281" s="74">
        <f>VLOOKUP(R281,Sheet1!$B$2:$C$12,2,TRUE)</f>
        <v>9</v>
      </c>
      <c r="T281" s="75" t="s">
        <v>673</v>
      </c>
      <c r="U281" s="74">
        <f>VLOOKUP(T281,Sheet1!$B$2:$C$12,2,TRUE)</f>
        <v>9</v>
      </c>
      <c r="V281" s="74" t="str">
        <f>IFERROR(VLOOKUP($D281,'[1]Chi tiet'!$D$7:$L$389,8,0),0)</f>
        <v>A2</v>
      </c>
      <c r="W281" s="74">
        <f>VLOOKUP(V281,Sheet1!$B$2:$C$12,2,TRUE)</f>
        <v>9</v>
      </c>
      <c r="X281" s="74" t="str">
        <f>IFERROR(VLOOKUP($D281,'[2]Gui chi Quynh'!D$7:K$393,7,0),0)</f>
        <v>A2</v>
      </c>
      <c r="Y281" s="74">
        <f>VLOOKUP(X281,Sheet1!$B$2:$C$12,2,TRUE)</f>
        <v>9</v>
      </c>
      <c r="Z281" s="10" t="str">
        <f>IFERROR(VLOOKUP($D281,'[3]Chi tiet'!$D$7:$L$397,8,0),0)</f>
        <v>A1</v>
      </c>
      <c r="AA281" s="16">
        <f>VLOOKUP(Z281,[4]Sheet1!$B$2:$C$12,2,TRUE)</f>
        <v>10</v>
      </c>
      <c r="AB281" s="103">
        <f t="shared" si="17"/>
        <v>9.6363636363636367</v>
      </c>
      <c r="AC281" s="125" t="str">
        <f t="shared" si="15"/>
        <v>11A*</v>
      </c>
      <c r="AD281" s="74" t="s">
        <v>1054</v>
      </c>
      <c r="AE281" s="74" t="s">
        <v>1054</v>
      </c>
      <c r="AF281" s="74" t="s">
        <v>1054</v>
      </c>
      <c r="AG281" s="83"/>
      <c r="AH281" s="86" t="s">
        <v>1054</v>
      </c>
      <c r="AI281" s="77"/>
      <c r="AJ281" s="194" t="s">
        <v>1054</v>
      </c>
      <c r="AK281" s="77"/>
      <c r="AL281" s="83"/>
      <c r="AM281" s="74"/>
      <c r="AN281" s="126" t="str">
        <f t="shared" si="16"/>
        <v>11A* + 0B* + 0C* +  0D</v>
      </c>
    </row>
    <row r="282" spans="1:40" s="87" customFormat="1" ht="34.15" customHeight="1" x14ac:dyDescent="0.25">
      <c r="A282" s="75" t="s">
        <v>567</v>
      </c>
      <c r="B282" s="75" t="s">
        <v>308</v>
      </c>
      <c r="C282" s="78" t="s">
        <v>251</v>
      </c>
      <c r="D282" s="94" t="s">
        <v>993</v>
      </c>
      <c r="E282" s="94" t="s">
        <v>14</v>
      </c>
      <c r="F282" s="74" t="s">
        <v>299</v>
      </c>
      <c r="G282" s="74">
        <v>10</v>
      </c>
      <c r="H282" s="74" t="s">
        <v>299</v>
      </c>
      <c r="I282" s="74">
        <v>10</v>
      </c>
      <c r="J282" s="74" t="s">
        <v>299</v>
      </c>
      <c r="K282" s="74">
        <v>10</v>
      </c>
      <c r="L282" s="74" t="s">
        <v>299</v>
      </c>
      <c r="M282" s="74">
        <v>10</v>
      </c>
      <c r="N282" s="74" t="s">
        <v>299</v>
      </c>
      <c r="O282" s="74">
        <v>10</v>
      </c>
      <c r="P282" s="74" t="s">
        <v>299</v>
      </c>
      <c r="Q282" s="74">
        <v>10</v>
      </c>
      <c r="R282" s="74" t="s">
        <v>674</v>
      </c>
      <c r="S282" s="74">
        <f>VLOOKUP(R282,Sheet1!$B$2:$C$12,2,TRUE)</f>
        <v>8</v>
      </c>
      <c r="T282" s="75" t="s">
        <v>674</v>
      </c>
      <c r="U282" s="74">
        <f>VLOOKUP(T282,Sheet1!$B$2:$C$12,2,TRUE)</f>
        <v>8</v>
      </c>
      <c r="V282" s="74" t="str">
        <f>IFERROR(VLOOKUP($D282,'[1]Chi tiet'!$D$7:$L$389,8,0),0)</f>
        <v>A3</v>
      </c>
      <c r="W282" s="74">
        <f>VLOOKUP(V282,Sheet1!$B$2:$C$12,2,TRUE)</f>
        <v>8</v>
      </c>
      <c r="X282" s="74" t="str">
        <f>IFERROR(VLOOKUP($D282,'[2]Gui chi Quynh'!D$7:K$393,7,0),0)</f>
        <v>A3</v>
      </c>
      <c r="Y282" s="74">
        <f>VLOOKUP(X282,Sheet1!$B$2:$C$12,2,TRUE)</f>
        <v>8</v>
      </c>
      <c r="Z282" s="10" t="str">
        <f>IFERROR(VLOOKUP($D282,'[3]Chi tiet'!$D$7:$L$397,8,0),0)</f>
        <v>A3</v>
      </c>
      <c r="AA282" s="16">
        <f>VLOOKUP(Z282,[4]Sheet1!$B$2:$C$12,2,TRUE)</f>
        <v>8</v>
      </c>
      <c r="AB282" s="103">
        <f t="shared" si="17"/>
        <v>9.0909090909090917</v>
      </c>
      <c r="AC282" s="125" t="str">
        <f t="shared" si="15"/>
        <v>11A*</v>
      </c>
      <c r="AD282" s="74" t="s">
        <v>1054</v>
      </c>
      <c r="AE282" s="74" t="s">
        <v>1054</v>
      </c>
      <c r="AF282" s="74" t="s">
        <v>1054</v>
      </c>
      <c r="AG282" s="83"/>
      <c r="AH282" s="83"/>
      <c r="AI282" s="77"/>
      <c r="AJ282" s="194" t="s">
        <v>1054</v>
      </c>
      <c r="AK282" s="77"/>
      <c r="AL282" s="83"/>
      <c r="AM282" s="74"/>
      <c r="AN282" s="126" t="str">
        <f t="shared" si="16"/>
        <v>11A* + 0B* + 0C* +  0D</v>
      </c>
    </row>
    <row r="283" spans="1:40" s="87" customFormat="1" ht="34.15" customHeight="1" x14ac:dyDescent="0.25">
      <c r="A283" s="75" t="s">
        <v>568</v>
      </c>
      <c r="B283" s="75" t="s">
        <v>309</v>
      </c>
      <c r="C283" s="78" t="s">
        <v>252</v>
      </c>
      <c r="D283" s="94" t="s">
        <v>994</v>
      </c>
      <c r="E283" s="94" t="s">
        <v>14</v>
      </c>
      <c r="F283" s="74" t="s">
        <v>299</v>
      </c>
      <c r="G283" s="74">
        <v>10</v>
      </c>
      <c r="H283" s="74" t="s">
        <v>299</v>
      </c>
      <c r="I283" s="74">
        <v>10</v>
      </c>
      <c r="J283" s="74" t="s">
        <v>299</v>
      </c>
      <c r="K283" s="74">
        <v>10</v>
      </c>
      <c r="L283" s="74" t="s">
        <v>299</v>
      </c>
      <c r="M283" s="74">
        <v>10</v>
      </c>
      <c r="N283" s="74" t="s">
        <v>299</v>
      </c>
      <c r="O283" s="74">
        <v>10</v>
      </c>
      <c r="P283" s="74" t="s">
        <v>299</v>
      </c>
      <c r="Q283" s="74">
        <v>10</v>
      </c>
      <c r="R283" s="74" t="s">
        <v>674</v>
      </c>
      <c r="S283" s="74">
        <f>VLOOKUP(R283,Sheet1!$B$2:$C$12,2,TRUE)</f>
        <v>8</v>
      </c>
      <c r="T283" s="75" t="s">
        <v>674</v>
      </c>
      <c r="U283" s="74">
        <f>VLOOKUP(T283,Sheet1!$B$2:$C$12,2,TRUE)</f>
        <v>8</v>
      </c>
      <c r="V283" s="74" t="str">
        <f>IFERROR(VLOOKUP($D283,'[1]Chi tiet'!$D$7:$L$389,8,0),0)</f>
        <v>A3</v>
      </c>
      <c r="W283" s="74">
        <f>VLOOKUP(V283,Sheet1!$B$2:$C$12,2,TRUE)</f>
        <v>8</v>
      </c>
      <c r="X283" s="74" t="str">
        <f>IFERROR(VLOOKUP($D283,'[2]Gui chi Quynh'!D$7:K$393,7,0),0)</f>
        <v>A3</v>
      </c>
      <c r="Y283" s="74">
        <f>VLOOKUP(X283,Sheet1!$B$2:$C$12,2,TRUE)</f>
        <v>8</v>
      </c>
      <c r="Z283" s="10" t="str">
        <f>IFERROR(VLOOKUP($D283,'[3]Chi tiet'!$D$7:$L$397,8,0),0)</f>
        <v>A3</v>
      </c>
      <c r="AA283" s="16">
        <f>VLOOKUP(Z283,[4]Sheet1!$B$2:$C$12,2,TRUE)</f>
        <v>8</v>
      </c>
      <c r="AB283" s="103">
        <f t="shared" si="17"/>
        <v>9.0909090909090917</v>
      </c>
      <c r="AC283" s="125" t="str">
        <f t="shared" si="15"/>
        <v>11A*</v>
      </c>
      <c r="AD283" s="74" t="s">
        <v>1054</v>
      </c>
      <c r="AE283" s="74" t="s">
        <v>1054</v>
      </c>
      <c r="AF283" s="74" t="s">
        <v>1054</v>
      </c>
      <c r="AG283" s="83"/>
      <c r="AH283" s="83"/>
      <c r="AI283" s="77"/>
      <c r="AJ283" s="194" t="s">
        <v>1054</v>
      </c>
      <c r="AK283" s="77"/>
      <c r="AL283" s="83"/>
      <c r="AM283" s="74" t="s">
        <v>1121</v>
      </c>
      <c r="AN283" s="126" t="str">
        <f t="shared" si="16"/>
        <v>11A* + 0B* + 0C* +  0D</v>
      </c>
    </row>
    <row r="284" spans="1:40" s="87" customFormat="1" ht="34.15" customHeight="1" x14ac:dyDescent="0.25">
      <c r="A284" s="75" t="s">
        <v>569</v>
      </c>
      <c r="B284" s="75" t="s">
        <v>307</v>
      </c>
      <c r="C284" s="77" t="s">
        <v>657</v>
      </c>
      <c r="D284" s="74" t="s">
        <v>995</v>
      </c>
      <c r="E284" s="74" t="s">
        <v>658</v>
      </c>
      <c r="F284" s="74" t="s">
        <v>299</v>
      </c>
      <c r="G284" s="74">
        <v>10</v>
      </c>
      <c r="H284" s="74" t="s">
        <v>299</v>
      </c>
      <c r="I284" s="74">
        <v>10</v>
      </c>
      <c r="J284" s="74" t="s">
        <v>299</v>
      </c>
      <c r="K284" s="74">
        <v>10</v>
      </c>
      <c r="L284" s="74" t="s">
        <v>299</v>
      </c>
      <c r="M284" s="74">
        <v>10</v>
      </c>
      <c r="N284" s="74" t="s">
        <v>299</v>
      </c>
      <c r="O284" s="74">
        <v>10</v>
      </c>
      <c r="P284" s="74" t="s">
        <v>299</v>
      </c>
      <c r="Q284" s="74">
        <v>10</v>
      </c>
      <c r="R284" s="74" t="s">
        <v>673</v>
      </c>
      <c r="S284" s="74">
        <f>VLOOKUP(R284,Sheet1!$B$2:$C$12,2,TRUE)</f>
        <v>9</v>
      </c>
      <c r="T284" s="75" t="s">
        <v>673</v>
      </c>
      <c r="U284" s="74">
        <f>VLOOKUP(T284,Sheet1!$B$2:$C$12,2,TRUE)</f>
        <v>9</v>
      </c>
      <c r="V284" s="74" t="str">
        <f>IFERROR(VLOOKUP($D284,'[1]Chi tiet'!$D$7:$L$389,8,0),0)</f>
        <v>A2</v>
      </c>
      <c r="W284" s="74">
        <f>VLOOKUP(V284,Sheet1!$B$2:$C$12,2,TRUE)</f>
        <v>9</v>
      </c>
      <c r="X284" s="74" t="str">
        <f>IFERROR(VLOOKUP($D284,'[2]Gui chi Quynh'!D$7:K$393,7,0),0)</f>
        <v>A1</v>
      </c>
      <c r="Y284" s="74">
        <f>VLOOKUP(X284,Sheet1!$B$2:$C$12,2,TRUE)</f>
        <v>10</v>
      </c>
      <c r="Z284" s="10" t="str">
        <f>IFERROR(VLOOKUP($D284,'[3]Chi tiet'!$D$7:$L$397,8,0),0)</f>
        <v>A2</v>
      </c>
      <c r="AA284" s="16">
        <f>VLOOKUP(Z284,[4]Sheet1!$B$2:$C$12,2,TRUE)</f>
        <v>9</v>
      </c>
      <c r="AB284" s="103">
        <f t="shared" si="17"/>
        <v>9.6363636363636367</v>
      </c>
      <c r="AC284" s="125" t="str">
        <f t="shared" si="15"/>
        <v>11A*</v>
      </c>
      <c r="AD284" s="74" t="s">
        <v>1054</v>
      </c>
      <c r="AE284" s="74" t="s">
        <v>1054</v>
      </c>
      <c r="AF284" s="74" t="s">
        <v>1054</v>
      </c>
      <c r="AG284" s="83"/>
      <c r="AH284" s="86" t="s">
        <v>1054</v>
      </c>
      <c r="AI284" s="77"/>
      <c r="AJ284" s="194" t="s">
        <v>1054</v>
      </c>
      <c r="AK284" s="77"/>
      <c r="AL284" s="83"/>
      <c r="AM284" s="74"/>
      <c r="AN284" s="126" t="str">
        <f t="shared" si="16"/>
        <v>11A* + 0B* + 0C* +  0D</v>
      </c>
    </row>
    <row r="285" spans="1:40" s="87" customFormat="1" ht="34.15" customHeight="1" x14ac:dyDescent="0.25">
      <c r="A285" s="75" t="s">
        <v>570</v>
      </c>
      <c r="B285" s="75" t="s">
        <v>308</v>
      </c>
      <c r="C285" s="82" t="s">
        <v>168</v>
      </c>
      <c r="D285" s="47" t="s">
        <v>1021</v>
      </c>
      <c r="E285" s="74" t="s">
        <v>658</v>
      </c>
      <c r="F285" s="74" t="s">
        <v>299</v>
      </c>
      <c r="G285" s="74">
        <v>10</v>
      </c>
      <c r="H285" s="74" t="s">
        <v>299</v>
      </c>
      <c r="I285" s="74">
        <v>10</v>
      </c>
      <c r="J285" s="74" t="s">
        <v>299</v>
      </c>
      <c r="K285" s="74">
        <v>10</v>
      </c>
      <c r="L285" s="74" t="s">
        <v>299</v>
      </c>
      <c r="M285" s="74">
        <v>10</v>
      </c>
      <c r="N285" s="74" t="s">
        <v>299</v>
      </c>
      <c r="O285" s="74">
        <v>10</v>
      </c>
      <c r="P285" s="74" t="s">
        <v>299</v>
      </c>
      <c r="Q285" s="74">
        <v>10</v>
      </c>
      <c r="R285" s="74" t="s">
        <v>675</v>
      </c>
      <c r="S285" s="74">
        <f>VLOOKUP(R285,Sheet1!$B$2:$C$12,2,TRUE)</f>
        <v>7</v>
      </c>
      <c r="T285" s="75" t="s">
        <v>675</v>
      </c>
      <c r="U285" s="74">
        <f>VLOOKUP(T285,Sheet1!$B$2:$C$12,2,TRUE)</f>
        <v>7</v>
      </c>
      <c r="V285" s="74" t="str">
        <f>IFERROR(VLOOKUP($D285,'[1]Chi tiet'!$D$7:$L$389,8,0),0)</f>
        <v>A3</v>
      </c>
      <c r="W285" s="74">
        <f>VLOOKUP(V285,Sheet1!$B$2:$C$12,2,TRUE)</f>
        <v>8</v>
      </c>
      <c r="X285" s="74" t="str">
        <f>IFERROR(VLOOKUP($D285,'[2]Gui chi Quynh'!D$7:K$393,7,0),0)</f>
        <v>A3</v>
      </c>
      <c r="Y285" s="74">
        <f>VLOOKUP(X285,Sheet1!$B$2:$C$12,2,TRUE)</f>
        <v>8</v>
      </c>
      <c r="Z285" s="10" t="str">
        <f>IFERROR(VLOOKUP($D285,'[3]Chi tiet'!$D$7:$L$397,8,0),0)</f>
        <v>A3</v>
      </c>
      <c r="AA285" s="16">
        <f>VLOOKUP(Z285,[4]Sheet1!$B$2:$C$12,2,TRUE)</f>
        <v>8</v>
      </c>
      <c r="AB285" s="103">
        <f t="shared" si="17"/>
        <v>8.9090909090909083</v>
      </c>
      <c r="AC285" s="125" t="str">
        <f t="shared" si="15"/>
        <v>11A*</v>
      </c>
      <c r="AD285" s="74" t="s">
        <v>1054</v>
      </c>
      <c r="AE285" s="74" t="s">
        <v>1054</v>
      </c>
      <c r="AF285" s="74" t="s">
        <v>1054</v>
      </c>
      <c r="AG285" s="83"/>
      <c r="AH285" s="83"/>
      <c r="AI285" s="77"/>
      <c r="AJ285" s="194" t="s">
        <v>1054</v>
      </c>
      <c r="AK285" s="77"/>
      <c r="AL285" s="83"/>
      <c r="AM285" s="74"/>
      <c r="AN285" s="126" t="str">
        <f t="shared" si="16"/>
        <v>11A* + 0B* + 0C* +  0D</v>
      </c>
    </row>
    <row r="286" spans="1:40" s="87" customFormat="1" ht="34.15" customHeight="1" x14ac:dyDescent="0.25">
      <c r="A286" s="75" t="s">
        <v>571</v>
      </c>
      <c r="B286" s="75" t="s">
        <v>307</v>
      </c>
      <c r="C286" s="77" t="s">
        <v>203</v>
      </c>
      <c r="D286" s="74" t="s">
        <v>996</v>
      </c>
      <c r="E286" s="74" t="s">
        <v>659</v>
      </c>
      <c r="F286" s="74" t="s">
        <v>299</v>
      </c>
      <c r="G286" s="74">
        <v>10</v>
      </c>
      <c r="H286" s="74" t="s">
        <v>299</v>
      </c>
      <c r="I286" s="74">
        <v>10</v>
      </c>
      <c r="J286" s="74" t="s">
        <v>299</v>
      </c>
      <c r="K286" s="74">
        <v>10</v>
      </c>
      <c r="L286" s="74" t="s">
        <v>299</v>
      </c>
      <c r="M286" s="74">
        <v>10</v>
      </c>
      <c r="N286" s="74" t="s">
        <v>299</v>
      </c>
      <c r="O286" s="74">
        <v>10</v>
      </c>
      <c r="P286" s="74" t="s">
        <v>299</v>
      </c>
      <c r="Q286" s="74">
        <v>10</v>
      </c>
      <c r="R286" s="74" t="s">
        <v>672</v>
      </c>
      <c r="S286" s="74">
        <f>VLOOKUP(R286,Sheet1!$B$2:$C$12,2,TRUE)</f>
        <v>10</v>
      </c>
      <c r="T286" s="75" t="s">
        <v>672</v>
      </c>
      <c r="U286" s="74">
        <f>VLOOKUP(T286,Sheet1!$B$2:$C$12,2,TRUE)</f>
        <v>10</v>
      </c>
      <c r="V286" s="74" t="str">
        <f>IFERROR(VLOOKUP($D286,'[1]Chi tiet'!$D$7:$L$389,8,0),0)</f>
        <v>A1</v>
      </c>
      <c r="W286" s="74">
        <f>VLOOKUP(V286,Sheet1!$B$2:$C$12,2,TRUE)</f>
        <v>10</v>
      </c>
      <c r="X286" s="74" t="str">
        <f>IFERROR(VLOOKUP($D286,'[2]Gui chi Quynh'!D$7:K$393,7,0),0)</f>
        <v>A1</v>
      </c>
      <c r="Y286" s="74">
        <f>VLOOKUP(X286,Sheet1!$B$2:$C$12,2,TRUE)</f>
        <v>10</v>
      </c>
      <c r="Z286" s="10" t="str">
        <f>IFERROR(VLOOKUP($D286,'[3]Chi tiet'!$D$7:$L$397,8,0),0)</f>
        <v>A1</v>
      </c>
      <c r="AA286" s="16">
        <f>VLOOKUP(Z286,[4]Sheet1!$B$2:$C$12,2,TRUE)</f>
        <v>10</v>
      </c>
      <c r="AB286" s="103">
        <f t="shared" si="17"/>
        <v>10</v>
      </c>
      <c r="AC286" s="125" t="str">
        <f t="shared" si="15"/>
        <v>11A*</v>
      </c>
      <c r="AD286" s="74" t="s">
        <v>1054</v>
      </c>
      <c r="AE286" s="74" t="s">
        <v>1054</v>
      </c>
      <c r="AF286" s="74" t="s">
        <v>1054</v>
      </c>
      <c r="AG286" s="83"/>
      <c r="AH286" s="86" t="s">
        <v>1054</v>
      </c>
      <c r="AI286" s="77"/>
      <c r="AJ286" s="194" t="s">
        <v>1054</v>
      </c>
      <c r="AK286" s="77"/>
      <c r="AL286" s="83"/>
      <c r="AM286" s="74"/>
      <c r="AN286" s="126" t="str">
        <f t="shared" si="16"/>
        <v>11A* + 0B* + 0C* +  0D</v>
      </c>
    </row>
    <row r="287" spans="1:40" s="87" customFormat="1" ht="34.15" customHeight="1" x14ac:dyDescent="0.25">
      <c r="A287" s="75" t="s">
        <v>572</v>
      </c>
      <c r="B287" s="75" t="s">
        <v>308</v>
      </c>
      <c r="C287" s="77" t="s">
        <v>205</v>
      </c>
      <c r="D287" s="74" t="s">
        <v>997</v>
      </c>
      <c r="E287" s="74" t="s">
        <v>659</v>
      </c>
      <c r="F287" s="74" t="s">
        <v>299</v>
      </c>
      <c r="G287" s="74">
        <v>10</v>
      </c>
      <c r="H287" s="74" t="s">
        <v>299</v>
      </c>
      <c r="I287" s="74">
        <v>10</v>
      </c>
      <c r="J287" s="74" t="s">
        <v>299</v>
      </c>
      <c r="K287" s="74">
        <v>10</v>
      </c>
      <c r="L287" s="74" t="s">
        <v>299</v>
      </c>
      <c r="M287" s="74">
        <v>10</v>
      </c>
      <c r="N287" s="74" t="s">
        <v>299</v>
      </c>
      <c r="O287" s="74">
        <v>10</v>
      </c>
      <c r="P287" s="74" t="s">
        <v>299</v>
      </c>
      <c r="Q287" s="74">
        <v>10</v>
      </c>
      <c r="R287" s="74" t="s">
        <v>674</v>
      </c>
      <c r="S287" s="74">
        <f>VLOOKUP(R287,Sheet1!$B$2:$C$12,2,TRUE)</f>
        <v>8</v>
      </c>
      <c r="T287" s="75" t="s">
        <v>674</v>
      </c>
      <c r="U287" s="74">
        <f>VLOOKUP(T287,Sheet1!$B$2:$C$12,2,TRUE)</f>
        <v>8</v>
      </c>
      <c r="V287" s="74" t="str">
        <f>IFERROR(VLOOKUP($D287,'[1]Chi tiet'!$D$7:$L$389,8,0),0)</f>
        <v>A2</v>
      </c>
      <c r="W287" s="74">
        <f>VLOOKUP(V287,Sheet1!$B$2:$C$12,2,TRUE)</f>
        <v>9</v>
      </c>
      <c r="X287" s="74" t="str">
        <f>IFERROR(VLOOKUP($D287,'[2]Gui chi Quynh'!D$7:K$393,7,0),0)</f>
        <v>A2</v>
      </c>
      <c r="Y287" s="74">
        <f>VLOOKUP(X287,Sheet1!$B$2:$C$12,2,TRUE)</f>
        <v>9</v>
      </c>
      <c r="Z287" s="10" t="str">
        <f>IFERROR(VLOOKUP($D287,'[3]Chi tiet'!$D$7:$L$397,8,0),0)</f>
        <v>A2</v>
      </c>
      <c r="AA287" s="16">
        <f>VLOOKUP(Z287,[4]Sheet1!$B$2:$C$12,2,TRUE)</f>
        <v>9</v>
      </c>
      <c r="AB287" s="103">
        <f t="shared" si="17"/>
        <v>9.3636363636363633</v>
      </c>
      <c r="AC287" s="125" t="str">
        <f t="shared" si="15"/>
        <v>11A*</v>
      </c>
      <c r="AD287" s="74" t="s">
        <v>1054</v>
      </c>
      <c r="AE287" s="74" t="s">
        <v>1054</v>
      </c>
      <c r="AF287" s="74" t="s">
        <v>1054</v>
      </c>
      <c r="AG287" s="83"/>
      <c r="AH287" s="83"/>
      <c r="AI287" s="77"/>
      <c r="AJ287" s="194" t="s">
        <v>1054</v>
      </c>
      <c r="AK287" s="77"/>
      <c r="AL287" s="83"/>
      <c r="AM287" s="74"/>
      <c r="AN287" s="126" t="str">
        <f t="shared" si="16"/>
        <v>11A* + 0B* + 0C* +  0D</v>
      </c>
    </row>
    <row r="288" spans="1:40" s="87" customFormat="1" ht="27.6" customHeight="1" x14ac:dyDescent="0.25">
      <c r="A288" s="75" t="s">
        <v>573</v>
      </c>
      <c r="B288" s="75" t="s">
        <v>309</v>
      </c>
      <c r="C288" s="77" t="s">
        <v>60</v>
      </c>
      <c r="D288" s="74" t="s">
        <v>998</v>
      </c>
      <c r="E288" s="74" t="s">
        <v>659</v>
      </c>
      <c r="F288" s="74" t="s">
        <v>299</v>
      </c>
      <c r="G288" s="74">
        <v>10</v>
      </c>
      <c r="H288" s="74" t="s">
        <v>299</v>
      </c>
      <c r="I288" s="74">
        <v>10</v>
      </c>
      <c r="J288" s="74" t="s">
        <v>299</v>
      </c>
      <c r="K288" s="74">
        <v>10</v>
      </c>
      <c r="L288" s="74" t="s">
        <v>299</v>
      </c>
      <c r="M288" s="74">
        <v>10</v>
      </c>
      <c r="N288" s="74" t="s">
        <v>299</v>
      </c>
      <c r="O288" s="74">
        <v>10</v>
      </c>
      <c r="P288" s="74" t="s">
        <v>299</v>
      </c>
      <c r="Q288" s="74">
        <v>10</v>
      </c>
      <c r="R288" s="74" t="s">
        <v>674</v>
      </c>
      <c r="S288" s="74">
        <f>VLOOKUP(R288,Sheet1!$B$2:$C$12,2,TRUE)</f>
        <v>8</v>
      </c>
      <c r="T288" s="75" t="s">
        <v>674</v>
      </c>
      <c r="U288" s="74">
        <f>VLOOKUP(T288,Sheet1!$B$2:$C$12,2,TRUE)</f>
        <v>8</v>
      </c>
      <c r="V288" s="74" t="str">
        <f>IFERROR(VLOOKUP($D288,'[1]Chi tiet'!$D$7:$L$389,8,0),0)</f>
        <v>A3</v>
      </c>
      <c r="W288" s="74">
        <f>VLOOKUP(V288,Sheet1!$B$2:$C$12,2,TRUE)</f>
        <v>8</v>
      </c>
      <c r="X288" s="74" t="str">
        <f>IFERROR(VLOOKUP($D288,'[2]Gui chi Quynh'!D$7:K$393,7,0),0)</f>
        <v>A2</v>
      </c>
      <c r="Y288" s="74">
        <f>VLOOKUP(X288,Sheet1!$B$2:$C$12,2,TRUE)</f>
        <v>9</v>
      </c>
      <c r="Z288" s="10" t="str">
        <f>IFERROR(VLOOKUP($D288,'[3]Chi tiet'!$D$7:$L$397,8,0),0)</f>
        <v>A2</v>
      </c>
      <c r="AA288" s="16">
        <f>VLOOKUP(Z288,[4]Sheet1!$B$2:$C$12,2,TRUE)</f>
        <v>9</v>
      </c>
      <c r="AB288" s="103">
        <f t="shared" si="17"/>
        <v>9.2727272727272734</v>
      </c>
      <c r="AC288" s="125" t="str">
        <f t="shared" si="15"/>
        <v>11A*</v>
      </c>
      <c r="AD288" s="74" t="s">
        <v>1054</v>
      </c>
      <c r="AE288" s="74" t="s">
        <v>1054</v>
      </c>
      <c r="AF288" s="74" t="s">
        <v>1054</v>
      </c>
      <c r="AG288" s="83"/>
      <c r="AH288" s="83"/>
      <c r="AI288" s="77"/>
      <c r="AJ288" s="194" t="s">
        <v>1054</v>
      </c>
      <c r="AK288" s="77"/>
      <c r="AL288" s="83"/>
      <c r="AM288" s="74"/>
      <c r="AN288" s="126" t="str">
        <f t="shared" si="16"/>
        <v>11A* + 0B* + 0C* +  0D</v>
      </c>
    </row>
    <row r="289" spans="1:40" s="87" customFormat="1" ht="38.450000000000003" customHeight="1" x14ac:dyDescent="0.25">
      <c r="A289" s="75" t="s">
        <v>574</v>
      </c>
      <c r="B289" s="75" t="s">
        <v>310</v>
      </c>
      <c r="C289" s="77" t="s">
        <v>272</v>
      </c>
      <c r="D289" s="74" t="s">
        <v>999</v>
      </c>
      <c r="E289" s="74" t="s">
        <v>659</v>
      </c>
      <c r="F289" s="74" t="s">
        <v>299</v>
      </c>
      <c r="G289" s="74">
        <v>10</v>
      </c>
      <c r="H289" s="74" t="s">
        <v>299</v>
      </c>
      <c r="I289" s="74">
        <v>10</v>
      </c>
      <c r="J289" s="74" t="s">
        <v>299</v>
      </c>
      <c r="K289" s="74">
        <v>10</v>
      </c>
      <c r="L289" s="74" t="s">
        <v>299</v>
      </c>
      <c r="M289" s="74">
        <v>10</v>
      </c>
      <c r="N289" s="74" t="s">
        <v>299</v>
      </c>
      <c r="O289" s="74">
        <v>10</v>
      </c>
      <c r="P289" s="74" t="s">
        <v>299</v>
      </c>
      <c r="Q289" s="74">
        <v>10</v>
      </c>
      <c r="R289" s="74" t="s">
        <v>675</v>
      </c>
      <c r="S289" s="74">
        <f>VLOOKUP(R289,Sheet1!$B$2:$C$12,2,TRUE)</f>
        <v>7</v>
      </c>
      <c r="T289" s="75" t="s">
        <v>675</v>
      </c>
      <c r="U289" s="74">
        <f>VLOOKUP(T289,Sheet1!$B$2:$C$12,2,TRUE)</f>
        <v>7</v>
      </c>
      <c r="V289" s="74" t="str">
        <f>IFERROR(VLOOKUP($D289,'[1]Chi tiet'!$D$7:$L$389,8,0),0)</f>
        <v>A3</v>
      </c>
      <c r="W289" s="74">
        <f>VLOOKUP(V289,Sheet1!$B$2:$C$12,2,TRUE)</f>
        <v>8</v>
      </c>
      <c r="X289" s="74" t="str">
        <f>IFERROR(VLOOKUP($D289,'[2]Gui chi Quynh'!D$7:K$393,7,0),0)</f>
        <v>A3</v>
      </c>
      <c r="Y289" s="74">
        <f>VLOOKUP(X289,Sheet1!$B$2:$C$12,2,TRUE)</f>
        <v>8</v>
      </c>
      <c r="Z289" s="10" t="str">
        <f>IFERROR(VLOOKUP($D289,'[3]Chi tiet'!$D$7:$L$397,8,0),0)</f>
        <v>A3</v>
      </c>
      <c r="AA289" s="16">
        <f>VLOOKUP(Z289,[4]Sheet1!$B$2:$C$12,2,TRUE)</f>
        <v>8</v>
      </c>
      <c r="AB289" s="103">
        <f t="shared" si="17"/>
        <v>8.9090909090909083</v>
      </c>
      <c r="AC289" s="125" t="str">
        <f t="shared" si="15"/>
        <v>11A*</v>
      </c>
      <c r="AD289" s="74" t="s">
        <v>1054</v>
      </c>
      <c r="AE289" s="74" t="s">
        <v>1054</v>
      </c>
      <c r="AF289" s="74" t="s">
        <v>1054</v>
      </c>
      <c r="AG289" s="84"/>
      <c r="AH289" s="84"/>
      <c r="AI289" s="77"/>
      <c r="AJ289" s="194" t="s">
        <v>1054</v>
      </c>
      <c r="AK289" s="77"/>
      <c r="AL289" s="84"/>
      <c r="AM289" s="74" t="s">
        <v>1121</v>
      </c>
      <c r="AN289" s="126" t="str">
        <f t="shared" si="16"/>
        <v>11A* + 0B* + 0C* +  0D</v>
      </c>
    </row>
    <row r="290" spans="1:40" s="87" customFormat="1" ht="39.6" customHeight="1" x14ac:dyDescent="0.25">
      <c r="A290" s="75" t="s">
        <v>575</v>
      </c>
      <c r="B290" s="75" t="s">
        <v>311</v>
      </c>
      <c r="C290" s="77" t="s">
        <v>270</v>
      </c>
      <c r="D290" s="74" t="s">
        <v>1000</v>
      </c>
      <c r="E290" s="74" t="s">
        <v>659</v>
      </c>
      <c r="F290" s="74" t="s">
        <v>299</v>
      </c>
      <c r="G290" s="74">
        <v>10</v>
      </c>
      <c r="H290" s="74" t="s">
        <v>299</v>
      </c>
      <c r="I290" s="74">
        <v>10</v>
      </c>
      <c r="J290" s="74" t="s">
        <v>299</v>
      </c>
      <c r="K290" s="74">
        <v>10</v>
      </c>
      <c r="L290" s="74" t="s">
        <v>299</v>
      </c>
      <c r="M290" s="74">
        <v>10</v>
      </c>
      <c r="N290" s="74" t="s">
        <v>299</v>
      </c>
      <c r="O290" s="74">
        <v>10</v>
      </c>
      <c r="P290" s="74" t="s">
        <v>299</v>
      </c>
      <c r="Q290" s="74">
        <v>10</v>
      </c>
      <c r="R290" s="74" t="s">
        <v>674</v>
      </c>
      <c r="S290" s="74">
        <f>VLOOKUP(R290,Sheet1!$B$2:$C$12,2,TRUE)</f>
        <v>8</v>
      </c>
      <c r="T290" s="75" t="s">
        <v>674</v>
      </c>
      <c r="U290" s="74">
        <f>VLOOKUP(T290,Sheet1!$B$2:$C$12,2,TRUE)</f>
        <v>8</v>
      </c>
      <c r="V290" s="74" t="str">
        <f>IFERROR(VLOOKUP($D290,'[1]Chi tiet'!$D$7:$L$389,8,0),0)</f>
        <v>A3</v>
      </c>
      <c r="W290" s="74">
        <f>VLOOKUP(V290,Sheet1!$B$2:$C$12,2,TRUE)</f>
        <v>8</v>
      </c>
      <c r="X290" s="74" t="str">
        <f>IFERROR(VLOOKUP($D290,'[2]Gui chi Quynh'!D$7:K$393,7,0),0)</f>
        <v>A2</v>
      </c>
      <c r="Y290" s="74">
        <f>VLOOKUP(X290,Sheet1!$B$2:$C$12,2,TRUE)</f>
        <v>9</v>
      </c>
      <c r="Z290" s="10" t="str">
        <f>IFERROR(VLOOKUP($D290,'[3]Chi tiet'!$D$7:$L$397,8,0),0)</f>
        <v>A3</v>
      </c>
      <c r="AA290" s="16">
        <f>VLOOKUP(Z290,[4]Sheet1!$B$2:$C$12,2,TRUE)</f>
        <v>8</v>
      </c>
      <c r="AB290" s="103">
        <f t="shared" si="17"/>
        <v>9.1818181818181817</v>
      </c>
      <c r="AC290" s="125" t="str">
        <f t="shared" si="15"/>
        <v>11A*</v>
      </c>
      <c r="AD290" s="74" t="s">
        <v>1054</v>
      </c>
      <c r="AE290" s="74" t="s">
        <v>1054</v>
      </c>
      <c r="AF290" s="74" t="s">
        <v>1054</v>
      </c>
      <c r="AG290" s="83"/>
      <c r="AH290" s="83"/>
      <c r="AI290" s="77"/>
      <c r="AJ290" s="194" t="s">
        <v>1054</v>
      </c>
      <c r="AK290" s="77"/>
      <c r="AL290" s="83"/>
      <c r="AM290" s="74" t="s">
        <v>1121</v>
      </c>
      <c r="AN290" s="126" t="str">
        <f t="shared" si="16"/>
        <v>11A* + 0B* + 0C* +  0D</v>
      </c>
    </row>
    <row r="291" spans="1:40" s="111" customFormat="1" ht="31.9" customHeight="1" x14ac:dyDescent="0.25">
      <c r="A291" s="104"/>
      <c r="B291" s="104"/>
      <c r="C291" s="105" t="s">
        <v>1127</v>
      </c>
      <c r="D291" s="106"/>
      <c r="E291" s="106"/>
      <c r="F291" s="106"/>
      <c r="G291" s="106"/>
      <c r="H291" s="106"/>
      <c r="I291" s="106"/>
      <c r="J291" s="106"/>
      <c r="K291" s="106"/>
      <c r="L291" s="106"/>
      <c r="M291" s="106"/>
      <c r="N291" s="106"/>
      <c r="O291" s="106"/>
      <c r="P291" s="106"/>
      <c r="Q291" s="106"/>
      <c r="R291" s="106"/>
      <c r="S291" s="106"/>
      <c r="T291" s="106"/>
      <c r="U291" s="106"/>
      <c r="V291" s="106"/>
      <c r="W291" s="106"/>
      <c r="X291" s="106"/>
      <c r="Y291" s="106"/>
      <c r="Z291" s="107"/>
      <c r="AA291" s="106"/>
      <c r="AB291" s="108"/>
      <c r="AC291" s="108"/>
      <c r="AD291" s="106"/>
      <c r="AE291" s="106"/>
      <c r="AF291" s="106"/>
      <c r="AG291" s="109"/>
      <c r="AH291" s="109"/>
      <c r="AI291" s="110"/>
      <c r="AJ291" s="198"/>
      <c r="AK291" s="110"/>
      <c r="AL291" s="109"/>
      <c r="AM291" s="106"/>
    </row>
    <row r="292" spans="1:40" s="87" customFormat="1" ht="43.5" customHeight="1" x14ac:dyDescent="0.25">
      <c r="A292" s="75" t="s">
        <v>576</v>
      </c>
      <c r="B292" s="75" t="s">
        <v>316</v>
      </c>
      <c r="C292" s="127" t="s">
        <v>665</v>
      </c>
      <c r="D292" s="129" t="s">
        <v>1007</v>
      </c>
      <c r="E292" s="128" t="s">
        <v>642</v>
      </c>
      <c r="F292" s="128"/>
      <c r="G292" s="128"/>
      <c r="H292" s="128"/>
      <c r="I292" s="128"/>
      <c r="J292" s="128"/>
      <c r="K292" s="128"/>
      <c r="L292" s="128"/>
      <c r="M292" s="128"/>
      <c r="N292" s="128" t="s">
        <v>299</v>
      </c>
      <c r="O292" s="128">
        <v>10</v>
      </c>
      <c r="P292" s="128" t="s">
        <v>299</v>
      </c>
      <c r="Q292" s="128">
        <v>10</v>
      </c>
      <c r="R292" s="128" t="s">
        <v>675</v>
      </c>
      <c r="S292" s="128">
        <f>VLOOKUP(R292,Sheet1!$B$2:$C$12,2,TRUE)</f>
        <v>7</v>
      </c>
      <c r="T292" s="121" t="s">
        <v>676</v>
      </c>
      <c r="U292" s="128">
        <f>VLOOKUP(T292,Sheet1!$B$2:$C$12,2,TRUE)</f>
        <v>6</v>
      </c>
      <c r="V292" s="128" t="str">
        <f>IFERROR(VLOOKUP($D292,'[1]Chi tiet'!$D$7:$L$389,8,0),0)</f>
        <v>A4</v>
      </c>
      <c r="W292" s="128">
        <f>VLOOKUP(V292,Sheet1!$B$2:$C$12,2,TRUE)</f>
        <v>7</v>
      </c>
      <c r="X292" s="128" t="str">
        <f>IFERROR(VLOOKUP($D292,'[2]Gui chi Quynh'!D$7:K$393,7,0),0)</f>
        <v>A3</v>
      </c>
      <c r="Y292" s="128">
        <f>VLOOKUP(X292,Sheet1!$B$2:$C$12,2,TRUE)</f>
        <v>8</v>
      </c>
      <c r="Z292" s="130" t="str">
        <f>IFERROR(VLOOKUP($D292,'[3]Chi tiet'!$D$7:$L$397,8,0),0)</f>
        <v>A3</v>
      </c>
      <c r="AA292" s="128">
        <f>VLOOKUP(Z292,[4]Sheet1!$B$2:$C$12,2,TRUE)</f>
        <v>8</v>
      </c>
      <c r="AB292" s="131">
        <f t="shared" si="0"/>
        <v>8</v>
      </c>
      <c r="AC292" s="132" t="str">
        <f>LEFT($AN292,10)</f>
        <v xml:space="preserve">6A* + 1B* </v>
      </c>
      <c r="AD292" s="128" t="s">
        <v>1055</v>
      </c>
      <c r="AE292" s="128" t="s">
        <v>1055</v>
      </c>
      <c r="AF292" s="128" t="s">
        <v>1055</v>
      </c>
      <c r="AG292" s="141"/>
      <c r="AH292" s="134"/>
      <c r="AI292" s="127"/>
      <c r="AJ292" s="195" t="s">
        <v>1055</v>
      </c>
      <c r="AK292" s="127"/>
      <c r="AL292" s="141" t="s">
        <v>1071</v>
      </c>
      <c r="AM292" s="74" t="s">
        <v>282</v>
      </c>
      <c r="AN292" s="126" t="str">
        <f t="shared" si="16"/>
        <v>6A* + 1B* + 0C* +  0D</v>
      </c>
    </row>
    <row r="293" spans="1:40" s="87" customFormat="1" ht="31.5" x14ac:dyDescent="0.25">
      <c r="A293" s="75" t="s">
        <v>577</v>
      </c>
      <c r="B293" s="75" t="s">
        <v>38</v>
      </c>
      <c r="C293" s="77" t="s">
        <v>144</v>
      </c>
      <c r="D293" s="74" t="s">
        <v>778</v>
      </c>
      <c r="E293" s="74" t="s">
        <v>649</v>
      </c>
      <c r="F293" s="74" t="s">
        <v>299</v>
      </c>
      <c r="G293" s="74">
        <v>10</v>
      </c>
      <c r="H293" s="73" t="s">
        <v>302</v>
      </c>
      <c r="I293" s="79">
        <v>6</v>
      </c>
      <c r="J293" s="74" t="s">
        <v>299</v>
      </c>
      <c r="K293" s="74">
        <v>10</v>
      </c>
      <c r="L293" s="74" t="s">
        <v>299</v>
      </c>
      <c r="M293" s="74">
        <v>10</v>
      </c>
      <c r="N293" s="74" t="s">
        <v>299</v>
      </c>
      <c r="O293" s="74">
        <v>10</v>
      </c>
      <c r="P293" s="74" t="s">
        <v>299</v>
      </c>
      <c r="Q293" s="74">
        <v>10</v>
      </c>
      <c r="R293" s="74" t="s">
        <v>674</v>
      </c>
      <c r="S293" s="74">
        <f>VLOOKUP(R293,Sheet1!$B$2:$C$12,2,TRUE)</f>
        <v>8</v>
      </c>
      <c r="T293" s="75" t="s">
        <v>674</v>
      </c>
      <c r="U293" s="74">
        <f>VLOOKUP(T293,Sheet1!$B$2:$C$12,2,TRUE)</f>
        <v>8</v>
      </c>
      <c r="V293" s="74" t="str">
        <f>IFERROR(VLOOKUP($D293,'[1]Chi tiet'!$D$7:$L$389,8,0),0)</f>
        <v>A3</v>
      </c>
      <c r="W293" s="74">
        <f>VLOOKUP(V293,Sheet1!$B$2:$C$12,2,TRUE)</f>
        <v>8</v>
      </c>
      <c r="X293" s="74" t="str">
        <f>IFERROR(VLOOKUP($D293,'[2]Gui chi Quynh'!D$7:K$393,7,0),0)</f>
        <v>A3</v>
      </c>
      <c r="Y293" s="74">
        <f>VLOOKUP(X293,Sheet1!$B$2:$C$12,2,TRUE)</f>
        <v>8</v>
      </c>
      <c r="Z293" s="10" t="str">
        <f>IFERROR(VLOOKUP($D293,'[3]Chi tiet'!$D$7:$L$397,8,0),0)</f>
        <v>A3</v>
      </c>
      <c r="AA293" s="16">
        <f>VLOOKUP(Z293,[4]Sheet1!$B$2:$C$12,2,TRUE)</f>
        <v>8</v>
      </c>
      <c r="AB293" s="103">
        <f>AVERAGE(F293:AA293)</f>
        <v>8.7272727272727266</v>
      </c>
      <c r="AC293" s="125" t="str">
        <f t="shared" ref="AC293:AC320" si="18">LEFT($AN293,10)</f>
        <v>10A* + 1B*</v>
      </c>
      <c r="AD293" s="86" t="s">
        <v>1055</v>
      </c>
      <c r="AE293" s="69" t="s">
        <v>1055</v>
      </c>
      <c r="AF293" s="74" t="s">
        <v>1055</v>
      </c>
      <c r="AG293" s="71"/>
      <c r="AH293" s="83"/>
      <c r="AI293" s="77"/>
      <c r="AJ293" s="194" t="s">
        <v>1055</v>
      </c>
      <c r="AK293" s="77"/>
      <c r="AL293" s="71"/>
      <c r="AM293" s="74" t="s">
        <v>282</v>
      </c>
      <c r="AN293" s="126" t="str">
        <f t="shared" si="16"/>
        <v>10A* + 1B* + 0C* +  0D</v>
      </c>
    </row>
    <row r="294" spans="1:40" s="87" customFormat="1" ht="31.5" x14ac:dyDescent="0.25">
      <c r="A294" s="75" t="s">
        <v>578</v>
      </c>
      <c r="B294" s="75" t="s">
        <v>33</v>
      </c>
      <c r="C294" s="77" t="s">
        <v>78</v>
      </c>
      <c r="D294" s="74" t="s">
        <v>775</v>
      </c>
      <c r="E294" s="74" t="s">
        <v>649</v>
      </c>
      <c r="F294" s="74" t="s">
        <v>299</v>
      </c>
      <c r="G294" s="74">
        <v>10</v>
      </c>
      <c r="H294" s="73" t="s">
        <v>302</v>
      </c>
      <c r="I294" s="79">
        <v>6</v>
      </c>
      <c r="J294" s="74" t="s">
        <v>299</v>
      </c>
      <c r="K294" s="74">
        <v>10</v>
      </c>
      <c r="L294" s="74" t="s">
        <v>299</v>
      </c>
      <c r="M294" s="74">
        <v>10</v>
      </c>
      <c r="N294" s="74" t="s">
        <v>299</v>
      </c>
      <c r="O294" s="74">
        <v>10</v>
      </c>
      <c r="P294" s="74" t="s">
        <v>299</v>
      </c>
      <c r="Q294" s="74">
        <v>10</v>
      </c>
      <c r="R294" s="74" t="s">
        <v>675</v>
      </c>
      <c r="S294" s="74">
        <f>VLOOKUP(R294,Sheet1!$B$2:$C$12,2,TRUE)</f>
        <v>7</v>
      </c>
      <c r="T294" s="75" t="s">
        <v>675</v>
      </c>
      <c r="U294" s="74">
        <f>VLOOKUP(T294,Sheet1!$B$2:$C$12,2,TRUE)</f>
        <v>7</v>
      </c>
      <c r="V294" s="74" t="str">
        <f>IFERROR(VLOOKUP($D294,'[1]Chi tiet'!$D$7:$L$389,8,0),0)</f>
        <v>A4</v>
      </c>
      <c r="W294" s="74">
        <f>VLOOKUP(V294,Sheet1!$B$2:$C$12,2,TRUE)</f>
        <v>7</v>
      </c>
      <c r="X294" s="74" t="str">
        <f>IFERROR(VLOOKUP($D294,'[2]Gui chi Quynh'!D$7:K$393,7,0),0)</f>
        <v>A4</v>
      </c>
      <c r="Y294" s="74">
        <f>VLOOKUP(X294,Sheet1!$B$2:$C$12,2,TRUE)</f>
        <v>7</v>
      </c>
      <c r="Z294" s="10" t="str">
        <f>IFERROR(VLOOKUP($D294,'[3]Chi tiet'!$D$7:$L$397,8,0),0)</f>
        <v>A4</v>
      </c>
      <c r="AA294" s="16">
        <f>VLOOKUP(Z294,[4]Sheet1!$B$2:$C$12,2,TRUE)</f>
        <v>7</v>
      </c>
      <c r="AB294" s="103">
        <f t="shared" ref="AB294:AB299" si="19">AVERAGE(F294:AA294)</f>
        <v>8.2727272727272734</v>
      </c>
      <c r="AC294" s="125" t="str">
        <f t="shared" si="18"/>
        <v>10A* + 1B*</v>
      </c>
      <c r="AD294" s="86" t="s">
        <v>1055</v>
      </c>
      <c r="AE294" s="69" t="s">
        <v>1055</v>
      </c>
      <c r="AF294" s="69" t="s">
        <v>1055</v>
      </c>
      <c r="AG294" s="71"/>
      <c r="AH294" s="83"/>
      <c r="AI294" s="77"/>
      <c r="AJ294" s="197" t="s">
        <v>1055</v>
      </c>
      <c r="AK294" s="77"/>
      <c r="AL294" s="71"/>
      <c r="AM294" s="74"/>
      <c r="AN294" s="126" t="str">
        <f t="shared" si="16"/>
        <v>10A* + 1B* + 0C* +  0D</v>
      </c>
    </row>
    <row r="295" spans="1:40" s="87" customFormat="1" ht="31.5" x14ac:dyDescent="0.25">
      <c r="A295" s="75" t="s">
        <v>579</v>
      </c>
      <c r="B295" s="75" t="s">
        <v>37</v>
      </c>
      <c r="C295" s="77" t="s">
        <v>77</v>
      </c>
      <c r="D295" s="74" t="s">
        <v>777</v>
      </c>
      <c r="E295" s="74" t="s">
        <v>649</v>
      </c>
      <c r="F295" s="74" t="s">
        <v>299</v>
      </c>
      <c r="G295" s="74">
        <v>10</v>
      </c>
      <c r="H295" s="73" t="s">
        <v>302</v>
      </c>
      <c r="I295" s="79">
        <v>6</v>
      </c>
      <c r="J295" s="74" t="s">
        <v>299</v>
      </c>
      <c r="K295" s="74">
        <v>10</v>
      </c>
      <c r="L295" s="74" t="s">
        <v>299</v>
      </c>
      <c r="M295" s="74">
        <v>10</v>
      </c>
      <c r="N295" s="74" t="s">
        <v>299</v>
      </c>
      <c r="O295" s="74">
        <v>10</v>
      </c>
      <c r="P295" s="74" t="s">
        <v>299</v>
      </c>
      <c r="Q295" s="74">
        <v>10</v>
      </c>
      <c r="R295" s="74" t="s">
        <v>675</v>
      </c>
      <c r="S295" s="74">
        <f>VLOOKUP(R295,Sheet1!$B$2:$C$12,2,TRUE)</f>
        <v>7</v>
      </c>
      <c r="T295" s="75" t="s">
        <v>675</v>
      </c>
      <c r="U295" s="74">
        <f>VLOOKUP(T295,Sheet1!$B$2:$C$12,2,TRUE)</f>
        <v>7</v>
      </c>
      <c r="V295" s="74" t="str">
        <f>IFERROR(VLOOKUP($D295,'[1]Chi tiet'!$D$7:$L$389,8,0),0)</f>
        <v>A4</v>
      </c>
      <c r="W295" s="74">
        <f>VLOOKUP(V295,Sheet1!$B$2:$C$12,2,TRUE)</f>
        <v>7</v>
      </c>
      <c r="X295" s="74" t="str">
        <f>IFERROR(VLOOKUP($D295,'[2]Gui chi Quynh'!D$7:K$393,7,0),0)</f>
        <v>A4</v>
      </c>
      <c r="Y295" s="74">
        <f>VLOOKUP(X295,Sheet1!$B$2:$C$12,2,TRUE)</f>
        <v>7</v>
      </c>
      <c r="Z295" s="10" t="str">
        <f>IFERROR(VLOOKUP($D295,'[3]Chi tiet'!$D$7:$L$397,8,0),0)</f>
        <v>A4</v>
      </c>
      <c r="AA295" s="16">
        <f>VLOOKUP(Z295,[4]Sheet1!$B$2:$C$12,2,TRUE)</f>
        <v>7</v>
      </c>
      <c r="AB295" s="103">
        <f t="shared" si="19"/>
        <v>8.2727272727272734</v>
      </c>
      <c r="AC295" s="125" t="str">
        <f t="shared" si="18"/>
        <v>10A* + 1B*</v>
      </c>
      <c r="AD295" s="86" t="s">
        <v>1055</v>
      </c>
      <c r="AE295" s="69" t="s">
        <v>1055</v>
      </c>
      <c r="AF295" s="69" t="s">
        <v>1055</v>
      </c>
      <c r="AG295" s="71"/>
      <c r="AH295" s="83"/>
      <c r="AI295" s="77"/>
      <c r="AJ295" s="197" t="s">
        <v>1055</v>
      </c>
      <c r="AK295" s="77"/>
      <c r="AL295" s="71"/>
      <c r="AM295" s="74"/>
      <c r="AN295" s="126" t="str">
        <f t="shared" si="16"/>
        <v>10A* + 1B* + 0C* +  0D</v>
      </c>
    </row>
    <row r="296" spans="1:40" s="87" customFormat="1" ht="31.5" x14ac:dyDescent="0.25">
      <c r="A296" s="75" t="s">
        <v>580</v>
      </c>
      <c r="B296" s="75" t="s">
        <v>320</v>
      </c>
      <c r="C296" s="77" t="s">
        <v>46</v>
      </c>
      <c r="D296" s="74" t="s">
        <v>788</v>
      </c>
      <c r="E296" s="74" t="s">
        <v>649</v>
      </c>
      <c r="F296" s="74" t="s">
        <v>299</v>
      </c>
      <c r="G296" s="74">
        <v>10</v>
      </c>
      <c r="H296" s="74" t="s">
        <v>299</v>
      </c>
      <c r="I296" s="74">
        <v>10</v>
      </c>
      <c r="J296" s="74" t="s">
        <v>299</v>
      </c>
      <c r="K296" s="74">
        <v>10</v>
      </c>
      <c r="L296" s="73" t="s">
        <v>302</v>
      </c>
      <c r="M296" s="79">
        <v>6</v>
      </c>
      <c r="N296" s="74" t="s">
        <v>299</v>
      </c>
      <c r="O296" s="74">
        <v>10</v>
      </c>
      <c r="P296" s="74" t="s">
        <v>299</v>
      </c>
      <c r="Q296" s="74">
        <v>10</v>
      </c>
      <c r="R296" s="74" t="s">
        <v>675</v>
      </c>
      <c r="S296" s="74">
        <f>VLOOKUP(R296,Sheet1!$B$2:$C$12,2,TRUE)</f>
        <v>7</v>
      </c>
      <c r="T296" s="75" t="s">
        <v>675</v>
      </c>
      <c r="U296" s="74">
        <f>VLOOKUP(T296,Sheet1!$B$2:$C$12,2,TRUE)</f>
        <v>7</v>
      </c>
      <c r="V296" s="74" t="str">
        <f>IFERROR(VLOOKUP($D296,'[1]Chi tiet'!$D$7:$L$389,8,0),0)</f>
        <v>A4</v>
      </c>
      <c r="W296" s="74">
        <f>VLOOKUP(V296,Sheet1!$B$2:$C$12,2,TRUE)</f>
        <v>7</v>
      </c>
      <c r="X296" s="74" t="str">
        <f>IFERROR(VLOOKUP($D296,'[2]Gui chi Quynh'!D$7:K$393,7,0),0)</f>
        <v>A4</v>
      </c>
      <c r="Y296" s="74">
        <f>VLOOKUP(X296,Sheet1!$B$2:$C$12,2,TRUE)</f>
        <v>7</v>
      </c>
      <c r="Z296" s="10" t="str">
        <f>IFERROR(VLOOKUP($D296,'[3]Chi tiet'!$D$7:$L$397,8,0),0)</f>
        <v>A4</v>
      </c>
      <c r="AA296" s="16">
        <f>VLOOKUP(Z296,[4]Sheet1!$B$2:$C$12,2,TRUE)</f>
        <v>7</v>
      </c>
      <c r="AB296" s="103">
        <f t="shared" si="19"/>
        <v>8.2727272727272734</v>
      </c>
      <c r="AC296" s="125" t="str">
        <f t="shared" si="18"/>
        <v>10A* + 1B*</v>
      </c>
      <c r="AD296" s="74" t="s">
        <v>1055</v>
      </c>
      <c r="AE296" s="69" t="s">
        <v>1055</v>
      </c>
      <c r="AF296" s="69" t="s">
        <v>1055</v>
      </c>
      <c r="AG296" s="71"/>
      <c r="AH296" s="83"/>
      <c r="AI296" s="77"/>
      <c r="AJ296" s="197" t="s">
        <v>1055</v>
      </c>
      <c r="AK296" s="77"/>
      <c r="AL296" s="71"/>
      <c r="AM296" s="74" t="s">
        <v>1121</v>
      </c>
      <c r="AN296" s="126" t="str">
        <f t="shared" si="16"/>
        <v>10A* + 1B* + 0C* +  0D</v>
      </c>
    </row>
    <row r="297" spans="1:40" s="87" customFormat="1" ht="28.15" customHeight="1" x14ac:dyDescent="0.25">
      <c r="A297" s="75" t="s">
        <v>581</v>
      </c>
      <c r="B297" s="75" t="s">
        <v>307</v>
      </c>
      <c r="C297" s="77" t="s">
        <v>650</v>
      </c>
      <c r="D297" s="74" t="s">
        <v>795</v>
      </c>
      <c r="E297" s="74" t="s">
        <v>10</v>
      </c>
      <c r="F297" s="74" t="s">
        <v>299</v>
      </c>
      <c r="G297" s="74">
        <v>10</v>
      </c>
      <c r="H297" s="74" t="s">
        <v>299</v>
      </c>
      <c r="I297" s="74">
        <v>10</v>
      </c>
      <c r="J297" s="74" t="s">
        <v>299</v>
      </c>
      <c r="K297" s="74">
        <v>10</v>
      </c>
      <c r="L297" s="73" t="s">
        <v>302</v>
      </c>
      <c r="M297" s="79">
        <v>6</v>
      </c>
      <c r="N297" s="74" t="s">
        <v>299</v>
      </c>
      <c r="O297" s="74">
        <v>10</v>
      </c>
      <c r="P297" s="74" t="s">
        <v>299</v>
      </c>
      <c r="Q297" s="74">
        <v>10</v>
      </c>
      <c r="R297" s="74" t="s">
        <v>673</v>
      </c>
      <c r="S297" s="74">
        <f>VLOOKUP(R297,Sheet1!$B$2:$C$12,2,TRUE)</f>
        <v>9</v>
      </c>
      <c r="T297" s="75" t="s">
        <v>673</v>
      </c>
      <c r="U297" s="74">
        <f>VLOOKUP(T297,Sheet1!$B$2:$C$12,2,TRUE)</f>
        <v>9</v>
      </c>
      <c r="V297" s="74" t="str">
        <f>IFERROR(VLOOKUP($D297,'[1]Chi tiet'!$D$7:$L$389,8,0),0)</f>
        <v>A1</v>
      </c>
      <c r="W297" s="74">
        <f>VLOOKUP(V297,Sheet1!$B$2:$C$12,2,TRUE)</f>
        <v>10</v>
      </c>
      <c r="X297" s="74" t="str">
        <f>IFERROR(VLOOKUP($D297,'[2]Gui chi Quynh'!D$7:K$393,7,0),0)</f>
        <v>A1</v>
      </c>
      <c r="Y297" s="74">
        <f>VLOOKUP(X297,Sheet1!$B$2:$C$12,2,TRUE)</f>
        <v>10</v>
      </c>
      <c r="Z297" s="10" t="str">
        <f>IFERROR(VLOOKUP($D297,'[3]Chi tiet'!$D$7:$L$397,8,0),0)</f>
        <v>A1</v>
      </c>
      <c r="AA297" s="16">
        <f>VLOOKUP(Z297,[4]Sheet1!$B$2:$C$12,2,TRUE)</f>
        <v>10</v>
      </c>
      <c r="AB297" s="103">
        <f t="shared" si="19"/>
        <v>9.454545454545455</v>
      </c>
      <c r="AC297" s="125" t="str">
        <f t="shared" si="18"/>
        <v>10A* + 1B*</v>
      </c>
      <c r="AD297" s="86" t="s">
        <v>1055</v>
      </c>
      <c r="AE297" s="86" t="s">
        <v>1055</v>
      </c>
      <c r="AF297" s="86" t="s">
        <v>1055</v>
      </c>
      <c r="AG297" s="83"/>
      <c r="AH297" s="86" t="s">
        <v>1055</v>
      </c>
      <c r="AI297" s="77"/>
      <c r="AJ297" s="193" t="s">
        <v>1055</v>
      </c>
      <c r="AK297" s="77"/>
      <c r="AL297" s="83"/>
      <c r="AM297" s="74"/>
      <c r="AN297" s="126" t="str">
        <f t="shared" si="16"/>
        <v>10A* + 1B* + 0C* +  0D</v>
      </c>
    </row>
    <row r="298" spans="1:40" s="87" customFormat="1" ht="31.5" x14ac:dyDescent="0.25">
      <c r="A298" s="75" t="s">
        <v>582</v>
      </c>
      <c r="B298" s="75" t="s">
        <v>309</v>
      </c>
      <c r="C298" s="77" t="s">
        <v>99</v>
      </c>
      <c r="D298" s="74" t="s">
        <v>797</v>
      </c>
      <c r="E298" s="74" t="s">
        <v>10</v>
      </c>
      <c r="F298" s="74" t="s">
        <v>299</v>
      </c>
      <c r="G298" s="74">
        <v>10</v>
      </c>
      <c r="H298" s="74" t="s">
        <v>299</v>
      </c>
      <c r="I298" s="74">
        <v>10</v>
      </c>
      <c r="J298" s="74" t="s">
        <v>299</v>
      </c>
      <c r="K298" s="74">
        <v>10</v>
      </c>
      <c r="L298" s="74" t="s">
        <v>299</v>
      </c>
      <c r="M298" s="74">
        <v>10</v>
      </c>
      <c r="N298" s="73" t="s">
        <v>302</v>
      </c>
      <c r="O298" s="79">
        <v>6</v>
      </c>
      <c r="P298" s="74" t="s">
        <v>299</v>
      </c>
      <c r="Q298" s="74">
        <v>10</v>
      </c>
      <c r="R298" s="74" t="s">
        <v>675</v>
      </c>
      <c r="S298" s="74">
        <f>VLOOKUP(R298,Sheet1!$B$2:$C$12,2,TRUE)</f>
        <v>7</v>
      </c>
      <c r="T298" s="75" t="s">
        <v>675</v>
      </c>
      <c r="U298" s="74">
        <f>VLOOKUP(T298,Sheet1!$B$2:$C$12,2,TRUE)</f>
        <v>7</v>
      </c>
      <c r="V298" s="74" t="str">
        <f>IFERROR(VLOOKUP($D298,'[1]Chi tiet'!$D$7:$L$389,8,0),0)</f>
        <v>A4</v>
      </c>
      <c r="W298" s="74">
        <f>VLOOKUP(V298,Sheet1!$B$2:$C$12,2,TRUE)</f>
        <v>7</v>
      </c>
      <c r="X298" s="74" t="str">
        <f>IFERROR(VLOOKUP($D298,'[2]Gui chi Quynh'!D$7:K$393,7,0),0)</f>
        <v>A3</v>
      </c>
      <c r="Y298" s="74">
        <f>VLOOKUP(X298,Sheet1!$B$2:$C$12,2,TRUE)</f>
        <v>8</v>
      </c>
      <c r="Z298" s="10" t="str">
        <f>IFERROR(VLOOKUP($D298,'[3]Chi tiet'!$D$7:$L$397,8,0),0)</f>
        <v>A3</v>
      </c>
      <c r="AA298" s="16">
        <f>VLOOKUP(Z298,[4]Sheet1!$B$2:$C$12,2,TRUE)</f>
        <v>8</v>
      </c>
      <c r="AB298" s="103">
        <f t="shared" si="19"/>
        <v>8.454545454545455</v>
      </c>
      <c r="AC298" s="125" t="str">
        <f t="shared" si="18"/>
        <v>10A* + 1B*</v>
      </c>
      <c r="AD298" s="86" t="s">
        <v>1055</v>
      </c>
      <c r="AE298" s="86" t="s">
        <v>1055</v>
      </c>
      <c r="AF298" s="86" t="s">
        <v>1055</v>
      </c>
      <c r="AG298" s="83"/>
      <c r="AH298" s="83"/>
      <c r="AI298" s="77"/>
      <c r="AJ298" s="193" t="s">
        <v>1055</v>
      </c>
      <c r="AK298" s="77"/>
      <c r="AL298" s="83"/>
      <c r="AM298" s="74"/>
      <c r="AN298" s="126" t="str">
        <f t="shared" si="16"/>
        <v>10A* + 1B* + 0C* +  0D</v>
      </c>
    </row>
    <row r="299" spans="1:40" s="87" customFormat="1" ht="26.45" customHeight="1" x14ac:dyDescent="0.25">
      <c r="A299" s="75" t="s">
        <v>583</v>
      </c>
      <c r="B299" s="75" t="s">
        <v>27</v>
      </c>
      <c r="C299" s="77" t="s">
        <v>97</v>
      </c>
      <c r="D299" s="74" t="s">
        <v>806</v>
      </c>
      <c r="E299" s="74" t="s">
        <v>10</v>
      </c>
      <c r="F299" s="74" t="s">
        <v>299</v>
      </c>
      <c r="G299" s="74">
        <v>10</v>
      </c>
      <c r="H299" s="74" t="s">
        <v>299</v>
      </c>
      <c r="I299" s="74">
        <v>10</v>
      </c>
      <c r="J299" s="74" t="s">
        <v>299</v>
      </c>
      <c r="K299" s="74">
        <v>10</v>
      </c>
      <c r="L299" s="73" t="s">
        <v>301</v>
      </c>
      <c r="M299" s="79">
        <v>4</v>
      </c>
      <c r="N299" s="74" t="s">
        <v>299</v>
      </c>
      <c r="O299" s="74">
        <v>10</v>
      </c>
      <c r="P299" s="74" t="s">
        <v>299</v>
      </c>
      <c r="Q299" s="74">
        <v>10</v>
      </c>
      <c r="R299" s="74" t="s">
        <v>675</v>
      </c>
      <c r="S299" s="74">
        <f>VLOOKUP(R299,Sheet1!$B$2:$C$12,2,TRUE)</f>
        <v>7</v>
      </c>
      <c r="T299" s="75" t="s">
        <v>674</v>
      </c>
      <c r="U299" s="74">
        <f>VLOOKUP(T299,Sheet1!$B$2:$C$12,2,TRUE)</f>
        <v>8</v>
      </c>
      <c r="V299" s="74" t="str">
        <f>IFERROR(VLOOKUP($D299,'[1]Chi tiet'!$D$7:$L$389,8,0),0)</f>
        <v>A3</v>
      </c>
      <c r="W299" s="74">
        <f>VLOOKUP(V299,Sheet1!$B$2:$C$12,2,TRUE)</f>
        <v>8</v>
      </c>
      <c r="X299" s="74" t="str">
        <f>IFERROR(VLOOKUP($D299,'[2]Gui chi Quynh'!D$7:K$393,7,0),0)</f>
        <v>A3</v>
      </c>
      <c r="Y299" s="74">
        <f>VLOOKUP(X299,Sheet1!$B$2:$C$12,2,TRUE)</f>
        <v>8</v>
      </c>
      <c r="Z299" s="10" t="str">
        <f>IFERROR(VLOOKUP($D299,'[3]Chi tiet'!$D$7:$L$397,8,0),0)</f>
        <v>A4</v>
      </c>
      <c r="AA299" s="16">
        <f>VLOOKUP(Z299,[4]Sheet1!$B$2:$C$12,2,TRUE)</f>
        <v>7</v>
      </c>
      <c r="AB299" s="103">
        <f t="shared" si="19"/>
        <v>8.3636363636363633</v>
      </c>
      <c r="AC299" s="125" t="s">
        <v>1134</v>
      </c>
      <c r="AD299" s="74" t="s">
        <v>1055</v>
      </c>
      <c r="AE299" s="74" t="s">
        <v>1055</v>
      </c>
      <c r="AF299" s="74" t="s">
        <v>1055</v>
      </c>
      <c r="AG299" s="83"/>
      <c r="AH299" s="83"/>
      <c r="AI299" s="77"/>
      <c r="AJ299" s="194" t="s">
        <v>1055</v>
      </c>
      <c r="AK299" s="77"/>
      <c r="AL299" s="83"/>
      <c r="AM299" s="74"/>
      <c r="AN299" s="126" t="str">
        <f t="shared" si="16"/>
        <v>10A* + 0B* + 1C* +  0D</v>
      </c>
    </row>
    <row r="300" spans="1:40" s="87" customFormat="1" ht="33" x14ac:dyDescent="0.25">
      <c r="A300" s="75" t="s">
        <v>584</v>
      </c>
      <c r="B300" s="75" t="s">
        <v>316</v>
      </c>
      <c r="C300" s="38" t="s">
        <v>686</v>
      </c>
      <c r="D300" s="39" t="s">
        <v>817</v>
      </c>
      <c r="E300" s="74" t="s">
        <v>10</v>
      </c>
      <c r="F300" s="74" t="s">
        <v>299</v>
      </c>
      <c r="G300" s="74">
        <v>10</v>
      </c>
      <c r="H300" s="74" t="s">
        <v>299</v>
      </c>
      <c r="I300" s="74">
        <v>10</v>
      </c>
      <c r="J300" s="74" t="s">
        <v>299</v>
      </c>
      <c r="K300" s="74">
        <v>10</v>
      </c>
      <c r="L300" s="74" t="s">
        <v>299</v>
      </c>
      <c r="M300" s="74">
        <v>10</v>
      </c>
      <c r="N300" s="74" t="s">
        <v>299</v>
      </c>
      <c r="O300" s="74">
        <v>10</v>
      </c>
      <c r="P300" s="74" t="s">
        <v>299</v>
      </c>
      <c r="Q300" s="74">
        <v>10</v>
      </c>
      <c r="R300" s="74" t="s">
        <v>675</v>
      </c>
      <c r="S300" s="74">
        <f>VLOOKUP(R300,Sheet1!$B$2:$C$12,2,TRUE)</f>
        <v>7</v>
      </c>
      <c r="T300" s="75" t="s">
        <v>675</v>
      </c>
      <c r="U300" s="74">
        <f>VLOOKUP(T300,Sheet1!$B$2:$C$12,2,TRUE)</f>
        <v>7</v>
      </c>
      <c r="V300" s="73" t="str">
        <f>IFERROR(VLOOKUP($D300,'[1]Chi tiet'!$D$7:$L$389,8,0),0)</f>
        <v>B1</v>
      </c>
      <c r="W300" s="74">
        <f>VLOOKUP(V300,Sheet1!$B$2:$C$12,2,TRUE)</f>
        <v>6</v>
      </c>
      <c r="X300" s="74" t="str">
        <f>IFERROR(VLOOKUP($D300,'[2]Gui chi Quynh'!D$7:K$393,7,0),0)</f>
        <v>A4</v>
      </c>
      <c r="Y300" s="74">
        <f>VLOOKUP(X300,Sheet1!$B$2:$C$12,2,TRUE)</f>
        <v>7</v>
      </c>
      <c r="Z300" s="10" t="str">
        <f>IFERROR(VLOOKUP($D300,'[3]Chi tiet'!$D$7:$L$397,8,0),0)</f>
        <v>A4</v>
      </c>
      <c r="AA300" s="16">
        <f>VLOOKUP(Z300,[4]Sheet1!$B$2:$C$12,2,TRUE)</f>
        <v>7</v>
      </c>
      <c r="AB300" s="103">
        <f t="shared" ref="AB300:AB312" si="20">AVERAGE(F300:AA300)</f>
        <v>8.545454545454545</v>
      </c>
      <c r="AC300" s="125" t="str">
        <f t="shared" si="18"/>
        <v>10A* + 1B*</v>
      </c>
      <c r="AD300" s="74" t="s">
        <v>1055</v>
      </c>
      <c r="AE300" s="74" t="s">
        <v>1055</v>
      </c>
      <c r="AF300" s="74" t="s">
        <v>1055</v>
      </c>
      <c r="AG300" s="83"/>
      <c r="AH300" s="83"/>
      <c r="AI300" s="77"/>
      <c r="AJ300" s="194" t="s">
        <v>1055</v>
      </c>
      <c r="AK300" s="77"/>
      <c r="AL300" s="83"/>
      <c r="AM300" s="74"/>
      <c r="AN300" s="126" t="str">
        <f t="shared" si="16"/>
        <v>10A* + 1B* + 0C* +  0D</v>
      </c>
    </row>
    <row r="301" spans="1:40" s="87" customFormat="1" ht="33" x14ac:dyDescent="0.25">
      <c r="A301" s="75" t="s">
        <v>585</v>
      </c>
      <c r="B301" s="75" t="s">
        <v>319</v>
      </c>
      <c r="C301" s="38" t="s">
        <v>687</v>
      </c>
      <c r="D301" s="39" t="s">
        <v>820</v>
      </c>
      <c r="E301" s="74" t="s">
        <v>10</v>
      </c>
      <c r="F301" s="74" t="s">
        <v>299</v>
      </c>
      <c r="G301" s="74">
        <v>10</v>
      </c>
      <c r="H301" s="74" t="s">
        <v>299</v>
      </c>
      <c r="I301" s="74">
        <v>10</v>
      </c>
      <c r="J301" s="74" t="s">
        <v>299</v>
      </c>
      <c r="K301" s="74">
        <v>10</v>
      </c>
      <c r="L301" s="74" t="s">
        <v>299</v>
      </c>
      <c r="M301" s="74">
        <v>10</v>
      </c>
      <c r="N301" s="74" t="s">
        <v>299</v>
      </c>
      <c r="O301" s="74">
        <v>10</v>
      </c>
      <c r="P301" s="74" t="s">
        <v>299</v>
      </c>
      <c r="Q301" s="74">
        <v>10</v>
      </c>
      <c r="R301" s="73" t="s">
        <v>676</v>
      </c>
      <c r="S301" s="74">
        <f>VLOOKUP(R301,Sheet1!$B$2:$C$12,2,TRUE)</f>
        <v>6</v>
      </c>
      <c r="T301" s="75" t="s">
        <v>675</v>
      </c>
      <c r="U301" s="74">
        <f>VLOOKUP(T301,Sheet1!$B$2:$C$12,2,TRUE)</f>
        <v>7</v>
      </c>
      <c r="V301" s="74" t="str">
        <f>IFERROR(VLOOKUP($D301,'[1]Chi tiet'!$D$7:$L$389,8,0),0)</f>
        <v>A4</v>
      </c>
      <c r="W301" s="74">
        <f>VLOOKUP(V301,Sheet1!$B$2:$C$12,2,TRUE)</f>
        <v>7</v>
      </c>
      <c r="X301" s="74" t="str">
        <f>IFERROR(VLOOKUP($D301,'[2]Gui chi Quynh'!D$7:K$393,7,0),0)</f>
        <v>A4</v>
      </c>
      <c r="Y301" s="74">
        <f>VLOOKUP(X301,Sheet1!$B$2:$C$12,2,TRUE)</f>
        <v>7</v>
      </c>
      <c r="Z301" s="10" t="str">
        <f>IFERROR(VLOOKUP($D301,'[3]Chi tiet'!$D$7:$L$397,8,0),0)</f>
        <v>A4</v>
      </c>
      <c r="AA301" s="16">
        <f>VLOOKUP(Z301,[4]Sheet1!$B$2:$C$12,2,TRUE)</f>
        <v>7</v>
      </c>
      <c r="AB301" s="103">
        <f t="shared" si="20"/>
        <v>8.545454545454545</v>
      </c>
      <c r="AC301" s="125" t="str">
        <f t="shared" si="18"/>
        <v>10A* + 1B*</v>
      </c>
      <c r="AD301" s="74" t="s">
        <v>1055</v>
      </c>
      <c r="AE301" s="74" t="s">
        <v>1054</v>
      </c>
      <c r="AF301" s="74" t="s">
        <v>1055</v>
      </c>
      <c r="AG301" s="83"/>
      <c r="AH301" s="88"/>
      <c r="AI301" s="77"/>
      <c r="AJ301" s="194" t="s">
        <v>1055</v>
      </c>
      <c r="AK301" s="77"/>
      <c r="AL301" s="83"/>
      <c r="AM301" s="74"/>
      <c r="AN301" s="126" t="str">
        <f t="shared" si="16"/>
        <v>10A* + 1B* + 0C* +  0D</v>
      </c>
    </row>
    <row r="302" spans="1:40" s="87" customFormat="1" ht="31.5" x14ac:dyDescent="0.25">
      <c r="A302" s="75" t="s">
        <v>586</v>
      </c>
      <c r="B302" s="75" t="s">
        <v>309</v>
      </c>
      <c r="C302" s="77" t="s">
        <v>120</v>
      </c>
      <c r="D302" s="74" t="s">
        <v>830</v>
      </c>
      <c r="E302" s="74" t="s">
        <v>249</v>
      </c>
      <c r="F302" s="73" t="s">
        <v>302</v>
      </c>
      <c r="G302" s="79">
        <v>6</v>
      </c>
      <c r="H302" s="74" t="s">
        <v>299</v>
      </c>
      <c r="I302" s="74">
        <v>10</v>
      </c>
      <c r="J302" s="74" t="s">
        <v>299</v>
      </c>
      <c r="K302" s="74">
        <v>10</v>
      </c>
      <c r="L302" s="74" t="s">
        <v>299</v>
      </c>
      <c r="M302" s="74">
        <v>10</v>
      </c>
      <c r="N302" s="74" t="s">
        <v>299</v>
      </c>
      <c r="O302" s="74">
        <v>10</v>
      </c>
      <c r="P302" s="74" t="s">
        <v>299</v>
      </c>
      <c r="Q302" s="74">
        <v>10</v>
      </c>
      <c r="R302" s="74" t="s">
        <v>674</v>
      </c>
      <c r="S302" s="74">
        <f>VLOOKUP(R302,Sheet1!$B$2:$C$12,2,TRUE)</f>
        <v>8</v>
      </c>
      <c r="T302" s="75" t="s">
        <v>674</v>
      </c>
      <c r="U302" s="74">
        <f>VLOOKUP(T302,Sheet1!$B$2:$C$12,2,TRUE)</f>
        <v>8</v>
      </c>
      <c r="V302" s="74" t="str">
        <f>IFERROR(VLOOKUP($D302,'[1]Chi tiet'!$D$7:$L$389,8,0),0)</f>
        <v>A3</v>
      </c>
      <c r="W302" s="74">
        <f>VLOOKUP(V302,Sheet1!$B$2:$C$12,2,TRUE)</f>
        <v>8</v>
      </c>
      <c r="X302" s="74" t="str">
        <f>IFERROR(VLOOKUP($D302,'[2]Gui chi Quynh'!D$7:K$393,7,0),0)</f>
        <v>A2</v>
      </c>
      <c r="Y302" s="74">
        <f>VLOOKUP(X302,Sheet1!$B$2:$C$12,2,TRUE)</f>
        <v>9</v>
      </c>
      <c r="Z302" s="10" t="str">
        <f>IFERROR(VLOOKUP($D302,'[3]Chi tiet'!$D$7:$L$397,8,0),0)</f>
        <v>A4</v>
      </c>
      <c r="AA302" s="16">
        <f>VLOOKUP(Z302,[4]Sheet1!$B$2:$C$12,2,TRUE)</f>
        <v>7</v>
      </c>
      <c r="AB302" s="103">
        <f t="shared" si="20"/>
        <v>8.7272727272727266</v>
      </c>
      <c r="AC302" s="125" t="str">
        <f t="shared" si="18"/>
        <v>10A* + 1B*</v>
      </c>
      <c r="AD302" s="74" t="s">
        <v>1055</v>
      </c>
      <c r="AE302" s="74" t="s">
        <v>1055</v>
      </c>
      <c r="AF302" s="74" t="s">
        <v>1055</v>
      </c>
      <c r="AG302" s="84"/>
      <c r="AH302" s="84"/>
      <c r="AI302" s="77"/>
      <c r="AJ302" s="194" t="s">
        <v>1055</v>
      </c>
      <c r="AK302" s="77"/>
      <c r="AL302" s="84"/>
      <c r="AM302" s="74"/>
      <c r="AN302" s="126" t="str">
        <f t="shared" si="16"/>
        <v>10A* + 1B* + 0C* +  0D</v>
      </c>
    </row>
    <row r="303" spans="1:40" s="87" customFormat="1" ht="31.5" x14ac:dyDescent="0.25">
      <c r="A303" s="75" t="s">
        <v>587</v>
      </c>
      <c r="B303" s="75" t="s">
        <v>312</v>
      </c>
      <c r="C303" s="77" t="s">
        <v>110</v>
      </c>
      <c r="D303" s="74" t="s">
        <v>833</v>
      </c>
      <c r="E303" s="74" t="s">
        <v>249</v>
      </c>
      <c r="F303" s="73" t="s">
        <v>302</v>
      </c>
      <c r="G303" s="79">
        <v>6</v>
      </c>
      <c r="H303" s="74" t="s">
        <v>299</v>
      </c>
      <c r="I303" s="74">
        <v>10</v>
      </c>
      <c r="J303" s="74" t="s">
        <v>299</v>
      </c>
      <c r="K303" s="74">
        <v>10</v>
      </c>
      <c r="L303" s="74" t="s">
        <v>299</v>
      </c>
      <c r="M303" s="74">
        <v>10</v>
      </c>
      <c r="N303" s="74" t="s">
        <v>299</v>
      </c>
      <c r="O303" s="74">
        <v>10</v>
      </c>
      <c r="P303" s="74" t="s">
        <v>299</v>
      </c>
      <c r="Q303" s="74">
        <v>10</v>
      </c>
      <c r="R303" s="74" t="s">
        <v>675</v>
      </c>
      <c r="S303" s="74">
        <f>VLOOKUP(R303,Sheet1!$B$2:$C$12,2,TRUE)</f>
        <v>7</v>
      </c>
      <c r="T303" s="75" t="s">
        <v>674</v>
      </c>
      <c r="U303" s="74">
        <f>VLOOKUP(T303,Sheet1!$B$2:$C$12,2,TRUE)</f>
        <v>8</v>
      </c>
      <c r="V303" s="74" t="str">
        <f>IFERROR(VLOOKUP($D303,'[1]Chi tiet'!$D$7:$L$389,8,0),0)</f>
        <v>A3</v>
      </c>
      <c r="W303" s="74">
        <f>VLOOKUP(V303,Sheet1!$B$2:$C$12,2,TRUE)</f>
        <v>8</v>
      </c>
      <c r="X303" s="74" t="str">
        <f>IFERROR(VLOOKUP($D303,'[2]Gui chi Quynh'!D$7:K$393,7,0),0)</f>
        <v>A3</v>
      </c>
      <c r="Y303" s="74">
        <f>VLOOKUP(X303,Sheet1!$B$2:$C$12,2,TRUE)</f>
        <v>8</v>
      </c>
      <c r="Z303" s="10" t="str">
        <f>IFERROR(VLOOKUP($D303,'[3]Chi tiet'!$D$7:$L$397,8,0),0)</f>
        <v>A4</v>
      </c>
      <c r="AA303" s="16">
        <f>VLOOKUP(Z303,[4]Sheet1!$B$2:$C$12,2,TRUE)</f>
        <v>7</v>
      </c>
      <c r="AB303" s="103">
        <f t="shared" si="20"/>
        <v>8.545454545454545</v>
      </c>
      <c r="AC303" s="125" t="str">
        <f t="shared" si="18"/>
        <v>10A* + 1B*</v>
      </c>
      <c r="AD303" s="74" t="s">
        <v>1055</v>
      </c>
      <c r="AE303" s="74" t="s">
        <v>1054</v>
      </c>
      <c r="AF303" s="74" t="s">
        <v>1055</v>
      </c>
      <c r="AG303" s="84"/>
      <c r="AH303" s="84"/>
      <c r="AI303" s="77"/>
      <c r="AJ303" s="194" t="s">
        <v>1055</v>
      </c>
      <c r="AK303" s="77"/>
      <c r="AL303" s="84"/>
      <c r="AM303" s="74"/>
      <c r="AN303" s="126" t="str">
        <f t="shared" si="16"/>
        <v>10A* + 1B* + 0C* +  0D</v>
      </c>
    </row>
    <row r="304" spans="1:40" s="87" customFormat="1" ht="31.5" x14ac:dyDescent="0.25">
      <c r="A304" s="75" t="s">
        <v>588</v>
      </c>
      <c r="B304" s="75" t="s">
        <v>23</v>
      </c>
      <c r="C304" s="77" t="s">
        <v>115</v>
      </c>
      <c r="D304" s="74" t="s">
        <v>837</v>
      </c>
      <c r="E304" s="74" t="s">
        <v>249</v>
      </c>
      <c r="F304" s="73" t="s">
        <v>301</v>
      </c>
      <c r="G304" s="79">
        <v>4</v>
      </c>
      <c r="H304" s="74" t="s">
        <v>299</v>
      </c>
      <c r="I304" s="74">
        <v>10</v>
      </c>
      <c r="J304" s="74" t="s">
        <v>299</v>
      </c>
      <c r="K304" s="74">
        <v>10</v>
      </c>
      <c r="L304" s="74" t="s">
        <v>299</v>
      </c>
      <c r="M304" s="74">
        <v>10</v>
      </c>
      <c r="N304" s="74" t="s">
        <v>299</v>
      </c>
      <c r="O304" s="74">
        <v>10</v>
      </c>
      <c r="P304" s="74" t="s">
        <v>299</v>
      </c>
      <c r="Q304" s="74">
        <v>10</v>
      </c>
      <c r="R304" s="74" t="s">
        <v>675</v>
      </c>
      <c r="S304" s="74">
        <f>VLOOKUP(R304,Sheet1!$B$2:$C$12,2,TRUE)</f>
        <v>7</v>
      </c>
      <c r="T304" s="75" t="s">
        <v>675</v>
      </c>
      <c r="U304" s="74">
        <f>VLOOKUP(T304,Sheet1!$B$2:$C$12,2,TRUE)</f>
        <v>7</v>
      </c>
      <c r="V304" s="74" t="str">
        <f>IFERROR(VLOOKUP($D304,'[1]Chi tiet'!$D$7:$L$389,8,0),0)</f>
        <v>A4</v>
      </c>
      <c r="W304" s="74">
        <f>VLOOKUP(V304,Sheet1!$B$2:$C$12,2,TRUE)</f>
        <v>7</v>
      </c>
      <c r="X304" s="74" t="str">
        <f>IFERROR(VLOOKUP($D304,'[2]Gui chi Quynh'!D$7:K$393,7,0),0)</f>
        <v>A3</v>
      </c>
      <c r="Y304" s="74">
        <f>VLOOKUP(X304,Sheet1!$B$2:$C$12,2,TRUE)</f>
        <v>8</v>
      </c>
      <c r="Z304" s="10" t="str">
        <f>IFERROR(VLOOKUP($D304,'[3]Chi tiet'!$D$7:$L$397,8,0),0)</f>
        <v>A4</v>
      </c>
      <c r="AA304" s="16">
        <f>VLOOKUP(Z304,[4]Sheet1!$B$2:$C$12,2,TRUE)</f>
        <v>7</v>
      </c>
      <c r="AB304" s="103">
        <f t="shared" si="20"/>
        <v>8.1818181818181817</v>
      </c>
      <c r="AC304" s="125" t="s">
        <v>1134</v>
      </c>
      <c r="AD304" s="74" t="s">
        <v>1055</v>
      </c>
      <c r="AE304" s="74" t="s">
        <v>1055</v>
      </c>
      <c r="AF304" s="74" t="s">
        <v>1055</v>
      </c>
      <c r="AG304" s="84"/>
      <c r="AH304" s="84"/>
      <c r="AI304" s="77"/>
      <c r="AJ304" s="194" t="s">
        <v>1055</v>
      </c>
      <c r="AK304" s="77"/>
      <c r="AL304" s="84"/>
      <c r="AM304" s="74"/>
      <c r="AN304" s="126" t="str">
        <f t="shared" si="16"/>
        <v>10A* + 0B* + 1C* +  0D</v>
      </c>
    </row>
    <row r="305" spans="1:40" s="87" customFormat="1" ht="31.5" x14ac:dyDescent="0.25">
      <c r="A305" s="75" t="s">
        <v>589</v>
      </c>
      <c r="B305" s="75" t="s">
        <v>27</v>
      </c>
      <c r="C305" s="77" t="s">
        <v>117</v>
      </c>
      <c r="D305" s="74" t="s">
        <v>839</v>
      </c>
      <c r="E305" s="74" t="s">
        <v>249</v>
      </c>
      <c r="F305" s="74" t="s">
        <v>299</v>
      </c>
      <c r="G305" s="74">
        <v>10</v>
      </c>
      <c r="H305" s="74" t="s">
        <v>299</v>
      </c>
      <c r="I305" s="74">
        <v>10</v>
      </c>
      <c r="J305" s="74" t="s">
        <v>299</v>
      </c>
      <c r="K305" s="74">
        <v>10</v>
      </c>
      <c r="L305" s="74" t="s">
        <v>299</v>
      </c>
      <c r="M305" s="74">
        <v>10</v>
      </c>
      <c r="N305" s="74" t="s">
        <v>299</v>
      </c>
      <c r="O305" s="74">
        <v>10</v>
      </c>
      <c r="P305" s="74" t="s">
        <v>299</v>
      </c>
      <c r="Q305" s="74">
        <v>10</v>
      </c>
      <c r="R305" s="74" t="s">
        <v>675</v>
      </c>
      <c r="S305" s="74">
        <f>VLOOKUP(R305,Sheet1!$B$2:$C$12,2,TRUE)</f>
        <v>7</v>
      </c>
      <c r="T305" s="75" t="s">
        <v>675</v>
      </c>
      <c r="U305" s="74">
        <f>VLOOKUP(T305,Sheet1!$B$2:$C$12,2,TRUE)</f>
        <v>7</v>
      </c>
      <c r="V305" s="74" t="str">
        <f>IFERROR(VLOOKUP($D305,'[1]Chi tiet'!$D$7:$L$389,8,0),0)</f>
        <v>A4</v>
      </c>
      <c r="W305" s="74">
        <f>VLOOKUP(V305,Sheet1!$B$2:$C$12,2,TRUE)</f>
        <v>7</v>
      </c>
      <c r="X305" s="73" t="str">
        <f>IFERROR(VLOOKUP($D305,'[2]Gui chi Quynh'!D$7:K$393,7,0),0)</f>
        <v>B1</v>
      </c>
      <c r="Y305" s="74">
        <f>VLOOKUP(X305,Sheet1!$B$2:$C$12,2,TRUE)</f>
        <v>6</v>
      </c>
      <c r="Z305" s="10" t="str">
        <f>IFERROR(VLOOKUP($D305,'[3]Chi tiet'!$D$7:$L$397,8,0),0)</f>
        <v>A4</v>
      </c>
      <c r="AA305" s="16">
        <f>VLOOKUP(Z305,[4]Sheet1!$B$2:$C$12,2,TRUE)</f>
        <v>7</v>
      </c>
      <c r="AB305" s="103">
        <f t="shared" si="20"/>
        <v>8.545454545454545</v>
      </c>
      <c r="AC305" s="125" t="str">
        <f t="shared" si="18"/>
        <v>10A* + 1B*</v>
      </c>
      <c r="AD305" s="74" t="s">
        <v>1055</v>
      </c>
      <c r="AE305" s="74" t="s">
        <v>1055</v>
      </c>
      <c r="AF305" s="74" t="s">
        <v>1055</v>
      </c>
      <c r="AG305" s="84"/>
      <c r="AH305" s="84"/>
      <c r="AI305" s="77"/>
      <c r="AJ305" s="194" t="s">
        <v>1055</v>
      </c>
      <c r="AK305" s="77"/>
      <c r="AL305" s="84"/>
      <c r="AM305" s="74"/>
      <c r="AN305" s="126" t="str">
        <f t="shared" si="16"/>
        <v>10A* + 1B* + 0C* +  0D</v>
      </c>
    </row>
    <row r="306" spans="1:40" s="87" customFormat="1" ht="31.5" x14ac:dyDescent="0.25">
      <c r="A306" s="75" t="s">
        <v>590</v>
      </c>
      <c r="B306" s="75" t="s">
        <v>29</v>
      </c>
      <c r="C306" s="77" t="s">
        <v>118</v>
      </c>
      <c r="D306" s="74" t="s">
        <v>840</v>
      </c>
      <c r="E306" s="74" t="s">
        <v>249</v>
      </c>
      <c r="F306" s="73" t="s">
        <v>302</v>
      </c>
      <c r="G306" s="79">
        <v>6</v>
      </c>
      <c r="H306" s="74" t="s">
        <v>299</v>
      </c>
      <c r="I306" s="74">
        <v>10</v>
      </c>
      <c r="J306" s="74" t="s">
        <v>299</v>
      </c>
      <c r="K306" s="74">
        <v>10</v>
      </c>
      <c r="L306" s="74" t="s">
        <v>299</v>
      </c>
      <c r="M306" s="74">
        <v>10</v>
      </c>
      <c r="N306" s="74" t="s">
        <v>299</v>
      </c>
      <c r="O306" s="74">
        <v>10</v>
      </c>
      <c r="P306" s="74" t="s">
        <v>299</v>
      </c>
      <c r="Q306" s="74">
        <v>10</v>
      </c>
      <c r="R306" s="74" t="s">
        <v>675</v>
      </c>
      <c r="S306" s="74">
        <f>VLOOKUP(R306,Sheet1!$B$2:$C$12,2,TRUE)</f>
        <v>7</v>
      </c>
      <c r="T306" s="75" t="s">
        <v>675</v>
      </c>
      <c r="U306" s="74">
        <f>VLOOKUP(T306,Sheet1!$B$2:$C$12,2,TRUE)</f>
        <v>7</v>
      </c>
      <c r="V306" s="74" t="str">
        <f>IFERROR(VLOOKUP($D306,'[1]Chi tiet'!$D$7:$L$389,8,0),0)</f>
        <v>A4</v>
      </c>
      <c r="W306" s="74">
        <f>VLOOKUP(V306,Sheet1!$B$2:$C$12,2,TRUE)</f>
        <v>7</v>
      </c>
      <c r="X306" s="74" t="str">
        <f>IFERROR(VLOOKUP($D306,'[2]Gui chi Quynh'!D$7:K$393,7,0),0)</f>
        <v>A4</v>
      </c>
      <c r="Y306" s="74">
        <f>VLOOKUP(X306,Sheet1!$B$2:$C$12,2,TRUE)</f>
        <v>7</v>
      </c>
      <c r="Z306" s="10" t="str">
        <f>IFERROR(VLOOKUP($D306,'[3]Chi tiet'!$D$7:$L$397,8,0),0)</f>
        <v>A4</v>
      </c>
      <c r="AA306" s="16">
        <f>VLOOKUP(Z306,[4]Sheet1!$B$2:$C$12,2,TRUE)</f>
        <v>7</v>
      </c>
      <c r="AB306" s="103">
        <f t="shared" si="20"/>
        <v>8.2727272727272734</v>
      </c>
      <c r="AC306" s="125" t="str">
        <f t="shared" si="18"/>
        <v>10A* + 1B*</v>
      </c>
      <c r="AD306" s="74" t="s">
        <v>1055</v>
      </c>
      <c r="AE306" s="74" t="s">
        <v>1055</v>
      </c>
      <c r="AF306" s="74" t="s">
        <v>1055</v>
      </c>
      <c r="AG306" s="84"/>
      <c r="AH306" s="84"/>
      <c r="AI306" s="77"/>
      <c r="AJ306" s="194" t="s">
        <v>1055</v>
      </c>
      <c r="AK306" s="77"/>
      <c r="AL306" s="84"/>
      <c r="AM306" s="74"/>
      <c r="AN306" s="126" t="str">
        <f t="shared" si="16"/>
        <v>10A* + 1B* + 0C* +  0D</v>
      </c>
    </row>
    <row r="307" spans="1:40" s="87" customFormat="1" ht="30" customHeight="1" x14ac:dyDescent="0.25">
      <c r="A307" s="75" t="s">
        <v>591</v>
      </c>
      <c r="B307" s="75" t="s">
        <v>308</v>
      </c>
      <c r="C307" s="77" t="s">
        <v>133</v>
      </c>
      <c r="D307" s="74" t="s">
        <v>845</v>
      </c>
      <c r="E307" s="74" t="s">
        <v>622</v>
      </c>
      <c r="F307" s="73" t="s">
        <v>302</v>
      </c>
      <c r="G307" s="79">
        <v>6</v>
      </c>
      <c r="H307" s="74" t="s">
        <v>299</v>
      </c>
      <c r="I307" s="74">
        <v>10</v>
      </c>
      <c r="J307" s="73" t="s">
        <v>302</v>
      </c>
      <c r="K307" s="79">
        <v>6</v>
      </c>
      <c r="L307" s="74" t="s">
        <v>299</v>
      </c>
      <c r="M307" s="74">
        <v>10</v>
      </c>
      <c r="N307" s="74" t="s">
        <v>299</v>
      </c>
      <c r="O307" s="74">
        <v>10</v>
      </c>
      <c r="P307" s="74" t="s">
        <v>299</v>
      </c>
      <c r="Q307" s="74">
        <v>10</v>
      </c>
      <c r="R307" s="74" t="s">
        <v>675</v>
      </c>
      <c r="S307" s="74">
        <f>VLOOKUP(R307,Sheet1!$B$2:$C$12,2,TRUE)</f>
        <v>7</v>
      </c>
      <c r="T307" s="75" t="s">
        <v>674</v>
      </c>
      <c r="U307" s="74">
        <f>VLOOKUP(T307,Sheet1!$B$2:$C$12,2,TRUE)</f>
        <v>8</v>
      </c>
      <c r="V307" s="74" t="str">
        <f>IFERROR(VLOOKUP($D307,'[1]Chi tiet'!$D$7:$L$389,8,0),0)</f>
        <v>A3</v>
      </c>
      <c r="W307" s="74">
        <f>VLOOKUP(V307,Sheet1!$B$2:$C$12,2,TRUE)</f>
        <v>8</v>
      </c>
      <c r="X307" s="74" t="str">
        <f>IFERROR(VLOOKUP($D307,'[2]Gui chi Quynh'!D$7:K$393,7,0),0)</f>
        <v>A3</v>
      </c>
      <c r="Y307" s="74">
        <f>VLOOKUP(X307,Sheet1!$B$2:$C$12,2,TRUE)</f>
        <v>8</v>
      </c>
      <c r="Z307" s="10" t="str">
        <f>IFERROR(VLOOKUP($D307,'[3]Chi tiet'!$D$7:$L$397,8,0),0)</f>
        <v>A3</v>
      </c>
      <c r="AA307" s="16">
        <f>VLOOKUP(Z307,[4]Sheet1!$B$2:$C$12,2,TRUE)</f>
        <v>8</v>
      </c>
      <c r="AB307" s="103">
        <f>AVERAGE(F307:AA307)</f>
        <v>8.2727272727272734</v>
      </c>
      <c r="AC307" s="125" t="str">
        <f t="shared" si="18"/>
        <v xml:space="preserve">9A* + 2B* </v>
      </c>
      <c r="AD307" s="79" t="s">
        <v>1055</v>
      </c>
      <c r="AE307" s="86" t="s">
        <v>1055</v>
      </c>
      <c r="AF307" s="86" t="s">
        <v>1055</v>
      </c>
      <c r="AG307" s="84"/>
      <c r="AH307" s="86" t="s">
        <v>1055</v>
      </c>
      <c r="AI307" s="77"/>
      <c r="AJ307" s="193" t="s">
        <v>1055</v>
      </c>
      <c r="AK307" s="77"/>
      <c r="AL307" s="84"/>
      <c r="AM307" s="74"/>
      <c r="AN307" s="126" t="str">
        <f t="shared" si="16"/>
        <v>9A* + 2B* + 0C* +  0D</v>
      </c>
    </row>
    <row r="308" spans="1:40" s="87" customFormat="1" ht="35.25" customHeight="1" x14ac:dyDescent="0.25">
      <c r="A308" s="75" t="s">
        <v>592</v>
      </c>
      <c r="B308" s="75" t="s">
        <v>23</v>
      </c>
      <c r="C308" s="77" t="s">
        <v>130</v>
      </c>
      <c r="D308" s="74" t="s">
        <v>853</v>
      </c>
      <c r="E308" s="74" t="s">
        <v>622</v>
      </c>
      <c r="F308" s="73" t="s">
        <v>302</v>
      </c>
      <c r="G308" s="79">
        <v>6</v>
      </c>
      <c r="H308" s="74" t="s">
        <v>299</v>
      </c>
      <c r="I308" s="74">
        <v>10</v>
      </c>
      <c r="J308" s="74" t="s">
        <v>299</v>
      </c>
      <c r="K308" s="74">
        <v>10</v>
      </c>
      <c r="L308" s="74" t="s">
        <v>299</v>
      </c>
      <c r="M308" s="74">
        <v>10</v>
      </c>
      <c r="N308" s="74" t="s">
        <v>299</v>
      </c>
      <c r="O308" s="74">
        <v>10</v>
      </c>
      <c r="P308" s="74" t="s">
        <v>299</v>
      </c>
      <c r="Q308" s="74">
        <v>10</v>
      </c>
      <c r="R308" s="74" t="s">
        <v>675</v>
      </c>
      <c r="S308" s="74">
        <f>VLOOKUP(R308,Sheet1!$B$2:$C$12,2,TRUE)</f>
        <v>7</v>
      </c>
      <c r="T308" s="75" t="s">
        <v>675</v>
      </c>
      <c r="U308" s="74">
        <f>VLOOKUP(T308,Sheet1!$B$2:$C$12,2,TRUE)</f>
        <v>7</v>
      </c>
      <c r="V308" s="74" t="str">
        <f>IFERROR(VLOOKUP($D308,'[1]Chi tiet'!$D$7:$L$389,8,0),0)</f>
        <v>A4</v>
      </c>
      <c r="W308" s="74">
        <f>VLOOKUP(V308,Sheet1!$B$2:$C$12,2,TRUE)</f>
        <v>7</v>
      </c>
      <c r="X308" s="74" t="str">
        <f>IFERROR(VLOOKUP($D308,'[2]Gui chi Quynh'!D$7:K$393,7,0),0)</f>
        <v>A4</v>
      </c>
      <c r="Y308" s="74">
        <f>VLOOKUP(X308,Sheet1!$B$2:$C$12,2,TRUE)</f>
        <v>7</v>
      </c>
      <c r="Z308" s="10" t="str">
        <f>IFERROR(VLOOKUP($D308,'[3]Chi tiet'!$D$7:$L$397,8,0),0)</f>
        <v>A4</v>
      </c>
      <c r="AA308" s="16">
        <f>VLOOKUP(Z308,[4]Sheet1!$B$2:$C$12,2,TRUE)</f>
        <v>7</v>
      </c>
      <c r="AB308" s="103">
        <f t="shared" si="20"/>
        <v>8.2727272727272734</v>
      </c>
      <c r="AC308" s="125" t="str">
        <f t="shared" si="18"/>
        <v>10A* + 1B*</v>
      </c>
      <c r="AD308" s="86" t="s">
        <v>1055</v>
      </c>
      <c r="AE308" s="86" t="s">
        <v>1055</v>
      </c>
      <c r="AF308" s="86" t="s">
        <v>1055</v>
      </c>
      <c r="AG308" s="83"/>
      <c r="AH308" s="83"/>
      <c r="AI308" s="77"/>
      <c r="AJ308" s="193" t="s">
        <v>1055</v>
      </c>
      <c r="AK308" s="77"/>
      <c r="AL308" s="83"/>
      <c r="AM308" s="74"/>
      <c r="AN308" s="126" t="str">
        <f t="shared" si="16"/>
        <v>10A* + 1B* + 0C* +  0D</v>
      </c>
    </row>
    <row r="309" spans="1:40" s="87" customFormat="1" ht="32.25" customHeight="1" x14ac:dyDescent="0.25">
      <c r="A309" s="75" t="s">
        <v>593</v>
      </c>
      <c r="B309" s="75" t="s">
        <v>33</v>
      </c>
      <c r="C309" s="77" t="s">
        <v>136</v>
      </c>
      <c r="D309" s="74" t="s">
        <v>858</v>
      </c>
      <c r="E309" s="74" t="s">
        <v>622</v>
      </c>
      <c r="F309" s="74" t="s">
        <v>299</v>
      </c>
      <c r="G309" s="74">
        <v>10</v>
      </c>
      <c r="H309" s="74" t="s">
        <v>299</v>
      </c>
      <c r="I309" s="74">
        <v>10</v>
      </c>
      <c r="J309" s="74" t="s">
        <v>299</v>
      </c>
      <c r="K309" s="74">
        <v>10</v>
      </c>
      <c r="L309" s="74" t="s">
        <v>299</v>
      </c>
      <c r="M309" s="74">
        <v>10</v>
      </c>
      <c r="N309" s="74" t="s">
        <v>299</v>
      </c>
      <c r="O309" s="74">
        <v>10</v>
      </c>
      <c r="P309" s="74" t="s">
        <v>299</v>
      </c>
      <c r="Q309" s="74">
        <v>10</v>
      </c>
      <c r="R309" s="73" t="s">
        <v>677</v>
      </c>
      <c r="S309" s="74">
        <f>VLOOKUP(R309,Sheet1!$B$2:$C$12,2,TRUE)</f>
        <v>4</v>
      </c>
      <c r="T309" s="75" t="s">
        <v>675</v>
      </c>
      <c r="U309" s="74">
        <f>VLOOKUP(T309,Sheet1!$B$2:$C$12,2,TRUE)</f>
        <v>7</v>
      </c>
      <c r="V309" s="74" t="str">
        <f>IFERROR(VLOOKUP($D309,'[1]Chi tiet'!$D$7:$L$389,8,0),0)</f>
        <v>A4</v>
      </c>
      <c r="W309" s="74">
        <f>VLOOKUP(V309,Sheet1!$B$2:$C$12,2,TRUE)</f>
        <v>7</v>
      </c>
      <c r="X309" s="74" t="str">
        <f>IFERROR(VLOOKUP($D309,'[2]Gui chi Quynh'!D$7:K$393,7,0),0)</f>
        <v>A4</v>
      </c>
      <c r="Y309" s="74">
        <f>VLOOKUP(X309,Sheet1!$B$2:$C$12,2,TRUE)</f>
        <v>7</v>
      </c>
      <c r="Z309" s="10" t="str">
        <f>IFERROR(VLOOKUP($D309,'[3]Chi tiet'!$D$7:$L$397,8,0),0)</f>
        <v>A4</v>
      </c>
      <c r="AA309" s="16">
        <f>VLOOKUP(Z309,[4]Sheet1!$B$2:$C$12,2,TRUE)</f>
        <v>7</v>
      </c>
      <c r="AB309" s="103">
        <f>AVERAGE(F309:AA309)</f>
        <v>8.3636363636363633</v>
      </c>
      <c r="AC309" s="125" t="s">
        <v>1134</v>
      </c>
      <c r="AD309" s="86" t="s">
        <v>1055</v>
      </c>
      <c r="AE309" s="86" t="s">
        <v>1055</v>
      </c>
      <c r="AF309" s="86" t="s">
        <v>1055</v>
      </c>
      <c r="AG309" s="83"/>
      <c r="AH309" s="83"/>
      <c r="AI309" s="77"/>
      <c r="AJ309" s="193" t="s">
        <v>1055</v>
      </c>
      <c r="AK309" s="77"/>
      <c r="AL309" s="83"/>
      <c r="AM309" s="74"/>
      <c r="AN309" s="126" t="str">
        <f>(COUNTIF($F309:$AA309,"A*")&amp;"A*")&amp;" + "&amp;(COUNTIF($F309:$AA309,"B*")&amp;"B*")&amp;" + "&amp;(COUNTIF($F309:$AA309,"C*")&amp;"C*")&amp;" +  "&amp;(COUNTIF($F309:$AA309,"D")&amp;"D")</f>
        <v>10A* + 0B* + 1C* +  0D</v>
      </c>
    </row>
    <row r="310" spans="1:40" s="87" customFormat="1" ht="32.25" customHeight="1" x14ac:dyDescent="0.25">
      <c r="A310" s="75" t="s">
        <v>594</v>
      </c>
      <c r="B310" s="75" t="s">
        <v>38</v>
      </c>
      <c r="C310" s="77" t="s">
        <v>140</v>
      </c>
      <c r="D310" s="74" t="s">
        <v>861</v>
      </c>
      <c r="E310" s="74" t="s">
        <v>622</v>
      </c>
      <c r="F310" s="74" t="s">
        <v>299</v>
      </c>
      <c r="G310" s="74">
        <v>10</v>
      </c>
      <c r="H310" s="74" t="s">
        <v>299</v>
      </c>
      <c r="I310" s="74">
        <v>10</v>
      </c>
      <c r="J310" s="74" t="s">
        <v>299</v>
      </c>
      <c r="K310" s="74">
        <v>10</v>
      </c>
      <c r="L310" s="73" t="s">
        <v>301</v>
      </c>
      <c r="M310" s="79">
        <v>4</v>
      </c>
      <c r="N310" s="74" t="s">
        <v>299</v>
      </c>
      <c r="O310" s="74">
        <v>10</v>
      </c>
      <c r="P310" s="74" t="s">
        <v>299</v>
      </c>
      <c r="Q310" s="74">
        <v>10</v>
      </c>
      <c r="R310" s="74" t="s">
        <v>675</v>
      </c>
      <c r="S310" s="74">
        <f>VLOOKUP(R310,Sheet1!$B$2:$C$12,2,TRUE)</f>
        <v>7</v>
      </c>
      <c r="T310" s="75" t="s">
        <v>675</v>
      </c>
      <c r="U310" s="74">
        <f>VLOOKUP(T310,Sheet1!$B$2:$C$12,2,TRUE)</f>
        <v>7</v>
      </c>
      <c r="V310" s="74" t="str">
        <f>IFERROR(VLOOKUP($D310,'[1]Chi tiet'!$D$7:$L$389,8,0),0)</f>
        <v>A4</v>
      </c>
      <c r="W310" s="74">
        <f>VLOOKUP(V310,Sheet1!$B$2:$C$12,2,TRUE)</f>
        <v>7</v>
      </c>
      <c r="X310" s="74" t="str">
        <f>IFERROR(VLOOKUP($D310,'[2]Gui chi Quynh'!D$7:K$393,7,0),0)</f>
        <v>A4</v>
      </c>
      <c r="Y310" s="74">
        <f>VLOOKUP(X310,Sheet1!$B$2:$C$12,2,TRUE)</f>
        <v>7</v>
      </c>
      <c r="Z310" s="10" t="str">
        <f>IFERROR(VLOOKUP($D310,'[3]Chi tiet'!$D$7:$L$397,8,0),0)</f>
        <v>A4</v>
      </c>
      <c r="AA310" s="16">
        <f>VLOOKUP(Z310,[4]Sheet1!$B$2:$C$12,2,TRUE)</f>
        <v>7</v>
      </c>
      <c r="AB310" s="103">
        <f>AVERAGE(F310:AA310)</f>
        <v>8.0909090909090917</v>
      </c>
      <c r="AC310" s="125" t="s">
        <v>1134</v>
      </c>
      <c r="AD310" s="86" t="s">
        <v>1055</v>
      </c>
      <c r="AE310" s="86" t="s">
        <v>1055</v>
      </c>
      <c r="AF310" s="86" t="s">
        <v>1055</v>
      </c>
      <c r="AG310" s="83"/>
      <c r="AH310" s="83"/>
      <c r="AI310" s="77"/>
      <c r="AJ310" s="193" t="s">
        <v>1055</v>
      </c>
      <c r="AK310" s="77"/>
      <c r="AL310" s="83"/>
      <c r="AM310" s="74"/>
      <c r="AN310" s="126" t="str">
        <f>(COUNTIF($F310:$AA310,"A*")&amp;"A*")&amp;" + "&amp;(COUNTIF($F310:$AA310,"B*")&amp;"B*")&amp;" + "&amp;(COUNTIF($F310:$AA310,"C*")&amp;"C*")&amp;" +  "&amp;(COUNTIF($F310:$AA310,"D")&amp;"D")</f>
        <v>10A* + 0B* + 1C* +  0D</v>
      </c>
    </row>
    <row r="311" spans="1:40" s="87" customFormat="1" ht="32.25" customHeight="1" x14ac:dyDescent="0.25">
      <c r="A311" s="75" t="s">
        <v>595</v>
      </c>
      <c r="B311" s="75" t="s">
        <v>45</v>
      </c>
      <c r="C311" s="77" t="s">
        <v>84</v>
      </c>
      <c r="D311" s="74" t="s">
        <v>865</v>
      </c>
      <c r="E311" s="74" t="s">
        <v>622</v>
      </c>
      <c r="F311" s="73" t="s">
        <v>302</v>
      </c>
      <c r="G311" s="79">
        <v>6</v>
      </c>
      <c r="H311" s="74" t="s">
        <v>299</v>
      </c>
      <c r="I311" s="74">
        <v>10</v>
      </c>
      <c r="J311" s="74" t="s">
        <v>299</v>
      </c>
      <c r="K311" s="74">
        <v>10</v>
      </c>
      <c r="L311" s="74" t="s">
        <v>299</v>
      </c>
      <c r="M311" s="74">
        <v>10</v>
      </c>
      <c r="N311" s="74" t="s">
        <v>299</v>
      </c>
      <c r="O311" s="74">
        <v>10</v>
      </c>
      <c r="P311" s="74" t="s">
        <v>299</v>
      </c>
      <c r="Q311" s="74">
        <v>10</v>
      </c>
      <c r="R311" s="74" t="s">
        <v>675</v>
      </c>
      <c r="S311" s="74">
        <f>VLOOKUP(R311,Sheet1!$B$2:$C$12,2,TRUE)</f>
        <v>7</v>
      </c>
      <c r="T311" s="75" t="s">
        <v>675</v>
      </c>
      <c r="U311" s="74">
        <f>VLOOKUP(T311,Sheet1!$B$2:$C$12,2,TRUE)</f>
        <v>7</v>
      </c>
      <c r="V311" s="74" t="str">
        <f>IFERROR(VLOOKUP($D311,'[1]Chi tiet'!$D$7:$L$389,8,0),0)</f>
        <v>A3</v>
      </c>
      <c r="W311" s="74">
        <f>VLOOKUP(V311,Sheet1!$B$2:$C$12,2,TRUE)</f>
        <v>8</v>
      </c>
      <c r="X311" s="74" t="str">
        <f>IFERROR(VLOOKUP($D311,'[2]Gui chi Quynh'!D$7:K$393,7,0),0)</f>
        <v>A4</v>
      </c>
      <c r="Y311" s="74">
        <f>VLOOKUP(X311,Sheet1!$B$2:$C$12,2,TRUE)</f>
        <v>7</v>
      </c>
      <c r="Z311" s="10" t="str">
        <f>IFERROR(VLOOKUP($D311,'[3]Chi tiet'!$D$7:$L$397,8,0),0)</f>
        <v>A4</v>
      </c>
      <c r="AA311" s="16">
        <f>VLOOKUP(Z311,[4]Sheet1!$B$2:$C$12,2,TRUE)</f>
        <v>7</v>
      </c>
      <c r="AB311" s="103">
        <f t="shared" si="20"/>
        <v>8.3636363636363633</v>
      </c>
      <c r="AC311" s="125" t="str">
        <f t="shared" si="18"/>
        <v>10A* + 1B*</v>
      </c>
      <c r="AD311" s="86" t="s">
        <v>1055</v>
      </c>
      <c r="AE311" s="74" t="s">
        <v>1054</v>
      </c>
      <c r="AF311" s="86" t="s">
        <v>1055</v>
      </c>
      <c r="AG311" s="83"/>
      <c r="AH311" s="83"/>
      <c r="AI311" s="77"/>
      <c r="AJ311" s="193" t="s">
        <v>1055</v>
      </c>
      <c r="AK311" s="77"/>
      <c r="AL311" s="83"/>
      <c r="AM311" s="74"/>
      <c r="AN311" s="126" t="str">
        <f t="shared" si="16"/>
        <v>10A* + 1B* + 0C* +  0D</v>
      </c>
    </row>
    <row r="312" spans="1:40" s="87" customFormat="1" ht="31.5" x14ac:dyDescent="0.25">
      <c r="A312" s="75" t="s">
        <v>596</v>
      </c>
      <c r="B312" s="75" t="s">
        <v>310</v>
      </c>
      <c r="C312" s="77" t="s">
        <v>242</v>
      </c>
      <c r="D312" s="74" t="s">
        <v>872</v>
      </c>
      <c r="E312" s="74" t="s">
        <v>652</v>
      </c>
      <c r="F312" s="74" t="s">
        <v>299</v>
      </c>
      <c r="G312" s="74">
        <v>10</v>
      </c>
      <c r="H312" s="74" t="s">
        <v>299</v>
      </c>
      <c r="I312" s="74">
        <v>10</v>
      </c>
      <c r="J312" s="74" t="s">
        <v>299</v>
      </c>
      <c r="K312" s="74">
        <v>10</v>
      </c>
      <c r="L312" s="74" t="s">
        <v>299</v>
      </c>
      <c r="M312" s="74">
        <v>10</v>
      </c>
      <c r="N312" s="74" t="s">
        <v>299</v>
      </c>
      <c r="O312" s="74">
        <v>10</v>
      </c>
      <c r="P312" s="74" t="s">
        <v>299</v>
      </c>
      <c r="Q312" s="74">
        <v>10</v>
      </c>
      <c r="R312" s="74" t="s">
        <v>674</v>
      </c>
      <c r="S312" s="74">
        <f>VLOOKUP(R312,Sheet1!$B$2:$C$12,2,TRUE)</f>
        <v>8</v>
      </c>
      <c r="T312" s="75" t="s">
        <v>674</v>
      </c>
      <c r="U312" s="74">
        <f>VLOOKUP(T312,Sheet1!$B$2:$C$12,2,TRUE)</f>
        <v>8</v>
      </c>
      <c r="V312" s="74" t="str">
        <f>IFERROR(VLOOKUP($D312,'[1]Chi tiet'!$D$7:$L$389,8,0),0)</f>
        <v>A4</v>
      </c>
      <c r="W312" s="74">
        <f>VLOOKUP(V312,Sheet1!$B$2:$C$12,2,TRUE)</f>
        <v>7</v>
      </c>
      <c r="X312" s="74" t="str">
        <f>IFERROR(VLOOKUP($D312,'[2]Gui chi Quynh'!D$7:K$393,7,0),0)</f>
        <v>A3</v>
      </c>
      <c r="Y312" s="74">
        <f>VLOOKUP(X312,Sheet1!$B$2:$C$12,2,TRUE)</f>
        <v>8</v>
      </c>
      <c r="Z312" s="102" t="str">
        <f>IFERROR(VLOOKUP($D312,'[3]Chi tiet'!$D$7:$L$397,8,0),0)</f>
        <v>B1</v>
      </c>
      <c r="AA312" s="16">
        <f>VLOOKUP(Z312,[4]Sheet1!$B$2:$C$12,2,TRUE)</f>
        <v>6</v>
      </c>
      <c r="AB312" s="103">
        <f t="shared" si="20"/>
        <v>8.8181818181818183</v>
      </c>
      <c r="AC312" s="125" t="str">
        <f t="shared" si="18"/>
        <v>10A* + 1B*</v>
      </c>
      <c r="AD312" s="74" t="s">
        <v>1055</v>
      </c>
      <c r="AE312" s="74" t="s">
        <v>1054</v>
      </c>
      <c r="AF312" s="74" t="s">
        <v>1055</v>
      </c>
      <c r="AG312" s="84"/>
      <c r="AH312" s="84"/>
      <c r="AI312" s="77"/>
      <c r="AJ312" s="194" t="s">
        <v>1055</v>
      </c>
      <c r="AK312" s="77"/>
      <c r="AL312" s="84"/>
      <c r="AM312" s="74"/>
      <c r="AN312" s="126" t="str">
        <f t="shared" si="16"/>
        <v>10A* + 1B* + 0C* +  0D</v>
      </c>
    </row>
    <row r="313" spans="1:40" s="87" customFormat="1" ht="37.5" customHeight="1" x14ac:dyDescent="0.25">
      <c r="A313" s="75" t="s">
        <v>597</v>
      </c>
      <c r="B313" s="75" t="s">
        <v>29</v>
      </c>
      <c r="C313" s="77" t="s">
        <v>231</v>
      </c>
      <c r="D313" s="74" t="s">
        <v>881</v>
      </c>
      <c r="E313" s="74" t="s">
        <v>652</v>
      </c>
      <c r="F313" s="74" t="s">
        <v>299</v>
      </c>
      <c r="G313" s="74">
        <v>10</v>
      </c>
      <c r="H313" s="74" t="s">
        <v>299</v>
      </c>
      <c r="I313" s="74">
        <v>10</v>
      </c>
      <c r="J313" s="74" t="s">
        <v>299</v>
      </c>
      <c r="K313" s="74">
        <v>10</v>
      </c>
      <c r="L313" s="74" t="s">
        <v>299</v>
      </c>
      <c r="M313" s="74">
        <v>10</v>
      </c>
      <c r="N313" s="74" t="s">
        <v>299</v>
      </c>
      <c r="O313" s="74">
        <v>10</v>
      </c>
      <c r="P313" s="74" t="s">
        <v>299</v>
      </c>
      <c r="Q313" s="74">
        <v>10</v>
      </c>
      <c r="R313" s="73" t="s">
        <v>676</v>
      </c>
      <c r="S313" s="74">
        <f>VLOOKUP(R313,Sheet1!$B$2:$C$12,2,TRUE)</f>
        <v>6</v>
      </c>
      <c r="T313" s="75" t="s">
        <v>674</v>
      </c>
      <c r="U313" s="74">
        <f>VLOOKUP(T313,Sheet1!$B$2:$C$12,2,TRUE)</f>
        <v>8</v>
      </c>
      <c r="V313" s="74" t="str">
        <f>IFERROR(VLOOKUP($D313,'[1]Chi tiet'!$D$7:$L$389,8,0),0)</f>
        <v>A3</v>
      </c>
      <c r="W313" s="74">
        <f>VLOOKUP(V313,Sheet1!$B$2:$C$12,2,TRUE)</f>
        <v>8</v>
      </c>
      <c r="X313" s="74" t="str">
        <f>IFERROR(VLOOKUP($D313,'[2]Gui chi Quynh'!D$7:K$393,7,0),0)</f>
        <v>A2</v>
      </c>
      <c r="Y313" s="74">
        <f>VLOOKUP(X313,Sheet1!$B$2:$C$12,2,TRUE)</f>
        <v>9</v>
      </c>
      <c r="Z313" s="10" t="str">
        <f>IFERROR(VLOOKUP($D313,'[3]Chi tiet'!$D$7:$L$397,8,0),0)</f>
        <v>A3</v>
      </c>
      <c r="AA313" s="16">
        <f>VLOOKUP(Z313,[4]Sheet1!$B$2:$C$12,2,TRUE)</f>
        <v>8</v>
      </c>
      <c r="AB313" s="103">
        <f t="shared" ref="AB313:AB314" si="21">AVERAGE(F313:AA313)</f>
        <v>9</v>
      </c>
      <c r="AC313" s="125" t="str">
        <f t="shared" si="18"/>
        <v>10A* + 1B*</v>
      </c>
      <c r="AD313" s="74" t="s">
        <v>1055</v>
      </c>
      <c r="AE313" s="74" t="s">
        <v>1055</v>
      </c>
      <c r="AF313" s="74" t="s">
        <v>1055</v>
      </c>
      <c r="AG313" s="84"/>
      <c r="AH313" s="84"/>
      <c r="AI313" s="77"/>
      <c r="AJ313" s="194" t="s">
        <v>1055</v>
      </c>
      <c r="AK313" s="77"/>
      <c r="AL313" s="84"/>
      <c r="AM313" s="74"/>
      <c r="AN313" s="126" t="str">
        <f t="shared" si="16"/>
        <v>10A* + 1B* + 0C* +  0D</v>
      </c>
    </row>
    <row r="314" spans="1:40" s="87" customFormat="1" ht="30.75" customHeight="1" x14ac:dyDescent="0.25">
      <c r="A314" s="75" t="s">
        <v>598</v>
      </c>
      <c r="B314" s="75" t="s">
        <v>27</v>
      </c>
      <c r="C314" s="82" t="s">
        <v>635</v>
      </c>
      <c r="D314" s="76" t="s">
        <v>928</v>
      </c>
      <c r="E314" s="76" t="s">
        <v>654</v>
      </c>
      <c r="F314" s="74" t="s">
        <v>299</v>
      </c>
      <c r="G314" s="74">
        <v>10</v>
      </c>
      <c r="H314" s="74" t="s">
        <v>299</v>
      </c>
      <c r="I314" s="74">
        <v>10</v>
      </c>
      <c r="J314" s="74" t="s">
        <v>299</v>
      </c>
      <c r="K314" s="74">
        <v>10</v>
      </c>
      <c r="L314" s="74" t="s">
        <v>299</v>
      </c>
      <c r="M314" s="74">
        <v>10</v>
      </c>
      <c r="N314" s="74" t="s">
        <v>299</v>
      </c>
      <c r="O314" s="74">
        <v>10</v>
      </c>
      <c r="P314" s="101" t="s">
        <v>302</v>
      </c>
      <c r="Q314" s="89">
        <v>6</v>
      </c>
      <c r="R314" s="75" t="s">
        <v>675</v>
      </c>
      <c r="S314" s="74">
        <f>VLOOKUP(R314,Sheet1!$B$2:$C$12,2,TRUE)</f>
        <v>7</v>
      </c>
      <c r="T314" s="75" t="s">
        <v>675</v>
      </c>
      <c r="U314" s="74">
        <f>VLOOKUP(T314,Sheet1!$B$2:$C$12,2,TRUE)</f>
        <v>7</v>
      </c>
      <c r="V314" s="74" t="str">
        <f>IFERROR(VLOOKUP($D314,'[1]Chi tiet'!$D$7:$L$389,8,0),0)</f>
        <v>A4</v>
      </c>
      <c r="W314" s="74">
        <f>VLOOKUP(V314,Sheet1!$B$2:$C$12,2,TRUE)</f>
        <v>7</v>
      </c>
      <c r="X314" s="74" t="str">
        <f>IFERROR(VLOOKUP($D314,'[2]Gui chi Quynh'!D$7:K$393,7,0),0)</f>
        <v>A3</v>
      </c>
      <c r="Y314" s="74">
        <f>VLOOKUP(X314,Sheet1!$B$2:$C$12,2,TRUE)</f>
        <v>8</v>
      </c>
      <c r="Z314" s="10" t="str">
        <f>IFERROR(VLOOKUP($D314,'[3]Chi tiet'!$D$7:$L$397,8,0),0)</f>
        <v>A4</v>
      </c>
      <c r="AA314" s="16">
        <f>VLOOKUP(Z314,[4]Sheet1!$B$2:$C$12,2,TRUE)</f>
        <v>7</v>
      </c>
      <c r="AB314" s="103">
        <f t="shared" si="21"/>
        <v>8.3636363636363633</v>
      </c>
      <c r="AC314" s="125" t="str">
        <f t="shared" si="18"/>
        <v>10A* + 1B*</v>
      </c>
      <c r="AD314" s="74" t="s">
        <v>1055</v>
      </c>
      <c r="AE314" s="74" t="s">
        <v>1055</v>
      </c>
      <c r="AF314" s="74" t="s">
        <v>1055</v>
      </c>
      <c r="AG314" s="84"/>
      <c r="AH314" s="84"/>
      <c r="AI314" s="77"/>
      <c r="AJ314" s="194" t="s">
        <v>1055</v>
      </c>
      <c r="AK314" s="77"/>
      <c r="AL314" s="84"/>
      <c r="AM314" s="74"/>
      <c r="AN314" s="126" t="str">
        <f t="shared" si="16"/>
        <v>10A* + 1B* + 0C* +  0D</v>
      </c>
    </row>
    <row r="315" spans="1:40" s="87" customFormat="1" ht="31.5" x14ac:dyDescent="0.25">
      <c r="A315" s="75" t="s">
        <v>599</v>
      </c>
      <c r="B315" s="75" t="s">
        <v>308</v>
      </c>
      <c r="C315" s="77" t="s">
        <v>260</v>
      </c>
      <c r="D315" s="74" t="s">
        <v>948</v>
      </c>
      <c r="E315" s="76" t="s">
        <v>623</v>
      </c>
      <c r="F315" s="74" t="s">
        <v>299</v>
      </c>
      <c r="G315" s="74">
        <v>10</v>
      </c>
      <c r="H315" s="74" t="s">
        <v>299</v>
      </c>
      <c r="I315" s="74">
        <v>10</v>
      </c>
      <c r="J315" s="74" t="s">
        <v>299</v>
      </c>
      <c r="K315" s="74">
        <v>10</v>
      </c>
      <c r="L315" s="74" t="s">
        <v>299</v>
      </c>
      <c r="M315" s="74">
        <v>10</v>
      </c>
      <c r="N315" s="74" t="s">
        <v>299</v>
      </c>
      <c r="O315" s="74">
        <v>10</v>
      </c>
      <c r="P315" s="74" t="s">
        <v>299</v>
      </c>
      <c r="Q315" s="74">
        <v>10</v>
      </c>
      <c r="R315" s="74" t="s">
        <v>674</v>
      </c>
      <c r="S315" s="74">
        <f>VLOOKUP(R315,Sheet1!$B$2:$C$12,2,TRUE)</f>
        <v>8</v>
      </c>
      <c r="T315" s="75" t="s">
        <v>675</v>
      </c>
      <c r="U315" s="74">
        <f>VLOOKUP(T315,Sheet1!$B$2:$C$12,2,TRUE)</f>
        <v>7</v>
      </c>
      <c r="V315" s="74" t="str">
        <f>IFERROR(VLOOKUP($D315,'[1]Chi tiet'!$D$7:$L$389,8,0),0)</f>
        <v>A4</v>
      </c>
      <c r="W315" s="74">
        <f>VLOOKUP(V315,Sheet1!$B$2:$C$12,2,TRUE)</f>
        <v>7</v>
      </c>
      <c r="X315" s="73" t="str">
        <f>IFERROR(VLOOKUP($D315,'[2]Gui chi Quynh'!D$7:K$393,7,0),0)</f>
        <v>C2</v>
      </c>
      <c r="Y315" s="74">
        <f>VLOOKUP(X315,Sheet1!$B$2:$C$12,2,TRUE)</f>
        <v>3</v>
      </c>
      <c r="Z315" s="10" t="str">
        <f>IFERROR(VLOOKUP($D315,'[3]Chi tiet'!$D$7:$L$397,8,0),0)</f>
        <v>A4</v>
      </c>
      <c r="AA315" s="16">
        <f>VLOOKUP(Z315,[4]Sheet1!$B$2:$C$12,2,TRUE)</f>
        <v>7</v>
      </c>
      <c r="AB315" s="103">
        <f>AVERAGE(F315:AA315)</f>
        <v>8.3636363636363633</v>
      </c>
      <c r="AC315" s="125" t="s">
        <v>1134</v>
      </c>
      <c r="AD315" s="86" t="s">
        <v>1055</v>
      </c>
      <c r="AE315" s="86" t="s">
        <v>1055</v>
      </c>
      <c r="AF315" s="86" t="s">
        <v>1055</v>
      </c>
      <c r="AG315" s="84"/>
      <c r="AH315" s="84"/>
      <c r="AI315" s="77"/>
      <c r="AJ315" s="193" t="s">
        <v>1055</v>
      </c>
      <c r="AK315" s="77"/>
      <c r="AL315" s="84"/>
      <c r="AM315" s="74"/>
      <c r="AN315" s="126" t="str">
        <f>(COUNTIF($F315:$AA315,"A*")&amp;"A*")&amp;" + "&amp;(COUNTIF($F315:$AA315,"B*")&amp;"B*")&amp;" + "&amp;(COUNTIF($F315:$AA315,"C*")&amp;"C*")&amp;" +  "&amp;(COUNTIF($F315:$AA315,"D")&amp;"D")</f>
        <v>10A* + 0B* + 1C* +  0D</v>
      </c>
    </row>
    <row r="316" spans="1:40" s="87" customFormat="1" ht="31.5" x14ac:dyDescent="0.25">
      <c r="A316" s="75" t="s">
        <v>600</v>
      </c>
      <c r="B316" s="75" t="s">
        <v>309</v>
      </c>
      <c r="C316" s="44" t="s">
        <v>669</v>
      </c>
      <c r="D316" s="93" t="s">
        <v>959</v>
      </c>
      <c r="E316" s="93" t="s">
        <v>624</v>
      </c>
      <c r="F316" s="74" t="s">
        <v>299</v>
      </c>
      <c r="G316" s="74">
        <v>10</v>
      </c>
      <c r="H316" s="74" t="s">
        <v>299</v>
      </c>
      <c r="I316" s="74">
        <v>10</v>
      </c>
      <c r="J316" s="74" t="s">
        <v>299</v>
      </c>
      <c r="K316" s="74">
        <v>10</v>
      </c>
      <c r="L316" s="74" t="s">
        <v>299</v>
      </c>
      <c r="M316" s="74">
        <v>10</v>
      </c>
      <c r="N316" s="74" t="s">
        <v>299</v>
      </c>
      <c r="O316" s="74">
        <v>10</v>
      </c>
      <c r="P316" s="74" t="s">
        <v>299</v>
      </c>
      <c r="Q316" s="74">
        <v>10</v>
      </c>
      <c r="R316" s="74" t="s">
        <v>674</v>
      </c>
      <c r="S316" s="74">
        <f>VLOOKUP(R316,Sheet1!$B$2:$C$12,2,TRUE)</f>
        <v>8</v>
      </c>
      <c r="T316" s="75" t="s">
        <v>674</v>
      </c>
      <c r="U316" s="74">
        <f>VLOOKUP(T316,Sheet1!$B$2:$C$12,2,TRUE)</f>
        <v>8</v>
      </c>
      <c r="V316" s="74" t="str">
        <f>IFERROR(VLOOKUP($D316,'[1]Chi tiet'!$D$7:$L$389,8,0),0)</f>
        <v>A3</v>
      </c>
      <c r="W316" s="74">
        <f>VLOOKUP(V316,Sheet1!$B$2:$C$12,2,TRUE)</f>
        <v>8</v>
      </c>
      <c r="X316" s="74" t="str">
        <f>IFERROR(VLOOKUP($D316,'[2]Gui chi Quynh'!D$7:K$393,7,0),0)</f>
        <v>A3</v>
      </c>
      <c r="Y316" s="74">
        <f>VLOOKUP(X316,Sheet1!$B$2:$C$12,2,TRUE)</f>
        <v>8</v>
      </c>
      <c r="Z316" s="102" t="str">
        <f>IFERROR(VLOOKUP($D316,'[3]Chi tiet'!$D$7:$L$397,8,0),0)</f>
        <v>C1</v>
      </c>
      <c r="AA316" s="16">
        <f>VLOOKUP(Z316,[4]Sheet1!$B$2:$C$12,2,TRUE)</f>
        <v>4</v>
      </c>
      <c r="AB316" s="103">
        <f>AVERAGE(F316:AA316)</f>
        <v>8.7272727272727266</v>
      </c>
      <c r="AC316" s="125" t="s">
        <v>1134</v>
      </c>
      <c r="AD316" s="86" t="s">
        <v>1055</v>
      </c>
      <c r="AE316" s="86" t="s">
        <v>1055</v>
      </c>
      <c r="AF316" s="86" t="s">
        <v>1055</v>
      </c>
      <c r="AG316" s="92"/>
      <c r="AH316" s="92"/>
      <c r="AI316" s="77"/>
      <c r="AJ316" s="193" t="s">
        <v>1055</v>
      </c>
      <c r="AK316" s="77"/>
      <c r="AL316" s="92"/>
      <c r="AM316" s="74"/>
      <c r="AN316" s="126" t="str">
        <f>(COUNTIF($F316:$AA316,"A*")&amp;"A*")&amp;" + "&amp;(COUNTIF($F316:$AA316,"B*")&amp;"B*")&amp;" + "&amp;(COUNTIF($F316:$AA316,"C*")&amp;"C*")&amp;" +  "&amp;(COUNTIF($F316:$AA316,"D")&amp;"D")</f>
        <v>10A* + 0B* + 1C* +  0D</v>
      </c>
    </row>
    <row r="317" spans="1:40" s="87" customFormat="1" ht="27" customHeight="1" x14ac:dyDescent="0.25">
      <c r="A317" s="75" t="s">
        <v>601</v>
      </c>
      <c r="B317" s="75" t="s">
        <v>313</v>
      </c>
      <c r="C317" s="82" t="s">
        <v>198</v>
      </c>
      <c r="D317" s="76" t="s">
        <v>971</v>
      </c>
      <c r="E317" s="76" t="s">
        <v>11</v>
      </c>
      <c r="F317" s="74" t="s">
        <v>299</v>
      </c>
      <c r="G317" s="74">
        <v>10</v>
      </c>
      <c r="H317" s="74" t="s">
        <v>299</v>
      </c>
      <c r="I317" s="74">
        <v>10</v>
      </c>
      <c r="J317" s="74" t="s">
        <v>299</v>
      </c>
      <c r="K317" s="74">
        <v>10</v>
      </c>
      <c r="L317" s="74" t="s">
        <v>299</v>
      </c>
      <c r="M317" s="74">
        <v>10</v>
      </c>
      <c r="N317" s="74" t="s">
        <v>299</v>
      </c>
      <c r="O317" s="74">
        <v>10</v>
      </c>
      <c r="P317" s="74" t="s">
        <v>299</v>
      </c>
      <c r="Q317" s="74">
        <v>10</v>
      </c>
      <c r="R317" s="74" t="s">
        <v>675</v>
      </c>
      <c r="S317" s="74">
        <f>VLOOKUP(R317,Sheet1!$B$2:$C$12,2,TRUE)</f>
        <v>7</v>
      </c>
      <c r="T317" s="101" t="s">
        <v>690</v>
      </c>
      <c r="U317" s="74">
        <f>VLOOKUP(T317,Sheet1!$B$2:$C$12,2,TRUE)</f>
        <v>5</v>
      </c>
      <c r="V317" s="74" t="str">
        <f>IFERROR(VLOOKUP($D317,'[1]Chi tiet'!$D$7:$L$389,8,0),0)</f>
        <v>A4</v>
      </c>
      <c r="W317" s="74">
        <f>VLOOKUP(V317,Sheet1!$B$2:$C$12,2,TRUE)</f>
        <v>7</v>
      </c>
      <c r="X317" s="74" t="str">
        <f>IFERROR(VLOOKUP($D317,'[2]Gui chi Quynh'!D$7:K$393,7,0),0)</f>
        <v>A3</v>
      </c>
      <c r="Y317" s="74">
        <f>VLOOKUP(X317,Sheet1!$B$2:$C$12,2,TRUE)</f>
        <v>8</v>
      </c>
      <c r="Z317" s="10" t="str">
        <f>IFERROR(VLOOKUP($D317,'[3]Chi tiet'!$D$7:$L$397,8,0),0)</f>
        <v>A4</v>
      </c>
      <c r="AA317" s="16">
        <f>VLOOKUP(Z317,[4]Sheet1!$B$2:$C$12,2,TRUE)</f>
        <v>7</v>
      </c>
      <c r="AB317" s="103">
        <f t="shared" ref="AB317:AB320" si="22">AVERAGE(F317:AA317)</f>
        <v>8.545454545454545</v>
      </c>
      <c r="AC317" s="125" t="str">
        <f t="shared" si="18"/>
        <v>10A* + 1B*</v>
      </c>
      <c r="AD317" s="74" t="s">
        <v>1055</v>
      </c>
      <c r="AE317" s="74" t="s">
        <v>1055</v>
      </c>
      <c r="AF317" s="74" t="s">
        <v>1055</v>
      </c>
      <c r="AG317" s="83"/>
      <c r="AH317" s="83"/>
      <c r="AI317" s="77"/>
      <c r="AJ317" s="194" t="s">
        <v>1055</v>
      </c>
      <c r="AK317" s="77"/>
      <c r="AL317" s="83"/>
      <c r="AM317" s="74"/>
      <c r="AN317" s="126" t="str">
        <f t="shared" si="16"/>
        <v>10A* + 1B* + 0C* +  0D</v>
      </c>
    </row>
    <row r="318" spans="1:40" s="87" customFormat="1" ht="27" customHeight="1" x14ac:dyDescent="0.25">
      <c r="A318" s="75" t="s">
        <v>602</v>
      </c>
      <c r="B318" s="75" t="s">
        <v>314</v>
      </c>
      <c r="C318" s="82" t="s">
        <v>199</v>
      </c>
      <c r="D318" s="76" t="s">
        <v>972</v>
      </c>
      <c r="E318" s="76" t="s">
        <v>11</v>
      </c>
      <c r="F318" s="74" t="s">
        <v>299</v>
      </c>
      <c r="G318" s="74">
        <v>10</v>
      </c>
      <c r="H318" s="74" t="s">
        <v>299</v>
      </c>
      <c r="I318" s="74">
        <v>10</v>
      </c>
      <c r="J318" s="74" t="s">
        <v>299</v>
      </c>
      <c r="K318" s="74">
        <v>10</v>
      </c>
      <c r="L318" s="74" t="s">
        <v>299</v>
      </c>
      <c r="M318" s="74">
        <v>10</v>
      </c>
      <c r="N318" s="74" t="s">
        <v>299</v>
      </c>
      <c r="O318" s="74">
        <v>10</v>
      </c>
      <c r="P318" s="74" t="s">
        <v>299</v>
      </c>
      <c r="Q318" s="74">
        <v>10</v>
      </c>
      <c r="R318" s="74" t="s">
        <v>675</v>
      </c>
      <c r="S318" s="74">
        <f>VLOOKUP(R318,Sheet1!$B$2:$C$12,2,TRUE)</f>
        <v>7</v>
      </c>
      <c r="T318" s="101" t="s">
        <v>676</v>
      </c>
      <c r="U318" s="74">
        <f>VLOOKUP(T318,Sheet1!$B$2:$C$12,2,TRUE)</f>
        <v>6</v>
      </c>
      <c r="V318" s="74" t="str">
        <f>IFERROR(VLOOKUP($D318,'[1]Chi tiet'!$D$7:$L$389,8,0),0)</f>
        <v>A3</v>
      </c>
      <c r="W318" s="74">
        <f>VLOOKUP(V318,Sheet1!$B$2:$C$12,2,TRUE)</f>
        <v>8</v>
      </c>
      <c r="X318" s="74" t="str">
        <f>IFERROR(VLOOKUP($D318,'[2]Gui chi Quynh'!D$7:K$393,7,0),0)</f>
        <v>A3</v>
      </c>
      <c r="Y318" s="74">
        <f>VLOOKUP(X318,Sheet1!$B$2:$C$12,2,TRUE)</f>
        <v>8</v>
      </c>
      <c r="Z318" s="10" t="str">
        <f>IFERROR(VLOOKUP($D318,'[3]Chi tiet'!$D$7:$L$397,8,0),0)</f>
        <v>A4</v>
      </c>
      <c r="AA318" s="16">
        <f>VLOOKUP(Z318,[4]Sheet1!$B$2:$C$12,2,TRUE)</f>
        <v>7</v>
      </c>
      <c r="AB318" s="103">
        <f t="shared" si="22"/>
        <v>8.7272727272727266</v>
      </c>
      <c r="AC318" s="125" t="str">
        <f t="shared" si="18"/>
        <v>10A* + 1B*</v>
      </c>
      <c r="AD318" s="74" t="s">
        <v>1055</v>
      </c>
      <c r="AE318" s="74" t="s">
        <v>1055</v>
      </c>
      <c r="AF318" s="74" t="s">
        <v>1055</v>
      </c>
      <c r="AG318" s="83"/>
      <c r="AH318" s="83"/>
      <c r="AI318" s="77"/>
      <c r="AJ318" s="194" t="s">
        <v>1055</v>
      </c>
      <c r="AK318" s="77"/>
      <c r="AL318" s="83"/>
      <c r="AM318" s="74"/>
      <c r="AN318" s="126" t="str">
        <f t="shared" si="16"/>
        <v>10A* + 1B* + 0C* +  0D</v>
      </c>
    </row>
    <row r="319" spans="1:40" s="87" customFormat="1" ht="27" customHeight="1" x14ac:dyDescent="0.25">
      <c r="A319" s="75" t="s">
        <v>603</v>
      </c>
      <c r="B319" s="75" t="s">
        <v>27</v>
      </c>
      <c r="C319" s="82" t="s">
        <v>298</v>
      </c>
      <c r="D319" s="76" t="s">
        <v>976</v>
      </c>
      <c r="E319" s="76" t="s">
        <v>11</v>
      </c>
      <c r="F319" s="100" t="s">
        <v>302</v>
      </c>
      <c r="G319" s="56">
        <v>6</v>
      </c>
      <c r="H319" s="74" t="s">
        <v>299</v>
      </c>
      <c r="I319" s="74">
        <v>10</v>
      </c>
      <c r="J319" s="74" t="s">
        <v>299</v>
      </c>
      <c r="K319" s="74">
        <v>10</v>
      </c>
      <c r="L319" s="74" t="s">
        <v>299</v>
      </c>
      <c r="M319" s="74">
        <v>10</v>
      </c>
      <c r="N319" s="74" t="s">
        <v>299</v>
      </c>
      <c r="O319" s="74">
        <v>10</v>
      </c>
      <c r="P319" s="74" t="s">
        <v>299</v>
      </c>
      <c r="Q319" s="74">
        <v>10</v>
      </c>
      <c r="R319" s="74" t="s">
        <v>675</v>
      </c>
      <c r="S319" s="74">
        <f>VLOOKUP(R319,Sheet1!$B$2:$C$12,2,TRUE)</f>
        <v>7</v>
      </c>
      <c r="T319" s="75" t="s">
        <v>675</v>
      </c>
      <c r="U319" s="74">
        <f>VLOOKUP(T319,Sheet1!$B$2:$C$12,2,TRUE)</f>
        <v>7</v>
      </c>
      <c r="V319" s="74" t="str">
        <f>IFERROR(VLOOKUP($D319,'[1]Chi tiet'!$D$7:$L$389,8,0),0)</f>
        <v>A4</v>
      </c>
      <c r="W319" s="74">
        <f>VLOOKUP(V319,Sheet1!$B$2:$C$12,2,TRUE)</f>
        <v>7</v>
      </c>
      <c r="X319" s="74" t="str">
        <f>IFERROR(VLOOKUP($D319,'[2]Gui chi Quynh'!D$7:K$393,7,0),0)</f>
        <v>A4</v>
      </c>
      <c r="Y319" s="74">
        <f>VLOOKUP(X319,Sheet1!$B$2:$C$12,2,TRUE)</f>
        <v>7</v>
      </c>
      <c r="Z319" s="10" t="str">
        <f>IFERROR(VLOOKUP($D319,'[3]Chi tiet'!$D$7:$L$397,8,0),0)</f>
        <v>A4</v>
      </c>
      <c r="AA319" s="16">
        <f>VLOOKUP(Z319,[4]Sheet1!$B$2:$C$12,2,TRUE)</f>
        <v>7</v>
      </c>
      <c r="AB319" s="103">
        <f t="shared" si="22"/>
        <v>8.2727272727272734</v>
      </c>
      <c r="AC319" s="125" t="str">
        <f t="shared" si="18"/>
        <v>10A* + 1B*</v>
      </c>
      <c r="AD319" s="86" t="s">
        <v>1055</v>
      </c>
      <c r="AE319" s="86" t="s">
        <v>1055</v>
      </c>
      <c r="AF319" s="86" t="s">
        <v>1055</v>
      </c>
      <c r="AG319" s="83"/>
      <c r="AH319" s="83"/>
      <c r="AI319" s="77"/>
      <c r="AJ319" s="193" t="s">
        <v>1055</v>
      </c>
      <c r="AK319" s="77"/>
      <c r="AL319" s="83"/>
      <c r="AM319" s="74"/>
      <c r="AN319" s="126" t="str">
        <f t="shared" si="16"/>
        <v>10A* + 1B* + 0C* +  0D</v>
      </c>
    </row>
    <row r="320" spans="1:40" s="87" customFormat="1" ht="46.5" customHeight="1" x14ac:dyDescent="0.25">
      <c r="A320" s="75" t="s">
        <v>604</v>
      </c>
      <c r="B320" s="75" t="s">
        <v>31</v>
      </c>
      <c r="C320" s="153" t="s">
        <v>655</v>
      </c>
      <c r="D320" s="154" t="s">
        <v>978</v>
      </c>
      <c r="E320" s="154" t="s">
        <v>11</v>
      </c>
      <c r="F320" s="154"/>
      <c r="G320" s="154"/>
      <c r="H320" s="154"/>
      <c r="I320" s="154"/>
      <c r="J320" s="128"/>
      <c r="K320" s="128"/>
      <c r="L320" s="128" t="s">
        <v>299</v>
      </c>
      <c r="M320" s="128">
        <v>10</v>
      </c>
      <c r="N320" s="128" t="s">
        <v>299</v>
      </c>
      <c r="O320" s="128">
        <v>10</v>
      </c>
      <c r="P320" s="128" t="s">
        <v>299</v>
      </c>
      <c r="Q320" s="128">
        <v>10</v>
      </c>
      <c r="R320" s="128" t="s">
        <v>675</v>
      </c>
      <c r="S320" s="128">
        <f>VLOOKUP(R320,Sheet1!$B$2:$C$12,2,TRUE)</f>
        <v>7</v>
      </c>
      <c r="T320" s="129" t="s">
        <v>675</v>
      </c>
      <c r="U320" s="128">
        <f>VLOOKUP(T320,Sheet1!$B$2:$C$12,2,TRUE)</f>
        <v>7</v>
      </c>
      <c r="V320" s="128" t="str">
        <f>IFERROR(VLOOKUP($D320,'[1]Chi tiet'!$D$7:$L$389,8,0),0)</f>
        <v>A4</v>
      </c>
      <c r="W320" s="128">
        <f>VLOOKUP(V320,Sheet1!$B$2:$C$12,2,TRUE)</f>
        <v>7</v>
      </c>
      <c r="X320" s="128" t="str">
        <f>IFERROR(VLOOKUP($D320,'[2]Gui chi Quynh'!D$7:K$393,7,0),0)</f>
        <v>A4</v>
      </c>
      <c r="Y320" s="128">
        <f>VLOOKUP(X320,Sheet1!$B$2:$C$12,2,TRUE)</f>
        <v>7</v>
      </c>
      <c r="Z320" s="102" t="str">
        <f>IFERROR(VLOOKUP($D320,'[3]Chi tiet'!$D$7:$L$397,8,0),0)</f>
        <v>B1</v>
      </c>
      <c r="AA320" s="128">
        <f>VLOOKUP(Z320,[4]Sheet1!$B$2:$C$12,2,TRUE)</f>
        <v>6</v>
      </c>
      <c r="AB320" s="131">
        <f t="shared" si="22"/>
        <v>8</v>
      </c>
      <c r="AC320" s="132" t="str">
        <f t="shared" si="18"/>
        <v xml:space="preserve">7A* + 1B* </v>
      </c>
      <c r="AD320" s="128" t="s">
        <v>1055</v>
      </c>
      <c r="AE320" s="128" t="s">
        <v>1055</v>
      </c>
      <c r="AF320" s="128" t="s">
        <v>1055</v>
      </c>
      <c r="AG320" s="134"/>
      <c r="AH320" s="134"/>
      <c r="AI320" s="127"/>
      <c r="AJ320" s="195" t="s">
        <v>1055</v>
      </c>
      <c r="AK320" s="127"/>
      <c r="AL320" s="134" t="s">
        <v>1038</v>
      </c>
      <c r="AM320" s="74"/>
      <c r="AN320" s="126" t="str">
        <f t="shared" si="16"/>
        <v>7A* + 1B* + 0C* +  0D</v>
      </c>
    </row>
    <row r="321" spans="1:40" s="87" customFormat="1" ht="33.75" customHeight="1" x14ac:dyDescent="0.25">
      <c r="A321" s="75" t="s">
        <v>605</v>
      </c>
      <c r="B321" s="75" t="s">
        <v>23</v>
      </c>
      <c r="C321" s="82" t="s">
        <v>283</v>
      </c>
      <c r="D321" s="76" t="s">
        <v>974</v>
      </c>
      <c r="E321" s="76" t="s">
        <v>11</v>
      </c>
      <c r="F321" s="100" t="s">
        <v>302</v>
      </c>
      <c r="G321" s="56">
        <v>6</v>
      </c>
      <c r="H321" s="74" t="s">
        <v>299</v>
      </c>
      <c r="I321" s="74">
        <v>10</v>
      </c>
      <c r="J321" s="73" t="s">
        <v>302</v>
      </c>
      <c r="K321" s="79">
        <v>6</v>
      </c>
      <c r="L321" s="74" t="s">
        <v>299</v>
      </c>
      <c r="M321" s="74">
        <v>10</v>
      </c>
      <c r="N321" s="74" t="s">
        <v>299</v>
      </c>
      <c r="O321" s="74">
        <v>10</v>
      </c>
      <c r="P321" s="74" t="s">
        <v>299</v>
      </c>
      <c r="Q321" s="74">
        <v>10</v>
      </c>
      <c r="R321" s="74" t="s">
        <v>675</v>
      </c>
      <c r="S321" s="74">
        <f>VLOOKUP(R321,Sheet1!$B$2:$C$12,2,TRUE)</f>
        <v>7</v>
      </c>
      <c r="T321" s="75" t="s">
        <v>675</v>
      </c>
      <c r="U321" s="74">
        <f>VLOOKUP(T321,Sheet1!$B$2:$C$12,2,TRUE)</f>
        <v>7</v>
      </c>
      <c r="V321" s="74" t="str">
        <f>IFERROR(VLOOKUP($D321,'[1]Chi tiet'!$D$7:$L$389,8,0),0)</f>
        <v>A4</v>
      </c>
      <c r="W321" s="74">
        <f>VLOOKUP(V321,Sheet1!$B$2:$C$12,2,TRUE)</f>
        <v>7</v>
      </c>
      <c r="X321" s="74" t="str">
        <f>IFERROR(VLOOKUP($D321,'[2]Gui chi Quynh'!D$7:K$393,7,0),0)</f>
        <v>A4</v>
      </c>
      <c r="Y321" s="74">
        <f>VLOOKUP(X321,Sheet1!$B$2:$C$12,2,TRUE)</f>
        <v>7</v>
      </c>
      <c r="Z321" s="10" t="str">
        <f>IFERROR(VLOOKUP($D321,'[3]Chi tiet'!$D$7:$L$397,8,0),0)</f>
        <v>A4</v>
      </c>
      <c r="AA321" s="16">
        <f>VLOOKUP(Z321,[4]Sheet1!$B$2:$C$12,2,TRUE)</f>
        <v>7</v>
      </c>
      <c r="AB321" s="103">
        <f>AVERAGE(F321:AA321)</f>
        <v>7.9090909090909092</v>
      </c>
      <c r="AC321" s="125" t="str">
        <f>LEFT($AN321,10)</f>
        <v xml:space="preserve">9A* + 2B* </v>
      </c>
      <c r="AD321" s="86" t="s">
        <v>1055</v>
      </c>
      <c r="AE321" s="74" t="s">
        <v>1055</v>
      </c>
      <c r="AF321" s="74" t="s">
        <v>1055</v>
      </c>
      <c r="AG321" s="83"/>
      <c r="AH321" s="97"/>
      <c r="AI321" s="77"/>
      <c r="AJ321" s="194" t="s">
        <v>1055</v>
      </c>
      <c r="AK321" s="77"/>
      <c r="AL321" s="83"/>
      <c r="AM321" s="74"/>
      <c r="AN321" s="126" t="str">
        <f>(COUNTIF($F321:$AA321,"A*")&amp;"A*")&amp;" + "&amp;(COUNTIF($F321:$AA321,"B*")&amp;"B*")&amp;" + "&amp;(COUNTIF($F321:$AA321,"C*")&amp;"C*")&amp;" +  "&amp;(COUNTIF($F321:$AA321,"D")&amp;"D")</f>
        <v>9A* + 2B* + 0C* +  0D</v>
      </c>
    </row>
    <row r="322" spans="1:40" s="87" customFormat="1" ht="33.75" customHeight="1" x14ac:dyDescent="0.25">
      <c r="A322" s="75" t="s">
        <v>606</v>
      </c>
      <c r="B322" s="75" t="s">
        <v>308</v>
      </c>
      <c r="C322" s="77" t="s">
        <v>619</v>
      </c>
      <c r="D322" s="74" t="s">
        <v>980</v>
      </c>
      <c r="E322" s="74" t="s">
        <v>660</v>
      </c>
      <c r="F322" s="74" t="s">
        <v>299</v>
      </c>
      <c r="G322" s="74">
        <v>10</v>
      </c>
      <c r="H322" s="73" t="s">
        <v>301</v>
      </c>
      <c r="I322" s="79">
        <v>4</v>
      </c>
      <c r="J322" s="74" t="s">
        <v>299</v>
      </c>
      <c r="K322" s="74">
        <v>10</v>
      </c>
      <c r="L322" s="74" t="s">
        <v>299</v>
      </c>
      <c r="M322" s="74">
        <v>10</v>
      </c>
      <c r="N322" s="74" t="s">
        <v>299</v>
      </c>
      <c r="O322" s="74">
        <v>10</v>
      </c>
      <c r="P322" s="74" t="s">
        <v>299</v>
      </c>
      <c r="Q322" s="74">
        <v>10</v>
      </c>
      <c r="R322" s="74" t="s">
        <v>675</v>
      </c>
      <c r="S322" s="74">
        <f>VLOOKUP(R322,Sheet1!$B$2:$C$12,2,TRUE)</f>
        <v>7</v>
      </c>
      <c r="T322" s="75" t="s">
        <v>675</v>
      </c>
      <c r="U322" s="74">
        <f>VLOOKUP(T322,Sheet1!$B$2:$C$12,2,TRUE)</f>
        <v>7</v>
      </c>
      <c r="V322" s="74" t="str">
        <f>IFERROR(VLOOKUP($D322,'[1]Chi tiet'!$D$7:$L$389,8,0),0)</f>
        <v>A4</v>
      </c>
      <c r="W322" s="74">
        <f>VLOOKUP(V322,Sheet1!$B$2:$C$12,2,TRUE)</f>
        <v>7</v>
      </c>
      <c r="X322" s="74" t="str">
        <f>IFERROR(VLOOKUP($D322,'[2]Gui chi Quynh'!D$7:K$393,7,0),0)</f>
        <v>A4</v>
      </c>
      <c r="Y322" s="74">
        <f>VLOOKUP(X322,Sheet1!$B$2:$C$12,2,TRUE)</f>
        <v>7</v>
      </c>
      <c r="Z322" s="10" t="str">
        <f>IFERROR(VLOOKUP($D322,'[3]Chi tiet'!$D$7:$L$397,8,0),0)</f>
        <v>A4</v>
      </c>
      <c r="AA322" s="16">
        <f>VLOOKUP(Z322,[4]Sheet1!$B$2:$C$12,2,TRUE)</f>
        <v>7</v>
      </c>
      <c r="AB322" s="103">
        <f>AVERAGE(F322:AA322)</f>
        <v>8.0909090909090917</v>
      </c>
      <c r="AC322" s="125" t="s">
        <v>1137</v>
      </c>
      <c r="AD322" s="86" t="s">
        <v>1055</v>
      </c>
      <c r="AE322" s="86" t="s">
        <v>1055</v>
      </c>
      <c r="AF322" s="86" t="s">
        <v>1055</v>
      </c>
      <c r="AG322" s="83"/>
      <c r="AH322" s="88"/>
      <c r="AI322" s="77"/>
      <c r="AJ322" s="193" t="s">
        <v>1055</v>
      </c>
      <c r="AK322" s="77"/>
      <c r="AL322" s="83"/>
      <c r="AM322" s="74"/>
      <c r="AN322" s="126" t="str">
        <f>(COUNTIF($F322:$AA322,"A*")&amp;"A*")&amp;" + "&amp;(COUNTIF($F322:$AA322,"B*")&amp;"B*")&amp;" + "&amp;(COUNTIF($F322:$AA322,"C*")&amp;"C*")&amp;" +  "&amp;(COUNTIF($F322:$AA322,"D")&amp;"D")</f>
        <v>10A* + 0B* + 1C* +  0D</v>
      </c>
    </row>
    <row r="323" spans="1:40" s="111" customFormat="1" ht="31.9" customHeight="1" x14ac:dyDescent="0.25">
      <c r="A323" s="104"/>
      <c r="B323" s="104"/>
      <c r="C323" s="105" t="s">
        <v>1129</v>
      </c>
      <c r="D323" s="106"/>
      <c r="E323" s="106"/>
      <c r="F323" s="106"/>
      <c r="G323" s="106"/>
      <c r="H323" s="106"/>
      <c r="I323" s="106"/>
      <c r="J323" s="106"/>
      <c r="K323" s="106"/>
      <c r="L323" s="106"/>
      <c r="M323" s="106"/>
      <c r="N323" s="106"/>
      <c r="O323" s="106"/>
      <c r="P323" s="106"/>
      <c r="Q323" s="106"/>
      <c r="R323" s="106"/>
      <c r="S323" s="106"/>
      <c r="T323" s="106"/>
      <c r="U323" s="106"/>
      <c r="V323" s="106"/>
      <c r="W323" s="106"/>
      <c r="X323" s="106"/>
      <c r="Y323" s="106"/>
      <c r="Z323" s="107"/>
      <c r="AA323" s="106"/>
      <c r="AB323" s="108"/>
      <c r="AC323" s="108"/>
      <c r="AD323" s="106"/>
      <c r="AE323" s="106"/>
      <c r="AF323" s="106"/>
      <c r="AG323" s="109"/>
      <c r="AH323" s="109"/>
      <c r="AI323" s="110"/>
      <c r="AJ323" s="198"/>
      <c r="AK323" s="110"/>
      <c r="AL323" s="109"/>
      <c r="AM323" s="106"/>
    </row>
    <row r="324" spans="1:40" s="87" customFormat="1" ht="42" customHeight="1" x14ac:dyDescent="0.25">
      <c r="A324" s="75" t="s">
        <v>607</v>
      </c>
      <c r="B324" s="75" t="s">
        <v>31</v>
      </c>
      <c r="C324" s="77" t="s">
        <v>232</v>
      </c>
      <c r="D324" s="74" t="s">
        <v>882</v>
      </c>
      <c r="E324" s="74" t="s">
        <v>652</v>
      </c>
      <c r="F324" s="73" t="s">
        <v>302</v>
      </c>
      <c r="G324" s="79">
        <v>6</v>
      </c>
      <c r="H324" s="74" t="s">
        <v>299</v>
      </c>
      <c r="I324" s="74">
        <v>10</v>
      </c>
      <c r="J324" s="74" t="s">
        <v>299</v>
      </c>
      <c r="K324" s="74">
        <v>10</v>
      </c>
      <c r="L324" s="74" t="s">
        <v>299</v>
      </c>
      <c r="M324" s="74">
        <v>10</v>
      </c>
      <c r="N324" s="74" t="s">
        <v>299</v>
      </c>
      <c r="O324" s="74">
        <v>10</v>
      </c>
      <c r="P324" s="74" t="s">
        <v>299</v>
      </c>
      <c r="Q324" s="74">
        <v>10</v>
      </c>
      <c r="R324" s="74" t="s">
        <v>675</v>
      </c>
      <c r="S324" s="74">
        <f>VLOOKUP(R324,Sheet1!$B$2:$C$12,2,TRUE)</f>
        <v>7</v>
      </c>
      <c r="T324" s="75" t="s">
        <v>675</v>
      </c>
      <c r="U324" s="74">
        <f>VLOOKUP(T324,Sheet1!$B$2:$C$12,2,TRUE)</f>
        <v>7</v>
      </c>
      <c r="V324" s="74" t="str">
        <f>IFERROR(VLOOKUP($D324,'[1]Chi tiet'!$D$7:$L$389,8,0),0)</f>
        <v>A4</v>
      </c>
      <c r="W324" s="74">
        <f>VLOOKUP(V324,Sheet1!$B$2:$C$12,2,TRUE)</f>
        <v>7</v>
      </c>
      <c r="X324" s="73" t="str">
        <f>IFERROR(VLOOKUP($D324,'[2]Gui chi Quynh'!D$7:K$393,7,0),0)</f>
        <v>D</v>
      </c>
      <c r="Y324" s="74">
        <f>VLOOKUP(X324,Sheet1!$B$2:$C$12,2,TRUE)</f>
        <v>1</v>
      </c>
      <c r="Z324" s="10" t="str">
        <f>IFERROR(VLOOKUP($D324,'[3]Chi tiet'!$D$7:$L$397,8,0),0)</f>
        <v>A4</v>
      </c>
      <c r="AA324" s="16">
        <f>VLOOKUP(Z324,[4]Sheet1!$B$2:$C$12,2,TRUE)</f>
        <v>7</v>
      </c>
      <c r="AB324" s="103">
        <f>AVERAGE(F324:AA324)</f>
        <v>7.7272727272727275</v>
      </c>
      <c r="AC324" s="125" t="s">
        <v>1135</v>
      </c>
      <c r="AD324" s="86" t="s">
        <v>1068</v>
      </c>
      <c r="AE324" s="86" t="s">
        <v>1068</v>
      </c>
      <c r="AF324" s="86" t="s">
        <v>1068</v>
      </c>
      <c r="AG324" s="84"/>
      <c r="AH324" s="84"/>
      <c r="AI324" s="77"/>
      <c r="AJ324" s="193" t="s">
        <v>1068</v>
      </c>
      <c r="AK324" s="77"/>
      <c r="AL324" s="84"/>
      <c r="AM324" s="74"/>
      <c r="AN324" s="126" t="str">
        <f t="shared" si="16"/>
        <v>9A* + 1B* + 0C* +  1D</v>
      </c>
    </row>
    <row r="325" spans="1:40" s="87" customFormat="1" ht="33" x14ac:dyDescent="0.25">
      <c r="A325" s="75" t="s">
        <v>608</v>
      </c>
      <c r="B325" s="75" t="s">
        <v>47</v>
      </c>
      <c r="C325" s="77" t="s">
        <v>245</v>
      </c>
      <c r="D325" s="74" t="s">
        <v>891</v>
      </c>
      <c r="E325" s="74" t="s">
        <v>652</v>
      </c>
      <c r="F325" s="74" t="s">
        <v>299</v>
      </c>
      <c r="G325" s="74">
        <v>10</v>
      </c>
      <c r="H325" s="74" t="s">
        <v>299</v>
      </c>
      <c r="I325" s="74">
        <v>10</v>
      </c>
      <c r="J325" s="74" t="s">
        <v>299</v>
      </c>
      <c r="K325" s="74">
        <v>10</v>
      </c>
      <c r="L325" s="74" t="s">
        <v>299</v>
      </c>
      <c r="M325" s="74">
        <v>10</v>
      </c>
      <c r="N325" s="74" t="s">
        <v>299</v>
      </c>
      <c r="O325" s="74">
        <v>10</v>
      </c>
      <c r="P325" s="74" t="s">
        <v>299</v>
      </c>
      <c r="Q325" s="74">
        <v>10</v>
      </c>
      <c r="R325" s="74" t="s">
        <v>674</v>
      </c>
      <c r="S325" s="74">
        <f>VLOOKUP(R325,Sheet1!$B$2:$C$12,2,TRUE)</f>
        <v>8</v>
      </c>
      <c r="T325" s="75" t="s">
        <v>674</v>
      </c>
      <c r="U325" s="74">
        <f>VLOOKUP(T325,Sheet1!$B$2:$C$12,2,TRUE)</f>
        <v>8</v>
      </c>
      <c r="V325" s="74" t="str">
        <f>IFERROR(VLOOKUP($D325,'[1]Chi tiet'!$D$7:$L$389,8,0),0)</f>
        <v>A4</v>
      </c>
      <c r="W325" s="74">
        <f>VLOOKUP(V325,Sheet1!$B$2:$C$12,2,TRUE)</f>
        <v>7</v>
      </c>
      <c r="X325" s="74" t="str">
        <f>IFERROR(VLOOKUP($D325,'[2]Gui chi Quynh'!D$7:K$393,7,0),0)</f>
        <v>A3</v>
      </c>
      <c r="Y325" s="74">
        <f>VLOOKUP(X325,Sheet1!$B$2:$C$12,2,TRUE)</f>
        <v>8</v>
      </c>
      <c r="Z325" s="102" t="str">
        <f>IFERROR(VLOOKUP($D325,'[3]Chi tiet'!$D$7:$L$397,8,0),0)</f>
        <v>D</v>
      </c>
      <c r="AA325" s="16">
        <f>VLOOKUP(Z325,[4]Sheet1!$B$2:$C$12,2,TRUE)</f>
        <v>1</v>
      </c>
      <c r="AB325" s="103">
        <f>AVERAGE(F325:AA325)</f>
        <v>8.3636363636363633</v>
      </c>
      <c r="AC325" s="125" t="s">
        <v>1136</v>
      </c>
      <c r="AD325" s="86" t="s">
        <v>1068</v>
      </c>
      <c r="AE325" s="74" t="s">
        <v>1055</v>
      </c>
      <c r="AF325" s="86" t="s">
        <v>1068</v>
      </c>
      <c r="AG325" s="84"/>
      <c r="AH325" s="84"/>
      <c r="AI325" s="77"/>
      <c r="AJ325" s="193" t="s">
        <v>1068</v>
      </c>
      <c r="AK325" s="77"/>
      <c r="AL325" s="84"/>
      <c r="AM325" s="74"/>
      <c r="AN325" s="126" t="str">
        <f t="shared" si="16"/>
        <v>10A* + 0B* + 0C* +  1D</v>
      </c>
    </row>
    <row r="326" spans="1:40" s="111" customFormat="1" ht="38.450000000000003" customHeight="1" x14ac:dyDescent="0.25">
      <c r="A326" s="104"/>
      <c r="B326" s="104"/>
      <c r="C326" s="114" t="s">
        <v>1130</v>
      </c>
      <c r="D326" s="106"/>
      <c r="E326" s="106"/>
      <c r="F326" s="106"/>
      <c r="G326" s="106"/>
      <c r="H326" s="106"/>
      <c r="I326" s="106"/>
      <c r="J326" s="106"/>
      <c r="K326" s="106"/>
      <c r="L326" s="106"/>
      <c r="M326" s="106"/>
      <c r="N326" s="106"/>
      <c r="O326" s="106"/>
      <c r="P326" s="106"/>
      <c r="Q326" s="106"/>
      <c r="R326" s="106"/>
      <c r="S326" s="106"/>
      <c r="T326" s="104"/>
      <c r="U326" s="106"/>
      <c r="V326" s="106"/>
      <c r="W326" s="106"/>
      <c r="X326" s="106"/>
      <c r="Y326" s="106"/>
      <c r="Z326" s="107"/>
      <c r="AA326" s="106"/>
      <c r="AB326" s="108"/>
      <c r="AC326" s="108"/>
      <c r="AD326" s="106"/>
      <c r="AE326" s="106"/>
      <c r="AF326" s="106"/>
      <c r="AG326" s="109"/>
      <c r="AH326" s="109"/>
      <c r="AI326" s="110"/>
      <c r="AJ326" s="198"/>
      <c r="AK326" s="110"/>
      <c r="AL326" s="109"/>
      <c r="AM326" s="106"/>
    </row>
    <row r="327" spans="1:40" s="87" customFormat="1" ht="47.25" x14ac:dyDescent="0.25">
      <c r="A327" s="75" t="s">
        <v>609</v>
      </c>
      <c r="B327" s="75" t="s">
        <v>314</v>
      </c>
      <c r="C327" s="77" t="s">
        <v>151</v>
      </c>
      <c r="D327" s="74" t="s">
        <v>902</v>
      </c>
      <c r="E327" s="74" t="s">
        <v>626</v>
      </c>
      <c r="F327" s="74" t="s">
        <v>299</v>
      </c>
      <c r="G327" s="74">
        <v>10</v>
      </c>
      <c r="H327" s="74" t="s">
        <v>299</v>
      </c>
      <c r="I327" s="74">
        <v>10</v>
      </c>
      <c r="J327" s="74" t="s">
        <v>299</v>
      </c>
      <c r="K327" s="74">
        <v>10</v>
      </c>
      <c r="L327" s="74" t="s">
        <v>299</v>
      </c>
      <c r="M327" s="74">
        <v>10</v>
      </c>
      <c r="N327" s="74" t="s">
        <v>299</v>
      </c>
      <c r="O327" s="74">
        <v>10</v>
      </c>
      <c r="P327" s="101" t="s">
        <v>302</v>
      </c>
      <c r="Q327" s="89">
        <v>6</v>
      </c>
      <c r="R327" s="101" t="s">
        <v>676</v>
      </c>
      <c r="S327" s="74">
        <f>VLOOKUP(R327,Sheet1!$B$2:$C$12,2,TRUE)</f>
        <v>6</v>
      </c>
      <c r="T327" s="75" t="s">
        <v>674</v>
      </c>
      <c r="U327" s="74">
        <f>VLOOKUP(T327,Sheet1!$B$2:$C$12,2,TRUE)</f>
        <v>8</v>
      </c>
      <c r="V327" s="73" t="str">
        <f>IFERROR(VLOOKUP($D327,'[1]Chi tiet'!$D$7:$L$389,8,0),0)</f>
        <v>C1</v>
      </c>
      <c r="W327" s="74">
        <f>VLOOKUP(V327,Sheet1!$B$2:$C$12,2,TRUE)</f>
        <v>4</v>
      </c>
      <c r="X327" s="74" t="str">
        <f>IFERROR(VLOOKUP($D327,'[2]Gui chi Quynh'!D$7:K$393,7,0),0)</f>
        <v>A3</v>
      </c>
      <c r="Y327" s="74">
        <f>VLOOKUP(X327,Sheet1!$B$2:$C$12,2,TRUE)</f>
        <v>8</v>
      </c>
      <c r="Z327" s="10" t="str">
        <f>IFERROR(VLOOKUP($D327,'[3]Chi tiet'!$D$7:$L$397,8,0),0)</f>
        <v>A3</v>
      </c>
      <c r="AA327" s="16">
        <f>VLOOKUP(Z327,[4]Sheet1!$B$2:$C$12,2,TRUE)</f>
        <v>8</v>
      </c>
      <c r="AB327" s="103">
        <f t="shared" ref="AB327:AB328" si="23">AVERAGE(F327:AA327)</f>
        <v>8.1818181818181817</v>
      </c>
      <c r="AC327" s="125" t="str">
        <f>LEFT($AN327,15)</f>
        <v>8A* + 2B* + 1C*</v>
      </c>
      <c r="AD327" s="79" t="s">
        <v>1056</v>
      </c>
      <c r="AE327" s="74" t="s">
        <v>1055</v>
      </c>
      <c r="AF327" s="74" t="s">
        <v>1055</v>
      </c>
      <c r="AG327" s="84"/>
      <c r="AH327" s="84"/>
      <c r="AI327" s="77"/>
      <c r="AJ327" s="194"/>
      <c r="AK327" s="77"/>
      <c r="AL327" s="146" t="s">
        <v>1086</v>
      </c>
      <c r="AM327" s="74"/>
      <c r="AN327" s="126" t="str">
        <f t="shared" si="16"/>
        <v>8A* + 2B* + 1C* +  0D</v>
      </c>
    </row>
    <row r="328" spans="1:40" s="87" customFormat="1" ht="55.5" customHeight="1" x14ac:dyDescent="0.25">
      <c r="A328" s="75" t="s">
        <v>610</v>
      </c>
      <c r="B328" s="75" t="s">
        <v>311</v>
      </c>
      <c r="C328" s="82" t="s">
        <v>196</v>
      </c>
      <c r="D328" s="76" t="s">
        <v>969</v>
      </c>
      <c r="E328" s="76" t="s">
        <v>11</v>
      </c>
      <c r="F328" s="74" t="s">
        <v>299</v>
      </c>
      <c r="G328" s="74">
        <v>8</v>
      </c>
      <c r="H328" s="100" t="s">
        <v>301</v>
      </c>
      <c r="I328" s="56">
        <v>4</v>
      </c>
      <c r="J328" s="73" t="s">
        <v>302</v>
      </c>
      <c r="K328" s="79">
        <v>6</v>
      </c>
      <c r="L328" s="73" t="s">
        <v>301</v>
      </c>
      <c r="M328" s="79">
        <v>4</v>
      </c>
      <c r="N328" s="74" t="s">
        <v>299</v>
      </c>
      <c r="O328" s="74">
        <v>8</v>
      </c>
      <c r="P328" s="74" t="s">
        <v>299</v>
      </c>
      <c r="Q328" s="74">
        <v>8</v>
      </c>
      <c r="R328" s="74" t="s">
        <v>675</v>
      </c>
      <c r="S328" s="74">
        <f>VLOOKUP(R328,Sheet1!$B$2:$C$12,2,TRUE)</f>
        <v>7</v>
      </c>
      <c r="T328" s="89" t="s">
        <v>674</v>
      </c>
      <c r="U328" s="74">
        <f>VLOOKUP(T328,Sheet1!$B$2:$C$12,2,TRUE)</f>
        <v>8</v>
      </c>
      <c r="V328" s="74" t="str">
        <f>IFERROR(VLOOKUP($D328,'[1]Chi tiet'!$D$7:$L$389,8,0),0)</f>
        <v>A3</v>
      </c>
      <c r="W328" s="74">
        <f>VLOOKUP(V328,Sheet1!$B$2:$C$12,2,TRUE)</f>
        <v>8</v>
      </c>
      <c r="X328" s="73" t="str">
        <f>IFERROR(VLOOKUP($D328,'[2]Gui chi Quynh'!D$7:K$393,7,0),0)</f>
        <v>B1</v>
      </c>
      <c r="Y328" s="74">
        <f>VLOOKUP(X328,Sheet1!$B$2:$C$12,2,TRUE)</f>
        <v>6</v>
      </c>
      <c r="Z328" s="10" t="str">
        <f>IFERROR(VLOOKUP($D328,'[3]Chi tiet'!$D$7:$L$397,8,0),0)</f>
        <v>A4</v>
      </c>
      <c r="AA328" s="16">
        <f>VLOOKUP(Z328,[4]Sheet1!$B$2:$C$12,2,TRUE)</f>
        <v>7</v>
      </c>
      <c r="AB328" s="103">
        <f t="shared" si="23"/>
        <v>6.7272727272727275</v>
      </c>
      <c r="AC328" s="125" t="str">
        <f>LEFT($AN328,15)</f>
        <v>7A* + 2B* + 2C*</v>
      </c>
      <c r="AD328" s="79" t="s">
        <v>1056</v>
      </c>
      <c r="AE328" s="74" t="s">
        <v>1055</v>
      </c>
      <c r="AF328" s="74" t="s">
        <v>1055</v>
      </c>
      <c r="AG328" s="83"/>
      <c r="AH328" s="83"/>
      <c r="AI328" s="77"/>
      <c r="AJ328" s="194"/>
      <c r="AK328" s="77"/>
      <c r="AL328" s="147" t="s">
        <v>1085</v>
      </c>
      <c r="AM328" s="74"/>
      <c r="AN328" s="126" t="str">
        <f t="shared" si="16"/>
        <v>7A* + 2B* + 2C* +  0D</v>
      </c>
    </row>
    <row r="329" spans="1:40" s="87" customFormat="1" ht="28.9" customHeight="1" x14ac:dyDescent="0.25">
      <c r="A329" s="75"/>
      <c r="B329" s="75"/>
      <c r="C329" s="98" t="s">
        <v>1131</v>
      </c>
      <c r="D329" s="74"/>
      <c r="E329" s="74"/>
      <c r="F329" s="74"/>
      <c r="G329" s="74"/>
      <c r="H329" s="74"/>
      <c r="I329" s="74"/>
      <c r="J329" s="74"/>
      <c r="K329" s="74"/>
      <c r="L329" s="74"/>
      <c r="M329" s="74"/>
      <c r="N329" s="74"/>
      <c r="O329" s="74"/>
      <c r="P329" s="74"/>
      <c r="Q329" s="74"/>
      <c r="R329" s="74"/>
      <c r="S329" s="74"/>
      <c r="T329" s="75"/>
      <c r="U329" s="74"/>
      <c r="V329" s="74"/>
      <c r="W329" s="74"/>
      <c r="X329" s="74"/>
      <c r="Y329" s="74"/>
      <c r="Z329" s="74"/>
      <c r="AA329" s="74"/>
      <c r="AB329" s="60"/>
      <c r="AC329" s="60"/>
      <c r="AD329" s="74"/>
      <c r="AE329" s="74"/>
      <c r="AF329" s="74"/>
      <c r="AG329" s="83"/>
      <c r="AH329" s="83"/>
      <c r="AI329" s="77"/>
      <c r="AJ329" s="194"/>
      <c r="AK329" s="77"/>
      <c r="AL329" s="83"/>
      <c r="AM329" s="74"/>
    </row>
    <row r="330" spans="1:40" s="87" customFormat="1" ht="38.25" x14ac:dyDescent="0.25">
      <c r="A330" s="75" t="s">
        <v>611</v>
      </c>
      <c r="B330" s="75"/>
      <c r="C330" s="99" t="s">
        <v>1008</v>
      </c>
      <c r="D330" s="75" t="s">
        <v>1009</v>
      </c>
      <c r="E330" s="74" t="s">
        <v>626</v>
      </c>
      <c r="F330" s="74"/>
      <c r="G330" s="74"/>
      <c r="H330" s="74"/>
      <c r="I330" s="74"/>
      <c r="J330" s="74"/>
      <c r="K330" s="74"/>
      <c r="L330" s="74"/>
      <c r="M330" s="74"/>
      <c r="N330" s="74"/>
      <c r="O330" s="74"/>
      <c r="P330" s="74"/>
      <c r="Q330" s="74"/>
      <c r="R330" s="74"/>
      <c r="S330" s="74"/>
      <c r="T330" s="75"/>
      <c r="U330" s="74"/>
      <c r="V330" s="74"/>
      <c r="W330" s="74"/>
      <c r="X330" s="74"/>
      <c r="Y330" s="74"/>
      <c r="Z330" s="74"/>
      <c r="AA330" s="74"/>
      <c r="AB330" s="60"/>
      <c r="AC330" s="60"/>
      <c r="AD330" s="86"/>
      <c r="AE330" s="86"/>
      <c r="AF330" s="86"/>
      <c r="AG330" s="55"/>
      <c r="AH330" s="92"/>
      <c r="AI330" s="77"/>
      <c r="AJ330" s="193"/>
      <c r="AK330" s="77"/>
      <c r="AL330" s="143" t="s">
        <v>1076</v>
      </c>
      <c r="AM330" s="74"/>
    </row>
    <row r="331" spans="1:40" s="87" customFormat="1" ht="38.25" x14ac:dyDescent="0.25">
      <c r="A331" s="75" t="s">
        <v>612</v>
      </c>
      <c r="B331" s="75"/>
      <c r="C331" s="36" t="s">
        <v>1014</v>
      </c>
      <c r="D331" s="37" t="s">
        <v>1015</v>
      </c>
      <c r="E331" s="74" t="s">
        <v>649</v>
      </c>
      <c r="F331" s="74"/>
      <c r="G331" s="74"/>
      <c r="H331" s="74"/>
      <c r="I331" s="74"/>
      <c r="J331" s="74"/>
      <c r="K331" s="74"/>
      <c r="L331" s="74"/>
      <c r="M331" s="74"/>
      <c r="N331" s="74"/>
      <c r="O331" s="74"/>
      <c r="P331" s="74"/>
      <c r="Q331" s="74"/>
      <c r="R331" s="74"/>
      <c r="S331" s="74"/>
      <c r="T331" s="75"/>
      <c r="U331" s="74"/>
      <c r="V331" s="74"/>
      <c r="W331" s="74"/>
      <c r="X331" s="74"/>
      <c r="Y331" s="74"/>
      <c r="Z331" s="74"/>
      <c r="AA331" s="74"/>
      <c r="AB331" s="60"/>
      <c r="AC331" s="60"/>
      <c r="AD331" s="86"/>
      <c r="AE331" s="86"/>
      <c r="AF331" s="86"/>
      <c r="AG331" s="54"/>
      <c r="AH331" s="83"/>
      <c r="AI331" s="77"/>
      <c r="AJ331" s="193"/>
      <c r="AK331" s="77"/>
      <c r="AL331" s="144" t="s">
        <v>1077</v>
      </c>
      <c r="AM331" s="74" t="s">
        <v>1121</v>
      </c>
    </row>
    <row r="332" spans="1:40" s="87" customFormat="1" ht="38.25" x14ac:dyDescent="0.25">
      <c r="A332" s="75" t="s">
        <v>613</v>
      </c>
      <c r="B332" s="75"/>
      <c r="C332" s="36" t="s">
        <v>1016</v>
      </c>
      <c r="D332" s="37" t="s">
        <v>1017</v>
      </c>
      <c r="E332" s="74" t="s">
        <v>649</v>
      </c>
      <c r="F332" s="74"/>
      <c r="G332" s="74"/>
      <c r="H332" s="74"/>
      <c r="I332" s="74"/>
      <c r="J332" s="74"/>
      <c r="K332" s="74"/>
      <c r="L332" s="74"/>
      <c r="M332" s="74"/>
      <c r="N332" s="74"/>
      <c r="O332" s="74"/>
      <c r="P332" s="74"/>
      <c r="Q332" s="74"/>
      <c r="R332" s="74"/>
      <c r="S332" s="74"/>
      <c r="T332" s="75"/>
      <c r="U332" s="74"/>
      <c r="V332" s="74"/>
      <c r="W332" s="74"/>
      <c r="X332" s="74"/>
      <c r="Y332" s="74"/>
      <c r="Z332" s="74"/>
      <c r="AA332" s="74"/>
      <c r="AB332" s="60"/>
      <c r="AC332" s="60"/>
      <c r="AD332" s="86"/>
      <c r="AE332" s="86"/>
      <c r="AF332" s="86"/>
      <c r="AG332" s="54"/>
      <c r="AH332" s="83"/>
      <c r="AI332" s="77"/>
      <c r="AJ332" s="193"/>
      <c r="AK332" s="77"/>
      <c r="AL332" s="144" t="s">
        <v>1077</v>
      </c>
      <c r="AM332" s="74" t="s">
        <v>1121</v>
      </c>
    </row>
    <row r="333" spans="1:40" s="87" customFormat="1" ht="38.25" x14ac:dyDescent="0.25">
      <c r="A333" s="75" t="s">
        <v>614</v>
      </c>
      <c r="B333" s="75"/>
      <c r="C333" s="36" t="s">
        <v>1018</v>
      </c>
      <c r="D333" s="37" t="s">
        <v>1019</v>
      </c>
      <c r="E333" s="74" t="s">
        <v>649</v>
      </c>
      <c r="F333" s="74"/>
      <c r="G333" s="74"/>
      <c r="H333" s="74"/>
      <c r="I333" s="74"/>
      <c r="J333" s="74"/>
      <c r="K333" s="74"/>
      <c r="L333" s="74"/>
      <c r="M333" s="74"/>
      <c r="N333" s="74"/>
      <c r="O333" s="74"/>
      <c r="P333" s="74"/>
      <c r="Q333" s="74"/>
      <c r="R333" s="74"/>
      <c r="S333" s="74"/>
      <c r="T333" s="75"/>
      <c r="U333" s="74"/>
      <c r="V333" s="74"/>
      <c r="W333" s="74"/>
      <c r="X333" s="74"/>
      <c r="Y333" s="74"/>
      <c r="Z333" s="74"/>
      <c r="AA333" s="74"/>
      <c r="AB333" s="60"/>
      <c r="AC333" s="60"/>
      <c r="AD333" s="86"/>
      <c r="AE333" s="86"/>
      <c r="AF333" s="86"/>
      <c r="AG333" s="54"/>
      <c r="AH333" s="83"/>
      <c r="AI333" s="77"/>
      <c r="AJ333" s="193"/>
      <c r="AK333" s="77"/>
      <c r="AL333" s="144" t="s">
        <v>1077</v>
      </c>
      <c r="AM333" s="74" t="s">
        <v>1121</v>
      </c>
    </row>
    <row r="334" spans="1:40" s="87" customFormat="1" ht="38.25" x14ac:dyDescent="0.25">
      <c r="A334" s="75" t="s">
        <v>615</v>
      </c>
      <c r="B334" s="75" t="s">
        <v>309</v>
      </c>
      <c r="C334" s="77" t="s">
        <v>641</v>
      </c>
      <c r="D334" s="74" t="s">
        <v>691</v>
      </c>
      <c r="E334" s="76" t="s">
        <v>11</v>
      </c>
      <c r="F334" s="76"/>
      <c r="G334" s="76"/>
      <c r="H334" s="76"/>
      <c r="I334" s="76"/>
      <c r="J334" s="74"/>
      <c r="K334" s="74"/>
      <c r="L334" s="74"/>
      <c r="M334" s="74"/>
      <c r="N334" s="74"/>
      <c r="O334" s="74"/>
      <c r="P334" s="74"/>
      <c r="Q334" s="74"/>
      <c r="R334" s="74"/>
      <c r="S334" s="74"/>
      <c r="T334" s="75"/>
      <c r="U334" s="74"/>
      <c r="V334" s="74"/>
      <c r="W334" s="74"/>
      <c r="X334" s="74"/>
      <c r="Y334" s="74"/>
      <c r="Z334" s="74"/>
      <c r="AA334" s="74"/>
      <c r="AB334" s="60"/>
      <c r="AC334" s="60"/>
      <c r="AD334" s="86"/>
      <c r="AE334" s="86"/>
      <c r="AF334" s="86"/>
      <c r="AG334" s="83"/>
      <c r="AH334" s="83"/>
      <c r="AI334" s="77"/>
      <c r="AJ334" s="193"/>
      <c r="AK334" s="77"/>
      <c r="AL334" s="134" t="s">
        <v>1076</v>
      </c>
      <c r="AM334" s="74"/>
    </row>
    <row r="335" spans="1:40" s="87" customFormat="1" ht="38.25" x14ac:dyDescent="0.25">
      <c r="A335" s="75" t="s">
        <v>616</v>
      </c>
      <c r="B335" s="75"/>
      <c r="C335" s="35" t="s">
        <v>1027</v>
      </c>
      <c r="D335" s="30" t="s">
        <v>1028</v>
      </c>
      <c r="E335" s="74" t="s">
        <v>644</v>
      </c>
      <c r="F335" s="74"/>
      <c r="G335" s="74"/>
      <c r="H335" s="74"/>
      <c r="I335" s="74"/>
      <c r="J335" s="74"/>
      <c r="K335" s="74"/>
      <c r="L335" s="74"/>
      <c r="M335" s="74"/>
      <c r="N335" s="74"/>
      <c r="O335" s="74"/>
      <c r="P335" s="74"/>
      <c r="Q335" s="74"/>
      <c r="R335" s="74"/>
      <c r="S335" s="74"/>
      <c r="T335" s="75"/>
      <c r="U335" s="74"/>
      <c r="V335" s="74"/>
      <c r="W335" s="74"/>
      <c r="X335" s="74"/>
      <c r="Y335" s="74"/>
      <c r="Z335" s="74"/>
      <c r="AA335" s="74"/>
      <c r="AB335" s="60"/>
      <c r="AC335" s="60"/>
      <c r="AD335" s="86"/>
      <c r="AE335" s="86"/>
      <c r="AF335" s="86"/>
      <c r="AG335" s="83"/>
      <c r="AH335" s="83"/>
      <c r="AI335" s="77"/>
      <c r="AJ335" s="193"/>
      <c r="AK335" s="77"/>
      <c r="AL335" s="134" t="s">
        <v>1078</v>
      </c>
      <c r="AM335" s="74" t="s">
        <v>282</v>
      </c>
    </row>
    <row r="336" spans="1:40" s="87" customFormat="1" ht="38.25" x14ac:dyDescent="0.25">
      <c r="A336" s="75" t="s">
        <v>617</v>
      </c>
      <c r="B336" s="75"/>
      <c r="C336" s="25" t="s">
        <v>1012</v>
      </c>
      <c r="D336" s="30" t="s">
        <v>1013</v>
      </c>
      <c r="E336" s="74" t="s">
        <v>642</v>
      </c>
      <c r="F336" s="74"/>
      <c r="G336" s="74"/>
      <c r="H336" s="74"/>
      <c r="I336" s="74"/>
      <c r="J336" s="74"/>
      <c r="K336" s="74"/>
      <c r="L336" s="74"/>
      <c r="M336" s="74"/>
      <c r="N336" s="74"/>
      <c r="O336" s="74"/>
      <c r="P336" s="74"/>
      <c r="Q336" s="74"/>
      <c r="R336" s="74"/>
      <c r="S336" s="74"/>
      <c r="T336" s="74"/>
      <c r="U336" s="74"/>
      <c r="V336" s="74"/>
      <c r="W336" s="74"/>
      <c r="X336" s="74"/>
      <c r="Y336" s="74"/>
      <c r="Z336" s="74"/>
      <c r="AA336" s="74"/>
      <c r="AB336" s="60"/>
      <c r="AC336" s="60"/>
      <c r="AD336" s="74"/>
      <c r="AE336" s="74"/>
      <c r="AF336" s="74"/>
      <c r="AG336" s="31"/>
      <c r="AH336" s="83"/>
      <c r="AI336" s="77"/>
      <c r="AJ336" s="194"/>
      <c r="AK336" s="77"/>
      <c r="AL336" s="145" t="s">
        <v>1079</v>
      </c>
      <c r="AM336" s="74" t="s">
        <v>1121</v>
      </c>
    </row>
    <row r="337" spans="1:39" s="87" customFormat="1" ht="38.25" x14ac:dyDescent="0.25">
      <c r="A337" s="75" t="s">
        <v>1043</v>
      </c>
      <c r="B337" s="75"/>
      <c r="C337" s="38" t="s">
        <v>1029</v>
      </c>
      <c r="D337" s="40" t="s">
        <v>1030</v>
      </c>
      <c r="E337" s="74" t="s">
        <v>622</v>
      </c>
      <c r="F337" s="74"/>
      <c r="G337" s="74"/>
      <c r="H337" s="74"/>
      <c r="I337" s="74"/>
      <c r="J337" s="74"/>
      <c r="K337" s="74"/>
      <c r="L337" s="74"/>
      <c r="M337" s="74"/>
      <c r="N337" s="74"/>
      <c r="O337" s="74"/>
      <c r="P337" s="74"/>
      <c r="Q337" s="74"/>
      <c r="R337" s="74"/>
      <c r="S337" s="74"/>
      <c r="T337" s="75"/>
      <c r="U337" s="74"/>
      <c r="V337" s="74"/>
      <c r="W337" s="74"/>
      <c r="X337" s="74"/>
      <c r="Y337" s="74"/>
      <c r="Z337" s="74"/>
      <c r="AA337" s="74"/>
      <c r="AB337" s="60"/>
      <c r="AC337" s="60"/>
      <c r="AD337" s="86"/>
      <c r="AE337" s="86"/>
      <c r="AF337" s="86"/>
      <c r="AG337" s="83"/>
      <c r="AH337" s="83"/>
      <c r="AI337" s="77"/>
      <c r="AJ337" s="193"/>
      <c r="AK337" s="77"/>
      <c r="AL337" s="134" t="s">
        <v>1080</v>
      </c>
      <c r="AM337" s="74"/>
    </row>
    <row r="338" spans="1:39" s="87" customFormat="1" ht="38.25" x14ac:dyDescent="0.25">
      <c r="A338" s="75" t="s">
        <v>1044</v>
      </c>
      <c r="B338" s="75"/>
      <c r="C338" s="38" t="s">
        <v>1031</v>
      </c>
      <c r="D338" s="40" t="s">
        <v>1032</v>
      </c>
      <c r="E338" s="74" t="s">
        <v>626</v>
      </c>
      <c r="F338" s="74"/>
      <c r="G338" s="74"/>
      <c r="H338" s="74"/>
      <c r="I338" s="74"/>
      <c r="J338" s="74"/>
      <c r="K338" s="74"/>
      <c r="L338" s="74"/>
      <c r="M338" s="74"/>
      <c r="N338" s="74"/>
      <c r="O338" s="74"/>
      <c r="P338" s="74"/>
      <c r="Q338" s="74"/>
      <c r="R338" s="74"/>
      <c r="S338" s="74"/>
      <c r="T338" s="75"/>
      <c r="U338" s="74"/>
      <c r="V338" s="74"/>
      <c r="W338" s="74"/>
      <c r="X338" s="74"/>
      <c r="Y338" s="74"/>
      <c r="Z338" s="74"/>
      <c r="AA338" s="74"/>
      <c r="AB338" s="60"/>
      <c r="AC338" s="60"/>
      <c r="AD338" s="86"/>
      <c r="AE338" s="86"/>
      <c r="AF338" s="86"/>
      <c r="AG338" s="55"/>
      <c r="AH338" s="92"/>
      <c r="AI338" s="77"/>
      <c r="AJ338" s="193"/>
      <c r="AK338" s="77"/>
      <c r="AL338" s="143" t="s">
        <v>1081</v>
      </c>
      <c r="AM338" s="74"/>
    </row>
    <row r="339" spans="1:39" s="87" customFormat="1" ht="38.25" x14ac:dyDescent="0.25">
      <c r="A339" s="75" t="s">
        <v>1045</v>
      </c>
      <c r="B339" s="75"/>
      <c r="C339" s="38" t="s">
        <v>1033</v>
      </c>
      <c r="D339" s="40" t="s">
        <v>1034</v>
      </c>
      <c r="E339" s="74" t="s">
        <v>660</v>
      </c>
      <c r="F339" s="74"/>
      <c r="G339" s="74"/>
      <c r="H339" s="74"/>
      <c r="I339" s="74"/>
      <c r="J339" s="74"/>
      <c r="K339" s="74"/>
      <c r="L339" s="74"/>
      <c r="M339" s="74"/>
      <c r="N339" s="74"/>
      <c r="O339" s="74"/>
      <c r="P339" s="74"/>
      <c r="Q339" s="74"/>
      <c r="R339" s="74"/>
      <c r="S339" s="74"/>
      <c r="T339" s="75"/>
      <c r="U339" s="74"/>
      <c r="V339" s="74"/>
      <c r="W339" s="74"/>
      <c r="X339" s="74"/>
      <c r="Y339" s="74"/>
      <c r="Z339" s="74"/>
      <c r="AA339" s="74"/>
      <c r="AB339" s="60"/>
      <c r="AC339" s="60"/>
      <c r="AD339" s="86"/>
      <c r="AE339" s="86"/>
      <c r="AF339" s="86"/>
      <c r="AG339" s="83"/>
      <c r="AH339" s="83"/>
      <c r="AI339" s="77"/>
      <c r="AJ339" s="193"/>
      <c r="AK339" s="77"/>
      <c r="AL339" s="134" t="s">
        <v>1082</v>
      </c>
      <c r="AM339" s="74"/>
    </row>
    <row r="340" spans="1:39" s="87" customFormat="1" ht="38.25" x14ac:dyDescent="0.25">
      <c r="A340" s="75" t="s">
        <v>1046</v>
      </c>
      <c r="B340" s="75"/>
      <c r="C340" s="38" t="s">
        <v>1039</v>
      </c>
      <c r="D340" s="40"/>
      <c r="E340" s="74" t="s">
        <v>626</v>
      </c>
      <c r="F340" s="74"/>
      <c r="G340" s="74"/>
      <c r="H340" s="74"/>
      <c r="I340" s="74"/>
      <c r="J340" s="74"/>
      <c r="K340" s="74"/>
      <c r="L340" s="74"/>
      <c r="M340" s="74"/>
      <c r="N340" s="74"/>
      <c r="O340" s="74"/>
      <c r="P340" s="74"/>
      <c r="Q340" s="74"/>
      <c r="R340" s="74"/>
      <c r="S340" s="74"/>
      <c r="T340" s="75"/>
      <c r="U340" s="74"/>
      <c r="V340" s="74"/>
      <c r="W340" s="74"/>
      <c r="X340" s="74"/>
      <c r="Y340" s="74"/>
      <c r="Z340" s="74"/>
      <c r="AA340" s="74"/>
      <c r="AB340" s="60"/>
      <c r="AC340" s="60"/>
      <c r="AD340" s="86"/>
      <c r="AE340" s="86"/>
      <c r="AF340" s="86"/>
      <c r="AG340" s="55"/>
      <c r="AH340" s="92"/>
      <c r="AI340" s="77"/>
      <c r="AJ340" s="193"/>
      <c r="AK340" s="77"/>
      <c r="AL340" s="143" t="s">
        <v>1083</v>
      </c>
      <c r="AM340" s="74"/>
    </row>
    <row r="341" spans="1:39" s="87" customFormat="1" ht="38.25" x14ac:dyDescent="0.25">
      <c r="A341" s="75" t="s">
        <v>1047</v>
      </c>
      <c r="B341" s="75"/>
      <c r="C341" s="45" t="s">
        <v>1010</v>
      </c>
      <c r="D341" s="46" t="s">
        <v>1011</v>
      </c>
      <c r="E341" s="93" t="s">
        <v>624</v>
      </c>
      <c r="F341" s="93"/>
      <c r="G341" s="93"/>
      <c r="H341" s="93"/>
      <c r="I341" s="93"/>
      <c r="J341" s="74"/>
      <c r="K341" s="74"/>
      <c r="L341" s="74"/>
      <c r="M341" s="74"/>
      <c r="N341" s="74"/>
      <c r="O341" s="74"/>
      <c r="P341" s="74"/>
      <c r="Q341" s="74"/>
      <c r="R341" s="74"/>
      <c r="S341" s="74"/>
      <c r="T341" s="75"/>
      <c r="U341" s="74"/>
      <c r="V341" s="74"/>
      <c r="W341" s="74"/>
      <c r="X341" s="74"/>
      <c r="Y341" s="74"/>
      <c r="Z341" s="74"/>
      <c r="AA341" s="74"/>
      <c r="AB341" s="60"/>
      <c r="AC341" s="60"/>
      <c r="AD341" s="86"/>
      <c r="AE341" s="86"/>
      <c r="AF341" s="86"/>
      <c r="AG341" s="84"/>
      <c r="AH341" s="83"/>
      <c r="AI341" s="77"/>
      <c r="AJ341" s="193"/>
      <c r="AK341" s="77"/>
      <c r="AL341" s="142" t="s">
        <v>1076</v>
      </c>
      <c r="AM341" s="74"/>
    </row>
    <row r="342" spans="1:39" s="87" customFormat="1" ht="38.25" x14ac:dyDescent="0.25">
      <c r="A342" s="75" t="s">
        <v>1048</v>
      </c>
      <c r="B342" s="75"/>
      <c r="C342" s="77" t="s">
        <v>1040</v>
      </c>
      <c r="D342" s="74"/>
      <c r="E342" s="76" t="s">
        <v>11</v>
      </c>
      <c r="F342" s="76"/>
      <c r="G342" s="76"/>
      <c r="H342" s="76"/>
      <c r="I342" s="76"/>
      <c r="J342" s="74"/>
      <c r="K342" s="74"/>
      <c r="L342" s="74"/>
      <c r="M342" s="74"/>
      <c r="N342" s="74"/>
      <c r="O342" s="74"/>
      <c r="P342" s="74"/>
      <c r="Q342" s="74"/>
      <c r="R342" s="74"/>
      <c r="S342" s="74"/>
      <c r="T342" s="75"/>
      <c r="U342" s="74"/>
      <c r="V342" s="74"/>
      <c r="W342" s="74"/>
      <c r="X342" s="74"/>
      <c r="Y342" s="74"/>
      <c r="Z342" s="74"/>
      <c r="AA342" s="74"/>
      <c r="AB342" s="60"/>
      <c r="AC342" s="60"/>
      <c r="AD342" s="86"/>
      <c r="AE342" s="86"/>
      <c r="AF342" s="86"/>
      <c r="AG342" s="83"/>
      <c r="AH342" s="83"/>
      <c r="AI342" s="77"/>
      <c r="AJ342" s="193"/>
      <c r="AK342" s="77"/>
      <c r="AL342" s="134" t="s">
        <v>1084</v>
      </c>
      <c r="AM342" s="74"/>
    </row>
    <row r="343" spans="1:39" s="19" customFormat="1" ht="38.25" x14ac:dyDescent="0.25">
      <c r="A343" s="75" t="s">
        <v>1049</v>
      </c>
      <c r="B343" s="4"/>
      <c r="C343" s="8" t="s">
        <v>1042</v>
      </c>
      <c r="D343" s="3"/>
      <c r="E343" s="7" t="s">
        <v>11</v>
      </c>
      <c r="F343" s="7"/>
      <c r="G343" s="7"/>
      <c r="H343" s="7"/>
      <c r="I343" s="7"/>
      <c r="J343" s="3"/>
      <c r="K343" s="3"/>
      <c r="L343" s="3"/>
      <c r="M343" s="3"/>
      <c r="N343" s="3"/>
      <c r="O343" s="3"/>
      <c r="P343" s="3"/>
      <c r="Q343" s="3"/>
      <c r="R343" s="3"/>
      <c r="S343" s="3"/>
      <c r="T343" s="4"/>
      <c r="U343" s="3"/>
      <c r="V343" s="3"/>
      <c r="W343" s="3"/>
      <c r="X343" s="3"/>
      <c r="Y343" s="3"/>
      <c r="Z343" s="11"/>
      <c r="AA343" s="3"/>
      <c r="AB343" s="60"/>
      <c r="AC343" s="60"/>
      <c r="AD343" s="18"/>
      <c r="AE343" s="18"/>
      <c r="AF343" s="18"/>
      <c r="AG343" s="17"/>
      <c r="AH343" s="17"/>
      <c r="AI343" s="8"/>
      <c r="AJ343" s="193"/>
      <c r="AK343" s="8"/>
      <c r="AL343" s="134" t="s">
        <v>1084</v>
      </c>
      <c r="AM343" s="74"/>
    </row>
    <row r="344" spans="1:39" s="19" customFormat="1" ht="38.25" x14ac:dyDescent="0.25">
      <c r="A344" s="75" t="s">
        <v>1050</v>
      </c>
      <c r="B344" s="4"/>
      <c r="C344" s="8" t="s">
        <v>1041</v>
      </c>
      <c r="D344" s="3"/>
      <c r="E344" s="7" t="s">
        <v>11</v>
      </c>
      <c r="F344" s="7"/>
      <c r="G344" s="7"/>
      <c r="H344" s="7"/>
      <c r="I344" s="7"/>
      <c r="J344" s="3"/>
      <c r="K344" s="3"/>
      <c r="L344" s="3"/>
      <c r="M344" s="3"/>
      <c r="N344" s="3"/>
      <c r="O344" s="3"/>
      <c r="P344" s="3"/>
      <c r="Q344" s="3"/>
      <c r="R344" s="3"/>
      <c r="S344" s="3"/>
      <c r="T344" s="4"/>
      <c r="U344" s="3"/>
      <c r="V344" s="3"/>
      <c r="W344" s="3"/>
      <c r="X344" s="3"/>
      <c r="Y344" s="3"/>
      <c r="Z344" s="11"/>
      <c r="AA344" s="3"/>
      <c r="AB344" s="60"/>
      <c r="AC344" s="60"/>
      <c r="AD344" s="18"/>
      <c r="AE344" s="18"/>
      <c r="AF344" s="18"/>
      <c r="AG344" s="17"/>
      <c r="AH344" s="17"/>
      <c r="AI344" s="8"/>
      <c r="AJ344" s="193"/>
      <c r="AK344" s="8"/>
      <c r="AL344" s="134" t="s">
        <v>1084</v>
      </c>
      <c r="AM344" s="74"/>
    </row>
    <row r="345" spans="1:39" s="29" customFormat="1" ht="15.75" customHeight="1" x14ac:dyDescent="0.25">
      <c r="C345" s="51"/>
      <c r="D345" s="52"/>
      <c r="U345" s="67"/>
      <c r="V345" s="50"/>
      <c r="W345" s="67"/>
      <c r="X345" s="68"/>
      <c r="Y345" s="67"/>
      <c r="Z345" s="68"/>
      <c r="AA345" s="67"/>
      <c r="AB345" s="58"/>
      <c r="AC345" s="23"/>
      <c r="AD345" s="23"/>
      <c r="AE345" s="23"/>
      <c r="AF345" s="23"/>
      <c r="AG345" s="53"/>
      <c r="AH345" s="53"/>
      <c r="AL345" s="53"/>
      <c r="AM345" s="151"/>
    </row>
    <row r="346" spans="1:39" s="29" customFormat="1" ht="46.9" customHeight="1" x14ac:dyDescent="0.25">
      <c r="C346" s="117"/>
      <c r="D346" s="118"/>
      <c r="E346" s="119"/>
      <c r="F346" s="119"/>
      <c r="G346" s="53"/>
      <c r="H346" s="53"/>
      <c r="I346" s="53"/>
      <c r="J346" s="28"/>
      <c r="K346" s="28"/>
      <c r="L346" s="28"/>
      <c r="M346" s="28"/>
      <c r="N346" s="28"/>
      <c r="O346" s="28"/>
      <c r="P346" s="28"/>
      <c r="Q346" s="28"/>
      <c r="R346" s="28"/>
      <c r="S346" s="28"/>
      <c r="T346" s="28"/>
      <c r="U346" s="2"/>
      <c r="V346" s="28"/>
      <c r="W346" s="2"/>
      <c r="X346" s="28"/>
      <c r="Y346" s="2"/>
      <c r="Z346" s="50"/>
      <c r="AB346" s="115"/>
      <c r="AC346" s="115"/>
      <c r="AD346" s="115"/>
      <c r="AE346" s="115"/>
      <c r="AF346" s="115"/>
      <c r="AG346" s="115"/>
      <c r="AH346" s="53"/>
      <c r="AJ346" s="203" t="s">
        <v>1142</v>
      </c>
      <c r="AK346" s="203"/>
      <c r="AL346" s="203"/>
      <c r="AM346" s="151"/>
    </row>
    <row r="347" spans="1:39" x14ac:dyDescent="0.25">
      <c r="C347" s="120"/>
      <c r="D347" s="52"/>
      <c r="E347" s="29"/>
      <c r="F347" s="29"/>
    </row>
    <row r="348" spans="1:39" x14ac:dyDescent="0.25">
      <c r="C348" s="120"/>
      <c r="D348" s="52"/>
      <c r="E348" s="29"/>
      <c r="F348" s="29"/>
    </row>
    <row r="349" spans="1:39" x14ac:dyDescent="0.25">
      <c r="C349" s="120"/>
      <c r="D349" s="52"/>
      <c r="E349" s="29"/>
      <c r="F349" s="29"/>
    </row>
    <row r="350" spans="1:39" x14ac:dyDescent="0.25">
      <c r="C350" s="120"/>
      <c r="D350" s="52"/>
      <c r="E350" s="29"/>
      <c r="F350" s="29"/>
    </row>
  </sheetData>
  <autoFilter ref="A6:AM6"/>
  <mergeCells count="26">
    <mergeCell ref="A4:A5"/>
    <mergeCell ref="C4:C5"/>
    <mergeCell ref="E4:E5"/>
    <mergeCell ref="R4:S4"/>
    <mergeCell ref="F4:G4"/>
    <mergeCell ref="H4:I4"/>
    <mergeCell ref="J4:K4"/>
    <mergeCell ref="L4:M4"/>
    <mergeCell ref="N4:O4"/>
    <mergeCell ref="P4:Q4"/>
    <mergeCell ref="AM4:AM5"/>
    <mergeCell ref="A1:AC1"/>
    <mergeCell ref="A2:AL2"/>
    <mergeCell ref="AG1:AL1"/>
    <mergeCell ref="AJ346:AL346"/>
    <mergeCell ref="T4:U4"/>
    <mergeCell ref="V4:W4"/>
    <mergeCell ref="X4:Y4"/>
    <mergeCell ref="Z4:AA4"/>
    <mergeCell ref="AE4:AG4"/>
    <mergeCell ref="AH4:AI4"/>
    <mergeCell ref="AJ4:AK4"/>
    <mergeCell ref="AC4:AC5"/>
    <mergeCell ref="AL4:AL5"/>
    <mergeCell ref="AD4:AD5"/>
    <mergeCell ref="AB4:AB5"/>
  </mergeCells>
  <printOptions horizontalCentered="1"/>
  <pageMargins left="0.24" right="0.2" top="0.41" bottom="0.48" header="0.3" footer="0.3"/>
  <pageSetup paperSize="8" orientation="landscape" verticalDpi="300"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C12"/>
  <sheetViews>
    <sheetView workbookViewId="0">
      <selection activeCell="B2" sqref="B2:C12"/>
    </sheetView>
  </sheetViews>
  <sheetFormatPr defaultRowHeight="15" x14ac:dyDescent="0.25"/>
  <sheetData>
    <row r="2" spans="2:3" ht="18.75" x14ac:dyDescent="0.3">
      <c r="B2" s="26" t="s">
        <v>672</v>
      </c>
      <c r="C2" s="26">
        <v>10</v>
      </c>
    </row>
    <row r="3" spans="2:3" ht="18.75" x14ac:dyDescent="0.3">
      <c r="B3" s="26" t="s">
        <v>673</v>
      </c>
      <c r="C3" s="26">
        <v>9</v>
      </c>
    </row>
    <row r="4" spans="2:3" ht="18.75" x14ac:dyDescent="0.3">
      <c r="B4" s="26" t="s">
        <v>674</v>
      </c>
      <c r="C4" s="26">
        <v>8</v>
      </c>
    </row>
    <row r="5" spans="2:3" ht="18.75" x14ac:dyDescent="0.3">
      <c r="B5" s="26" t="s">
        <v>675</v>
      </c>
      <c r="C5" s="26">
        <v>7</v>
      </c>
    </row>
    <row r="6" spans="2:3" ht="18.75" x14ac:dyDescent="0.3">
      <c r="B6" s="26" t="s">
        <v>303</v>
      </c>
      <c r="C6" s="26">
        <v>7</v>
      </c>
    </row>
    <row r="7" spans="2:3" ht="18.75" x14ac:dyDescent="0.3">
      <c r="B7" s="26" t="s">
        <v>676</v>
      </c>
      <c r="C7" s="26">
        <v>6</v>
      </c>
    </row>
    <row r="8" spans="2:3" ht="18.75" x14ac:dyDescent="0.3">
      <c r="B8" s="26" t="s">
        <v>690</v>
      </c>
      <c r="C8" s="26">
        <v>5</v>
      </c>
    </row>
    <row r="9" spans="2:3" ht="18.75" x14ac:dyDescent="0.3">
      <c r="B9" s="26" t="s">
        <v>677</v>
      </c>
      <c r="C9" s="26">
        <v>4</v>
      </c>
    </row>
    <row r="10" spans="2:3" ht="18.75" x14ac:dyDescent="0.3">
      <c r="B10" s="26" t="s">
        <v>1022</v>
      </c>
      <c r="C10" s="26">
        <v>3</v>
      </c>
    </row>
    <row r="11" spans="2:3" ht="18.75" x14ac:dyDescent="0.3">
      <c r="B11" s="26" t="s">
        <v>618</v>
      </c>
      <c r="C11" s="26">
        <v>1</v>
      </c>
    </row>
    <row r="12" spans="2:3" ht="18.75" x14ac:dyDescent="0.3">
      <c r="B12" s="26" t="s">
        <v>300</v>
      </c>
      <c r="C12" s="26">
        <v>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N74"/>
  <sheetViews>
    <sheetView workbookViewId="0">
      <pane xSplit="2" ySplit="4" topLeftCell="C5" activePane="bottomRight" state="frozen"/>
      <selection pane="topRight" activeCell="C1" sqref="C1"/>
      <selection pane="bottomLeft" activeCell="A5" sqref="A5"/>
      <selection pane="bottomRight" activeCell="E9" sqref="E9"/>
    </sheetView>
  </sheetViews>
  <sheetFormatPr defaultColWidth="8.85546875" defaultRowHeight="15" x14ac:dyDescent="0.25"/>
  <cols>
    <col min="1" max="1" width="4.7109375" style="181" customWidth="1"/>
    <col min="2" max="2" width="25.85546875" style="181" customWidth="1"/>
    <col min="3" max="3" width="9.140625" style="181" customWidth="1"/>
    <col min="4" max="4" width="11.42578125" style="181" customWidth="1"/>
    <col min="5" max="5" width="12.7109375" style="181" bestFit="1" customWidth="1"/>
    <col min="6" max="6" width="11.42578125" style="181" customWidth="1"/>
    <col min="7" max="7" width="9.42578125" style="181" bestFit="1" customWidth="1"/>
    <col min="8" max="8" width="10.85546875" style="181" customWidth="1"/>
    <col min="9" max="9" width="11.28515625" style="181" customWidth="1"/>
    <col min="10" max="10" width="9.28515625" style="181" bestFit="1" customWidth="1"/>
    <col min="11" max="11" width="8.85546875" style="181"/>
    <col min="12" max="12" width="7.5703125" style="181" customWidth="1"/>
    <col min="13" max="16384" width="8.85546875" style="181"/>
  </cols>
  <sheetData>
    <row r="1" spans="1:14" ht="24.75" customHeight="1" x14ac:dyDescent="0.3">
      <c r="A1" s="220" t="s">
        <v>1139</v>
      </c>
      <c r="B1" s="220"/>
      <c r="C1" s="220"/>
      <c r="D1" s="220"/>
      <c r="E1" s="220"/>
      <c r="F1" s="220"/>
      <c r="G1" s="220"/>
      <c r="H1" s="220"/>
      <c r="I1" s="220"/>
      <c r="J1" s="220"/>
      <c r="K1" s="220"/>
      <c r="L1" s="220"/>
      <c r="M1" s="220"/>
      <c r="N1" s="220"/>
    </row>
    <row r="3" spans="1:14" ht="50.25" customHeight="1" x14ac:dyDescent="0.25">
      <c r="A3" s="215" t="s">
        <v>1087</v>
      </c>
      <c r="B3" s="215" t="s">
        <v>1088</v>
      </c>
      <c r="C3" s="217" t="s">
        <v>274</v>
      </c>
      <c r="D3" s="217" t="s">
        <v>1144</v>
      </c>
      <c r="E3" s="219" t="s">
        <v>1089</v>
      </c>
      <c r="F3" s="219"/>
      <c r="G3" s="219" t="s">
        <v>1090</v>
      </c>
      <c r="H3" s="219"/>
      <c r="I3" s="219" t="s">
        <v>1091</v>
      </c>
      <c r="J3" s="219"/>
      <c r="K3" s="219" t="s">
        <v>1092</v>
      </c>
      <c r="L3" s="219"/>
      <c r="M3" s="213" t="s">
        <v>1122</v>
      </c>
      <c r="N3" s="213" t="s">
        <v>1123</v>
      </c>
    </row>
    <row r="4" spans="1:14" ht="33" x14ac:dyDescent="0.25">
      <c r="A4" s="216"/>
      <c r="B4" s="216"/>
      <c r="C4" s="218"/>
      <c r="D4" s="218"/>
      <c r="E4" s="116" t="s">
        <v>1093</v>
      </c>
      <c r="F4" s="116" t="s">
        <v>1094</v>
      </c>
      <c r="G4" s="116" t="s">
        <v>1093</v>
      </c>
      <c r="H4" s="116" t="s">
        <v>1094</v>
      </c>
      <c r="I4" s="116" t="s">
        <v>1093</v>
      </c>
      <c r="J4" s="116" t="s">
        <v>1094</v>
      </c>
      <c r="K4" s="116" t="s">
        <v>1093</v>
      </c>
      <c r="L4" s="116" t="s">
        <v>1094</v>
      </c>
      <c r="M4" s="214"/>
      <c r="N4" s="214"/>
    </row>
    <row r="5" spans="1:14" ht="29.25" customHeight="1" x14ac:dyDescent="0.3">
      <c r="A5" s="158" t="s">
        <v>307</v>
      </c>
      <c r="B5" s="170" t="s">
        <v>12</v>
      </c>
      <c r="C5" s="167">
        <f>E5+G5+I5+K5+M5+N5</f>
        <v>4</v>
      </c>
      <c r="D5" s="190">
        <v>4</v>
      </c>
      <c r="E5" s="160">
        <v>4</v>
      </c>
      <c r="F5" s="187">
        <f>(E5/C5)</f>
        <v>1</v>
      </c>
      <c r="G5" s="160"/>
      <c r="H5" s="164"/>
      <c r="I5" s="160"/>
      <c r="J5" s="160"/>
      <c r="K5" s="160"/>
      <c r="L5" s="160"/>
      <c r="M5" s="182"/>
      <c r="N5" s="182"/>
    </row>
    <row r="6" spans="1:14" s="184" customFormat="1" ht="36" customHeight="1" x14ac:dyDescent="0.3">
      <c r="A6" s="158" t="s">
        <v>308</v>
      </c>
      <c r="B6" s="177" t="s">
        <v>1095</v>
      </c>
      <c r="C6" s="190">
        <f>SUM($C7:$C8)</f>
        <v>26</v>
      </c>
      <c r="D6" s="190">
        <f>SUM($D7:$D8)</f>
        <v>25</v>
      </c>
      <c r="E6" s="178">
        <f>SUM($E7:$E8)</f>
        <v>24</v>
      </c>
      <c r="F6" s="187">
        <f>E6/$D6</f>
        <v>0.96</v>
      </c>
      <c r="G6" s="178">
        <f>SUM(G7:G8)</f>
        <v>1</v>
      </c>
      <c r="H6" s="187">
        <f>G6/$D6</f>
        <v>0.04</v>
      </c>
      <c r="I6" s="165"/>
      <c r="J6" s="159"/>
      <c r="K6" s="160"/>
      <c r="L6" s="159"/>
      <c r="M6" s="189">
        <v>1</v>
      </c>
      <c r="N6" s="183"/>
    </row>
    <row r="7" spans="1:14" s="184" customFormat="1" ht="24" customHeight="1" x14ac:dyDescent="0.3">
      <c r="A7" s="161" t="s">
        <v>1096</v>
      </c>
      <c r="B7" s="162" t="s">
        <v>1097</v>
      </c>
      <c r="C7" s="168">
        <f>E7+G7+I7+K7+M7+N7</f>
        <v>13</v>
      </c>
      <c r="D7" s="168">
        <f>E7+G7+I7+K7</f>
        <v>13</v>
      </c>
      <c r="E7" s="192">
        <v>13</v>
      </c>
      <c r="F7" s="163">
        <f>(E7/C7)</f>
        <v>1</v>
      </c>
      <c r="G7" s="160"/>
      <c r="H7" s="163"/>
      <c r="I7" s="160"/>
      <c r="J7" s="160"/>
      <c r="K7" s="160"/>
      <c r="L7" s="160"/>
      <c r="M7" s="183"/>
      <c r="N7" s="183"/>
    </row>
    <row r="8" spans="1:14" s="184" customFormat="1" ht="27" customHeight="1" x14ac:dyDescent="0.3">
      <c r="A8" s="161" t="s">
        <v>1098</v>
      </c>
      <c r="B8" s="162" t="s">
        <v>1099</v>
      </c>
      <c r="C8" s="168">
        <f>E8+G8+I8+K8+M8+N8</f>
        <v>13</v>
      </c>
      <c r="D8" s="168">
        <f>E8+G8+I8+K8</f>
        <v>12</v>
      </c>
      <c r="E8" s="174">
        <v>11</v>
      </c>
      <c r="F8" s="163">
        <f>(E8/C8)</f>
        <v>0.84615384615384615</v>
      </c>
      <c r="G8" s="174">
        <v>1</v>
      </c>
      <c r="H8" s="163">
        <f>(G8/C8)</f>
        <v>7.6923076923076927E-2</v>
      </c>
      <c r="I8" s="160"/>
      <c r="J8" s="160"/>
      <c r="K8" s="160"/>
      <c r="L8" s="160"/>
      <c r="M8" s="185">
        <v>1</v>
      </c>
      <c r="N8" s="183"/>
    </row>
    <row r="9" spans="1:14" s="184" customFormat="1" ht="37.5" x14ac:dyDescent="0.3">
      <c r="A9" s="158" t="s">
        <v>309</v>
      </c>
      <c r="B9" s="177" t="s">
        <v>1100</v>
      </c>
      <c r="C9" s="190">
        <f>SUM($C10:$C11)</f>
        <v>15</v>
      </c>
      <c r="D9" s="190">
        <f>SUM($D10:$D11)</f>
        <v>15</v>
      </c>
      <c r="E9" s="178">
        <f>SUM($E10:$E11)</f>
        <v>15</v>
      </c>
      <c r="F9" s="187">
        <f>E9/$D9</f>
        <v>1</v>
      </c>
      <c r="G9" s="178"/>
      <c r="H9" s="180"/>
      <c r="I9" s="160"/>
      <c r="J9" s="159"/>
      <c r="K9" s="160"/>
      <c r="L9" s="159"/>
      <c r="M9" s="183"/>
      <c r="N9" s="183"/>
    </row>
    <row r="10" spans="1:14" s="184" customFormat="1" ht="26.25" customHeight="1" x14ac:dyDescent="0.3">
      <c r="A10" s="161" t="s">
        <v>1096</v>
      </c>
      <c r="B10" s="162" t="s">
        <v>1124</v>
      </c>
      <c r="C10" s="168">
        <f>E10+G10+I10+K10+M10+N10</f>
        <v>10</v>
      </c>
      <c r="D10" s="168">
        <f>E10+G10+I10+K10</f>
        <v>10</v>
      </c>
      <c r="E10" s="192">
        <v>10</v>
      </c>
      <c r="F10" s="163">
        <f>(E10/C10)</f>
        <v>1</v>
      </c>
      <c r="G10" s="160"/>
      <c r="H10" s="163"/>
      <c r="I10" s="160"/>
      <c r="J10" s="160"/>
      <c r="K10" s="160"/>
      <c r="L10" s="160"/>
      <c r="M10" s="183"/>
      <c r="N10" s="183"/>
    </row>
    <row r="11" spans="1:14" s="184" customFormat="1" ht="26.25" customHeight="1" x14ac:dyDescent="0.3">
      <c r="A11" s="161" t="s">
        <v>1098</v>
      </c>
      <c r="B11" s="162" t="s">
        <v>1099</v>
      </c>
      <c r="C11" s="168">
        <f>E11+G11+I11+K11+M11+N11</f>
        <v>5</v>
      </c>
      <c r="D11" s="168">
        <f>E11+G11+I11+K11</f>
        <v>5</v>
      </c>
      <c r="E11" s="174">
        <v>5</v>
      </c>
      <c r="F11" s="163">
        <f>(E11/C11)</f>
        <v>1</v>
      </c>
      <c r="G11" s="160"/>
      <c r="H11" s="164"/>
      <c r="I11" s="160"/>
      <c r="J11" s="160"/>
      <c r="K11" s="160"/>
      <c r="L11" s="160"/>
      <c r="M11" s="183"/>
      <c r="N11" s="183"/>
    </row>
    <row r="12" spans="1:14" s="184" customFormat="1" ht="38.25" customHeight="1" x14ac:dyDescent="0.3">
      <c r="A12" s="158" t="s">
        <v>310</v>
      </c>
      <c r="B12" s="177" t="s">
        <v>1101</v>
      </c>
      <c r="C12" s="190">
        <f>SUM($C13:$C14)</f>
        <v>7</v>
      </c>
      <c r="D12" s="190">
        <f>SUM($D13:$D14)</f>
        <v>7</v>
      </c>
      <c r="E12" s="178">
        <f>SUM($E13:$E14)</f>
        <v>7</v>
      </c>
      <c r="F12" s="187">
        <f>E12/$D12</f>
        <v>1</v>
      </c>
      <c r="G12" s="165"/>
      <c r="H12" s="159"/>
      <c r="I12" s="160"/>
      <c r="J12" s="159"/>
      <c r="K12" s="160"/>
      <c r="L12" s="159"/>
      <c r="M12" s="183"/>
      <c r="N12" s="183"/>
    </row>
    <row r="13" spans="1:14" s="184" customFormat="1" ht="28.5" customHeight="1" x14ac:dyDescent="0.3">
      <c r="A13" s="161" t="s">
        <v>1096</v>
      </c>
      <c r="B13" s="162" t="s">
        <v>1097</v>
      </c>
      <c r="C13" s="168">
        <f>E13+G13+I13+K13+M13+N13</f>
        <v>6</v>
      </c>
      <c r="D13" s="168">
        <f>E13+G13+I13+K13</f>
        <v>6</v>
      </c>
      <c r="E13" s="192">
        <v>6</v>
      </c>
      <c r="F13" s="163">
        <f>(E13/C13)</f>
        <v>1</v>
      </c>
      <c r="G13" s="160"/>
      <c r="H13" s="163"/>
      <c r="I13" s="160"/>
      <c r="J13" s="160"/>
      <c r="K13" s="160"/>
      <c r="L13" s="160"/>
      <c r="M13" s="183"/>
      <c r="N13" s="183"/>
    </row>
    <row r="14" spans="1:14" s="184" customFormat="1" ht="28.5" customHeight="1" x14ac:dyDescent="0.3">
      <c r="A14" s="161" t="s">
        <v>1098</v>
      </c>
      <c r="B14" s="162" t="s">
        <v>1099</v>
      </c>
      <c r="C14" s="168">
        <f>E14+G14+I14+K14+M14+N14</f>
        <v>1</v>
      </c>
      <c r="D14" s="168">
        <f>E14+G14+I14+K14</f>
        <v>1</v>
      </c>
      <c r="E14" s="174">
        <v>1</v>
      </c>
      <c r="F14" s="163">
        <f>(E14/C14)</f>
        <v>1</v>
      </c>
      <c r="G14" s="160"/>
      <c r="H14" s="164"/>
      <c r="I14" s="160"/>
      <c r="J14" s="160"/>
      <c r="K14" s="160"/>
      <c r="L14" s="160"/>
      <c r="M14" s="183"/>
      <c r="N14" s="183"/>
    </row>
    <row r="15" spans="1:14" s="184" customFormat="1" ht="35.25" customHeight="1" x14ac:dyDescent="0.3">
      <c r="A15" s="158" t="s">
        <v>311</v>
      </c>
      <c r="B15" s="165" t="s">
        <v>1102</v>
      </c>
      <c r="C15" s="190">
        <f>SUM($C16:$C17)</f>
        <v>9</v>
      </c>
      <c r="D15" s="190">
        <f>SUM($D16:$D17)</f>
        <v>8</v>
      </c>
      <c r="E15" s="178">
        <f>SUM($E16:$E17)</f>
        <v>8</v>
      </c>
      <c r="F15" s="187">
        <f>E15/$D15</f>
        <v>1</v>
      </c>
      <c r="G15" s="160"/>
      <c r="H15" s="159"/>
      <c r="I15" s="160"/>
      <c r="J15" s="159"/>
      <c r="K15" s="160"/>
      <c r="L15" s="159"/>
      <c r="M15" s="189">
        <v>1</v>
      </c>
      <c r="N15" s="183"/>
    </row>
    <row r="16" spans="1:14" s="184" customFormat="1" ht="27" customHeight="1" x14ac:dyDescent="0.3">
      <c r="A16" s="161" t="s">
        <v>1096</v>
      </c>
      <c r="B16" s="162" t="s">
        <v>1097</v>
      </c>
      <c r="C16" s="168">
        <f>E16+G16+I16+K16+M16+N16</f>
        <v>6</v>
      </c>
      <c r="D16" s="168">
        <f>E16+G16+I16+K16</f>
        <v>6</v>
      </c>
      <c r="E16" s="192">
        <v>6</v>
      </c>
      <c r="F16" s="163">
        <f>(E16/C16)</f>
        <v>1</v>
      </c>
      <c r="G16" s="160"/>
      <c r="H16" s="163"/>
      <c r="I16" s="160"/>
      <c r="J16" s="160"/>
      <c r="K16" s="160"/>
      <c r="L16" s="160"/>
      <c r="M16" s="183"/>
      <c r="N16" s="183"/>
    </row>
    <row r="17" spans="1:14" s="184" customFormat="1" ht="27" customHeight="1" x14ac:dyDescent="0.3">
      <c r="A17" s="161" t="s">
        <v>1098</v>
      </c>
      <c r="B17" s="162" t="s">
        <v>1099</v>
      </c>
      <c r="C17" s="168">
        <f>E17+G17+I17+K17+M17+N17</f>
        <v>3</v>
      </c>
      <c r="D17" s="168">
        <f>E17+G17+I17+K17</f>
        <v>2</v>
      </c>
      <c r="E17" s="174">
        <v>2</v>
      </c>
      <c r="F17" s="163">
        <f>(E17/C17)</f>
        <v>0.66666666666666663</v>
      </c>
      <c r="G17" s="160"/>
      <c r="H17" s="164"/>
      <c r="I17" s="160"/>
      <c r="J17" s="160"/>
      <c r="K17" s="160"/>
      <c r="L17" s="160"/>
      <c r="M17" s="185">
        <v>1</v>
      </c>
      <c r="N17" s="183"/>
    </row>
    <row r="18" spans="1:14" s="184" customFormat="1" ht="36" customHeight="1" x14ac:dyDescent="0.3">
      <c r="A18" s="158" t="s">
        <v>312</v>
      </c>
      <c r="B18" s="177" t="s">
        <v>1103</v>
      </c>
      <c r="C18" s="190">
        <f>SUM($C19:$C20)</f>
        <v>36</v>
      </c>
      <c r="D18" s="190">
        <f>SUM($D19:$D20)</f>
        <v>33</v>
      </c>
      <c r="E18" s="178">
        <f>SUM($E19:$E20)</f>
        <v>29</v>
      </c>
      <c r="F18" s="180">
        <f>E18/$D18</f>
        <v>0.87878787878787878</v>
      </c>
      <c r="G18" s="178">
        <f>SUM(G19:G20)</f>
        <v>4</v>
      </c>
      <c r="H18" s="180">
        <f>G18/$D18</f>
        <v>0.12121212121212122</v>
      </c>
      <c r="I18" s="160"/>
      <c r="J18" s="159"/>
      <c r="K18" s="160"/>
      <c r="L18" s="159"/>
      <c r="M18" s="189">
        <v>3</v>
      </c>
      <c r="N18" s="183"/>
    </row>
    <row r="19" spans="1:14" s="184" customFormat="1" ht="28.5" customHeight="1" x14ac:dyDescent="0.3">
      <c r="A19" s="161" t="s">
        <v>1096</v>
      </c>
      <c r="B19" s="162" t="s">
        <v>1097</v>
      </c>
      <c r="C19" s="168">
        <f>E19+G19+I19+K19+M19+N19</f>
        <v>16</v>
      </c>
      <c r="D19" s="168">
        <f>E19+G19+I19+K19</f>
        <v>16</v>
      </c>
      <c r="E19" s="192">
        <v>14</v>
      </c>
      <c r="F19" s="163">
        <f>(E19/C19)</f>
        <v>0.875</v>
      </c>
      <c r="G19" s="174">
        <v>2</v>
      </c>
      <c r="H19" s="163">
        <f>(G19/C19)</f>
        <v>0.125</v>
      </c>
      <c r="I19" s="160"/>
      <c r="J19" s="160"/>
      <c r="K19" s="160"/>
      <c r="L19" s="160"/>
      <c r="M19" s="183"/>
      <c r="N19" s="183"/>
    </row>
    <row r="20" spans="1:14" s="184" customFormat="1" ht="28.5" customHeight="1" x14ac:dyDescent="0.3">
      <c r="A20" s="161" t="s">
        <v>1098</v>
      </c>
      <c r="B20" s="162" t="s">
        <v>1099</v>
      </c>
      <c r="C20" s="168">
        <f>E20+G20+I20+K20+M20+N20</f>
        <v>20</v>
      </c>
      <c r="D20" s="168">
        <f>E20+G20+I20+K20</f>
        <v>17</v>
      </c>
      <c r="E20" s="174">
        <v>15</v>
      </c>
      <c r="F20" s="163">
        <f>(E20/C20)</f>
        <v>0.75</v>
      </c>
      <c r="G20" s="174">
        <v>2</v>
      </c>
      <c r="H20" s="163">
        <f>(G20/C20)</f>
        <v>0.1</v>
      </c>
      <c r="I20" s="160"/>
      <c r="J20" s="160"/>
      <c r="K20" s="160"/>
      <c r="L20" s="160"/>
      <c r="M20" s="185">
        <v>3</v>
      </c>
      <c r="N20" s="183"/>
    </row>
    <row r="21" spans="1:14" s="184" customFormat="1" ht="37.5" customHeight="1" x14ac:dyDescent="0.3">
      <c r="A21" s="158" t="s">
        <v>313</v>
      </c>
      <c r="B21" s="165" t="s">
        <v>1104</v>
      </c>
      <c r="C21" s="190">
        <f>SUM($C22:$C23)</f>
        <v>16</v>
      </c>
      <c r="D21" s="190">
        <f>SUM($D22:$D23)</f>
        <v>16</v>
      </c>
      <c r="E21" s="178">
        <f>SUM($E22:$E23)</f>
        <v>16</v>
      </c>
      <c r="F21" s="187">
        <f>E21/$D21</f>
        <v>1</v>
      </c>
      <c r="G21" s="178"/>
      <c r="H21" s="180"/>
      <c r="I21" s="160"/>
      <c r="J21" s="159"/>
      <c r="K21" s="160"/>
      <c r="L21" s="159"/>
      <c r="M21" s="183"/>
      <c r="N21" s="183"/>
    </row>
    <row r="22" spans="1:14" s="184" customFormat="1" ht="27.75" customHeight="1" x14ac:dyDescent="0.3">
      <c r="A22" s="161" t="s">
        <v>1096</v>
      </c>
      <c r="B22" s="162" t="s">
        <v>1097</v>
      </c>
      <c r="C22" s="168">
        <f t="shared" ref="C22:C23" si="0">E22+G22+I22+K22+M22+N22</f>
        <v>12</v>
      </c>
      <c r="D22" s="168">
        <f>E22+G22+I22+K22</f>
        <v>12</v>
      </c>
      <c r="E22" s="192">
        <v>12</v>
      </c>
      <c r="F22" s="163">
        <f>(E22/C22)</f>
        <v>1</v>
      </c>
      <c r="G22" s="160"/>
      <c r="H22" s="163"/>
      <c r="I22" s="160"/>
      <c r="J22" s="160"/>
      <c r="K22" s="160"/>
      <c r="L22" s="160"/>
      <c r="M22" s="183"/>
      <c r="N22" s="183"/>
    </row>
    <row r="23" spans="1:14" s="184" customFormat="1" ht="27.75" customHeight="1" x14ac:dyDescent="0.3">
      <c r="A23" s="161" t="s">
        <v>1098</v>
      </c>
      <c r="B23" s="162" t="s">
        <v>1099</v>
      </c>
      <c r="C23" s="168">
        <f t="shared" si="0"/>
        <v>4</v>
      </c>
      <c r="D23" s="168">
        <f>E23+G23+I23+K23</f>
        <v>4</v>
      </c>
      <c r="E23" s="174">
        <v>4</v>
      </c>
      <c r="F23" s="163">
        <f>(E23/C23)</f>
        <v>1</v>
      </c>
      <c r="G23" s="160"/>
      <c r="H23" s="164"/>
      <c r="I23" s="160"/>
      <c r="J23" s="160"/>
      <c r="K23" s="160"/>
      <c r="L23" s="160"/>
      <c r="M23" s="183"/>
      <c r="N23" s="183"/>
    </row>
    <row r="24" spans="1:14" s="184" customFormat="1" ht="38.25" customHeight="1" x14ac:dyDescent="0.3">
      <c r="A24" s="158" t="s">
        <v>314</v>
      </c>
      <c r="B24" s="165" t="s">
        <v>1105</v>
      </c>
      <c r="C24" s="190">
        <f>SUM($C25:$C26)</f>
        <v>2</v>
      </c>
      <c r="D24" s="190">
        <f>SUM($D25:$D26)</f>
        <v>2</v>
      </c>
      <c r="E24" s="178">
        <f>SUM($E25:$E26)</f>
        <v>2</v>
      </c>
      <c r="F24" s="187">
        <f>E24/$D24</f>
        <v>1</v>
      </c>
      <c r="G24" s="160"/>
      <c r="H24" s="159"/>
      <c r="I24" s="160"/>
      <c r="J24" s="159"/>
      <c r="K24" s="160"/>
      <c r="L24" s="159"/>
      <c r="M24" s="183"/>
      <c r="N24" s="183"/>
    </row>
    <row r="25" spans="1:14" s="184" customFormat="1" ht="29.25" customHeight="1" x14ac:dyDescent="0.3">
      <c r="A25" s="161" t="s">
        <v>1096</v>
      </c>
      <c r="B25" s="162" t="s">
        <v>1097</v>
      </c>
      <c r="C25" s="168">
        <f>E25+G25+I25+K25+M25+N25</f>
        <v>1</v>
      </c>
      <c r="D25" s="168">
        <f>E25+G25+I25+K25</f>
        <v>1</v>
      </c>
      <c r="E25" s="192">
        <v>1</v>
      </c>
      <c r="F25" s="163">
        <f>(E25/C25)</f>
        <v>1</v>
      </c>
      <c r="G25" s="160"/>
      <c r="H25" s="163"/>
      <c r="I25" s="160"/>
      <c r="J25" s="160"/>
      <c r="K25" s="160"/>
      <c r="L25" s="160"/>
      <c r="M25" s="183"/>
      <c r="N25" s="183"/>
    </row>
    <row r="26" spans="1:14" s="184" customFormat="1" ht="29.25" customHeight="1" x14ac:dyDescent="0.3">
      <c r="A26" s="161" t="s">
        <v>1098</v>
      </c>
      <c r="B26" s="162" t="s">
        <v>1099</v>
      </c>
      <c r="C26" s="168">
        <f>E26+G26+I26+K26+M26+N26</f>
        <v>1</v>
      </c>
      <c r="D26" s="168">
        <f>E26+G26+I26+K26</f>
        <v>1</v>
      </c>
      <c r="E26" s="174">
        <v>1</v>
      </c>
      <c r="F26" s="163">
        <f>(E26/C26)</f>
        <v>1</v>
      </c>
      <c r="G26" s="160"/>
      <c r="H26" s="163"/>
      <c r="I26" s="160"/>
      <c r="J26" s="160"/>
      <c r="K26" s="160"/>
      <c r="L26" s="160"/>
      <c r="M26" s="183"/>
      <c r="N26" s="183"/>
    </row>
    <row r="27" spans="1:14" s="184" customFormat="1" ht="37.5" customHeight="1" x14ac:dyDescent="0.3">
      <c r="A27" s="158">
        <v>9</v>
      </c>
      <c r="B27" s="165" t="s">
        <v>1106</v>
      </c>
      <c r="C27" s="190">
        <f>C28</f>
        <v>2</v>
      </c>
      <c r="D27" s="190">
        <f>D28</f>
        <v>2</v>
      </c>
      <c r="E27" s="178">
        <f>E28</f>
        <v>2</v>
      </c>
      <c r="F27" s="187">
        <f>E27/$D27</f>
        <v>1</v>
      </c>
      <c r="G27" s="160"/>
      <c r="H27" s="159"/>
      <c r="I27" s="160"/>
      <c r="J27" s="159"/>
      <c r="K27" s="160"/>
      <c r="L27" s="159"/>
      <c r="M27" s="183"/>
      <c r="N27" s="183"/>
    </row>
    <row r="28" spans="1:14" s="184" customFormat="1" ht="26.25" customHeight="1" x14ac:dyDescent="0.3">
      <c r="A28" s="161" t="s">
        <v>1096</v>
      </c>
      <c r="B28" s="162" t="s">
        <v>1097</v>
      </c>
      <c r="C28" s="168">
        <f>E28+G28+I28+K28+M28+N28</f>
        <v>2</v>
      </c>
      <c r="D28" s="168">
        <v>2</v>
      </c>
      <c r="E28" s="192">
        <v>2</v>
      </c>
      <c r="F28" s="163">
        <f>(E28/C28)</f>
        <v>1</v>
      </c>
      <c r="G28" s="160"/>
      <c r="H28" s="163"/>
      <c r="I28" s="160"/>
      <c r="J28" s="160"/>
      <c r="K28" s="160"/>
      <c r="L28" s="160"/>
      <c r="M28" s="183"/>
      <c r="N28" s="183"/>
    </row>
    <row r="29" spans="1:14" s="184" customFormat="1" ht="34.5" customHeight="1" x14ac:dyDescent="0.3">
      <c r="A29" s="158">
        <v>10</v>
      </c>
      <c r="B29" s="177" t="s">
        <v>1143</v>
      </c>
      <c r="C29" s="190">
        <f>SUM($C30:$C31)</f>
        <v>5</v>
      </c>
      <c r="D29" s="190">
        <f>SUM($D30:$D31)</f>
        <v>5</v>
      </c>
      <c r="E29" s="178">
        <f>SUM($E30:$E31)</f>
        <v>5</v>
      </c>
      <c r="F29" s="187">
        <f>E29/$D29</f>
        <v>1</v>
      </c>
      <c r="G29" s="165"/>
      <c r="H29" s="165"/>
      <c r="I29" s="160"/>
      <c r="J29" s="159"/>
      <c r="K29" s="160"/>
      <c r="L29" s="159"/>
      <c r="M29" s="183"/>
      <c r="N29" s="183"/>
    </row>
    <row r="30" spans="1:14" s="184" customFormat="1" ht="24" customHeight="1" x14ac:dyDescent="0.3">
      <c r="A30" s="161" t="s">
        <v>1096</v>
      </c>
      <c r="B30" s="162" t="s">
        <v>1097</v>
      </c>
      <c r="C30" s="168">
        <f t="shared" ref="C30:C36" si="1">E30+G30+I30+K30+M30+N30</f>
        <v>3</v>
      </c>
      <c r="D30" s="168">
        <f>E30+G30+I30+K30</f>
        <v>3</v>
      </c>
      <c r="E30" s="192">
        <v>3</v>
      </c>
      <c r="F30" s="163">
        <f>(E30/C30)</f>
        <v>1</v>
      </c>
      <c r="G30" s="160"/>
      <c r="H30" s="163"/>
      <c r="I30" s="160"/>
      <c r="J30" s="160"/>
      <c r="K30" s="160"/>
      <c r="L30" s="160"/>
      <c r="M30" s="183"/>
      <c r="N30" s="183"/>
    </row>
    <row r="31" spans="1:14" s="184" customFormat="1" ht="28.5" customHeight="1" x14ac:dyDescent="0.3">
      <c r="A31" s="161" t="s">
        <v>1098</v>
      </c>
      <c r="B31" s="162" t="s">
        <v>1099</v>
      </c>
      <c r="C31" s="168">
        <f t="shared" si="1"/>
        <v>2</v>
      </c>
      <c r="D31" s="168">
        <f>E31+G31+I31+K31</f>
        <v>2</v>
      </c>
      <c r="E31" s="174">
        <v>2</v>
      </c>
      <c r="F31" s="163">
        <f>(E31/C31)</f>
        <v>1</v>
      </c>
      <c r="G31" s="160"/>
      <c r="H31" s="163"/>
      <c r="I31" s="160"/>
      <c r="J31" s="160"/>
      <c r="K31" s="160"/>
      <c r="L31" s="160"/>
      <c r="M31" s="183"/>
      <c r="N31" s="183"/>
    </row>
    <row r="32" spans="1:14" s="184" customFormat="1" ht="28.5" customHeight="1" x14ac:dyDescent="0.3">
      <c r="A32" s="158" t="s">
        <v>25</v>
      </c>
      <c r="B32" s="165" t="s">
        <v>1140</v>
      </c>
      <c r="C32" s="190">
        <f>C33</f>
        <v>1</v>
      </c>
      <c r="D32" s="190">
        <f>D33</f>
        <v>1</v>
      </c>
      <c r="E32" s="178">
        <f>E33</f>
        <v>1</v>
      </c>
      <c r="F32" s="187">
        <f>E32/$D32</f>
        <v>1</v>
      </c>
      <c r="G32" s="160"/>
      <c r="H32" s="163"/>
      <c r="I32" s="160"/>
      <c r="J32" s="160"/>
      <c r="K32" s="160"/>
      <c r="L32" s="160"/>
      <c r="M32" s="183"/>
      <c r="N32" s="183"/>
    </row>
    <row r="33" spans="1:14" s="184" customFormat="1" ht="24.75" customHeight="1" x14ac:dyDescent="0.3">
      <c r="A33" s="161" t="s">
        <v>1098</v>
      </c>
      <c r="B33" s="162" t="s">
        <v>1099</v>
      </c>
      <c r="C33" s="168">
        <f t="shared" si="1"/>
        <v>1</v>
      </c>
      <c r="D33" s="168">
        <f>E33+G33+I33+K33</f>
        <v>1</v>
      </c>
      <c r="E33" s="174">
        <v>1</v>
      </c>
      <c r="F33" s="163"/>
      <c r="G33" s="160"/>
      <c r="H33" s="163"/>
      <c r="I33" s="160"/>
      <c r="J33" s="160"/>
      <c r="K33" s="160"/>
      <c r="L33" s="160"/>
      <c r="M33" s="183"/>
      <c r="N33" s="183"/>
    </row>
    <row r="34" spans="1:14" s="184" customFormat="1" ht="28.5" customHeight="1" x14ac:dyDescent="0.3">
      <c r="A34" s="158" t="s">
        <v>27</v>
      </c>
      <c r="B34" s="165" t="s">
        <v>1107</v>
      </c>
      <c r="C34" s="190">
        <f>SUM($C35:$C36)</f>
        <v>3</v>
      </c>
      <c r="D34" s="190">
        <f>SUM($D35:$D36)</f>
        <v>3</v>
      </c>
      <c r="E34" s="178">
        <f>SUM($E35:$E36)</f>
        <v>3</v>
      </c>
      <c r="F34" s="187">
        <f>E34/$D34</f>
        <v>1</v>
      </c>
      <c r="G34" s="160"/>
      <c r="H34" s="159"/>
      <c r="I34" s="160"/>
      <c r="J34" s="159"/>
      <c r="K34" s="160"/>
      <c r="L34" s="159"/>
      <c r="M34" s="183"/>
      <c r="N34" s="183"/>
    </row>
    <row r="35" spans="1:14" s="184" customFormat="1" ht="24.75" customHeight="1" x14ac:dyDescent="0.3">
      <c r="A35" s="161" t="s">
        <v>1096</v>
      </c>
      <c r="B35" s="162" t="s">
        <v>1097</v>
      </c>
      <c r="C35" s="168">
        <f t="shared" si="1"/>
        <v>2</v>
      </c>
      <c r="D35" s="168">
        <f>E35+G35+I35+K35</f>
        <v>2</v>
      </c>
      <c r="E35" s="192">
        <v>2</v>
      </c>
      <c r="F35" s="163">
        <f>(E35/C35)</f>
        <v>1</v>
      </c>
      <c r="G35" s="160"/>
      <c r="H35" s="163"/>
      <c r="I35" s="160"/>
      <c r="J35" s="160"/>
      <c r="K35" s="160"/>
      <c r="L35" s="160"/>
      <c r="M35" s="183"/>
      <c r="N35" s="183"/>
    </row>
    <row r="36" spans="1:14" s="184" customFormat="1" ht="24.75" customHeight="1" x14ac:dyDescent="0.3">
      <c r="A36" s="161" t="s">
        <v>1098</v>
      </c>
      <c r="B36" s="162" t="s">
        <v>1099</v>
      </c>
      <c r="C36" s="168">
        <f t="shared" si="1"/>
        <v>1</v>
      </c>
      <c r="D36" s="168">
        <f>E36+G36+I36+K36</f>
        <v>1</v>
      </c>
      <c r="E36" s="174">
        <v>1</v>
      </c>
      <c r="F36" s="163">
        <f>(E36/C36)</f>
        <v>1</v>
      </c>
      <c r="G36" s="160"/>
      <c r="H36" s="163"/>
      <c r="I36" s="160"/>
      <c r="J36" s="160"/>
      <c r="K36" s="160"/>
      <c r="L36" s="160"/>
      <c r="M36" s="183"/>
      <c r="N36" s="183"/>
    </row>
    <row r="37" spans="1:14" s="184" customFormat="1" ht="27.75" customHeight="1" x14ac:dyDescent="0.3">
      <c r="A37" s="158" t="s">
        <v>29</v>
      </c>
      <c r="B37" s="165" t="s">
        <v>1108</v>
      </c>
      <c r="C37" s="190">
        <f>SUM($C38:$C39)</f>
        <v>7</v>
      </c>
      <c r="D37" s="190">
        <f>SUM($D38:$D39)</f>
        <v>7</v>
      </c>
      <c r="E37" s="178">
        <f>SUM($E38:$E39)</f>
        <v>7</v>
      </c>
      <c r="F37" s="187">
        <f>E37/$D37</f>
        <v>1</v>
      </c>
      <c r="G37" s="160"/>
      <c r="H37" s="159"/>
      <c r="I37" s="160"/>
      <c r="J37" s="159"/>
      <c r="K37" s="160"/>
      <c r="L37" s="159"/>
      <c r="M37" s="183"/>
      <c r="N37" s="183"/>
    </row>
    <row r="38" spans="1:14" s="184" customFormat="1" ht="26.25" customHeight="1" x14ac:dyDescent="0.3">
      <c r="A38" s="161" t="s">
        <v>1096</v>
      </c>
      <c r="B38" s="162" t="s">
        <v>1097</v>
      </c>
      <c r="C38" s="168">
        <f t="shared" ref="C38:C39" si="2">E38+G38+I38+K38+M38+N38</f>
        <v>4</v>
      </c>
      <c r="D38" s="168">
        <f>E38+G38+I38+K38</f>
        <v>4</v>
      </c>
      <c r="E38" s="192">
        <v>4</v>
      </c>
      <c r="F38" s="163">
        <f>(E38/C38)</f>
        <v>1</v>
      </c>
      <c r="G38" s="160"/>
      <c r="H38" s="163"/>
      <c r="I38" s="160"/>
      <c r="J38" s="160"/>
      <c r="K38" s="160"/>
      <c r="L38" s="160"/>
      <c r="M38" s="183"/>
      <c r="N38" s="183"/>
    </row>
    <row r="39" spans="1:14" s="184" customFormat="1" ht="26.25" customHeight="1" x14ac:dyDescent="0.3">
      <c r="A39" s="161" t="s">
        <v>1098</v>
      </c>
      <c r="B39" s="162" t="s">
        <v>1099</v>
      </c>
      <c r="C39" s="168">
        <f t="shared" si="2"/>
        <v>3</v>
      </c>
      <c r="D39" s="168">
        <f>E39+G39+I39+K39</f>
        <v>3</v>
      </c>
      <c r="E39" s="174">
        <v>3</v>
      </c>
      <c r="F39" s="163">
        <f>(E39/C39)</f>
        <v>1</v>
      </c>
      <c r="G39" s="160"/>
      <c r="H39" s="164"/>
      <c r="I39" s="160"/>
      <c r="J39" s="160"/>
      <c r="K39" s="160"/>
      <c r="L39" s="160"/>
      <c r="M39" s="183"/>
      <c r="N39" s="183"/>
    </row>
    <row r="40" spans="1:14" s="184" customFormat="1" ht="40.5" customHeight="1" x14ac:dyDescent="0.3">
      <c r="A40" s="158" t="s">
        <v>31</v>
      </c>
      <c r="B40" s="165" t="s">
        <v>1109</v>
      </c>
      <c r="C40" s="190">
        <f>SUM($C41:$C42)</f>
        <v>3</v>
      </c>
      <c r="D40" s="190">
        <f>SUM($D41:$D42)</f>
        <v>3</v>
      </c>
      <c r="E40" s="178">
        <f>SUM($E41:$E42)</f>
        <v>3</v>
      </c>
      <c r="F40" s="187">
        <f>E40/$D40</f>
        <v>1</v>
      </c>
      <c r="G40" s="160"/>
      <c r="H40" s="159"/>
      <c r="I40" s="160"/>
      <c r="J40" s="159"/>
      <c r="K40" s="160"/>
      <c r="L40" s="159"/>
      <c r="M40" s="183"/>
      <c r="N40" s="183"/>
    </row>
    <row r="41" spans="1:14" s="184" customFormat="1" ht="30" customHeight="1" x14ac:dyDescent="0.3">
      <c r="A41" s="161" t="s">
        <v>1096</v>
      </c>
      <c r="B41" s="162" t="s">
        <v>1124</v>
      </c>
      <c r="C41" s="168">
        <f>E41+G41+I41+K41+M41+N41</f>
        <v>2</v>
      </c>
      <c r="D41" s="168">
        <f>E41+G41+I41+K41</f>
        <v>2</v>
      </c>
      <c r="E41" s="192">
        <v>2</v>
      </c>
      <c r="F41" s="163">
        <f t="shared" ref="F41:F42" si="3">(E41/C41)</f>
        <v>1</v>
      </c>
      <c r="G41" s="160"/>
      <c r="H41" s="163"/>
      <c r="I41" s="160"/>
      <c r="J41" s="160"/>
      <c r="K41" s="160"/>
      <c r="L41" s="160"/>
      <c r="M41" s="183"/>
      <c r="N41" s="183"/>
    </row>
    <row r="42" spans="1:14" s="184" customFormat="1" ht="30" customHeight="1" x14ac:dyDescent="0.3">
      <c r="A42" s="161" t="s">
        <v>1098</v>
      </c>
      <c r="B42" s="162" t="s">
        <v>1099</v>
      </c>
      <c r="C42" s="168">
        <f>E42+G42+I42+K42+M42+N42</f>
        <v>1</v>
      </c>
      <c r="D42" s="168">
        <f>E42+G42+I42+K42</f>
        <v>1</v>
      </c>
      <c r="E42" s="174">
        <v>1</v>
      </c>
      <c r="F42" s="163">
        <f t="shared" si="3"/>
        <v>1</v>
      </c>
      <c r="G42" s="160"/>
      <c r="H42" s="163"/>
      <c r="I42" s="160"/>
      <c r="J42" s="160"/>
      <c r="K42" s="160"/>
      <c r="L42" s="160"/>
      <c r="M42" s="183"/>
      <c r="N42" s="183"/>
    </row>
    <row r="43" spans="1:14" s="184" customFormat="1" ht="36" customHeight="1" x14ac:dyDescent="0.3">
      <c r="A43" s="158" t="s">
        <v>33</v>
      </c>
      <c r="B43" s="165" t="s">
        <v>1110</v>
      </c>
      <c r="C43" s="190">
        <f>C44</f>
        <v>33</v>
      </c>
      <c r="D43" s="190">
        <f>D44</f>
        <v>33</v>
      </c>
      <c r="E43" s="178">
        <f>E44</f>
        <v>28</v>
      </c>
      <c r="F43" s="180">
        <f>E43/$D43</f>
        <v>0.84848484848484851</v>
      </c>
      <c r="G43" s="178">
        <f>G44</f>
        <v>5</v>
      </c>
      <c r="H43" s="180">
        <f>G43/$D43</f>
        <v>0.15151515151515152</v>
      </c>
      <c r="I43" s="160"/>
      <c r="J43" s="159"/>
      <c r="K43" s="160"/>
      <c r="L43" s="159"/>
      <c r="M43" s="183"/>
      <c r="N43" s="183"/>
    </row>
    <row r="44" spans="1:14" s="184" customFormat="1" ht="23.25" customHeight="1" x14ac:dyDescent="0.3">
      <c r="A44" s="161" t="s">
        <v>1096</v>
      </c>
      <c r="B44" s="162" t="s">
        <v>1097</v>
      </c>
      <c r="C44" s="168">
        <f>E44+G44+I44+K44+M44+N44</f>
        <v>33</v>
      </c>
      <c r="D44" s="168">
        <f>E44+G44+I44+K44</f>
        <v>33</v>
      </c>
      <c r="E44" s="192">
        <v>28</v>
      </c>
      <c r="F44" s="163">
        <f>(E44/C44)</f>
        <v>0.84848484848484851</v>
      </c>
      <c r="G44" s="174">
        <v>5</v>
      </c>
      <c r="H44" s="163">
        <f>(G44/C44)</f>
        <v>0.15151515151515152</v>
      </c>
      <c r="I44" s="160"/>
      <c r="J44" s="163"/>
      <c r="K44" s="160"/>
      <c r="L44" s="164"/>
      <c r="M44" s="183"/>
      <c r="N44" s="183"/>
    </row>
    <row r="45" spans="1:14" s="184" customFormat="1" ht="35.25" customHeight="1" x14ac:dyDescent="0.3">
      <c r="A45" s="158" t="s">
        <v>35</v>
      </c>
      <c r="B45" s="165" t="s">
        <v>249</v>
      </c>
      <c r="C45" s="190">
        <f>C46</f>
        <v>16</v>
      </c>
      <c r="D45" s="190">
        <f>D46</f>
        <v>16</v>
      </c>
      <c r="E45" s="178">
        <f>E46</f>
        <v>11</v>
      </c>
      <c r="F45" s="180">
        <f>E45/$D45</f>
        <v>0.6875</v>
      </c>
      <c r="G45" s="178">
        <f>G46</f>
        <v>5</v>
      </c>
      <c r="H45" s="180">
        <f>G45/$D45</f>
        <v>0.3125</v>
      </c>
      <c r="I45" s="160"/>
      <c r="J45" s="159"/>
      <c r="K45" s="160"/>
      <c r="L45" s="159"/>
      <c r="M45" s="183"/>
      <c r="N45" s="183"/>
    </row>
    <row r="46" spans="1:14" s="184" customFormat="1" ht="24" customHeight="1" x14ac:dyDescent="0.3">
      <c r="A46" s="161" t="s">
        <v>1096</v>
      </c>
      <c r="B46" s="162" t="s">
        <v>1097</v>
      </c>
      <c r="C46" s="168">
        <f>E46+G46+I46+K46+M46+N46</f>
        <v>16</v>
      </c>
      <c r="D46" s="168">
        <f>E46+G46+I46+K46</f>
        <v>16</v>
      </c>
      <c r="E46" s="192">
        <v>11</v>
      </c>
      <c r="F46" s="163">
        <f>(E46/C46)</f>
        <v>0.6875</v>
      </c>
      <c r="G46" s="174">
        <v>5</v>
      </c>
      <c r="H46" s="163">
        <f>(G46/C46)</f>
        <v>0.3125</v>
      </c>
      <c r="I46" s="160"/>
      <c r="J46" s="160"/>
      <c r="K46" s="160"/>
      <c r="L46" s="160"/>
      <c r="M46" s="183"/>
      <c r="N46" s="183"/>
    </row>
    <row r="47" spans="1:14" s="184" customFormat="1" ht="36.75" customHeight="1" x14ac:dyDescent="0.3">
      <c r="A47" s="158" t="s">
        <v>37</v>
      </c>
      <c r="B47" s="165" t="s">
        <v>652</v>
      </c>
      <c r="C47" s="190">
        <f>C48</f>
        <v>25</v>
      </c>
      <c r="D47" s="190">
        <f>D48</f>
        <v>25</v>
      </c>
      <c r="E47" s="178">
        <f>E48</f>
        <v>21</v>
      </c>
      <c r="F47" s="187">
        <f>E47/$D47</f>
        <v>0.84</v>
      </c>
      <c r="G47" s="178">
        <f>G48</f>
        <v>2</v>
      </c>
      <c r="H47" s="187">
        <f>G47/$D47</f>
        <v>0.08</v>
      </c>
      <c r="I47" s="178">
        <f>I48</f>
        <v>2</v>
      </c>
      <c r="J47" s="187">
        <f>I47/$D47</f>
        <v>0.08</v>
      </c>
      <c r="K47" s="160"/>
      <c r="L47" s="159"/>
      <c r="M47" s="183"/>
      <c r="N47" s="183"/>
    </row>
    <row r="48" spans="1:14" s="184" customFormat="1" ht="31.5" customHeight="1" x14ac:dyDescent="0.3">
      <c r="A48" s="161" t="s">
        <v>1096</v>
      </c>
      <c r="B48" s="162" t="s">
        <v>1097</v>
      </c>
      <c r="C48" s="168">
        <f>E48+G48+I48+K48+M48+N48</f>
        <v>25</v>
      </c>
      <c r="D48" s="168">
        <f>E48+G48+I48+K48</f>
        <v>25</v>
      </c>
      <c r="E48" s="192">
        <v>21</v>
      </c>
      <c r="F48" s="163">
        <f>(E48/C48)</f>
        <v>0.84</v>
      </c>
      <c r="G48" s="174">
        <v>2</v>
      </c>
      <c r="H48" s="163">
        <f>(G48/C48)</f>
        <v>0.08</v>
      </c>
      <c r="I48" s="174">
        <v>2</v>
      </c>
      <c r="J48" s="163">
        <f>(I48/C48)</f>
        <v>0.08</v>
      </c>
      <c r="K48" s="160"/>
      <c r="L48" s="160"/>
      <c r="M48" s="186"/>
      <c r="N48" s="183"/>
    </row>
    <row r="49" spans="1:14" s="184" customFormat="1" ht="25.5" customHeight="1" x14ac:dyDescent="0.3">
      <c r="A49" s="158" t="s">
        <v>38</v>
      </c>
      <c r="B49" s="165" t="s">
        <v>622</v>
      </c>
      <c r="C49" s="190">
        <f>C50</f>
        <v>26</v>
      </c>
      <c r="D49" s="190">
        <f>D50</f>
        <v>25</v>
      </c>
      <c r="E49" s="178">
        <f>E50</f>
        <v>20</v>
      </c>
      <c r="F49" s="187">
        <f>E49/$D49</f>
        <v>0.8</v>
      </c>
      <c r="G49" s="178">
        <f>G50</f>
        <v>5</v>
      </c>
      <c r="H49" s="187">
        <f>G49/$D49</f>
        <v>0.2</v>
      </c>
      <c r="I49" s="178"/>
      <c r="J49" s="187"/>
      <c r="K49" s="160"/>
      <c r="L49" s="159"/>
      <c r="M49" s="189">
        <v>1</v>
      </c>
      <c r="N49" s="183"/>
    </row>
    <row r="50" spans="1:14" s="184" customFormat="1" ht="27.75" customHeight="1" x14ac:dyDescent="0.25">
      <c r="A50" s="161" t="s">
        <v>1096</v>
      </c>
      <c r="B50" s="162" t="s">
        <v>1097</v>
      </c>
      <c r="C50" s="168">
        <f>E50+G50+I50+K50+M50+N50</f>
        <v>26</v>
      </c>
      <c r="D50" s="168">
        <f>E50+G50+I50+K50</f>
        <v>25</v>
      </c>
      <c r="E50" s="192">
        <v>20</v>
      </c>
      <c r="F50" s="163">
        <f>(E50/C50)</f>
        <v>0.76923076923076927</v>
      </c>
      <c r="G50" s="174">
        <v>5</v>
      </c>
      <c r="H50" s="163">
        <f>(G50/C50)</f>
        <v>0.19230769230769232</v>
      </c>
      <c r="I50" s="160"/>
      <c r="J50" s="163">
        <f>(I50/C50)</f>
        <v>0</v>
      </c>
      <c r="K50" s="160"/>
      <c r="L50" s="164"/>
      <c r="M50" s="168">
        <v>1</v>
      </c>
      <c r="N50" s="185"/>
    </row>
    <row r="51" spans="1:14" s="184" customFormat="1" ht="25.5" customHeight="1" x14ac:dyDescent="0.3">
      <c r="A51" s="158" t="s">
        <v>40</v>
      </c>
      <c r="B51" s="165" t="s">
        <v>1111</v>
      </c>
      <c r="C51" s="190">
        <f>C52</f>
        <v>30</v>
      </c>
      <c r="D51" s="190">
        <f>D52</f>
        <v>30</v>
      </c>
      <c r="E51" s="178">
        <f>E52</f>
        <v>29</v>
      </c>
      <c r="F51" s="180">
        <f>E51/$D51</f>
        <v>0.96666666666666667</v>
      </c>
      <c r="G51" s="178">
        <f>G52</f>
        <v>1</v>
      </c>
      <c r="H51" s="180">
        <f>G51/$D51</f>
        <v>3.3333333333333333E-2</v>
      </c>
      <c r="I51" s="178"/>
      <c r="J51" s="187"/>
      <c r="K51" s="160"/>
      <c r="L51" s="159"/>
      <c r="M51" s="183"/>
      <c r="N51" s="183"/>
    </row>
    <row r="52" spans="1:14" s="184" customFormat="1" ht="28.5" customHeight="1" x14ac:dyDescent="0.3">
      <c r="A52" s="161" t="s">
        <v>1096</v>
      </c>
      <c r="B52" s="162" t="s">
        <v>1097</v>
      </c>
      <c r="C52" s="168">
        <f>E52+G52+I52+K52+M52+N52</f>
        <v>30</v>
      </c>
      <c r="D52" s="168">
        <f>E52+G52+I52+K52</f>
        <v>30</v>
      </c>
      <c r="E52" s="192">
        <v>29</v>
      </c>
      <c r="F52" s="163">
        <f>(E52/C52)</f>
        <v>0.96666666666666667</v>
      </c>
      <c r="G52" s="174">
        <v>1</v>
      </c>
      <c r="H52" s="163">
        <f>(G52/C52)</f>
        <v>3.3333333333333333E-2</v>
      </c>
      <c r="I52" s="160"/>
      <c r="J52" s="160"/>
      <c r="K52" s="160"/>
      <c r="L52" s="164"/>
      <c r="M52" s="183"/>
      <c r="N52" s="183"/>
    </row>
    <row r="53" spans="1:14" s="184" customFormat="1" ht="21" customHeight="1" x14ac:dyDescent="0.3">
      <c r="A53" s="158" t="s">
        <v>42</v>
      </c>
      <c r="B53" s="165" t="s">
        <v>626</v>
      </c>
      <c r="C53" s="167">
        <f>SUM($C54:$C55)</f>
        <v>25</v>
      </c>
      <c r="D53" s="190">
        <f>SUM($D54:$D55)</f>
        <v>22</v>
      </c>
      <c r="E53" s="178">
        <f>SUM($E54:$E55)</f>
        <v>21</v>
      </c>
      <c r="F53" s="180">
        <f>E53/$D53</f>
        <v>0.95454545454545459</v>
      </c>
      <c r="G53" s="178">
        <f>SUM(G54:G55)</f>
        <v>1</v>
      </c>
      <c r="H53" s="180">
        <f>G53/$D53</f>
        <v>4.5454545454545456E-2</v>
      </c>
      <c r="I53" s="160"/>
      <c r="J53" s="159"/>
      <c r="K53" s="160"/>
      <c r="L53" s="159"/>
      <c r="M53" s="189">
        <v>3</v>
      </c>
      <c r="N53" s="183"/>
    </row>
    <row r="54" spans="1:14" s="184" customFormat="1" ht="24.75" customHeight="1" x14ac:dyDescent="0.25">
      <c r="A54" s="161" t="s">
        <v>1096</v>
      </c>
      <c r="B54" s="162" t="s">
        <v>1097</v>
      </c>
      <c r="C54" s="168">
        <f>E54+G54+I54+K54+M54</f>
        <v>24</v>
      </c>
      <c r="D54" s="168">
        <f t="shared" ref="D54:D63" si="4">E54+G54+I54+K54</f>
        <v>21</v>
      </c>
      <c r="E54" s="192">
        <v>20</v>
      </c>
      <c r="F54" s="163">
        <f>(E54/C54)</f>
        <v>0.83333333333333337</v>
      </c>
      <c r="G54" s="174">
        <v>1</v>
      </c>
      <c r="H54" s="163">
        <f>(G54/C54)</f>
        <v>4.1666666666666664E-2</v>
      </c>
      <c r="I54" s="160"/>
      <c r="J54" s="163">
        <f>(I54/C54)</f>
        <v>0</v>
      </c>
      <c r="K54" s="160"/>
      <c r="L54" s="164"/>
      <c r="M54" s="168">
        <v>3</v>
      </c>
      <c r="N54" s="191">
        <v>1</v>
      </c>
    </row>
    <row r="55" spans="1:14" s="184" customFormat="1" ht="24.75" customHeight="1" x14ac:dyDescent="0.3">
      <c r="A55" s="161" t="s">
        <v>1098</v>
      </c>
      <c r="B55" s="162" t="s">
        <v>1099</v>
      </c>
      <c r="C55" s="168">
        <f>E55+G55+I55+K55+M55+N55</f>
        <v>1</v>
      </c>
      <c r="D55" s="168">
        <f t="shared" si="4"/>
        <v>1</v>
      </c>
      <c r="E55" s="174">
        <v>1</v>
      </c>
      <c r="F55" s="163">
        <f>(E55/C55)</f>
        <v>1</v>
      </c>
      <c r="G55" s="160"/>
      <c r="H55" s="163"/>
      <c r="I55" s="160"/>
      <c r="J55" s="163"/>
      <c r="K55" s="160"/>
      <c r="L55" s="164"/>
      <c r="M55" s="188"/>
      <c r="N55" s="183"/>
    </row>
    <row r="56" spans="1:14" s="184" customFormat="1" ht="28.5" customHeight="1" x14ac:dyDescent="0.3">
      <c r="A56" s="158" t="s">
        <v>43</v>
      </c>
      <c r="B56" s="165" t="s">
        <v>624</v>
      </c>
      <c r="C56" s="190">
        <f>C57</f>
        <v>9</v>
      </c>
      <c r="D56" s="190">
        <f>D57</f>
        <v>8</v>
      </c>
      <c r="E56" s="178">
        <f>E57</f>
        <v>7</v>
      </c>
      <c r="F56" s="180">
        <f>E56/$D56</f>
        <v>0.875</v>
      </c>
      <c r="G56" s="178">
        <f>G57</f>
        <v>1</v>
      </c>
      <c r="H56" s="180">
        <f>G56/$D56</f>
        <v>0.125</v>
      </c>
      <c r="I56" s="160"/>
      <c r="J56" s="159"/>
      <c r="K56" s="160"/>
      <c r="L56" s="159"/>
      <c r="M56" s="189">
        <v>1</v>
      </c>
      <c r="N56" s="183"/>
    </row>
    <row r="57" spans="1:14" s="184" customFormat="1" ht="24" customHeight="1" x14ac:dyDescent="0.3">
      <c r="A57" s="161" t="s">
        <v>1096</v>
      </c>
      <c r="B57" s="162" t="s">
        <v>1097</v>
      </c>
      <c r="C57" s="168">
        <f>E57+G57+I57+K57+M57+N57</f>
        <v>9</v>
      </c>
      <c r="D57" s="168">
        <f t="shared" si="4"/>
        <v>8</v>
      </c>
      <c r="E57" s="192">
        <v>7</v>
      </c>
      <c r="F57" s="163">
        <f>(E57/C57)</f>
        <v>0.77777777777777779</v>
      </c>
      <c r="G57" s="174">
        <v>1</v>
      </c>
      <c r="H57" s="163">
        <f>(G57/C57)</f>
        <v>0.1111111111111111</v>
      </c>
      <c r="I57" s="160"/>
      <c r="J57" s="160"/>
      <c r="K57" s="160"/>
      <c r="L57" s="160"/>
      <c r="M57" s="188">
        <v>1</v>
      </c>
      <c r="N57" s="183"/>
    </row>
    <row r="58" spans="1:14" s="184" customFormat="1" ht="40.5" customHeight="1" x14ac:dyDescent="0.3">
      <c r="A58" s="158" t="s">
        <v>45</v>
      </c>
      <c r="B58" s="165" t="s">
        <v>1112</v>
      </c>
      <c r="C58" s="190">
        <f>C59</f>
        <v>10</v>
      </c>
      <c r="D58" s="190">
        <f>D59</f>
        <v>10</v>
      </c>
      <c r="E58" s="178">
        <f>E59</f>
        <v>9</v>
      </c>
      <c r="F58" s="187">
        <f>E58/$D58</f>
        <v>0.9</v>
      </c>
      <c r="G58" s="178">
        <f>G59</f>
        <v>1</v>
      </c>
      <c r="H58" s="187">
        <f>G58/$D58</f>
        <v>0.1</v>
      </c>
      <c r="I58" s="160"/>
      <c r="J58" s="159"/>
      <c r="K58" s="160"/>
      <c r="L58" s="159"/>
      <c r="M58" s="183"/>
      <c r="N58" s="183"/>
    </row>
    <row r="59" spans="1:14" s="184" customFormat="1" ht="24.75" customHeight="1" x14ac:dyDescent="0.3">
      <c r="A59" s="161" t="s">
        <v>1096</v>
      </c>
      <c r="B59" s="162" t="s">
        <v>1097</v>
      </c>
      <c r="C59" s="168">
        <f>E59+G59+I59+K59+M59+N59</f>
        <v>10</v>
      </c>
      <c r="D59" s="168">
        <f t="shared" si="4"/>
        <v>10</v>
      </c>
      <c r="E59" s="192">
        <v>9</v>
      </c>
      <c r="F59" s="163">
        <f>(E59/C59)</f>
        <v>0.9</v>
      </c>
      <c r="G59" s="174">
        <v>1</v>
      </c>
      <c r="H59" s="163">
        <f>(G59/C59)</f>
        <v>0.1</v>
      </c>
      <c r="I59" s="160"/>
      <c r="J59" s="163"/>
      <c r="K59" s="160"/>
      <c r="L59" s="160"/>
      <c r="M59" s="183"/>
      <c r="N59" s="183"/>
    </row>
    <row r="60" spans="1:14" s="184" customFormat="1" ht="28.5" customHeight="1" x14ac:dyDescent="0.3">
      <c r="A60" s="158" t="s">
        <v>47</v>
      </c>
      <c r="B60" s="165" t="s">
        <v>11</v>
      </c>
      <c r="C60" s="190">
        <f>C61</f>
        <v>18</v>
      </c>
      <c r="D60" s="190">
        <f>D61</f>
        <v>14</v>
      </c>
      <c r="E60" s="178">
        <f>E61</f>
        <v>8</v>
      </c>
      <c r="F60" s="180">
        <f>E60/$D60</f>
        <v>0.5714285714285714</v>
      </c>
      <c r="G60" s="178">
        <f>G61</f>
        <v>6</v>
      </c>
      <c r="H60" s="180">
        <f>G60/$D60</f>
        <v>0.42857142857142855</v>
      </c>
      <c r="I60" s="160"/>
      <c r="J60" s="159"/>
      <c r="K60" s="160"/>
      <c r="L60" s="159"/>
      <c r="M60" s="189">
        <v>4</v>
      </c>
      <c r="N60" s="183"/>
    </row>
    <row r="61" spans="1:14" s="184" customFormat="1" ht="29.25" customHeight="1" x14ac:dyDescent="0.25">
      <c r="A61" s="161" t="s">
        <v>1096</v>
      </c>
      <c r="B61" s="162" t="s">
        <v>1097</v>
      </c>
      <c r="C61" s="168">
        <f>E61+G61+I61+K61+M61</f>
        <v>18</v>
      </c>
      <c r="D61" s="168">
        <f t="shared" si="4"/>
        <v>14</v>
      </c>
      <c r="E61" s="192">
        <v>8</v>
      </c>
      <c r="F61" s="163">
        <f>(E61/C61)</f>
        <v>0.44444444444444442</v>
      </c>
      <c r="G61" s="174">
        <v>6</v>
      </c>
      <c r="H61" s="163">
        <f>(G61/C61)</f>
        <v>0.33333333333333331</v>
      </c>
      <c r="I61" s="160"/>
      <c r="J61" s="160"/>
      <c r="K61" s="160"/>
      <c r="L61" s="160"/>
      <c r="M61" s="185">
        <v>4</v>
      </c>
      <c r="N61" s="191">
        <v>1</v>
      </c>
    </row>
    <row r="62" spans="1:14" s="184" customFormat="1" ht="27" customHeight="1" x14ac:dyDescent="0.3">
      <c r="A62" s="158" t="s">
        <v>316</v>
      </c>
      <c r="B62" s="165" t="s">
        <v>660</v>
      </c>
      <c r="C62" s="190">
        <f>C63</f>
        <v>5</v>
      </c>
      <c r="D62" s="190">
        <f>D63</f>
        <v>4</v>
      </c>
      <c r="E62" s="178">
        <f>E63</f>
        <v>3</v>
      </c>
      <c r="F62" s="187">
        <f>E62/$D62</f>
        <v>0.75</v>
      </c>
      <c r="G62" s="178">
        <f>G63</f>
        <v>1</v>
      </c>
      <c r="H62" s="187">
        <f>G62/$D62</f>
        <v>0.25</v>
      </c>
      <c r="I62" s="160"/>
      <c r="J62" s="159"/>
      <c r="K62" s="160"/>
      <c r="L62" s="159"/>
      <c r="M62" s="189">
        <v>1</v>
      </c>
      <c r="N62" s="183"/>
    </row>
    <row r="63" spans="1:14" s="184" customFormat="1" ht="30" customHeight="1" x14ac:dyDescent="0.3">
      <c r="A63" s="161" t="s">
        <v>1096</v>
      </c>
      <c r="B63" s="162" t="s">
        <v>1097</v>
      </c>
      <c r="C63" s="168">
        <f>E63+G63+I63+K63+M63+N63</f>
        <v>5</v>
      </c>
      <c r="D63" s="168">
        <f t="shared" si="4"/>
        <v>4</v>
      </c>
      <c r="E63" s="192">
        <v>3</v>
      </c>
      <c r="F63" s="163">
        <f>(E63/C63)</f>
        <v>0.6</v>
      </c>
      <c r="G63" s="174">
        <v>1</v>
      </c>
      <c r="H63" s="163">
        <f>(G63/C63)</f>
        <v>0.2</v>
      </c>
      <c r="I63" s="160"/>
      <c r="J63" s="160"/>
      <c r="K63" s="160"/>
      <c r="L63" s="160"/>
      <c r="M63" s="185">
        <v>1</v>
      </c>
      <c r="N63" s="183"/>
    </row>
    <row r="64" spans="1:14" s="184" customFormat="1" ht="32.25" customHeight="1" x14ac:dyDescent="0.3">
      <c r="A64" s="168"/>
      <c r="B64" s="169" t="s">
        <v>1113</v>
      </c>
      <c r="C64" s="167">
        <f>C5+C6+C9+C12+C15+C18+C21+C24+C27+C29+C32+C34+C37+C40+C43+C45+C47+C49+C51+C53+C56+C58+C60+C62</f>
        <v>333</v>
      </c>
      <c r="D64" s="167">
        <f>D5+D6+D9+D12+D15+D18+D21+D24+D27+D29+D32+D34+D37+D40+D43+D45+D47+D49+D51+D53+D56+D58+D60+D62</f>
        <v>318</v>
      </c>
      <c r="E64" s="167">
        <f>E5+E6+E9+E12+E15+E18+E21+E24+E27+E29+E32+E34+E37+E40+E43+E45+E47+E49+E51+E53+E56+E58+E60+E62</f>
        <v>283</v>
      </c>
      <c r="F64" s="180">
        <f>E64/$D$64</f>
        <v>0.88993710691823902</v>
      </c>
      <c r="G64" s="167">
        <f>G5+G6+G9+G12+G15+G18+G21+G24+G27+G29+G32+G34+G37+G40+G43+G45+G47+G49+G51+G53+G56+G58+G60+G62</f>
        <v>33</v>
      </c>
      <c r="H64" s="180">
        <f>G64/$D$64</f>
        <v>0.10377358490566038</v>
      </c>
      <c r="I64" s="167">
        <f>I5+I6+I9+I12+I15+I18+I21+I24+I27+I29+I32+I34+I37+I40+I43+I45+I47+I49+I51+I53+I56+I58+I60+I62</f>
        <v>2</v>
      </c>
      <c r="J64" s="180">
        <f>I64/$D$64</f>
        <v>6.2893081761006293E-3</v>
      </c>
      <c r="K64" s="166"/>
      <c r="L64" s="166"/>
      <c r="M64" s="167">
        <f>M5+M6+M9+M12+M15+M18+M21+M24+M27+M29+M32+M34+M37+M40+M43+M45+M47+M49+M51+M53+M56+M58+M60+M62</f>
        <v>15</v>
      </c>
      <c r="N64" s="183"/>
    </row>
    <row r="65" spans="1:12" ht="18.75" x14ac:dyDescent="0.25">
      <c r="A65" s="171"/>
      <c r="B65" s="172"/>
      <c r="C65" s="172"/>
      <c r="D65" s="172"/>
      <c r="E65" s="172"/>
      <c r="F65" s="172"/>
      <c r="G65" s="172"/>
      <c r="H65" s="172"/>
      <c r="I65" s="172"/>
      <c r="J65" s="172"/>
      <c r="K65" s="172"/>
      <c r="L65" s="172"/>
    </row>
    <row r="66" spans="1:12" ht="31.5" customHeight="1" x14ac:dyDescent="0.25">
      <c r="A66" s="171"/>
      <c r="B66" s="225" t="s">
        <v>1114</v>
      </c>
      <c r="C66" s="226"/>
      <c r="D66" s="223" t="s">
        <v>1097</v>
      </c>
      <c r="E66" s="224"/>
      <c r="F66" s="223" t="s">
        <v>267</v>
      </c>
      <c r="G66" s="224"/>
      <c r="H66" s="221" t="s">
        <v>1115</v>
      </c>
      <c r="I66" s="222"/>
      <c r="J66" s="172"/>
      <c r="K66" s="172"/>
      <c r="L66" s="172"/>
    </row>
    <row r="67" spans="1:12" ht="25.5" customHeight="1" x14ac:dyDescent="0.25">
      <c r="A67" s="171"/>
      <c r="B67" s="227"/>
      <c r="C67" s="228"/>
      <c r="D67" s="167" t="s">
        <v>1093</v>
      </c>
      <c r="E67" s="167" t="s">
        <v>1094</v>
      </c>
      <c r="F67" s="167" t="s">
        <v>1093</v>
      </c>
      <c r="G67" s="167" t="s">
        <v>1094</v>
      </c>
      <c r="H67" s="167" t="s">
        <v>1093</v>
      </c>
      <c r="I67" s="167" t="s">
        <v>1094</v>
      </c>
      <c r="J67" s="172"/>
      <c r="K67" s="172"/>
      <c r="L67" s="172"/>
    </row>
    <row r="68" spans="1:12" ht="37.5" customHeight="1" x14ac:dyDescent="0.25">
      <c r="A68" s="171"/>
      <c r="B68" s="229" t="s">
        <v>1116</v>
      </c>
      <c r="C68" s="230"/>
      <c r="D68" s="174">
        <f>E5+E7+E10+E13+E16+E19+E22+E25+E28+E30+E35+E38+E41+E44+E46+E48+E50+E52+E54+E57+E59+E61+E63</f>
        <v>235</v>
      </c>
      <c r="E68" s="179">
        <f>D68/$D$74</f>
        <v>0.88014981273408244</v>
      </c>
      <c r="F68" s="174">
        <f>E8+E11+E14+E17+E20+E23+E26+E31+E33+E36+E39+E42+E55</f>
        <v>48</v>
      </c>
      <c r="G68" s="179">
        <f>F68/$F$74</f>
        <v>0.94117647058823528</v>
      </c>
      <c r="H68" s="160">
        <f>D68+F68</f>
        <v>283</v>
      </c>
      <c r="I68" s="180">
        <f>H68/$H$74</f>
        <v>0.88993710691823902</v>
      </c>
      <c r="J68" s="172"/>
      <c r="K68" s="172"/>
      <c r="L68" s="172"/>
    </row>
    <row r="69" spans="1:12" ht="37.5" customHeight="1" x14ac:dyDescent="0.25">
      <c r="A69" s="171"/>
      <c r="B69" s="229" t="s">
        <v>1117</v>
      </c>
      <c r="C69" s="230"/>
      <c r="D69" s="174">
        <f>G7+G10+G13+G16+G19+G22+G25+G28+G30+G35+G38+G41+G44+G46+G48+G50+G52+G54+G57+G59+G61+G63</f>
        <v>30</v>
      </c>
      <c r="E69" s="179">
        <f t="shared" ref="E69:E70" si="5">D69/$D$74</f>
        <v>0.11235955056179775</v>
      </c>
      <c r="F69" s="174">
        <f>G8+G11+G14+G17+G20+G23+G26+G31+G33+G36+G39+G42</f>
        <v>3</v>
      </c>
      <c r="G69" s="179">
        <f>F69/$F$74</f>
        <v>5.8823529411764705E-2</v>
      </c>
      <c r="H69" s="160">
        <f>D69+F69</f>
        <v>33</v>
      </c>
      <c r="I69" s="180">
        <f t="shared" ref="I69:I70" si="6">H69/$H$74</f>
        <v>0.10377358490566038</v>
      </c>
      <c r="J69" s="172"/>
      <c r="K69" s="172"/>
      <c r="L69" s="172"/>
    </row>
    <row r="70" spans="1:12" ht="24" customHeight="1" x14ac:dyDescent="0.25">
      <c r="A70" s="171"/>
      <c r="B70" s="229" t="s">
        <v>1118</v>
      </c>
      <c r="C70" s="230"/>
      <c r="D70" s="174">
        <f>I7+I10+I13+I16+I19+I22+I25+I28+I30+I35+I38+I41+I44+I46+I48+I50+I52+I54+I57+I59+I61+I63</f>
        <v>2</v>
      </c>
      <c r="E70" s="179">
        <f t="shared" si="5"/>
        <v>7.4906367041198503E-3</v>
      </c>
      <c r="F70" s="174"/>
      <c r="G70" s="175"/>
      <c r="H70" s="160">
        <f t="shared" ref="H70:H72" si="7">D70+F70</f>
        <v>2</v>
      </c>
      <c r="I70" s="180">
        <f t="shared" si="6"/>
        <v>6.2893081761006293E-3</v>
      </c>
      <c r="J70" s="172"/>
      <c r="K70" s="172"/>
      <c r="L70" s="172"/>
    </row>
    <row r="71" spans="1:12" ht="37.5" hidden="1" x14ac:dyDescent="0.25">
      <c r="A71" s="171"/>
      <c r="B71" s="173" t="s">
        <v>1119</v>
      </c>
      <c r="C71" s="174"/>
      <c r="D71" s="174"/>
      <c r="E71" s="179">
        <f t="shared" ref="E69:E72" si="8">D71/$D$73</f>
        <v>0</v>
      </c>
      <c r="F71" s="174"/>
      <c r="G71" s="163"/>
      <c r="H71" s="160">
        <f t="shared" si="7"/>
        <v>0</v>
      </c>
      <c r="I71" s="163"/>
      <c r="J71" s="172"/>
      <c r="K71" s="172"/>
      <c r="L71" s="172"/>
    </row>
    <row r="72" spans="1:12" ht="31.9" customHeight="1" x14ac:dyDescent="0.25">
      <c r="A72" s="171"/>
      <c r="B72" s="229" t="s">
        <v>1122</v>
      </c>
      <c r="C72" s="230"/>
      <c r="D72" s="174">
        <f>M7+M10+M13+M16+M19+M22+M25+M28+M30+M35+M38+M41+M44+M46+M48+M50+M52+M54+M57+M59+M61+M63</f>
        <v>10</v>
      </c>
      <c r="E72" s="179"/>
      <c r="F72" s="174">
        <f>M8+M11+M14+M17+M20+M23+M26+M31+M33+M36+M39+M42</f>
        <v>5</v>
      </c>
      <c r="G72" s="179"/>
      <c r="H72" s="160">
        <f t="shared" si="7"/>
        <v>15</v>
      </c>
      <c r="I72" s="180"/>
      <c r="J72" s="172"/>
      <c r="K72" s="172"/>
      <c r="L72" s="172"/>
    </row>
    <row r="73" spans="1:12" ht="34.5" customHeight="1" x14ac:dyDescent="0.25">
      <c r="A73" s="171"/>
      <c r="B73" s="231" t="s">
        <v>1120</v>
      </c>
      <c r="C73" s="232"/>
      <c r="D73" s="166">
        <f>SUM(D68:D72)</f>
        <v>277</v>
      </c>
      <c r="E73" s="179"/>
      <c r="F73" s="166">
        <f>SUM(F68:F72)</f>
        <v>56</v>
      </c>
      <c r="G73" s="176"/>
      <c r="H73" s="166">
        <f>SUM(H68:H72)</f>
        <v>333</v>
      </c>
      <c r="I73" s="176"/>
    </row>
    <row r="74" spans="1:12" ht="36" customHeight="1" x14ac:dyDescent="0.25">
      <c r="B74" s="233" t="s">
        <v>1145</v>
      </c>
      <c r="C74" s="234"/>
      <c r="D74" s="166">
        <f>D73-D72</f>
        <v>267</v>
      </c>
      <c r="E74" s="179"/>
      <c r="F74" s="166">
        <f>F73-F72</f>
        <v>51</v>
      </c>
      <c r="G74" s="176"/>
      <c r="H74" s="166">
        <f>H73-H72</f>
        <v>318</v>
      </c>
      <c r="I74" s="176"/>
    </row>
  </sheetData>
  <autoFilter ref="A4:N64"/>
  <mergeCells count="21">
    <mergeCell ref="B74:C74"/>
    <mergeCell ref="B68:C68"/>
    <mergeCell ref="B69:C69"/>
    <mergeCell ref="B70:C70"/>
    <mergeCell ref="B72:C72"/>
    <mergeCell ref="B73:C73"/>
    <mergeCell ref="A1:N1"/>
    <mergeCell ref="H66:I66"/>
    <mergeCell ref="F66:G66"/>
    <mergeCell ref="D3:D4"/>
    <mergeCell ref="D66:E66"/>
    <mergeCell ref="B66:C67"/>
    <mergeCell ref="M3:M4"/>
    <mergeCell ref="N3:N4"/>
    <mergeCell ref="A3:A4"/>
    <mergeCell ref="B3:B4"/>
    <mergeCell ref="C3:C4"/>
    <mergeCell ref="E3:F3"/>
    <mergeCell ref="G3:H3"/>
    <mergeCell ref="I3:J3"/>
    <mergeCell ref="K3:L3"/>
  </mergeCells>
  <pageMargins left="0.3" right="0.22" top="0.47" bottom="0.4" header="0.2" footer="0.2"/>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TONG HOP</vt:lpstr>
      <vt:lpstr>Sheet1</vt:lpstr>
      <vt:lpstr>TY LE %</vt:lpstr>
      <vt:lpstr>'TONG HOP'!Print_Titles</vt:lpstr>
      <vt:lpstr>'TY LE %'!Print_Titles</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Yen-TCHC</cp:lastModifiedBy>
  <cp:lastPrinted>2021-05-27T03:49:16Z</cp:lastPrinted>
  <dcterms:created xsi:type="dcterms:W3CDTF">2015-09-12T02:01:38Z</dcterms:created>
  <dcterms:modified xsi:type="dcterms:W3CDTF">2021-05-27T04:55:06Z</dcterms:modified>
</cp:coreProperties>
</file>