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D786A30C-594B-43B5-BE75-81CBD6B2F20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Sheet1!$A$1:$P$41</definedName>
    <definedName name="_xlnm.Print_Titles" localSheetId="0">Sheet1!$9:$11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J13" i="1"/>
  <c r="K13" i="1" s="1"/>
  <c r="H13" i="1"/>
  <c r="G22" i="1"/>
  <c r="J29" i="1"/>
  <c r="J20" i="1"/>
  <c r="J15" i="1"/>
  <c r="K15" i="1" s="1"/>
  <c r="M15" i="1" s="1"/>
  <c r="O15" i="1" s="1"/>
  <c r="H15" i="1"/>
  <c r="L13" i="1" l="1"/>
  <c r="N13" i="1" s="1"/>
  <c r="M13" i="1"/>
  <c r="O13" i="1" s="1"/>
  <c r="L15" i="1"/>
  <c r="N15" i="1" s="1"/>
  <c r="J12" i="1"/>
  <c r="H14" i="1"/>
  <c r="L14" i="1" s="1"/>
  <c r="N14" i="1" s="1"/>
  <c r="K14" i="1"/>
  <c r="M14" i="1" s="1"/>
  <c r="O14" i="1" s="1"/>
  <c r="H29" i="1" l="1"/>
  <c r="K29" i="1"/>
  <c r="L29" i="1" l="1"/>
  <c r="N29" i="1" s="1"/>
  <c r="M29" i="1"/>
  <c r="O29" i="1" s="1"/>
  <c r="G31" i="1"/>
  <c r="H25" i="1"/>
  <c r="K25" i="1"/>
  <c r="L25" i="1" l="1"/>
  <c r="N25" i="1" s="1"/>
  <c r="M25" i="1"/>
  <c r="O25" i="1" s="1"/>
  <c r="H19" i="1" l="1"/>
  <c r="K19" i="1"/>
  <c r="H20" i="1"/>
  <c r="K20" i="1"/>
  <c r="H24" i="1"/>
  <c r="K24" i="1"/>
  <c r="L24" i="1" l="1"/>
  <c r="N24" i="1" s="1"/>
  <c r="M24" i="1"/>
  <c r="O24" i="1" s="1"/>
  <c r="M20" i="1"/>
  <c r="O20" i="1" s="1"/>
  <c r="M19" i="1"/>
  <c r="O19" i="1" s="1"/>
  <c r="L19" i="1"/>
  <c r="N19" i="1" s="1"/>
  <c r="L20" i="1"/>
  <c r="N20" i="1" s="1"/>
  <c r="K16" i="1" l="1"/>
  <c r="K17" i="1"/>
  <c r="K18" i="1"/>
  <c r="K21" i="1"/>
  <c r="K22" i="1"/>
  <c r="K23" i="1"/>
  <c r="K26" i="1"/>
  <c r="K27" i="1"/>
  <c r="K28" i="1"/>
  <c r="K30" i="1"/>
  <c r="H28" i="1" l="1"/>
  <c r="L28" i="1" s="1"/>
  <c r="N28" i="1" s="1"/>
  <c r="M28" i="1" l="1"/>
  <c r="O28" i="1" s="1"/>
  <c r="E31" i="1"/>
  <c r="H16" i="1"/>
  <c r="H17" i="1"/>
  <c r="H18" i="1"/>
  <c r="H21" i="1"/>
  <c r="H22" i="1"/>
  <c r="H23" i="1"/>
  <c r="H26" i="1"/>
  <c r="H27" i="1"/>
  <c r="H30" i="1"/>
  <c r="H12" i="1"/>
  <c r="J31" i="1"/>
  <c r="I31" i="1"/>
  <c r="L18" i="1" l="1"/>
  <c r="N18" i="1" s="1"/>
  <c r="M18" i="1"/>
  <c r="O18" i="1" s="1"/>
  <c r="L17" i="1"/>
  <c r="N17" i="1" s="1"/>
  <c r="M17" i="1"/>
  <c r="O17" i="1" s="1"/>
  <c r="L21" i="1"/>
  <c r="N21" i="1" s="1"/>
  <c r="M21" i="1"/>
  <c r="O21" i="1" s="1"/>
  <c r="L16" i="1"/>
  <c r="N16" i="1" s="1"/>
  <c r="M16" i="1"/>
  <c r="O16" i="1" s="1"/>
  <c r="L22" i="1"/>
  <c r="N22" i="1" s="1"/>
  <c r="M22" i="1"/>
  <c r="O22" i="1" s="1"/>
  <c r="L30" i="1"/>
  <c r="N30" i="1" s="1"/>
  <c r="M30" i="1"/>
  <c r="O30" i="1" s="1"/>
  <c r="L27" i="1"/>
  <c r="N27" i="1" s="1"/>
  <c r="M27" i="1"/>
  <c r="O27" i="1" s="1"/>
  <c r="M26" i="1"/>
  <c r="O26" i="1" s="1"/>
  <c r="L26" i="1"/>
  <c r="N26" i="1" s="1"/>
  <c r="L23" i="1"/>
  <c r="N23" i="1" s="1"/>
  <c r="M23" i="1"/>
  <c r="O23" i="1" s="1"/>
  <c r="H31" i="1"/>
  <c r="K12" i="1"/>
  <c r="B31" i="1"/>
  <c r="M12" i="1" l="1"/>
  <c r="O12" i="1" s="1"/>
  <c r="L12" i="1"/>
  <c r="N12" i="1" s="1"/>
  <c r="N31" i="1" s="1"/>
  <c r="K31" i="1"/>
  <c r="L31" i="1" l="1"/>
  <c r="M31" i="1"/>
  <c r="O31" i="1" s="1"/>
</calcChain>
</file>

<file path=xl/sharedStrings.xml><?xml version="1.0" encoding="utf-8"?>
<sst xmlns="http://schemas.openxmlformats.org/spreadsheetml/2006/main" count="120" uniqueCount="114">
  <si>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</si>
  <si>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</si>
  <si>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</si>
  <si>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</si>
  <si>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</si>
  <si>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</si>
  <si>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</si>
  <si>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</si>
  <si>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</si>
  <si>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</si>
  <si>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</si>
  <si>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</si>
  <si>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</si>
  <si>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</si>
  <si>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</si>
  <si>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</si>
  <si>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</si>
  <si>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</si>
  <si>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</si>
  <si>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</si>
  <si>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</si>
  <si>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</si>
  <si>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</si>
  <si>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</si>
  <si>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</si>
  <si>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</si>
  <si>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</si>
  <si>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</si>
  <si>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</si>
  <si>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</si>
  <si>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</si>
  <si>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</si>
  <si>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</si>
  <si>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</si>
  <si>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</si>
  <si>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</si>
  <si>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</si>
  <si>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</si>
  <si>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</si>
  <si>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</si>
  <si>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</si>
  <si>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</si>
  <si>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</si>
  <si>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</si>
  <si>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</si>
  <si>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</si>
  <si>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</si>
  <si>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</si>
  <si>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</si>
  <si>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</si>
  <si>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</si>
  <si>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</si>
  <si>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</si>
  <si>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</si>
  <si>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Nguyễn Trọng</t>
  </si>
  <si>
    <t>Nghĩa</t>
  </si>
  <si>
    <t>Phạm Quỳnh</t>
  </si>
  <si>
    <t>Như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</si>
  <si>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</si>
  <si>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</si>
  <si>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</si>
  <si>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</si>
  <si>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</si>
  <si>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</si>
  <si>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</si>
  <si>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 xml:space="preserve">Đào Anh </t>
  </si>
  <si>
    <t>Tuấn</t>
  </si>
  <si>
    <t>Bùi Ánh</t>
  </si>
  <si>
    <t>KHOA KINH TẾ</t>
  </si>
  <si>
    <t>NGUYỄN TRỌNG NGHĨA</t>
  </si>
  <si>
    <t>Tổng số giờ hoạt động cả năm</t>
  </si>
  <si>
    <t xml:space="preserve">Nguyễn Mỹ </t>
  </si>
  <si>
    <t>Tiên</t>
  </si>
  <si>
    <t xml:space="preserve">   TRƯỜNG CAO ĐẲNG LÝ TỰ TRỌNG</t>
  </si>
  <si>
    <t>THÀNH PHỐ HỒ CHÍ MINH</t>
  </si>
  <si>
    <t xml:space="preserve">Trần Thị Ngọc </t>
  </si>
  <si>
    <t>Dung</t>
  </si>
  <si>
    <t>Cao Xuân</t>
  </si>
  <si>
    <t>Giang</t>
  </si>
  <si>
    <t>13</t>
  </si>
  <si>
    <t xml:space="preserve">Huỳnh Thị </t>
  </si>
  <si>
    <t>Giỏi</t>
  </si>
  <si>
    <t>Lê Thị Thúy</t>
  </si>
  <si>
    <t>Oanh</t>
  </si>
  <si>
    <t>14</t>
  </si>
  <si>
    <t>15</t>
  </si>
  <si>
    <t>Nguyễn Thị Minh</t>
  </si>
  <si>
    <t>Thùy</t>
  </si>
  <si>
    <t>16</t>
  </si>
  <si>
    <t xml:space="preserve"> NĂM HỌC 2020 - 2021</t>
  </si>
  <si>
    <t>Thành phố Hồ Chí Minh, ngày……...tháng     năm 2021</t>
  </si>
  <si>
    <t>* Hội thảo khoa học quốc tế COSS2020 được tổ chức vào  ngày 28/11/2020</t>
  </si>
  <si>
    <t>- 01 bài viết hội thảo quốc tế COSS2020 (240 giờ)</t>
  </si>
  <si>
    <t>Nguyễn Thị Thùy</t>
  </si>
  <si>
    <t>Hồ Gia</t>
  </si>
  <si>
    <t>Bảo</t>
  </si>
  <si>
    <t>- Bắt đầu làm từ ngày 01/5/2021 được miễn giảm (31 tuần)
- 01 bài tham luận tại HTKH cấp khoa (30 giờ)</t>
  </si>
  <si>
    <t>Nguyễn Hoàng Thanh</t>
  </si>
  <si>
    <t>Ngân</t>
  </si>
  <si>
    <t>Bắt đầu làm từ ngày 01/5/2021 được miễn giảm (31 tuần)</t>
  </si>
  <si>
    <t>- Bắt đầu làm từ ngày 01/3/2021 được miễn giảm ( 23 tuần)
- 01 bài tham luận tại HTKH cấp khoa (30 giờ)</t>
  </si>
  <si>
    <t>- 01 bài viết hội thảo quốc tế COSS2020 (240 giờ)
- 01 bài tham luận và báo cáo tại HTKH cấp khoa T3/2021 (60 giờ)</t>
  </si>
  <si>
    <t>01 bài tham luận và báo cáo tại HTKH cấp khoa T3/2021 (60 giờ)</t>
  </si>
  <si>
    <t>- Tập sự từ 01/10/2020 (được miễn giảm 4 tuần)
- 01 bài tham luận tại HTKH cấp khoa (30 giờ)</t>
  </si>
  <si>
    <t>01 bài tham luận tại HTKH cấp khoa (30 giờ)</t>
  </si>
  <si>
    <t>01 bài tham luận tại HTKH cấp trường T3/2021 (60 giờ)</t>
  </si>
  <si>
    <t>- 01 bài viết hội thảo quốc tế COSS2020 (240 giờ)
- 01 bài tham luận tại HTKH cấp trường T3/2021 (60 giờ)</t>
  </si>
  <si>
    <t xml:space="preserve">01 bài tham luận tại HTKH cấp khoa (30 giờ)
- Báo cáo Hội thảo cấp trường "Nâng cao chất lượng giảng dạy trực tuyến" (60 giờ) </t>
  </si>
  <si>
    <t xml:space="preserve">Trịnh Hoàng </t>
  </si>
  <si>
    <t>Hiệp</t>
  </si>
  <si>
    <t>- 01 bài viết hội thảo quốc tế COSS2020 (240 giờ)
- GV kiêm chức từ ngày 01/10/2020 (được miễn giảm 40 tuần)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</si>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</sst>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0" fontId="1" fillId="0" borderId="0" xfId="0" applyFont="1" applyAlignment="1">
      <alignment horizontal="left"/>
    </xf>
    <xf numFmtId="3" fontId="11" fillId="0" borderId="6" xfId="0" applyNumberFormat="1" applyFont="1" applyBorder="1" applyAlignment="1">
      <alignment horizontal="center" vertical="center"/>
    </xf>
    <xf numFmtId="49" fontId="9" fillId="0" borderId="6" xfId="0" quotePrefix="1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76201</xdr:colOff>
      <xdr:row>2</xdr:row>
      <xdr:rowOff>19050</xdr:rowOff>
    </xdr:from>
    <xdr:to>
      <xdr:col>13</xdr:col>
      <xdr:colOff>409575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095876" y="466725"/>
          <a:ext cx="223837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1"/>
  <sheetViews>
    <sheetView tabSelected="1" topLeftCell="A5" zoomScaleNormal="100" workbookViewId="0">
      <selection activeCell="I14" sqref="I14"/>
    </sheetView>
  </sheetViews>
  <sheetFormatPr defaultRowHeight="16.5" x14ac:dyDescent="0.25"/>
  <cols>
    <col min="1" max="1" width="3.85546875" style="41" customWidth="1"/>
    <col min="2" max="2" width="17.7109375" style="8" customWidth="1"/>
    <col min="3" max="3" width="10" style="8" customWidth="1"/>
    <col min="4" max="4" width="5.7109375" style="8" customWidth="1"/>
    <col min="5" max="5" width="6.7109375" style="41" customWidth="1"/>
    <col min="6" max="6" width="8.28515625" style="41" customWidth="1"/>
    <col min="7" max="7" width="8.42578125" style="41" customWidth="1"/>
    <col min="8" max="8" width="7.5703125" style="41" customWidth="1"/>
    <col min="9" max="9" width="7" style="41" customWidth="1"/>
    <col min="10" max="10" width="7.42578125" style="41" customWidth="1"/>
    <col min="11" max="11" width="7.28515625" style="43" customWidth="1"/>
    <col min="12" max="12" width="7.42578125" style="41" customWidth="1"/>
    <col min="13" max="13" width="6.85546875" style="41" customWidth="1"/>
    <col min="14" max="14" width="7.5703125" style="44" customWidth="1"/>
    <col min="15" max="15" width="7.85546875" style="5" customWidth="1"/>
    <col min="16" max="16" width="18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94" t="s">
        <v>0</v>
      </c>
      <c r="B1" s="94"/>
      <c r="C1" s="94"/>
      <c r="D1" s="94"/>
      <c r="E1" s="94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5" t="s">
        <v>73</v>
      </c>
      <c r="B2" s="95"/>
      <c r="C2" s="95"/>
      <c r="D2" s="95"/>
      <c r="E2" s="95"/>
      <c r="F2" s="9"/>
      <c r="G2" s="9"/>
      <c r="H2" s="4"/>
      <c r="I2" s="2"/>
      <c r="J2" s="2"/>
      <c r="K2" s="3"/>
      <c r="L2" s="77" t="s">
        <v>2</v>
      </c>
      <c r="M2" s="2"/>
      <c r="N2" s="5"/>
      <c r="P2" s="6"/>
    </row>
    <row r="3" spans="1:18" x14ac:dyDescent="0.25">
      <c r="A3" s="95" t="s">
        <v>74</v>
      </c>
      <c r="B3" s="95"/>
      <c r="C3" s="95"/>
      <c r="D3" s="95"/>
      <c r="E3" s="95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110" t="s">
        <v>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3"/>
      <c r="R5" s="13"/>
    </row>
    <row r="6" spans="1:18" s="14" customFormat="1" ht="20.25" x14ac:dyDescent="0.3">
      <c r="A6" s="111" t="s">
        <v>89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3"/>
      <c r="R6" s="13"/>
    </row>
    <row r="7" spans="1:18" s="14" customFormat="1" ht="20.25" x14ac:dyDescent="0.3">
      <c r="A7" s="111" t="s">
        <v>68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3"/>
      <c r="R7" s="13"/>
    </row>
    <row r="8" spans="1:18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112" t="s">
        <v>4</v>
      </c>
      <c r="B9" s="116" t="s">
        <v>5</v>
      </c>
      <c r="C9" s="117"/>
      <c r="D9" s="99" t="s">
        <v>6</v>
      </c>
      <c r="E9" s="100"/>
      <c r="F9" s="101" t="s">
        <v>7</v>
      </c>
      <c r="G9" s="101"/>
      <c r="H9" s="102" t="s">
        <v>70</v>
      </c>
      <c r="I9" s="97" t="s">
        <v>8</v>
      </c>
      <c r="J9" s="97" t="s">
        <v>9</v>
      </c>
      <c r="K9" s="97" t="s">
        <v>10</v>
      </c>
      <c r="L9" s="97" t="s">
        <v>11</v>
      </c>
      <c r="M9" s="97" t="s">
        <v>12</v>
      </c>
      <c r="N9" s="114" t="s">
        <v>13</v>
      </c>
      <c r="O9" s="114" t="s">
        <v>14</v>
      </c>
      <c r="P9" s="101" t="s">
        <v>15</v>
      </c>
    </row>
    <row r="10" spans="1:18" ht="41.25" customHeight="1" x14ac:dyDescent="0.25">
      <c r="A10" s="113"/>
      <c r="B10" s="118"/>
      <c r="C10" s="119"/>
      <c r="D10" s="20" t="s">
        <v>16</v>
      </c>
      <c r="E10" s="21" t="s">
        <v>17</v>
      </c>
      <c r="F10" s="22" t="s">
        <v>18</v>
      </c>
      <c r="G10" s="22" t="s">
        <v>19</v>
      </c>
      <c r="H10" s="103"/>
      <c r="I10" s="98"/>
      <c r="J10" s="98"/>
      <c r="K10" s="98"/>
      <c r="L10" s="98"/>
      <c r="M10" s="98"/>
      <c r="N10" s="115"/>
      <c r="O10" s="115"/>
      <c r="P10" s="101"/>
    </row>
    <row r="11" spans="1:18" s="29" customFormat="1" ht="15" customHeight="1" x14ac:dyDescent="0.2">
      <c r="A11" s="23" t="s">
        <v>20</v>
      </c>
      <c r="B11" s="105" t="s">
        <v>21</v>
      </c>
      <c r="C11" s="106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</row>
    <row r="12" spans="1:18" s="29" customFormat="1" ht="76.5" x14ac:dyDescent="0.2">
      <c r="A12" s="73" t="s">
        <v>42</v>
      </c>
      <c r="B12" s="71" t="s">
        <v>94</v>
      </c>
      <c r="C12" s="72" t="s">
        <v>95</v>
      </c>
      <c r="D12" s="39"/>
      <c r="E12" s="74"/>
      <c r="F12" s="75"/>
      <c r="G12" s="75">
        <v>30</v>
      </c>
      <c r="H12" s="74">
        <f>SUM(F12,G12)</f>
        <v>30</v>
      </c>
      <c r="I12" s="30">
        <v>160</v>
      </c>
      <c r="J12" s="30">
        <f>ROUND(160*31/44,1)</f>
        <v>112.7</v>
      </c>
      <c r="K12" s="30">
        <f t="shared" ref="K12" si="0">I12-J12</f>
        <v>47.3</v>
      </c>
      <c r="L12" s="34">
        <f>IF(H12-K12&lt;=0,0,H12-K12)</f>
        <v>0</v>
      </c>
      <c r="M12" s="34">
        <f>IF(K12-H12&lt;=0,0,K12-H12)</f>
        <v>17.299999999999997</v>
      </c>
      <c r="N12" s="35">
        <f t="shared" ref="N12:O15" si="1">ROUND(L12/2.98,1)</f>
        <v>0</v>
      </c>
      <c r="O12" s="34">
        <f t="shared" si="1"/>
        <v>5.8</v>
      </c>
      <c r="P12" s="90" t="s">
        <v>96</v>
      </c>
      <c r="Q12" s="28"/>
      <c r="R12" s="28"/>
    </row>
    <row r="13" spans="1:18" s="29" customFormat="1" ht="89.25" x14ac:dyDescent="0.2">
      <c r="A13" s="73" t="s">
        <v>43</v>
      </c>
      <c r="B13" s="71" t="s">
        <v>108</v>
      </c>
      <c r="C13" s="72" t="s">
        <v>109</v>
      </c>
      <c r="D13" s="39"/>
      <c r="E13" s="74"/>
      <c r="F13" s="75">
        <v>240</v>
      </c>
      <c r="G13" s="75"/>
      <c r="H13" s="74">
        <f>SUM(F13,G13)</f>
        <v>240</v>
      </c>
      <c r="I13" s="30">
        <v>160</v>
      </c>
      <c r="J13" s="30">
        <f>ROUND(160*40/44,1)</f>
        <v>145.5</v>
      </c>
      <c r="K13" s="30">
        <f t="shared" ref="K13" si="2">I13-J13</f>
        <v>14.5</v>
      </c>
      <c r="L13" s="34">
        <f>IF(H13-K13&lt;=0,0,H13-K13)</f>
        <v>225.5</v>
      </c>
      <c r="M13" s="34">
        <f>IF(K13-H13&lt;=0,0,K13-H13)</f>
        <v>0</v>
      </c>
      <c r="N13" s="35">
        <f t="shared" ref="N13" si="3">ROUND(L13/2.98,1)</f>
        <v>75.7</v>
      </c>
      <c r="O13" s="34">
        <f t="shared" ref="O13" si="4">ROUND(M13/2.98,1)</f>
        <v>0</v>
      </c>
      <c r="P13" s="90" t="s">
        <v>110</v>
      </c>
      <c r="Q13" s="28"/>
      <c r="R13" s="28"/>
    </row>
    <row r="14" spans="1:18" s="29" customFormat="1" ht="38.25" customHeight="1" x14ac:dyDescent="0.2">
      <c r="A14" s="73" t="s">
        <v>44</v>
      </c>
      <c r="B14" s="71" t="s">
        <v>75</v>
      </c>
      <c r="C14" s="72" t="s">
        <v>76</v>
      </c>
      <c r="D14" s="39"/>
      <c r="E14" s="74"/>
      <c r="F14" s="75"/>
      <c r="G14" s="75"/>
      <c r="H14" s="74">
        <f>SUM(F14,G14)</f>
        <v>0</v>
      </c>
      <c r="I14" s="30">
        <v>160</v>
      </c>
      <c r="J14" s="30">
        <v>0</v>
      </c>
      <c r="K14" s="30">
        <f t="shared" ref="K14" si="5">I14-J14</f>
        <v>160</v>
      </c>
      <c r="L14" s="34">
        <f>IF(H14-K14&lt;=0,0,H14-K14)</f>
        <v>0</v>
      </c>
      <c r="M14" s="34">
        <f>IF(K14-H14&lt;=0,0,K14-H14)</f>
        <v>160</v>
      </c>
      <c r="N14" s="35">
        <f t="shared" si="1"/>
        <v>0</v>
      </c>
      <c r="O14" s="34">
        <f t="shared" si="1"/>
        <v>53.7</v>
      </c>
      <c r="P14" s="76"/>
      <c r="Q14" s="28"/>
      <c r="R14" s="28"/>
    </row>
    <row r="15" spans="1:18" s="29" customFormat="1" ht="38.25" customHeight="1" x14ac:dyDescent="0.2">
      <c r="A15" s="73" t="s">
        <v>45</v>
      </c>
      <c r="B15" s="91" t="s">
        <v>97</v>
      </c>
      <c r="C15" s="72" t="s">
        <v>98</v>
      </c>
      <c r="D15" s="39"/>
      <c r="E15" s="74"/>
      <c r="F15" s="75"/>
      <c r="G15" s="75"/>
      <c r="H15" s="74">
        <f>SUM(F15,G15)</f>
        <v>0</v>
      </c>
      <c r="I15" s="30">
        <v>160</v>
      </c>
      <c r="J15" s="92">
        <f>ROUND(160*31/44,1)</f>
        <v>112.7</v>
      </c>
      <c r="K15" s="30">
        <f t="shared" ref="K15" si="6">I15-J15</f>
        <v>47.3</v>
      </c>
      <c r="L15" s="34">
        <f>IF(H15-K15&lt;=0,0,H15-K15)</f>
        <v>0</v>
      </c>
      <c r="M15" s="34">
        <f>IF(K15-H15&lt;=0,0,K15-H15)</f>
        <v>47.3</v>
      </c>
      <c r="N15" s="35">
        <f t="shared" si="1"/>
        <v>0</v>
      </c>
      <c r="O15" s="34">
        <f t="shared" si="1"/>
        <v>15.9</v>
      </c>
      <c r="P15" s="76" t="s">
        <v>99</v>
      </c>
      <c r="Q15" s="28"/>
      <c r="R15" s="28"/>
    </row>
    <row r="16" spans="1:18" s="29" customFormat="1" ht="76.5" x14ac:dyDescent="0.2">
      <c r="A16" s="73" t="s">
        <v>46</v>
      </c>
      <c r="B16" s="71" t="s">
        <v>54</v>
      </c>
      <c r="C16" s="72" t="s">
        <v>55</v>
      </c>
      <c r="D16" s="39"/>
      <c r="E16" s="74"/>
      <c r="F16" s="75">
        <v>240</v>
      </c>
      <c r="G16" s="75">
        <v>60</v>
      </c>
      <c r="H16" s="74">
        <f t="shared" ref="H16:H30" si="7">SUM(F16,G16)</f>
        <v>300</v>
      </c>
      <c r="I16" s="30">
        <v>160</v>
      </c>
      <c r="J16" s="30">
        <v>0</v>
      </c>
      <c r="K16" s="30">
        <f t="shared" ref="K16:K30" si="8">I16-J16</f>
        <v>160</v>
      </c>
      <c r="L16" s="34">
        <f t="shared" ref="L16:L30" si="9">IF(H16-K16&lt;=0,0,H16-K16)</f>
        <v>140</v>
      </c>
      <c r="M16" s="34">
        <f t="shared" ref="M16:M30" si="10">IF(K16-H16&lt;=0,0,K16-H16)</f>
        <v>0</v>
      </c>
      <c r="N16" s="34">
        <f t="shared" ref="N16:N30" si="11">ROUND(L16/2.98,1)</f>
        <v>47</v>
      </c>
      <c r="O16" s="34">
        <f t="shared" ref="O16:O31" si="12">ROUND(M16/2.98,1)</f>
        <v>0</v>
      </c>
      <c r="P16" s="90" t="s">
        <v>106</v>
      </c>
      <c r="Q16" s="28"/>
      <c r="R16" s="28"/>
    </row>
    <row r="17" spans="1:18" s="29" customFormat="1" ht="89.25" x14ac:dyDescent="0.2">
      <c r="A17" s="73" t="s">
        <v>47</v>
      </c>
      <c r="B17" s="71" t="s">
        <v>56</v>
      </c>
      <c r="C17" s="72" t="s">
        <v>57</v>
      </c>
      <c r="D17" s="39"/>
      <c r="E17" s="74"/>
      <c r="F17" s="75">
        <v>240</v>
      </c>
      <c r="G17" s="75">
        <v>60</v>
      </c>
      <c r="H17" s="74">
        <f t="shared" si="7"/>
        <v>300</v>
      </c>
      <c r="I17" s="30">
        <v>160</v>
      </c>
      <c r="J17" s="30">
        <v>0</v>
      </c>
      <c r="K17" s="30">
        <f t="shared" si="8"/>
        <v>160</v>
      </c>
      <c r="L17" s="34">
        <f t="shared" si="9"/>
        <v>140</v>
      </c>
      <c r="M17" s="34">
        <f t="shared" si="10"/>
        <v>0</v>
      </c>
      <c r="N17" s="34">
        <f t="shared" si="11"/>
        <v>47</v>
      </c>
      <c r="O17" s="34">
        <f t="shared" si="12"/>
        <v>0</v>
      </c>
      <c r="P17" s="90" t="s">
        <v>101</v>
      </c>
      <c r="Q17" s="28"/>
      <c r="R17" s="28"/>
    </row>
    <row r="18" spans="1:18" s="29" customFormat="1" ht="40.5" customHeight="1" x14ac:dyDescent="0.2">
      <c r="A18" s="73" t="s">
        <v>48</v>
      </c>
      <c r="B18" s="71" t="s">
        <v>77</v>
      </c>
      <c r="C18" s="72" t="s">
        <v>78</v>
      </c>
      <c r="D18" s="39"/>
      <c r="E18" s="74"/>
      <c r="F18" s="75"/>
      <c r="G18" s="75">
        <v>30</v>
      </c>
      <c r="H18" s="74">
        <f t="shared" si="7"/>
        <v>30</v>
      </c>
      <c r="I18" s="30">
        <v>160</v>
      </c>
      <c r="J18" s="30">
        <v>0</v>
      </c>
      <c r="K18" s="30">
        <f t="shared" si="8"/>
        <v>160</v>
      </c>
      <c r="L18" s="34">
        <f t="shared" si="9"/>
        <v>0</v>
      </c>
      <c r="M18" s="34">
        <f t="shared" si="10"/>
        <v>130</v>
      </c>
      <c r="N18" s="34">
        <f t="shared" si="11"/>
        <v>0</v>
      </c>
      <c r="O18" s="34">
        <f t="shared" si="12"/>
        <v>43.6</v>
      </c>
      <c r="P18" s="87" t="s">
        <v>104</v>
      </c>
      <c r="Q18" s="28"/>
      <c r="R18" s="28"/>
    </row>
    <row r="19" spans="1:18" s="29" customFormat="1" ht="39" customHeight="1" x14ac:dyDescent="0.2">
      <c r="A19" s="73" t="s">
        <v>49</v>
      </c>
      <c r="B19" s="71" t="s">
        <v>80</v>
      </c>
      <c r="C19" s="72" t="s">
        <v>81</v>
      </c>
      <c r="D19" s="39"/>
      <c r="E19" s="74"/>
      <c r="F19" s="75"/>
      <c r="G19" s="75">
        <v>30</v>
      </c>
      <c r="H19" s="74">
        <f t="shared" ref="H19:H20" si="13">SUM(F19,G19)</f>
        <v>30</v>
      </c>
      <c r="I19" s="30">
        <v>160</v>
      </c>
      <c r="J19" s="30">
        <v>0</v>
      </c>
      <c r="K19" s="30">
        <f t="shared" ref="K19:K20" si="14">I19-J19</f>
        <v>160</v>
      </c>
      <c r="L19" s="34">
        <f t="shared" ref="L19:L20" si="15">IF(H19-K19&lt;=0,0,H19-K19)</f>
        <v>0</v>
      </c>
      <c r="M19" s="34">
        <f t="shared" ref="M19:M20" si="16">IF(K19-H19&lt;=0,0,K19-H19)</f>
        <v>130</v>
      </c>
      <c r="N19" s="34">
        <f t="shared" ref="N19:N20" si="17">ROUND(L19/2.98,1)</f>
        <v>0</v>
      </c>
      <c r="O19" s="34">
        <f t="shared" si="12"/>
        <v>43.6</v>
      </c>
      <c r="P19" s="87" t="s">
        <v>104</v>
      </c>
      <c r="Q19" s="28"/>
      <c r="R19" s="28"/>
    </row>
    <row r="20" spans="1:18" s="29" customFormat="1" ht="76.5" x14ac:dyDescent="0.2">
      <c r="A20" s="73" t="s">
        <v>50</v>
      </c>
      <c r="B20" s="71" t="s">
        <v>82</v>
      </c>
      <c r="C20" s="72" t="s">
        <v>83</v>
      </c>
      <c r="D20" s="39"/>
      <c r="E20" s="74"/>
      <c r="F20" s="75"/>
      <c r="G20" s="75">
        <v>30</v>
      </c>
      <c r="H20" s="74">
        <f t="shared" si="13"/>
        <v>30</v>
      </c>
      <c r="I20" s="30">
        <v>160</v>
      </c>
      <c r="J20" s="92">
        <f>ROUND(160*4/44,1)</f>
        <v>14.5</v>
      </c>
      <c r="K20" s="30">
        <f t="shared" si="14"/>
        <v>145.5</v>
      </c>
      <c r="L20" s="34">
        <f t="shared" si="15"/>
        <v>0</v>
      </c>
      <c r="M20" s="34">
        <f t="shared" si="16"/>
        <v>115.5</v>
      </c>
      <c r="N20" s="34">
        <f t="shared" si="17"/>
        <v>0</v>
      </c>
      <c r="O20" s="34">
        <f t="shared" si="12"/>
        <v>38.799999999999997</v>
      </c>
      <c r="P20" s="87" t="s">
        <v>103</v>
      </c>
      <c r="Q20" s="28"/>
      <c r="R20" s="28"/>
    </row>
    <row r="21" spans="1:18" s="37" customFormat="1" ht="46.5" customHeight="1" x14ac:dyDescent="0.25">
      <c r="A21" s="73" t="s">
        <v>51</v>
      </c>
      <c r="B21" s="31" t="s">
        <v>58</v>
      </c>
      <c r="C21" s="32" t="s">
        <v>38</v>
      </c>
      <c r="D21" s="39"/>
      <c r="E21" s="74"/>
      <c r="F21" s="75"/>
      <c r="G21" s="75">
        <v>60</v>
      </c>
      <c r="H21" s="74">
        <f t="shared" si="7"/>
        <v>60</v>
      </c>
      <c r="I21" s="30">
        <v>160</v>
      </c>
      <c r="J21" s="30">
        <v>0</v>
      </c>
      <c r="K21" s="30">
        <f t="shared" si="8"/>
        <v>160</v>
      </c>
      <c r="L21" s="34">
        <f t="shared" si="9"/>
        <v>0</v>
      </c>
      <c r="M21" s="34">
        <f t="shared" si="10"/>
        <v>100</v>
      </c>
      <c r="N21" s="34">
        <f t="shared" si="11"/>
        <v>0</v>
      </c>
      <c r="O21" s="34">
        <f t="shared" si="12"/>
        <v>33.6</v>
      </c>
      <c r="P21" s="87" t="s">
        <v>105</v>
      </c>
      <c r="Q21" s="36"/>
      <c r="R21" s="36"/>
    </row>
    <row r="22" spans="1:18" s="37" customFormat="1" ht="102" x14ac:dyDescent="0.25">
      <c r="A22" s="73" t="s">
        <v>52</v>
      </c>
      <c r="B22" s="31" t="s">
        <v>59</v>
      </c>
      <c r="C22" s="32" t="s">
        <v>60</v>
      </c>
      <c r="D22" s="33"/>
      <c r="E22" s="30"/>
      <c r="F22" s="34"/>
      <c r="G22" s="34">
        <f>60+30</f>
        <v>90</v>
      </c>
      <c r="H22" s="74">
        <f t="shared" si="7"/>
        <v>90</v>
      </c>
      <c r="I22" s="30">
        <v>160</v>
      </c>
      <c r="J22" s="30">
        <v>0</v>
      </c>
      <c r="K22" s="30">
        <f t="shared" si="8"/>
        <v>160</v>
      </c>
      <c r="L22" s="34">
        <f t="shared" si="9"/>
        <v>0</v>
      </c>
      <c r="M22" s="34">
        <f t="shared" si="10"/>
        <v>70</v>
      </c>
      <c r="N22" s="34">
        <f t="shared" si="11"/>
        <v>0</v>
      </c>
      <c r="O22" s="34">
        <f t="shared" si="12"/>
        <v>23.5</v>
      </c>
      <c r="P22" s="87" t="s">
        <v>107</v>
      </c>
      <c r="Q22" s="36"/>
      <c r="R22" s="36"/>
    </row>
    <row r="23" spans="1:18" s="37" customFormat="1" ht="51" x14ac:dyDescent="0.25">
      <c r="A23" s="73" t="s">
        <v>53</v>
      </c>
      <c r="B23" s="31" t="s">
        <v>61</v>
      </c>
      <c r="C23" s="32" t="s">
        <v>62</v>
      </c>
      <c r="D23" s="33"/>
      <c r="E23" s="30"/>
      <c r="F23" s="34"/>
      <c r="G23" s="34">
        <v>60</v>
      </c>
      <c r="H23" s="74">
        <f t="shared" si="7"/>
        <v>60</v>
      </c>
      <c r="I23" s="30">
        <v>160</v>
      </c>
      <c r="J23" s="30">
        <v>0</v>
      </c>
      <c r="K23" s="30">
        <f t="shared" si="8"/>
        <v>160</v>
      </c>
      <c r="L23" s="34">
        <f t="shared" si="9"/>
        <v>0</v>
      </c>
      <c r="M23" s="34">
        <f t="shared" si="10"/>
        <v>100</v>
      </c>
      <c r="N23" s="34">
        <f t="shared" si="11"/>
        <v>0</v>
      </c>
      <c r="O23" s="34">
        <f t="shared" si="12"/>
        <v>33.6</v>
      </c>
      <c r="P23" s="87" t="s">
        <v>102</v>
      </c>
      <c r="Q23" s="36"/>
      <c r="R23" s="36"/>
    </row>
    <row r="24" spans="1:18" s="37" customFormat="1" ht="37.5" customHeight="1" x14ac:dyDescent="0.25">
      <c r="A24" s="73" t="s">
        <v>79</v>
      </c>
      <c r="B24" s="31" t="s">
        <v>63</v>
      </c>
      <c r="C24" s="32" t="s">
        <v>39</v>
      </c>
      <c r="D24" s="33"/>
      <c r="E24" s="30"/>
      <c r="F24" s="34"/>
      <c r="G24" s="34"/>
      <c r="H24" s="74">
        <f t="shared" ref="H24" si="18">SUM(F24,G24)</f>
        <v>0</v>
      </c>
      <c r="I24" s="30">
        <v>160</v>
      </c>
      <c r="J24" s="30">
        <v>0</v>
      </c>
      <c r="K24" s="30">
        <f t="shared" ref="K24" si="19">I24-J24</f>
        <v>160</v>
      </c>
      <c r="L24" s="34">
        <f t="shared" ref="L24" si="20">IF(H24-K24&lt;=0,0,H24-K24)</f>
        <v>0</v>
      </c>
      <c r="M24" s="34">
        <f t="shared" ref="M24" si="21">IF(K24-H24&lt;=0,0,K24-H24)</f>
        <v>160</v>
      </c>
      <c r="N24" s="34">
        <f t="shared" ref="N24" si="22">ROUND(L24/2.98,1)</f>
        <v>0</v>
      </c>
      <c r="O24" s="34">
        <f t="shared" si="12"/>
        <v>53.7</v>
      </c>
      <c r="P24" s="87"/>
      <c r="Q24" s="36"/>
      <c r="R24" s="36"/>
    </row>
    <row r="25" spans="1:18" s="37" customFormat="1" ht="38.25" x14ac:dyDescent="0.25">
      <c r="A25" s="73" t="s">
        <v>84</v>
      </c>
      <c r="B25" s="31" t="s">
        <v>86</v>
      </c>
      <c r="C25" s="32" t="s">
        <v>87</v>
      </c>
      <c r="D25" s="33"/>
      <c r="E25" s="30"/>
      <c r="F25" s="34">
        <v>240</v>
      </c>
      <c r="G25" s="34"/>
      <c r="H25" s="74">
        <f t="shared" ref="H25" si="23">SUM(F25,G25)</f>
        <v>240</v>
      </c>
      <c r="I25" s="30">
        <v>160</v>
      </c>
      <c r="J25" s="30">
        <v>0</v>
      </c>
      <c r="K25" s="30">
        <f t="shared" ref="K25" si="24">I25-J25</f>
        <v>160</v>
      </c>
      <c r="L25" s="34">
        <f t="shared" ref="L25" si="25">IF(H25-K25&lt;=0,0,H25-K25)</f>
        <v>80</v>
      </c>
      <c r="M25" s="34">
        <f t="shared" ref="M25" si="26">IF(K25-H25&lt;=0,0,K25-H25)</f>
        <v>0</v>
      </c>
      <c r="N25" s="34">
        <f t="shared" ref="N25" si="27">ROUND(L25/2.98,1)</f>
        <v>26.8</v>
      </c>
      <c r="O25" s="34">
        <f t="shared" si="12"/>
        <v>0</v>
      </c>
      <c r="P25" s="90" t="s">
        <v>92</v>
      </c>
      <c r="Q25" s="36"/>
      <c r="R25" s="36"/>
    </row>
    <row r="26" spans="1:18" s="37" customFormat="1" ht="89.25" x14ac:dyDescent="0.25">
      <c r="A26" s="73" t="s">
        <v>85</v>
      </c>
      <c r="B26" s="31" t="s">
        <v>64</v>
      </c>
      <c r="C26" s="32" t="s">
        <v>40</v>
      </c>
      <c r="D26" s="33"/>
      <c r="E26" s="30"/>
      <c r="F26" s="34">
        <v>240</v>
      </c>
      <c r="G26" s="75">
        <v>60</v>
      </c>
      <c r="H26" s="74">
        <f t="shared" si="7"/>
        <v>300</v>
      </c>
      <c r="I26" s="30">
        <v>160</v>
      </c>
      <c r="J26" s="30">
        <v>0</v>
      </c>
      <c r="K26" s="30">
        <f t="shared" si="8"/>
        <v>160</v>
      </c>
      <c r="L26" s="34">
        <f t="shared" si="9"/>
        <v>140</v>
      </c>
      <c r="M26" s="34">
        <f t="shared" si="10"/>
        <v>0</v>
      </c>
      <c r="N26" s="34">
        <f t="shared" si="11"/>
        <v>47</v>
      </c>
      <c r="O26" s="34">
        <f t="shared" si="12"/>
        <v>0</v>
      </c>
      <c r="P26" s="90" t="s">
        <v>101</v>
      </c>
      <c r="Q26" s="36"/>
      <c r="R26" s="36"/>
    </row>
    <row r="27" spans="1:18" s="37" customFormat="1" ht="44.25" customHeight="1" x14ac:dyDescent="0.25">
      <c r="A27" s="73" t="s">
        <v>88</v>
      </c>
      <c r="B27" s="31" t="s">
        <v>65</v>
      </c>
      <c r="C27" s="32" t="s">
        <v>66</v>
      </c>
      <c r="D27" s="33"/>
      <c r="E27" s="30"/>
      <c r="F27" s="34"/>
      <c r="G27" s="34">
        <v>30</v>
      </c>
      <c r="H27" s="74">
        <f t="shared" si="7"/>
        <v>30</v>
      </c>
      <c r="I27" s="30">
        <v>160</v>
      </c>
      <c r="J27" s="30">
        <v>0</v>
      </c>
      <c r="K27" s="30">
        <f t="shared" si="8"/>
        <v>160</v>
      </c>
      <c r="L27" s="34">
        <f t="shared" si="9"/>
        <v>0</v>
      </c>
      <c r="M27" s="34">
        <f t="shared" si="10"/>
        <v>130</v>
      </c>
      <c r="N27" s="34">
        <f t="shared" si="11"/>
        <v>0</v>
      </c>
      <c r="O27" s="34">
        <f t="shared" si="12"/>
        <v>43.6</v>
      </c>
      <c r="P27" s="76" t="s">
        <v>104</v>
      </c>
      <c r="Q27" s="36"/>
      <c r="R27" s="36"/>
    </row>
    <row r="28" spans="1:18" s="37" customFormat="1" ht="38.25" x14ac:dyDescent="0.25">
      <c r="A28" s="73" t="s">
        <v>111</v>
      </c>
      <c r="B28" s="31" t="s">
        <v>71</v>
      </c>
      <c r="C28" s="32" t="s">
        <v>72</v>
      </c>
      <c r="D28" s="33"/>
      <c r="E28" s="30"/>
      <c r="F28" s="34"/>
      <c r="G28" s="34">
        <v>30</v>
      </c>
      <c r="H28" s="74">
        <f t="shared" ref="H28" si="28">SUM(F28,G28)</f>
        <v>30</v>
      </c>
      <c r="I28" s="30">
        <v>160</v>
      </c>
      <c r="J28" s="30">
        <v>0</v>
      </c>
      <c r="K28" s="30">
        <f t="shared" si="8"/>
        <v>160</v>
      </c>
      <c r="L28" s="34">
        <f t="shared" si="9"/>
        <v>0</v>
      </c>
      <c r="M28" s="34">
        <f t="shared" si="10"/>
        <v>130</v>
      </c>
      <c r="N28" s="34">
        <f t="shared" si="11"/>
        <v>0</v>
      </c>
      <c r="O28" s="34">
        <f t="shared" si="12"/>
        <v>43.6</v>
      </c>
      <c r="P28" s="87" t="s">
        <v>104</v>
      </c>
      <c r="Q28" s="36"/>
      <c r="R28" s="36"/>
    </row>
    <row r="29" spans="1:18" s="37" customFormat="1" ht="76.5" x14ac:dyDescent="0.25">
      <c r="A29" s="73" t="s">
        <v>112</v>
      </c>
      <c r="B29" s="31" t="s">
        <v>93</v>
      </c>
      <c r="C29" s="32" t="s">
        <v>72</v>
      </c>
      <c r="D29" s="33"/>
      <c r="E29" s="30"/>
      <c r="F29" s="34"/>
      <c r="G29" s="34">
        <v>30</v>
      </c>
      <c r="H29" s="74">
        <f t="shared" ref="H29" si="29">SUM(F29,G29)</f>
        <v>30</v>
      </c>
      <c r="I29" s="30">
        <v>160</v>
      </c>
      <c r="J29" s="92">
        <f>ROUND(160*23/44,1)</f>
        <v>83.6</v>
      </c>
      <c r="K29" s="30">
        <f t="shared" ref="K29" si="30">I29-J29</f>
        <v>76.400000000000006</v>
      </c>
      <c r="L29" s="34">
        <f t="shared" ref="L29" si="31">IF(H29-K29&lt;=0,0,H29-K29)</f>
        <v>0</v>
      </c>
      <c r="M29" s="34">
        <f t="shared" ref="M29" si="32">IF(K29-H29&lt;=0,0,K29-H29)</f>
        <v>46.400000000000006</v>
      </c>
      <c r="N29" s="34">
        <f t="shared" ref="N29" si="33">ROUND(L29/2.98,1)</f>
        <v>0</v>
      </c>
      <c r="O29" s="34">
        <f t="shared" ref="O29" si="34">ROUND(M29/2.98,1)</f>
        <v>15.6</v>
      </c>
      <c r="P29" s="87" t="s">
        <v>100</v>
      </c>
      <c r="Q29" s="36"/>
      <c r="R29" s="36"/>
    </row>
    <row r="30" spans="1:18" s="86" customFormat="1" ht="57.75" customHeight="1" x14ac:dyDescent="0.25">
      <c r="A30" s="73" t="s">
        <v>113</v>
      </c>
      <c r="B30" s="79" t="s">
        <v>67</v>
      </c>
      <c r="C30" s="80" t="s">
        <v>41</v>
      </c>
      <c r="D30" s="81"/>
      <c r="E30" s="82"/>
      <c r="F30" s="83">
        <v>240</v>
      </c>
      <c r="G30" s="83"/>
      <c r="H30" s="84">
        <f t="shared" si="7"/>
        <v>240</v>
      </c>
      <c r="I30" s="30">
        <v>160</v>
      </c>
      <c r="J30" s="30">
        <v>0</v>
      </c>
      <c r="K30" s="30">
        <f t="shared" si="8"/>
        <v>160</v>
      </c>
      <c r="L30" s="34">
        <f t="shared" si="9"/>
        <v>80</v>
      </c>
      <c r="M30" s="34">
        <f t="shared" si="10"/>
        <v>0</v>
      </c>
      <c r="N30" s="34">
        <f t="shared" si="11"/>
        <v>26.8</v>
      </c>
      <c r="O30" s="34">
        <f t="shared" si="12"/>
        <v>0</v>
      </c>
      <c r="P30" s="90" t="s">
        <v>92</v>
      </c>
      <c r="Q30" s="85"/>
      <c r="R30" s="85"/>
    </row>
    <row r="31" spans="1:18" s="37" customFormat="1" ht="26.25" customHeight="1" x14ac:dyDescent="0.25">
      <c r="A31" s="30"/>
      <c r="B31" s="107" t="str">
        <f>'[1]CAP TRUONG_HKI'!B52</f>
        <v>Tổng cộng</v>
      </c>
      <c r="C31" s="108"/>
      <c r="D31" s="109"/>
      <c r="E31" s="40">
        <f t="shared" ref="E31:N31" si="35">SUM(E12:E30)</f>
        <v>0</v>
      </c>
      <c r="F31" s="40">
        <f>SUM(F12:F30)</f>
        <v>1440</v>
      </c>
      <c r="G31" s="40">
        <f>SUM(G12:G30)</f>
        <v>600</v>
      </c>
      <c r="H31" s="40">
        <f t="shared" si="35"/>
        <v>2040</v>
      </c>
      <c r="I31" s="40">
        <f t="shared" si="35"/>
        <v>3040</v>
      </c>
      <c r="J31" s="40">
        <f t="shared" si="35"/>
        <v>469</v>
      </c>
      <c r="K31" s="40">
        <f t="shared" si="35"/>
        <v>2571</v>
      </c>
      <c r="L31" s="40">
        <f t="shared" si="35"/>
        <v>805.5</v>
      </c>
      <c r="M31" s="40">
        <f t="shared" si="35"/>
        <v>1336.5</v>
      </c>
      <c r="N31" s="40">
        <f t="shared" si="35"/>
        <v>270.3</v>
      </c>
      <c r="O31" s="89">
        <f t="shared" si="12"/>
        <v>448.5</v>
      </c>
      <c r="P31" s="38"/>
      <c r="Q31" s="36"/>
      <c r="R31" s="36"/>
    </row>
    <row r="32" spans="1:18" ht="14.25" customHeight="1" x14ac:dyDescent="0.25">
      <c r="B32" s="42"/>
    </row>
    <row r="33" spans="1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78" t="s">
        <v>90</v>
      </c>
      <c r="M33" s="48"/>
      <c r="N33" s="48"/>
      <c r="O33" s="48"/>
      <c r="Q33" s="49"/>
      <c r="R33" s="49"/>
    </row>
    <row r="34" spans="1:18" x14ac:dyDescent="0.25">
      <c r="B34" s="104" t="s">
        <v>35</v>
      </c>
      <c r="C34" s="104"/>
      <c r="E34"/>
      <c r="F34" s="96" t="s">
        <v>36</v>
      </c>
      <c r="G34" s="96"/>
      <c r="H34" s="96"/>
      <c r="J34" s="50"/>
      <c r="K34" s="50"/>
      <c r="L34" s="96" t="s">
        <v>37</v>
      </c>
      <c r="M34" s="96"/>
      <c r="N34" s="96"/>
      <c r="O34" s="96"/>
      <c r="Q34" s="51"/>
      <c r="R34" s="51"/>
    </row>
    <row r="35" spans="1:18" x14ac:dyDescent="0.25">
      <c r="B35" s="52"/>
      <c r="C35" s="52"/>
      <c r="D35" s="53"/>
      <c r="E35" s="53"/>
      <c r="F35" s="53"/>
      <c r="G35" s="53"/>
      <c r="H35" s="54"/>
      <c r="I35" s="52"/>
      <c r="J35" s="54"/>
      <c r="K35" s="55"/>
      <c r="L35" s="54"/>
      <c r="M35" s="56"/>
      <c r="N35" s="57"/>
      <c r="O35" s="58"/>
      <c r="Q35" s="59"/>
      <c r="R35" s="60"/>
    </row>
    <row r="36" spans="1:18" x14ac:dyDescent="0.25">
      <c r="B36" s="52"/>
      <c r="C36" s="52"/>
      <c r="D36" s="53"/>
      <c r="E36" s="53"/>
      <c r="F36" s="53"/>
      <c r="G36" s="53"/>
      <c r="H36" s="54"/>
      <c r="I36" s="52"/>
      <c r="J36" s="54"/>
      <c r="K36" s="55"/>
      <c r="L36" s="54"/>
      <c r="M36" s="56"/>
      <c r="N36" s="57"/>
      <c r="O36" s="58"/>
      <c r="Q36" s="59"/>
      <c r="R36" s="60"/>
    </row>
    <row r="37" spans="1:18" x14ac:dyDescent="0.25">
      <c r="B37" s="52"/>
      <c r="C37" s="52"/>
      <c r="D37" s="53"/>
      <c r="E37" s="53"/>
      <c r="F37" s="53"/>
      <c r="G37" s="53"/>
      <c r="H37" s="54"/>
      <c r="I37" s="52"/>
      <c r="J37" s="54"/>
      <c r="K37" s="55"/>
      <c r="L37" s="54"/>
      <c r="M37" s="56"/>
      <c r="N37" s="57"/>
      <c r="O37" s="58"/>
      <c r="Q37" s="59"/>
      <c r="R37" s="60"/>
    </row>
    <row r="38" spans="1:18" x14ac:dyDescent="0.25">
      <c r="B38" s="61"/>
      <c r="C38" s="61"/>
      <c r="D38" s="53"/>
      <c r="E38" s="53"/>
      <c r="F38" s="53"/>
      <c r="G38" s="47"/>
      <c r="H38" s="47"/>
      <c r="I38" s="47"/>
      <c r="J38" s="52"/>
      <c r="K38" s="47"/>
      <c r="L38" s="47"/>
      <c r="M38" s="52"/>
      <c r="N38" s="62"/>
      <c r="O38" s="63"/>
      <c r="Q38" s="59"/>
      <c r="R38" s="60"/>
    </row>
    <row r="39" spans="1:18" x14ac:dyDescent="0.25">
      <c r="B39" s="61"/>
      <c r="C39" s="61"/>
      <c r="D39" s="64"/>
      <c r="E39" s="64"/>
      <c r="F39" s="64"/>
      <c r="G39" s="65"/>
      <c r="H39" s="65"/>
      <c r="I39" s="65"/>
      <c r="J39" s="52"/>
      <c r="K39" s="65"/>
      <c r="L39" s="65"/>
      <c r="M39" s="52"/>
      <c r="N39" s="62"/>
      <c r="O39" s="63"/>
      <c r="Q39" s="66"/>
      <c r="R39" s="60"/>
    </row>
    <row r="40" spans="1:18" x14ac:dyDescent="0.25">
      <c r="B40" s="61"/>
      <c r="C40" s="61"/>
      <c r="E40" s="93"/>
      <c r="F40" s="93"/>
      <c r="G40" s="93"/>
      <c r="H40" s="93"/>
      <c r="I40" s="93"/>
      <c r="J40" s="67"/>
      <c r="K40" s="67"/>
      <c r="L40" s="93" t="s">
        <v>69</v>
      </c>
      <c r="M40" s="93"/>
      <c r="N40" s="93"/>
      <c r="O40" s="93"/>
      <c r="Q40" s="66"/>
      <c r="R40" s="60"/>
    </row>
    <row r="41" spans="1:18" ht="24.75" customHeight="1" x14ac:dyDescent="0.25">
      <c r="A41" s="88" t="s">
        <v>91</v>
      </c>
      <c r="B41" s="45"/>
      <c r="C41" s="61"/>
      <c r="D41" s="61"/>
      <c r="E41" s="64"/>
      <c r="F41" s="64"/>
      <c r="G41" s="64"/>
      <c r="H41" s="65"/>
      <c r="I41" s="65"/>
      <c r="J41" s="65"/>
      <c r="K41" s="52"/>
      <c r="L41" s="65"/>
      <c r="M41" s="65"/>
      <c r="N41" s="68"/>
      <c r="O41" s="69"/>
      <c r="P41" s="70"/>
      <c r="Q41" s="66"/>
      <c r="R41" s="60"/>
    </row>
  </sheetData>
  <mergeCells count="26">
    <mergeCell ref="B11:C11"/>
    <mergeCell ref="B31:D31"/>
    <mergeCell ref="A5:P5"/>
    <mergeCell ref="A6:P6"/>
    <mergeCell ref="A7:P7"/>
    <mergeCell ref="A9:A10"/>
    <mergeCell ref="N9:N10"/>
    <mergeCell ref="O9:O10"/>
    <mergeCell ref="P9:P10"/>
    <mergeCell ref="B9:C10"/>
    <mergeCell ref="E40:I40"/>
    <mergeCell ref="A1:E1"/>
    <mergeCell ref="A2:E2"/>
    <mergeCell ref="A3:E3"/>
    <mergeCell ref="L34:O34"/>
    <mergeCell ref="L40:O40"/>
    <mergeCell ref="K9:K10"/>
    <mergeCell ref="L9:L10"/>
    <mergeCell ref="M9:M10"/>
    <mergeCell ref="D9:E9"/>
    <mergeCell ref="F9:G9"/>
    <mergeCell ref="H9:H10"/>
    <mergeCell ref="I9:I10"/>
    <mergeCell ref="J9:J10"/>
    <mergeCell ref="F34:H34"/>
    <mergeCell ref="B34:C34"/>
  </mergeCells>
  <phoneticPr fontId="20" type="noConversion"/>
  <pageMargins left="0.70866141732283505" right="0.31496062992126" top="0.49803149600000002" bottom="0.24803149599999999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2020-12-04T02:22:09Z</cp:lastPrinted>
  <dcterms:created xsi:type="dcterms:W3CDTF">2016-08-06T07:55:56Z</dcterms:created>
  <dcterms:modified xsi:type="dcterms:W3CDTF">2021-09-07T07:36:55Z</dcterms:modified>
</cp:coreProperties>
</file>