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bookViews>
    <workbookView xWindow="-105" yWindow="-105" windowWidth="19425" windowHeight="10425" tabRatio="888" firstSheet="4" activeTab="10"/>
  </bookViews>
  <sheets>
    <sheet name="1B-T.XUYÊN(huỷ)" sheetId="56" state="hidden" r:id="rId1"/>
    <sheet name="1B-C.GIANG(huỷ)" sheetId="31" state="hidden" r:id="rId2"/>
    <sheet name="1B-C.LINH(huỷ)" sheetId="32" state="hidden" r:id="rId3"/>
    <sheet name="1C-C.CHI(huỷ)" sheetId="37" state="hidden" r:id="rId4"/>
    <sheet name="1B-T.KHOA" sheetId="69" r:id="rId5"/>
    <sheet name="1B-C.CHI" sheetId="80" r:id="rId6"/>
    <sheet name="1B-T.DANH" sheetId="61" r:id="rId7"/>
    <sheet name="T. Khanh" sheetId="81" r:id="rId8"/>
    <sheet name="1B-NVDon" sheetId="74" r:id="rId9"/>
    <sheet name="1C-LQHQuoc" sheetId="75" r:id="rId10"/>
    <sheet name="DNVong" sheetId="76" r:id="rId11"/>
    <sheet name="1C-T.Việt" sheetId="73" r:id="rId12"/>
    <sheet name="1C-BVDung" sheetId="77" r:id="rId13"/>
    <sheet name="1C-DNDoan" sheetId="78" r:id="rId14"/>
    <sheet name="1C-NNTuyen" sheetId="79" r:id="rId15"/>
    <sheet name="1C-C.GIANG" sheetId="62" r:id="rId16"/>
    <sheet name="1C-T.MINH " sheetId="63" r:id="rId17"/>
    <sheet name="1C-C.LINH" sheetId="64" r:id="rId18"/>
    <sheet name="1C-C.THƯ" sheetId="65" r:id="rId19"/>
    <sheet name="1C-C.THỦY" sheetId="66" r:id="rId20"/>
    <sheet name="1C-C.HỒNG" sheetId="88" r:id="rId21"/>
    <sheet name="1C-C.THÁI" sheetId="68" r:id="rId22"/>
    <sheet name="1C-T.QUỐC DŨNG" sheetId="71" r:id="rId23"/>
    <sheet name="T.Cuong" sheetId="82" r:id="rId24"/>
    <sheet name="C.Quyen" sheetId="83" r:id="rId25"/>
    <sheet name="C.Yen" sheetId="84" r:id="rId26"/>
    <sheet name="T.Xuyên" sheetId="85" r:id="rId27"/>
    <sheet name="T.Tuan" sheetId="86" r:id="rId28"/>
    <sheet name="T.Phong" sheetId="87" r:id="rId29"/>
  </sheets>
  <definedNames>
    <definedName name="_xlnm._FilterDatabase" localSheetId="5" hidden="1">'1B-C.CHI'!$A$12:$H$55</definedName>
    <definedName name="_xlnm._FilterDatabase" localSheetId="1" hidden="1">'1B-C.GIANG(huỷ)'!$A$12:$H$55</definedName>
    <definedName name="_xlnm._FilterDatabase" localSheetId="2" hidden="1">'1B-C.LINH(huỷ)'!$A$12:$H$55</definedName>
    <definedName name="_xlnm._FilterDatabase" localSheetId="8" hidden="1">'1B-NVDon'!$A$12:$H$55</definedName>
    <definedName name="_xlnm._FilterDatabase" localSheetId="6" hidden="1">'1B-T.DANH'!$A$12:$H$55</definedName>
    <definedName name="_xlnm._FilterDatabase" localSheetId="4" hidden="1">'1B-T.KHOA'!$A$12:$H$55</definedName>
    <definedName name="_xlnm._FilterDatabase" localSheetId="0" hidden="1">'1B-T.XUYÊN(huỷ)'!$A$12:$H$55</definedName>
    <definedName name="_xlnm._FilterDatabase" localSheetId="12" hidden="1">'1C-BVDung'!$A$12:$H$54</definedName>
    <definedName name="_xlnm._FilterDatabase" localSheetId="3" hidden="1">'1C-C.CHI(huỷ)'!$A$12:$H$54</definedName>
    <definedName name="_xlnm._FilterDatabase" localSheetId="15" hidden="1">'1C-C.GIANG'!$A$12:$H$54</definedName>
    <definedName name="_xlnm._FilterDatabase" localSheetId="20" hidden="1">'1C-C.HỒNG'!$A$12:$H$54</definedName>
    <definedName name="_xlnm._FilterDatabase" localSheetId="17" hidden="1">'1C-C.LINH'!$A$12:$H$54</definedName>
    <definedName name="_xlnm._FilterDatabase" localSheetId="21" hidden="1">'1C-C.THÁI'!$A$12:$H$54</definedName>
    <definedName name="_xlnm._FilterDatabase" localSheetId="18" hidden="1">'1C-C.THƯ'!$A$12:$H$54</definedName>
    <definedName name="_xlnm._FilterDatabase" localSheetId="19" hidden="1">'1C-C.THỦY'!$A$12:$H$54</definedName>
    <definedName name="_xlnm._FilterDatabase" localSheetId="13" hidden="1">'1C-DNDoan'!$A$12:$H$54</definedName>
    <definedName name="_xlnm._FilterDatabase" localSheetId="9" hidden="1">'1C-LQHQuoc'!$A$12:$H$54</definedName>
    <definedName name="_xlnm._FilterDatabase" localSheetId="14" hidden="1">'1C-NNTuyen'!$A$12:$H$54</definedName>
    <definedName name="_xlnm._FilterDatabase" localSheetId="16" hidden="1">'1C-T.MINH '!$A$12:$H$54</definedName>
    <definedName name="_xlnm._FilterDatabase" localSheetId="22" hidden="1">'1C-T.QUỐC DŨNG'!$A$12:$H$54</definedName>
    <definedName name="_xlnm._FilterDatabase" localSheetId="11" hidden="1">'1C-T.Việt'!$A$12:$H$54</definedName>
    <definedName name="_xlnm._FilterDatabase" localSheetId="24" hidden="1">C.Quyen!$A$12:$H$54</definedName>
    <definedName name="_xlnm._FilterDatabase" localSheetId="25" hidden="1">C.Yen!$A$12:$H$54</definedName>
    <definedName name="_xlnm._FilterDatabase" localSheetId="10" hidden="1">DNVong!$A$12:$H$54</definedName>
    <definedName name="_xlnm._FilterDatabase" localSheetId="7" hidden="1">'T. Khanh'!$A$12:$H$55</definedName>
    <definedName name="_xlnm._FilterDatabase" localSheetId="23" hidden="1">T.Cuong!$A$12:$H$54</definedName>
    <definedName name="_xlnm._FilterDatabase" localSheetId="28" hidden="1">T.Phong!$A$12:$H$54</definedName>
    <definedName name="_xlnm._FilterDatabase" localSheetId="27" hidden="1">T.Tuan!$A$12:$H$54</definedName>
    <definedName name="_xlnm._FilterDatabase" localSheetId="26" hidden="1">T.Xuyên!$A$12:$H$54</definedName>
    <definedName name="_xlnm.Print_Area" localSheetId="5">'1B-C.CHI'!$A$1:$H$79</definedName>
    <definedName name="_xlnm.Print_Area" localSheetId="1">'1B-C.GIANG(huỷ)'!$A$1:$H$79</definedName>
    <definedName name="_xlnm.Print_Area" localSheetId="2">'1B-C.LINH(huỷ)'!$A$1:$H$79</definedName>
    <definedName name="_xlnm.Print_Area" localSheetId="8">'1B-NVDon'!$A$1:$H$79</definedName>
    <definedName name="_xlnm.Print_Area" localSheetId="6">'1B-T.DANH'!$A$1:$H$79</definedName>
    <definedName name="_xlnm.Print_Area" localSheetId="4">'1B-T.KHOA'!$A$1:$H$79</definedName>
    <definedName name="_xlnm.Print_Area" localSheetId="0">'1B-T.XUYÊN(huỷ)'!$A$1:$H$79</definedName>
    <definedName name="_xlnm.Print_Area" localSheetId="12">'1C-BVDung'!$A$1:$H$79</definedName>
    <definedName name="_xlnm.Print_Area" localSheetId="3">'1C-C.CHI(huỷ)'!$A$1:$H$75</definedName>
    <definedName name="_xlnm.Print_Area" localSheetId="15">'1C-C.GIANG'!$A$1:$H$79</definedName>
    <definedName name="_xlnm.Print_Area" localSheetId="20">'1C-C.HỒNG'!$A$1:$H$79</definedName>
    <definedName name="_xlnm.Print_Area" localSheetId="17">'1C-C.LINH'!$A$1:$H$79</definedName>
    <definedName name="_xlnm.Print_Area" localSheetId="21">'1C-C.THÁI'!$A$1:$H$79</definedName>
    <definedName name="_xlnm.Print_Area" localSheetId="18">'1C-C.THƯ'!$A$1:$H$79</definedName>
    <definedName name="_xlnm.Print_Area" localSheetId="19">'1C-C.THỦY'!$A$1:$H$79</definedName>
    <definedName name="_xlnm.Print_Area" localSheetId="13">'1C-DNDoan'!$A$1:$H$79</definedName>
    <definedName name="_xlnm.Print_Area" localSheetId="9">'1C-LQHQuoc'!$A$1:$H$79</definedName>
    <definedName name="_xlnm.Print_Area" localSheetId="14">'1C-NNTuyen'!$A$1:$H$79</definedName>
    <definedName name="_xlnm.Print_Area" localSheetId="16">'1C-T.MINH '!$A$1:$H$79</definedName>
    <definedName name="_xlnm.Print_Area" localSheetId="22">'1C-T.QUỐC DŨNG'!$A$1:$H$76</definedName>
    <definedName name="_xlnm.Print_Area" localSheetId="11">'1C-T.Việt'!$A$1:$H$80</definedName>
    <definedName name="_xlnm.Print_Area" localSheetId="24">C.Quyen!$A$1:$H$79</definedName>
    <definedName name="_xlnm.Print_Area" localSheetId="25">C.Yen!$A$1:$H$79</definedName>
    <definedName name="_xlnm.Print_Area" localSheetId="7">'T. Khanh'!$A$1:$H$79</definedName>
    <definedName name="_xlnm.Print_Area" localSheetId="23">T.Cuong!$A$1:$H$79</definedName>
    <definedName name="_xlnm.Print_Area" localSheetId="28">T.Phong!$A$1:$H$79</definedName>
    <definedName name="_xlnm.Print_Area" localSheetId="27">T.Tuan!$A$1:$H$79</definedName>
    <definedName name="_xlnm.Print_Area" localSheetId="26">T.Xuyên!$A$1:$H$79</definedName>
    <definedName name="_xlnm.Print_Titles" localSheetId="5">'1B-C.CHI'!$12:$12</definedName>
    <definedName name="_xlnm.Print_Titles" localSheetId="1">'1B-C.GIANG(huỷ)'!$12:$12</definedName>
    <definedName name="_xlnm.Print_Titles" localSheetId="2">'1B-C.LINH(huỷ)'!$12:$12</definedName>
    <definedName name="_xlnm.Print_Titles" localSheetId="8">'1B-NVDon'!$12:$12</definedName>
    <definedName name="_xlnm.Print_Titles" localSheetId="6">'1B-T.DANH'!$12:$12</definedName>
    <definedName name="_xlnm.Print_Titles" localSheetId="4">'1B-T.KHOA'!$12:$12</definedName>
    <definedName name="_xlnm.Print_Titles" localSheetId="0">'1B-T.XUYÊN(huỷ)'!$12:$12</definedName>
    <definedName name="_xlnm.Print_Titles" localSheetId="12">'1C-BVDung'!$12:$12</definedName>
    <definedName name="_xlnm.Print_Titles" localSheetId="3">'1C-C.CHI(huỷ)'!$12:$12</definedName>
    <definedName name="_xlnm.Print_Titles" localSheetId="15">'1C-C.GIANG'!$12:$12</definedName>
    <definedName name="_xlnm.Print_Titles" localSheetId="20">'1C-C.HỒNG'!$12:$12</definedName>
    <definedName name="_xlnm.Print_Titles" localSheetId="17">'1C-C.LINH'!$12:$12</definedName>
    <definedName name="_xlnm.Print_Titles" localSheetId="21">'1C-C.THÁI'!$12:$12</definedName>
    <definedName name="_xlnm.Print_Titles" localSheetId="18">'1C-C.THƯ'!$12:$12</definedName>
    <definedName name="_xlnm.Print_Titles" localSheetId="19">'1C-C.THỦY'!$12:$12</definedName>
    <definedName name="_xlnm.Print_Titles" localSheetId="13">'1C-DNDoan'!$12:$12</definedName>
    <definedName name="_xlnm.Print_Titles" localSheetId="9">'1C-LQHQuoc'!$12:$12</definedName>
    <definedName name="_xlnm.Print_Titles" localSheetId="14">'1C-NNTuyen'!$12:$12</definedName>
    <definedName name="_xlnm.Print_Titles" localSheetId="16">'1C-T.MINH '!$12:$12</definedName>
    <definedName name="_xlnm.Print_Titles" localSheetId="22">'1C-T.QUỐC DŨNG'!$12:$12</definedName>
    <definedName name="_xlnm.Print_Titles" localSheetId="11">'1C-T.Việt'!$12:$12</definedName>
    <definedName name="_xlnm.Print_Titles" localSheetId="10">DNVong!$12:$12</definedName>
    <definedName name="_xlnm.Print_Titles" localSheetId="26">T.Xuyên!$12:$12</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5" i="88" l="1"/>
  <c r="F15" i="88"/>
  <c r="G15" i="88"/>
  <c r="E19" i="88"/>
  <c r="F19" i="88"/>
  <c r="G19" i="88"/>
  <c r="E25" i="88"/>
  <c r="F25" i="88"/>
  <c r="G25" i="88"/>
  <c r="E28" i="88"/>
  <c r="F28" i="88"/>
  <c r="G28" i="88"/>
  <c r="E32" i="88"/>
  <c r="F33" i="88"/>
  <c r="G33" i="88"/>
  <c r="F35" i="88"/>
  <c r="G35" i="88"/>
  <c r="F37" i="88"/>
  <c r="G37" i="88"/>
  <c r="F39" i="88"/>
  <c r="G39" i="88"/>
  <c r="F41" i="88"/>
  <c r="G41" i="88"/>
  <c r="F43" i="88"/>
  <c r="G43" i="88"/>
  <c r="F45" i="88"/>
  <c r="G45" i="88"/>
  <c r="F32" i="88" l="1"/>
  <c r="G32" i="88"/>
  <c r="G14" i="88"/>
  <c r="F14" i="88"/>
  <c r="F52" i="88" s="1"/>
  <c r="F54" i="88" s="1"/>
  <c r="E14" i="88"/>
  <c r="E52" i="88" s="1"/>
  <c r="E54" i="88" s="1"/>
  <c r="G52" i="88"/>
  <c r="G54" i="88" s="1"/>
  <c r="G45" i="87"/>
  <c r="F45" i="87"/>
  <c r="G43" i="87"/>
  <c r="F43" i="87"/>
  <c r="G41" i="87"/>
  <c r="F41" i="87"/>
  <c r="G39" i="87"/>
  <c r="F39" i="87"/>
  <c r="G37" i="87"/>
  <c r="F37" i="87"/>
  <c r="G35" i="87"/>
  <c r="F35" i="87"/>
  <c r="F32" i="87" s="1"/>
  <c r="G33" i="87"/>
  <c r="F33" i="87"/>
  <c r="E32" i="87"/>
  <c r="G28" i="87"/>
  <c r="F28" i="87"/>
  <c r="E28" i="87"/>
  <c r="G25" i="87"/>
  <c r="F25" i="87"/>
  <c r="E25" i="87"/>
  <c r="G19" i="87"/>
  <c r="F19" i="87"/>
  <c r="E19" i="87"/>
  <c r="G15" i="87"/>
  <c r="G14" i="87" s="1"/>
  <c r="F15" i="87"/>
  <c r="E15" i="87"/>
  <c r="G45" i="86"/>
  <c r="F45" i="86"/>
  <c r="G43" i="86"/>
  <c r="F43" i="86"/>
  <c r="G41" i="86"/>
  <c r="F41" i="86"/>
  <c r="G39" i="86"/>
  <c r="F39" i="86"/>
  <c r="G37" i="86"/>
  <c r="F37" i="86"/>
  <c r="G35" i="86"/>
  <c r="F35" i="86"/>
  <c r="G33" i="86"/>
  <c r="F33" i="86"/>
  <c r="E32" i="86"/>
  <c r="G28" i="86"/>
  <c r="F28" i="86"/>
  <c r="E28" i="86"/>
  <c r="E14" i="86" s="1"/>
  <c r="E52" i="86" s="1"/>
  <c r="E54" i="86" s="1"/>
  <c r="G25" i="86"/>
  <c r="F25" i="86"/>
  <c r="E25" i="86"/>
  <c r="G19" i="86"/>
  <c r="F19" i="86"/>
  <c r="E19" i="86"/>
  <c r="G15" i="86"/>
  <c r="F15" i="86"/>
  <c r="F14" i="86" s="1"/>
  <c r="E15" i="86"/>
  <c r="G45" i="85"/>
  <c r="F45" i="85"/>
  <c r="G43" i="85"/>
  <c r="F43" i="85"/>
  <c r="G41" i="85"/>
  <c r="F41" i="85"/>
  <c r="G39" i="85"/>
  <c r="F39" i="85"/>
  <c r="G37" i="85"/>
  <c r="F37" i="85"/>
  <c r="G35" i="85"/>
  <c r="G32" i="85" s="1"/>
  <c r="F35" i="85"/>
  <c r="G33" i="85"/>
  <c r="F33" i="85"/>
  <c r="E32" i="85"/>
  <c r="G28" i="85"/>
  <c r="F28" i="85"/>
  <c r="E28" i="85"/>
  <c r="G25" i="85"/>
  <c r="F25" i="85"/>
  <c r="E25" i="85"/>
  <c r="G19" i="85"/>
  <c r="F19" i="85"/>
  <c r="E19" i="85"/>
  <c r="G15" i="85"/>
  <c r="F15" i="85"/>
  <c r="E15" i="85"/>
  <c r="G45" i="84"/>
  <c r="F45" i="84"/>
  <c r="G43" i="84"/>
  <c r="F43" i="84"/>
  <c r="G41" i="84"/>
  <c r="F41" i="84"/>
  <c r="G39" i="84"/>
  <c r="F39" i="84"/>
  <c r="G37" i="84"/>
  <c r="F37" i="84"/>
  <c r="G35" i="84"/>
  <c r="F35" i="84"/>
  <c r="G33" i="84"/>
  <c r="F33" i="84"/>
  <c r="E32" i="84"/>
  <c r="G28" i="84"/>
  <c r="F28" i="84"/>
  <c r="E28" i="84"/>
  <c r="G25" i="84"/>
  <c r="F25" i="84"/>
  <c r="E25" i="84"/>
  <c r="G19" i="84"/>
  <c r="F19" i="84"/>
  <c r="E19" i="84"/>
  <c r="G15" i="84"/>
  <c r="F15" i="84"/>
  <c r="E15" i="84"/>
  <c r="G45" i="83"/>
  <c r="F45" i="83"/>
  <c r="G43" i="83"/>
  <c r="F43" i="83"/>
  <c r="G41" i="83"/>
  <c r="F41" i="83"/>
  <c r="G39" i="83"/>
  <c r="F39" i="83"/>
  <c r="G37" i="83"/>
  <c r="F37" i="83"/>
  <c r="G35" i="83"/>
  <c r="F35" i="83"/>
  <c r="F32" i="83" s="1"/>
  <c r="G33" i="83"/>
  <c r="F33" i="83"/>
  <c r="E32" i="83"/>
  <c r="G28" i="83"/>
  <c r="F28" i="83"/>
  <c r="E28" i="83"/>
  <c r="G25" i="83"/>
  <c r="F25" i="83"/>
  <c r="E25" i="83"/>
  <c r="G19" i="83"/>
  <c r="F19" i="83"/>
  <c r="E19" i="83"/>
  <c r="G15" i="83"/>
  <c r="G14" i="83" s="1"/>
  <c r="F15" i="83"/>
  <c r="E15" i="83"/>
  <c r="G45" i="82"/>
  <c r="F45" i="82"/>
  <c r="G43" i="82"/>
  <c r="F43" i="82"/>
  <c r="G41" i="82"/>
  <c r="F41" i="82"/>
  <c r="G39" i="82"/>
  <c r="F39" i="82"/>
  <c r="G37" i="82"/>
  <c r="G32" i="82" s="1"/>
  <c r="F37" i="82"/>
  <c r="G35" i="82"/>
  <c r="F35" i="82"/>
  <c r="G33" i="82"/>
  <c r="F33" i="82"/>
  <c r="F32" i="82" s="1"/>
  <c r="E32" i="82"/>
  <c r="G28" i="82"/>
  <c r="F28" i="82"/>
  <c r="E28" i="82"/>
  <c r="G25" i="82"/>
  <c r="F25" i="82"/>
  <c r="E25" i="82"/>
  <c r="G19" i="82"/>
  <c r="F19" i="82"/>
  <c r="E19" i="82"/>
  <c r="G15" i="82"/>
  <c r="G14" i="82" s="1"/>
  <c r="G52" i="82" s="1"/>
  <c r="G54" i="82" s="1"/>
  <c r="F15" i="82"/>
  <c r="F14" i="82" s="1"/>
  <c r="E15" i="82"/>
  <c r="G46" i="81"/>
  <c r="F46" i="81"/>
  <c r="G43" i="81"/>
  <c r="F43" i="81"/>
  <c r="G41" i="81"/>
  <c r="F41" i="81"/>
  <c r="G39" i="81"/>
  <c r="F39" i="81"/>
  <c r="G37" i="81"/>
  <c r="F37" i="81"/>
  <c r="G35" i="81"/>
  <c r="F35" i="81"/>
  <c r="G33" i="81"/>
  <c r="G32" i="81" s="1"/>
  <c r="F33" i="81"/>
  <c r="F32" i="81" s="1"/>
  <c r="E32" i="81"/>
  <c r="G28" i="81"/>
  <c r="F28" i="81"/>
  <c r="E28" i="81"/>
  <c r="G25" i="81"/>
  <c r="F25" i="81"/>
  <c r="E25" i="81"/>
  <c r="G19" i="81"/>
  <c r="F19" i="81"/>
  <c r="E19" i="81"/>
  <c r="G15" i="81"/>
  <c r="G14" i="81" s="1"/>
  <c r="F15" i="81"/>
  <c r="F14" i="81" s="1"/>
  <c r="E15" i="81"/>
  <c r="E14" i="84" l="1"/>
  <c r="E52" i="84" s="1"/>
  <c r="E54" i="84" s="1"/>
  <c r="F14" i="85"/>
  <c r="F32" i="85"/>
  <c r="G14" i="86"/>
  <c r="G52" i="86" s="1"/>
  <c r="G54" i="86" s="1"/>
  <c r="E14" i="82"/>
  <c r="E52" i="82" s="1"/>
  <c r="E54" i="82" s="1"/>
  <c r="G32" i="83"/>
  <c r="G52" i="83" s="1"/>
  <c r="G54" i="83" s="1"/>
  <c r="F14" i="84"/>
  <c r="F32" i="84"/>
  <c r="G14" i="85"/>
  <c r="G52" i="85" s="1"/>
  <c r="G54" i="85" s="1"/>
  <c r="F32" i="86"/>
  <c r="F52" i="86" s="1"/>
  <c r="F54" i="86" s="1"/>
  <c r="G32" i="87"/>
  <c r="G52" i="87" s="1"/>
  <c r="G54" i="87" s="1"/>
  <c r="E14" i="81"/>
  <c r="E53" i="81" s="1"/>
  <c r="E55" i="81" s="1"/>
  <c r="F14" i="83"/>
  <c r="E14" i="83"/>
  <c r="E52" i="83" s="1"/>
  <c r="E54" i="83" s="1"/>
  <c r="G14" i="84"/>
  <c r="G32" i="84"/>
  <c r="E14" i="85"/>
  <c r="E52" i="85" s="1"/>
  <c r="E54" i="85" s="1"/>
  <c r="G32" i="86"/>
  <c r="F14" i="87"/>
  <c r="F52" i="87" s="1"/>
  <c r="F54" i="87" s="1"/>
  <c r="E14" i="87"/>
  <c r="E52" i="87" s="1"/>
  <c r="E54" i="87" s="1"/>
  <c r="F62" i="88"/>
  <c r="H62" i="88" s="1"/>
  <c r="F61" i="88"/>
  <c r="H61" i="88" s="1"/>
  <c r="F60" i="88"/>
  <c r="H60" i="88" s="1"/>
  <c r="F59" i="88"/>
  <c r="H59" i="88" s="1"/>
  <c r="E59" i="88"/>
  <c r="G59" i="88" s="1"/>
  <c r="E62" i="88"/>
  <c r="G62" i="88" s="1"/>
  <c r="E61" i="88"/>
  <c r="G61" i="88" s="1"/>
  <c r="E60" i="88"/>
  <c r="G60" i="88" s="1"/>
  <c r="E62" i="87"/>
  <c r="G62" i="87" s="1"/>
  <c r="E60" i="87"/>
  <c r="G60" i="87" s="1"/>
  <c r="E61" i="87"/>
  <c r="G61" i="87" s="1"/>
  <c r="E59" i="87"/>
  <c r="G59" i="87" s="1"/>
  <c r="F62" i="86"/>
  <c r="H62" i="86" s="1"/>
  <c r="F60" i="86"/>
  <c r="H60" i="86" s="1"/>
  <c r="F59" i="86"/>
  <c r="H59" i="86" s="1"/>
  <c r="F61" i="86"/>
  <c r="H61" i="86" s="1"/>
  <c r="F62" i="85"/>
  <c r="H62" i="85" s="1"/>
  <c r="F60" i="85"/>
  <c r="H60" i="85" s="1"/>
  <c r="F59" i="85"/>
  <c r="H59" i="85" s="1"/>
  <c r="F61" i="85"/>
  <c r="H61" i="85" s="1"/>
  <c r="F52" i="84"/>
  <c r="F54" i="84" s="1"/>
  <c r="G52" i="84"/>
  <c r="G54" i="84" s="1"/>
  <c r="F52" i="83"/>
  <c r="F54" i="83" s="1"/>
  <c r="F62" i="82"/>
  <c r="H62" i="82" s="1"/>
  <c r="F60" i="82"/>
  <c r="H60" i="82" s="1"/>
  <c r="F61" i="82"/>
  <c r="H61" i="82" s="1"/>
  <c r="F59" i="82"/>
  <c r="H59" i="82" s="1"/>
  <c r="F52" i="82"/>
  <c r="F54" i="82" s="1"/>
  <c r="G53" i="81"/>
  <c r="G55" i="81" s="1"/>
  <c r="F53" i="81"/>
  <c r="F55" i="81" s="1"/>
  <c r="G46" i="80"/>
  <c r="F46" i="80"/>
  <c r="G43" i="80"/>
  <c r="F43" i="80"/>
  <c r="G41" i="80"/>
  <c r="F41" i="80"/>
  <c r="G39" i="80"/>
  <c r="F39" i="80"/>
  <c r="G37" i="80"/>
  <c r="F37" i="80"/>
  <c r="G35" i="80"/>
  <c r="F35" i="80"/>
  <c r="G33" i="80"/>
  <c r="F33" i="80"/>
  <c r="E32" i="80"/>
  <c r="G28" i="80"/>
  <c r="F28" i="80"/>
  <c r="E28" i="80"/>
  <c r="G25" i="80"/>
  <c r="F25" i="80"/>
  <c r="E25" i="80"/>
  <c r="G19" i="80"/>
  <c r="F19" i="80"/>
  <c r="E19" i="80"/>
  <c r="G15" i="80"/>
  <c r="F15" i="80"/>
  <c r="E15" i="80"/>
  <c r="E14" i="80" s="1"/>
  <c r="E53" i="80" s="1"/>
  <c r="E55" i="80" s="1"/>
  <c r="F60" i="87" l="1"/>
  <c r="H60" i="87" s="1"/>
  <c r="F59" i="87"/>
  <c r="H59" i="87" s="1"/>
  <c r="F61" i="87"/>
  <c r="H61" i="87" s="1"/>
  <c r="F62" i="87"/>
  <c r="H62" i="87" s="1"/>
  <c r="F61" i="83"/>
  <c r="H61" i="83" s="1"/>
  <c r="F59" i="83"/>
  <c r="H59" i="83" s="1"/>
  <c r="F60" i="83"/>
  <c r="H60" i="83" s="1"/>
  <c r="F62" i="83"/>
  <c r="H62" i="83" s="1"/>
  <c r="E60" i="86"/>
  <c r="G60" i="86" s="1"/>
  <c r="E62" i="86"/>
  <c r="G62" i="86" s="1"/>
  <c r="E61" i="86"/>
  <c r="G61" i="86" s="1"/>
  <c r="E59" i="86"/>
  <c r="G59" i="86" s="1"/>
  <c r="F14" i="80"/>
  <c r="G14" i="80"/>
  <c r="G32" i="80"/>
  <c r="F52" i="85"/>
  <c r="F54" i="85" s="1"/>
  <c r="F62" i="84"/>
  <c r="H62" i="84" s="1"/>
  <c r="F60" i="84"/>
  <c r="H60" i="84" s="1"/>
  <c r="F61" i="84"/>
  <c r="H61" i="84" s="1"/>
  <c r="F59" i="84"/>
  <c r="H59" i="84" s="1"/>
  <c r="E62" i="84"/>
  <c r="G62" i="84" s="1"/>
  <c r="E60" i="84"/>
  <c r="G60" i="84" s="1"/>
  <c r="E61" i="84"/>
  <c r="G61" i="84" s="1"/>
  <c r="E59" i="84"/>
  <c r="G59" i="84" s="1"/>
  <c r="E62" i="83"/>
  <c r="G62" i="83" s="1"/>
  <c r="E60" i="83"/>
  <c r="G60" i="83" s="1"/>
  <c r="E61" i="83"/>
  <c r="G61" i="83" s="1"/>
  <c r="E59" i="83"/>
  <c r="G59" i="83" s="1"/>
  <c r="E62" i="82"/>
  <c r="G62" i="82" s="1"/>
  <c r="E60" i="82"/>
  <c r="G60" i="82" s="1"/>
  <c r="E61" i="82"/>
  <c r="G61" i="82" s="1"/>
  <c r="E59" i="82"/>
  <c r="G59" i="82" s="1"/>
  <c r="E63" i="81"/>
  <c r="G63" i="81" s="1"/>
  <c r="E61" i="81"/>
  <c r="G61" i="81" s="1"/>
  <c r="E62" i="81"/>
  <c r="G62" i="81" s="1"/>
  <c r="E60" i="81"/>
  <c r="G60" i="81" s="1"/>
  <c r="F61" i="81"/>
  <c r="H61" i="81" s="1"/>
  <c r="F62" i="81"/>
  <c r="H62" i="81" s="1"/>
  <c r="F60" i="81"/>
  <c r="H60" i="81" s="1"/>
  <c r="F63" i="81"/>
  <c r="H63" i="81" s="1"/>
  <c r="F32" i="80"/>
  <c r="F53" i="80" s="1"/>
  <c r="F55" i="80" s="1"/>
  <c r="G45" i="79"/>
  <c r="F45" i="79"/>
  <c r="G43" i="79"/>
  <c r="F43" i="79"/>
  <c r="G41" i="79"/>
  <c r="F41" i="79"/>
  <c r="G39" i="79"/>
  <c r="F39" i="79"/>
  <c r="G37" i="79"/>
  <c r="F37" i="79"/>
  <c r="G35" i="79"/>
  <c r="F35" i="79"/>
  <c r="G33" i="79"/>
  <c r="F33" i="79"/>
  <c r="F32" i="79" s="1"/>
  <c r="E32" i="79"/>
  <c r="G28" i="79"/>
  <c r="F28" i="79"/>
  <c r="E28" i="79"/>
  <c r="G25" i="79"/>
  <c r="F25" i="79"/>
  <c r="E25" i="79"/>
  <c r="G19" i="79"/>
  <c r="G14" i="79" s="1"/>
  <c r="F19" i="79"/>
  <c r="F14" i="79" s="1"/>
  <c r="E19" i="79"/>
  <c r="G15" i="79"/>
  <c r="F15" i="79"/>
  <c r="E15" i="79"/>
  <c r="E14" i="79" s="1"/>
  <c r="E52" i="79" s="1"/>
  <c r="E54" i="79" s="1"/>
  <c r="G45" i="78"/>
  <c r="F45" i="78"/>
  <c r="G43" i="78"/>
  <c r="F43" i="78"/>
  <c r="G41" i="78"/>
  <c r="F41" i="78"/>
  <c r="G39" i="78"/>
  <c r="F39" i="78"/>
  <c r="G37" i="78"/>
  <c r="F37" i="78"/>
  <c r="G35" i="78"/>
  <c r="F35" i="78"/>
  <c r="G33" i="78"/>
  <c r="F33" i="78"/>
  <c r="E32" i="78"/>
  <c r="G28" i="78"/>
  <c r="F28" i="78"/>
  <c r="E28" i="78"/>
  <c r="G25" i="78"/>
  <c r="F25" i="78"/>
  <c r="E25" i="78"/>
  <c r="G19" i="78"/>
  <c r="G14" i="78" s="1"/>
  <c r="F19" i="78"/>
  <c r="E19" i="78"/>
  <c r="G15" i="78"/>
  <c r="F15" i="78"/>
  <c r="E15" i="78"/>
  <c r="E14" i="78" s="1"/>
  <c r="E52" i="78" s="1"/>
  <c r="E54" i="78" s="1"/>
  <c r="G45" i="77"/>
  <c r="F45" i="77"/>
  <c r="G43" i="77"/>
  <c r="F43" i="77"/>
  <c r="G41" i="77"/>
  <c r="F41" i="77"/>
  <c r="G39" i="77"/>
  <c r="F39" i="77"/>
  <c r="G37" i="77"/>
  <c r="F37" i="77"/>
  <c r="G35" i="77"/>
  <c r="F35" i="77"/>
  <c r="G33" i="77"/>
  <c r="F33" i="77"/>
  <c r="G32" i="77"/>
  <c r="E32" i="77"/>
  <c r="G28" i="77"/>
  <c r="F28" i="77"/>
  <c r="E28" i="77"/>
  <c r="G25" i="77"/>
  <c r="F25" i="77"/>
  <c r="E25" i="77"/>
  <c r="G19" i="77"/>
  <c r="F19" i="77"/>
  <c r="E19" i="77"/>
  <c r="G15" i="77"/>
  <c r="G14" i="77" s="1"/>
  <c r="G52" i="77" s="1"/>
  <c r="G54" i="77" s="1"/>
  <c r="F15" i="77"/>
  <c r="F14" i="77" s="1"/>
  <c r="E15" i="77"/>
  <c r="G45" i="76"/>
  <c r="F45" i="76"/>
  <c r="G43" i="76"/>
  <c r="F43" i="76"/>
  <c r="G41" i="76"/>
  <c r="F41" i="76"/>
  <c r="G39" i="76"/>
  <c r="F39" i="76"/>
  <c r="G37" i="76"/>
  <c r="F37" i="76"/>
  <c r="G35" i="76"/>
  <c r="F35" i="76"/>
  <c r="G33" i="76"/>
  <c r="F33" i="76"/>
  <c r="E32" i="76"/>
  <c r="G28" i="76"/>
  <c r="F28" i="76"/>
  <c r="E28" i="76"/>
  <c r="G25" i="76"/>
  <c r="F25" i="76"/>
  <c r="E25" i="76"/>
  <c r="G19" i="76"/>
  <c r="F19" i="76"/>
  <c r="E19" i="76"/>
  <c r="G15" i="76"/>
  <c r="G14" i="76" s="1"/>
  <c r="F15" i="76"/>
  <c r="E15" i="76"/>
  <c r="G45" i="75"/>
  <c r="F45" i="75"/>
  <c r="G43" i="75"/>
  <c r="F43" i="75"/>
  <c r="G41" i="75"/>
  <c r="F41" i="75"/>
  <c r="G39" i="75"/>
  <c r="F39" i="75"/>
  <c r="G37" i="75"/>
  <c r="F37" i="75"/>
  <c r="G35" i="75"/>
  <c r="F35" i="75"/>
  <c r="G33" i="75"/>
  <c r="G32" i="75" s="1"/>
  <c r="F33" i="75"/>
  <c r="E32" i="75"/>
  <c r="G28" i="75"/>
  <c r="F28" i="75"/>
  <c r="E28" i="75"/>
  <c r="G25" i="75"/>
  <c r="F25" i="75"/>
  <c r="E25" i="75"/>
  <c r="G19" i="75"/>
  <c r="F19" i="75"/>
  <c r="E19" i="75"/>
  <c r="G15" i="75"/>
  <c r="G14" i="75" s="1"/>
  <c r="G52" i="75" s="1"/>
  <c r="G54" i="75" s="1"/>
  <c r="F15" i="75"/>
  <c r="E15" i="75"/>
  <c r="G46" i="74"/>
  <c r="F46" i="74"/>
  <c r="G43" i="74"/>
  <c r="F43" i="74"/>
  <c r="G41" i="74"/>
  <c r="F41" i="74"/>
  <c r="G39" i="74"/>
  <c r="F39" i="74"/>
  <c r="G37" i="74"/>
  <c r="F37" i="74"/>
  <c r="G35" i="74"/>
  <c r="F35" i="74"/>
  <c r="G33" i="74"/>
  <c r="F33" i="74"/>
  <c r="G32" i="74"/>
  <c r="E32" i="74"/>
  <c r="G28" i="74"/>
  <c r="F28" i="74"/>
  <c r="E28" i="74"/>
  <c r="G25" i="74"/>
  <c r="F25" i="74"/>
  <c r="E25" i="74"/>
  <c r="G19" i="74"/>
  <c r="F19" i="74"/>
  <c r="E19" i="74"/>
  <c r="G15" i="74"/>
  <c r="G14" i="74" s="1"/>
  <c r="G53" i="74" s="1"/>
  <c r="G55" i="74" s="1"/>
  <c r="F15" i="74"/>
  <c r="E15" i="74"/>
  <c r="E14" i="74" s="1"/>
  <c r="E53" i="74" s="1"/>
  <c r="E55" i="74" s="1"/>
  <c r="G32" i="76" l="1"/>
  <c r="G52" i="76" s="1"/>
  <c r="G54" i="76" s="1"/>
  <c r="F14" i="76"/>
  <c r="E60" i="85"/>
  <c r="G60" i="85" s="1"/>
  <c r="E61" i="85"/>
  <c r="G61" i="85" s="1"/>
  <c r="E62" i="85"/>
  <c r="G62" i="85" s="1"/>
  <c r="E59" i="85"/>
  <c r="G59" i="85" s="1"/>
  <c r="F14" i="78"/>
  <c r="F14" i="75"/>
  <c r="E14" i="76"/>
  <c r="E52" i="76" s="1"/>
  <c r="E54" i="76" s="1"/>
  <c r="E14" i="77"/>
  <c r="E52" i="77" s="1"/>
  <c r="E54" i="77" s="1"/>
  <c r="G32" i="78"/>
  <c r="G52" i="78" s="1"/>
  <c r="G54" i="78" s="1"/>
  <c r="G32" i="79"/>
  <c r="G52" i="79" s="1"/>
  <c r="G54" i="79" s="1"/>
  <c r="G53" i="80"/>
  <c r="G55" i="80" s="1"/>
  <c r="F14" i="74"/>
  <c r="E14" i="75"/>
  <c r="E52" i="75" s="1"/>
  <c r="E54" i="75" s="1"/>
  <c r="E63" i="80"/>
  <c r="G63" i="80" s="1"/>
  <c r="E61" i="80"/>
  <c r="G61" i="80" s="1"/>
  <c r="E62" i="80"/>
  <c r="G62" i="80" s="1"/>
  <c r="E60" i="80"/>
  <c r="G60" i="80" s="1"/>
  <c r="F32" i="76"/>
  <c r="F32" i="75"/>
  <c r="F32" i="74"/>
  <c r="F53" i="74" s="1"/>
  <c r="F55" i="74" s="1"/>
  <c r="F52" i="79"/>
  <c r="F54" i="79" s="1"/>
  <c r="F32" i="77"/>
  <c r="F52" i="77" s="1"/>
  <c r="F54" i="77" s="1"/>
  <c r="F32" i="78"/>
  <c r="F52" i="78" s="1"/>
  <c r="F54" i="78" s="1"/>
  <c r="F62" i="77"/>
  <c r="H62" i="77" s="1"/>
  <c r="F61" i="77"/>
  <c r="H61" i="77" s="1"/>
  <c r="F60" i="77"/>
  <c r="H60" i="77" s="1"/>
  <c r="F59" i="77"/>
  <c r="H59" i="77" s="1"/>
  <c r="F62" i="75"/>
  <c r="H62" i="75" s="1"/>
  <c r="F61" i="75"/>
  <c r="H61" i="75" s="1"/>
  <c r="F60" i="75"/>
  <c r="H60" i="75" s="1"/>
  <c r="F59" i="75"/>
  <c r="H59" i="75" s="1"/>
  <c r="F63" i="74"/>
  <c r="H63" i="74" s="1"/>
  <c r="F62" i="74"/>
  <c r="H62" i="74" s="1"/>
  <c r="F61" i="74"/>
  <c r="H61" i="74" s="1"/>
  <c r="F60" i="74"/>
  <c r="H60" i="74" s="1"/>
  <c r="F62" i="76" l="1"/>
  <c r="H62" i="76" s="1"/>
  <c r="F61" i="76"/>
  <c r="H61" i="76" s="1"/>
  <c r="F60" i="76"/>
  <c r="H60" i="76" s="1"/>
  <c r="F59" i="76"/>
  <c r="H59" i="76" s="1"/>
  <c r="F52" i="76"/>
  <c r="F54" i="76" s="1"/>
  <c r="E59" i="76" s="1"/>
  <c r="G59" i="76" s="1"/>
  <c r="F60" i="79"/>
  <c r="H60" i="79" s="1"/>
  <c r="F61" i="79"/>
  <c r="H61" i="79" s="1"/>
  <c r="F62" i="79"/>
  <c r="H62" i="79" s="1"/>
  <c r="F59" i="79"/>
  <c r="H59" i="79" s="1"/>
  <c r="F60" i="78"/>
  <c r="H60" i="78" s="1"/>
  <c r="F61" i="78"/>
  <c r="H61" i="78" s="1"/>
  <c r="F62" i="78"/>
  <c r="H62" i="78" s="1"/>
  <c r="F59" i="78"/>
  <c r="H59" i="78" s="1"/>
  <c r="F52" i="75"/>
  <c r="F54" i="75" s="1"/>
  <c r="F60" i="80"/>
  <c r="H60" i="80" s="1"/>
  <c r="F63" i="80"/>
  <c r="H63" i="80" s="1"/>
  <c r="F62" i="80"/>
  <c r="H62" i="80" s="1"/>
  <c r="F61" i="80"/>
  <c r="H61" i="80" s="1"/>
  <c r="E61" i="76"/>
  <c r="G61" i="76" s="1"/>
  <c r="E60" i="76"/>
  <c r="G60" i="76" s="1"/>
  <c r="E59" i="75"/>
  <c r="G59" i="75" s="1"/>
  <c r="E61" i="75"/>
  <c r="G61" i="75" s="1"/>
  <c r="E60" i="75"/>
  <c r="G60" i="75" s="1"/>
  <c r="E62" i="75"/>
  <c r="G62" i="75" s="1"/>
  <c r="E61" i="79"/>
  <c r="G61" i="79" s="1"/>
  <c r="E60" i="79"/>
  <c r="G60" i="79" s="1"/>
  <c r="E62" i="79"/>
  <c r="G62" i="79" s="1"/>
  <c r="E59" i="79"/>
  <c r="G59" i="79" s="1"/>
  <c r="E62" i="78"/>
  <c r="G62" i="78" s="1"/>
  <c r="E60" i="78"/>
  <c r="G60" i="78" s="1"/>
  <c r="E61" i="78"/>
  <c r="G61" i="78" s="1"/>
  <c r="E59" i="78"/>
  <c r="G59" i="78" s="1"/>
  <c r="E59" i="77"/>
  <c r="G59" i="77" s="1"/>
  <c r="E62" i="77"/>
  <c r="G62" i="77" s="1"/>
  <c r="E61" i="77"/>
  <c r="G61" i="77" s="1"/>
  <c r="E60" i="77"/>
  <c r="G60" i="77" s="1"/>
  <c r="E63" i="74"/>
  <c r="G63" i="74" s="1"/>
  <c r="E62" i="74"/>
  <c r="G62" i="74" s="1"/>
  <c r="E61" i="74"/>
  <c r="G61" i="74" s="1"/>
  <c r="E60" i="74"/>
  <c r="G60" i="74" s="1"/>
  <c r="E62" i="76" l="1"/>
  <c r="G62" i="76" s="1"/>
  <c r="G45" i="73"/>
  <c r="F45" i="73"/>
  <c r="G43" i="73"/>
  <c r="F43" i="73"/>
  <c r="G41" i="73"/>
  <c r="F41" i="73"/>
  <c r="G39" i="73"/>
  <c r="F39" i="73"/>
  <c r="G37" i="73"/>
  <c r="F37" i="73"/>
  <c r="G35" i="73"/>
  <c r="F35" i="73"/>
  <c r="G33" i="73"/>
  <c r="F33" i="73"/>
  <c r="E32" i="73"/>
  <c r="G28" i="73"/>
  <c r="F28" i="73"/>
  <c r="E28" i="73"/>
  <c r="G25" i="73"/>
  <c r="F25" i="73"/>
  <c r="E25" i="73"/>
  <c r="G19" i="73"/>
  <c r="F19" i="73"/>
  <c r="E19" i="73"/>
  <c r="G15" i="73"/>
  <c r="F15" i="73"/>
  <c r="E15" i="73"/>
  <c r="G14" i="73"/>
  <c r="E14" i="73" l="1"/>
  <c r="E52" i="73" s="1"/>
  <c r="E54" i="73" s="1"/>
  <c r="F14" i="73"/>
  <c r="F32" i="73"/>
  <c r="G52" i="73"/>
  <c r="G54" i="73" s="1"/>
  <c r="F60" i="73" s="1"/>
  <c r="H60" i="73" s="1"/>
  <c r="G32" i="73"/>
  <c r="G45" i="71"/>
  <c r="F45" i="71"/>
  <c r="G43" i="71"/>
  <c r="F43" i="71"/>
  <c r="G41" i="71"/>
  <c r="F41" i="71"/>
  <c r="G39" i="71"/>
  <c r="F39" i="71"/>
  <c r="G37" i="71"/>
  <c r="F37" i="71"/>
  <c r="G35" i="71"/>
  <c r="F35" i="71"/>
  <c r="G33" i="71"/>
  <c r="F33" i="71"/>
  <c r="F32" i="71" s="1"/>
  <c r="E32" i="71"/>
  <c r="G28" i="71"/>
  <c r="F28" i="71"/>
  <c r="E28" i="71"/>
  <c r="G25" i="71"/>
  <c r="F25" i="71"/>
  <c r="E25" i="71"/>
  <c r="G19" i="71"/>
  <c r="F19" i="71"/>
  <c r="E19" i="71"/>
  <c r="G15" i="71"/>
  <c r="F15" i="71"/>
  <c r="E15" i="71"/>
  <c r="E14" i="71" s="1"/>
  <c r="E52" i="71" s="1"/>
  <c r="E54" i="71" s="1"/>
  <c r="F61" i="73" l="1"/>
  <c r="H61" i="73" s="1"/>
  <c r="F62" i="73"/>
  <c r="H62" i="73" s="1"/>
  <c r="F14" i="71"/>
  <c r="G14" i="71"/>
  <c r="G52" i="71" s="1"/>
  <c r="G54" i="71" s="1"/>
  <c r="F60" i="71" s="1"/>
  <c r="H60" i="71" s="1"/>
  <c r="G32" i="71"/>
  <c r="F59" i="73"/>
  <c r="H59" i="73" s="1"/>
  <c r="F52" i="73"/>
  <c r="F54" i="73" s="1"/>
  <c r="F52" i="71"/>
  <c r="F54" i="71" s="1"/>
  <c r="F59" i="71" l="1"/>
  <c r="H59" i="71" s="1"/>
  <c r="E60" i="73"/>
  <c r="G60" i="73" s="1"/>
  <c r="E61" i="73"/>
  <c r="G61" i="73" s="1"/>
  <c r="E59" i="73"/>
  <c r="G59" i="73" s="1"/>
  <c r="E62" i="73"/>
  <c r="G62" i="73" s="1"/>
  <c r="F62" i="71"/>
  <c r="H62" i="71" s="1"/>
  <c r="F61" i="71"/>
  <c r="H61" i="71" s="1"/>
  <c r="E62" i="71"/>
  <c r="G62" i="71" s="1"/>
  <c r="E60" i="71"/>
  <c r="G60" i="71" s="1"/>
  <c r="E61" i="71"/>
  <c r="G61" i="71" s="1"/>
  <c r="E59" i="71"/>
  <c r="G59" i="71" s="1"/>
  <c r="G46" i="69" l="1"/>
  <c r="F46" i="69"/>
  <c r="G43" i="69"/>
  <c r="F43" i="69"/>
  <c r="G41" i="69"/>
  <c r="F41" i="69"/>
  <c r="G39" i="69"/>
  <c r="F39" i="69"/>
  <c r="G37" i="69"/>
  <c r="F37" i="69"/>
  <c r="G35" i="69"/>
  <c r="F35" i="69"/>
  <c r="G33" i="69"/>
  <c r="F33" i="69"/>
  <c r="E32" i="69"/>
  <c r="G28" i="69"/>
  <c r="F28" i="69"/>
  <c r="E28" i="69"/>
  <c r="G25" i="69"/>
  <c r="F25" i="69"/>
  <c r="E25" i="69"/>
  <c r="G19" i="69"/>
  <c r="F19" i="69"/>
  <c r="E19" i="69"/>
  <c r="E14" i="69" s="1"/>
  <c r="E53" i="69" s="1"/>
  <c r="E55" i="69" s="1"/>
  <c r="G15" i="69"/>
  <c r="F15" i="69"/>
  <c r="E15" i="69"/>
  <c r="G14" i="69"/>
  <c r="G45" i="68"/>
  <c r="F45" i="68"/>
  <c r="G43" i="68"/>
  <c r="F43" i="68"/>
  <c r="G41" i="68"/>
  <c r="F41" i="68"/>
  <c r="G39" i="68"/>
  <c r="F39" i="68"/>
  <c r="G37" i="68"/>
  <c r="F37" i="68"/>
  <c r="G35" i="68"/>
  <c r="F35" i="68"/>
  <c r="G33" i="68"/>
  <c r="F33" i="68"/>
  <c r="E32" i="68"/>
  <c r="G28" i="68"/>
  <c r="F28" i="68"/>
  <c r="E28" i="68"/>
  <c r="G25" i="68"/>
  <c r="F25" i="68"/>
  <c r="E25" i="68"/>
  <c r="G19" i="68"/>
  <c r="F19" i="68"/>
  <c r="E19" i="68"/>
  <c r="E14" i="68" s="1"/>
  <c r="E52" i="68" s="1"/>
  <c r="E54" i="68" s="1"/>
  <c r="G15" i="68"/>
  <c r="F15" i="68"/>
  <c r="E15" i="68"/>
  <c r="G14" i="68"/>
  <c r="G45" i="66"/>
  <c r="F45" i="66"/>
  <c r="G43" i="66"/>
  <c r="F43" i="66"/>
  <c r="G41" i="66"/>
  <c r="F41" i="66"/>
  <c r="G39" i="66"/>
  <c r="F39" i="66"/>
  <c r="G37" i="66"/>
  <c r="F37" i="66"/>
  <c r="G35" i="66"/>
  <c r="F35" i="66"/>
  <c r="G33" i="66"/>
  <c r="G32" i="66" s="1"/>
  <c r="F33" i="66"/>
  <c r="E32" i="66"/>
  <c r="G28" i="66"/>
  <c r="F28" i="66"/>
  <c r="E28" i="66"/>
  <c r="G25" i="66"/>
  <c r="F25" i="66"/>
  <c r="E25" i="66"/>
  <c r="G19" i="66"/>
  <c r="F19" i="66"/>
  <c r="E19" i="66"/>
  <c r="G15" i="66"/>
  <c r="F15" i="66"/>
  <c r="E15" i="66"/>
  <c r="G45" i="65"/>
  <c r="F45" i="65"/>
  <c r="G43" i="65"/>
  <c r="F43" i="65"/>
  <c r="G41" i="65"/>
  <c r="F41" i="65"/>
  <c r="G39" i="65"/>
  <c r="F39" i="65"/>
  <c r="G37" i="65"/>
  <c r="F37" i="65"/>
  <c r="G35" i="65"/>
  <c r="F35" i="65"/>
  <c r="G33" i="65"/>
  <c r="G32" i="65" s="1"/>
  <c r="F33" i="65"/>
  <c r="E32" i="65"/>
  <c r="G28" i="65"/>
  <c r="F28" i="65"/>
  <c r="E28" i="65"/>
  <c r="G25" i="65"/>
  <c r="F25" i="65"/>
  <c r="E25" i="65"/>
  <c r="G19" i="65"/>
  <c r="F19" i="65"/>
  <c r="E19" i="65"/>
  <c r="G15" i="65"/>
  <c r="F15" i="65"/>
  <c r="E15" i="65"/>
  <c r="F14" i="65"/>
  <c r="G45" i="64"/>
  <c r="F45" i="64"/>
  <c r="G43" i="64"/>
  <c r="F43" i="64"/>
  <c r="G41" i="64"/>
  <c r="F41" i="64"/>
  <c r="G39" i="64"/>
  <c r="F39" i="64"/>
  <c r="G37" i="64"/>
  <c r="F37" i="64"/>
  <c r="G35" i="64"/>
  <c r="F35" i="64"/>
  <c r="G33" i="64"/>
  <c r="F33" i="64"/>
  <c r="E32" i="64"/>
  <c r="G28" i="64"/>
  <c r="F28" i="64"/>
  <c r="E28" i="64"/>
  <c r="G25" i="64"/>
  <c r="F25" i="64"/>
  <c r="E25" i="64"/>
  <c r="G19" i="64"/>
  <c r="F19" i="64"/>
  <c r="E19" i="64"/>
  <c r="E14" i="64" s="1"/>
  <c r="E52" i="64" s="1"/>
  <c r="E54" i="64" s="1"/>
  <c r="G15" i="64"/>
  <c r="F15" i="64"/>
  <c r="E15" i="64"/>
  <c r="G14" i="64"/>
  <c r="G45" i="63"/>
  <c r="F45" i="63"/>
  <c r="G43" i="63"/>
  <c r="F43" i="63"/>
  <c r="G41" i="63"/>
  <c r="F41" i="63"/>
  <c r="G39" i="63"/>
  <c r="F39" i="63"/>
  <c r="G37" i="63"/>
  <c r="F37" i="63"/>
  <c r="G35" i="63"/>
  <c r="G32" i="63" s="1"/>
  <c r="F35" i="63"/>
  <c r="G33" i="63"/>
  <c r="F33" i="63"/>
  <c r="E32" i="63"/>
  <c r="G28" i="63"/>
  <c r="F28" i="63"/>
  <c r="E28" i="63"/>
  <c r="G25" i="63"/>
  <c r="F25" i="63"/>
  <c r="E25" i="63"/>
  <c r="G19" i="63"/>
  <c r="F19" i="63"/>
  <c r="E19" i="63"/>
  <c r="E14" i="63" s="1"/>
  <c r="E52" i="63" s="1"/>
  <c r="E54" i="63" s="1"/>
  <c r="G15" i="63"/>
  <c r="F15" i="63"/>
  <c r="E15" i="63"/>
  <c r="G45" i="62"/>
  <c r="F45" i="62"/>
  <c r="G43" i="62"/>
  <c r="F43" i="62"/>
  <c r="G41" i="62"/>
  <c r="F41" i="62"/>
  <c r="G39" i="62"/>
  <c r="F39" i="62"/>
  <c r="G37" i="62"/>
  <c r="F37" i="62"/>
  <c r="G35" i="62"/>
  <c r="F35" i="62"/>
  <c r="G33" i="62"/>
  <c r="G32" i="62" s="1"/>
  <c r="F33" i="62"/>
  <c r="E32" i="62"/>
  <c r="G28" i="62"/>
  <c r="F28" i="62"/>
  <c r="E28" i="62"/>
  <c r="G25" i="62"/>
  <c r="F25" i="62"/>
  <c r="E25" i="62"/>
  <c r="G19" i="62"/>
  <c r="F19" i="62"/>
  <c r="E19" i="62"/>
  <c r="G15" i="62"/>
  <c r="F15" i="62"/>
  <c r="E15" i="62"/>
  <c r="G46" i="61"/>
  <c r="F46" i="61"/>
  <c r="G43" i="61"/>
  <c r="F43" i="61"/>
  <c r="G41" i="61"/>
  <c r="F41" i="61"/>
  <c r="G39" i="61"/>
  <c r="F39" i="61"/>
  <c r="G37" i="61"/>
  <c r="F37" i="61"/>
  <c r="G35" i="61"/>
  <c r="F35" i="61"/>
  <c r="F32" i="61" s="1"/>
  <c r="G33" i="61"/>
  <c r="G32" i="61" s="1"/>
  <c r="F33" i="61"/>
  <c r="E32" i="61"/>
  <c r="G28" i="61"/>
  <c r="F28" i="61"/>
  <c r="E28" i="61"/>
  <c r="G25" i="61"/>
  <c r="F25" i="61"/>
  <c r="F14" i="61" s="1"/>
  <c r="E25" i="61"/>
  <c r="G19" i="61"/>
  <c r="F19" i="61"/>
  <c r="E19" i="61"/>
  <c r="G15" i="61"/>
  <c r="F15" i="61"/>
  <c r="E15" i="61"/>
  <c r="F32" i="63" l="1"/>
  <c r="E14" i="62"/>
  <c r="E52" i="62" s="1"/>
  <c r="E54" i="62" s="1"/>
  <c r="G14" i="62"/>
  <c r="G52" i="62" s="1"/>
  <c r="G54" i="62" s="1"/>
  <c r="F32" i="65"/>
  <c r="E14" i="66"/>
  <c r="E52" i="66" s="1"/>
  <c r="E54" i="66" s="1"/>
  <c r="G14" i="66"/>
  <c r="F14" i="68"/>
  <c r="F14" i="62"/>
  <c r="F32" i="62"/>
  <c r="F52" i="62" s="1"/>
  <c r="F54" i="62" s="1"/>
  <c r="F14" i="63"/>
  <c r="F52" i="63" s="1"/>
  <c r="F54" i="63" s="1"/>
  <c r="F14" i="64"/>
  <c r="F32" i="64"/>
  <c r="G14" i="65"/>
  <c r="G52" i="65" s="1"/>
  <c r="G54" i="65" s="1"/>
  <c r="F60" i="65" s="1"/>
  <c r="H60" i="65" s="1"/>
  <c r="F14" i="66"/>
  <c r="F32" i="66"/>
  <c r="F32" i="68"/>
  <c r="F14" i="69"/>
  <c r="F53" i="69" s="1"/>
  <c r="F55" i="69" s="1"/>
  <c r="E62" i="69" s="1"/>
  <c r="G62" i="69" s="1"/>
  <c r="F32" i="69"/>
  <c r="G14" i="61"/>
  <c r="G53" i="61" s="1"/>
  <c r="G55" i="61" s="1"/>
  <c r="F62" i="61" s="1"/>
  <c r="H62" i="61" s="1"/>
  <c r="E14" i="61"/>
  <c r="E53" i="61" s="1"/>
  <c r="E55" i="61" s="1"/>
  <c r="G14" i="63"/>
  <c r="G52" i="63" s="1"/>
  <c r="G54" i="63" s="1"/>
  <c r="G32" i="64"/>
  <c r="E14" i="65"/>
  <c r="E52" i="65" s="1"/>
  <c r="E54" i="65" s="1"/>
  <c r="G32" i="68"/>
  <c r="G52" i="68" s="1"/>
  <c r="G54" i="68" s="1"/>
  <c r="G32" i="69"/>
  <c r="G53" i="69" s="1"/>
  <c r="G55" i="69" s="1"/>
  <c r="E61" i="69"/>
  <c r="G61" i="69" s="1"/>
  <c r="F62" i="63"/>
  <c r="H62" i="63" s="1"/>
  <c r="F60" i="63"/>
  <c r="H60" i="63" s="1"/>
  <c r="F61" i="63"/>
  <c r="H61" i="63" s="1"/>
  <c r="F59" i="63"/>
  <c r="H59" i="63" s="1"/>
  <c r="G52" i="64"/>
  <c r="G54" i="64" s="1"/>
  <c r="E62" i="63"/>
  <c r="G62" i="63" s="1"/>
  <c r="E60" i="63"/>
  <c r="G60" i="63" s="1"/>
  <c r="E61" i="63"/>
  <c r="G61" i="63" s="1"/>
  <c r="E59" i="63"/>
  <c r="G59" i="63" s="1"/>
  <c r="G52" i="66"/>
  <c r="G54" i="66" s="1"/>
  <c r="F63" i="61"/>
  <c r="H63" i="61" s="1"/>
  <c r="F61" i="61"/>
  <c r="H61" i="61" s="1"/>
  <c r="F52" i="64"/>
  <c r="F54" i="64" s="1"/>
  <c r="F62" i="65"/>
  <c r="H62" i="65" s="1"/>
  <c r="F52" i="66"/>
  <c r="F54" i="66" s="1"/>
  <c r="F62" i="62"/>
  <c r="H62" i="62" s="1"/>
  <c r="F61" i="62"/>
  <c r="H61" i="62" s="1"/>
  <c r="F59" i="62"/>
  <c r="H59" i="62" s="1"/>
  <c r="F60" i="62"/>
  <c r="H60" i="62" s="1"/>
  <c r="F53" i="61"/>
  <c r="F55" i="61" s="1"/>
  <c r="F52" i="65"/>
  <c r="F54" i="65" s="1"/>
  <c r="F62" i="68" l="1"/>
  <c r="H62" i="68" s="1"/>
  <c r="F59" i="68"/>
  <c r="H59" i="68" s="1"/>
  <c r="F60" i="68"/>
  <c r="H60" i="68" s="1"/>
  <c r="F61" i="68"/>
  <c r="H61" i="68" s="1"/>
  <c r="E63" i="69"/>
  <c r="G63" i="69" s="1"/>
  <c r="F61" i="65"/>
  <c r="H61" i="65" s="1"/>
  <c r="F60" i="61"/>
  <c r="H60" i="61" s="1"/>
  <c r="E60" i="69"/>
  <c r="G60" i="69" s="1"/>
  <c r="F52" i="68"/>
  <c r="F54" i="68" s="1"/>
  <c r="F59" i="65"/>
  <c r="H59" i="65" s="1"/>
  <c r="F63" i="69"/>
  <c r="H63" i="69" s="1"/>
  <c r="F61" i="69"/>
  <c r="H61" i="69" s="1"/>
  <c r="F62" i="69"/>
  <c r="H62" i="69" s="1"/>
  <c r="F60" i="69"/>
  <c r="H60" i="69" s="1"/>
  <c r="E61" i="65"/>
  <c r="G61" i="65" s="1"/>
  <c r="E59" i="65"/>
  <c r="G59" i="65" s="1"/>
  <c r="E62" i="65"/>
  <c r="G62" i="65" s="1"/>
  <c r="E60" i="65"/>
  <c r="G60" i="65" s="1"/>
  <c r="F59" i="64"/>
  <c r="H59" i="64" s="1"/>
  <c r="F62" i="64"/>
  <c r="H62" i="64" s="1"/>
  <c r="F60" i="64"/>
  <c r="H60" i="64" s="1"/>
  <c r="F61" i="64"/>
  <c r="H61" i="64" s="1"/>
  <c r="E62" i="64"/>
  <c r="G62" i="64" s="1"/>
  <c r="E60" i="64"/>
  <c r="G60" i="64" s="1"/>
  <c r="E61" i="64"/>
  <c r="G61" i="64" s="1"/>
  <c r="E59" i="64"/>
  <c r="G59" i="64" s="1"/>
  <c r="F61" i="66"/>
  <c r="H61" i="66" s="1"/>
  <c r="F59" i="66"/>
  <c r="H59" i="66" s="1"/>
  <c r="F60" i="66"/>
  <c r="H60" i="66" s="1"/>
  <c r="F62" i="66"/>
  <c r="H62" i="66" s="1"/>
  <c r="E61" i="62"/>
  <c r="G61" i="62" s="1"/>
  <c r="E59" i="62"/>
  <c r="G59" i="62" s="1"/>
  <c r="E62" i="62"/>
  <c r="G62" i="62" s="1"/>
  <c r="E60" i="62"/>
  <c r="G60" i="62" s="1"/>
  <c r="E62" i="61"/>
  <c r="G62" i="61" s="1"/>
  <c r="E60" i="61"/>
  <c r="G60" i="61" s="1"/>
  <c r="E63" i="61"/>
  <c r="G63" i="61" s="1"/>
  <c r="E61" i="61"/>
  <c r="G61" i="61" s="1"/>
  <c r="E61" i="66"/>
  <c r="G61" i="66" s="1"/>
  <c r="E59" i="66"/>
  <c r="G59" i="66" s="1"/>
  <c r="E62" i="66"/>
  <c r="G62" i="66" s="1"/>
  <c r="E60" i="66"/>
  <c r="G60" i="66" s="1"/>
  <c r="E61" i="68" l="1"/>
  <c r="G61" i="68" s="1"/>
  <c r="E59" i="68"/>
  <c r="G59" i="68" s="1"/>
  <c r="E62" i="68"/>
  <c r="G62" i="68" s="1"/>
  <c r="E60" i="68"/>
  <c r="G60" i="68" s="1"/>
  <c r="G46" i="56"/>
  <c r="F46" i="56"/>
  <c r="G43" i="56"/>
  <c r="F43" i="56"/>
  <c r="G41" i="56"/>
  <c r="F41" i="56"/>
  <c r="G39" i="56"/>
  <c r="F39" i="56"/>
  <c r="G37" i="56"/>
  <c r="F37" i="56"/>
  <c r="G35" i="56"/>
  <c r="F35" i="56"/>
  <c r="G33" i="56"/>
  <c r="F33" i="56"/>
  <c r="E32" i="56"/>
  <c r="G28" i="56"/>
  <c r="F28" i="56"/>
  <c r="E28" i="56"/>
  <c r="G25" i="56"/>
  <c r="F25" i="56"/>
  <c r="E25" i="56"/>
  <c r="G19" i="56"/>
  <c r="F19" i="56"/>
  <c r="E19" i="56"/>
  <c r="G15" i="56"/>
  <c r="F15" i="56"/>
  <c r="E15" i="56"/>
  <c r="G32" i="56" l="1"/>
  <c r="E14" i="56"/>
  <c r="E53" i="56" s="1"/>
  <c r="E55" i="56" s="1"/>
  <c r="F32" i="56"/>
  <c r="F14" i="56"/>
  <c r="G14" i="56"/>
  <c r="G53" i="56" l="1"/>
  <c r="G55" i="56" s="1"/>
  <c r="F60" i="56" s="1"/>
  <c r="H60" i="56" s="1"/>
  <c r="F53" i="56"/>
  <c r="F55" i="56" s="1"/>
  <c r="E63" i="56"/>
  <c r="G63" i="56" s="1"/>
  <c r="E62" i="56"/>
  <c r="G62" i="56" s="1"/>
  <c r="E61" i="56"/>
  <c r="G61" i="56" s="1"/>
  <c r="E60" i="56"/>
  <c r="G60" i="56" s="1"/>
  <c r="F62" i="56" l="1"/>
  <c r="H62" i="56" s="1"/>
  <c r="F63" i="56"/>
  <c r="H63" i="56" s="1"/>
  <c r="F61" i="56"/>
  <c r="H61" i="56" s="1"/>
  <c r="G45" i="37" l="1"/>
  <c r="F45" i="37"/>
  <c r="G43" i="37"/>
  <c r="F43" i="37"/>
  <c r="G41" i="37"/>
  <c r="F41" i="37"/>
  <c r="G39" i="37"/>
  <c r="F39" i="37"/>
  <c r="G37" i="37"/>
  <c r="F37" i="37"/>
  <c r="G35" i="37"/>
  <c r="F35" i="37"/>
  <c r="G33" i="37"/>
  <c r="F33" i="37"/>
  <c r="E32" i="37"/>
  <c r="G28" i="37"/>
  <c r="F28" i="37"/>
  <c r="E28" i="37"/>
  <c r="G25" i="37"/>
  <c r="F25" i="37"/>
  <c r="E25" i="37"/>
  <c r="G19" i="37"/>
  <c r="F19" i="37"/>
  <c r="E19" i="37"/>
  <c r="G15" i="37"/>
  <c r="F15" i="37"/>
  <c r="E15" i="37"/>
  <c r="G46" i="32"/>
  <c r="F46" i="32"/>
  <c r="G43" i="32"/>
  <c r="F43" i="32"/>
  <c r="G41" i="32"/>
  <c r="F41" i="32"/>
  <c r="G39" i="32"/>
  <c r="F39" i="32"/>
  <c r="G37" i="32"/>
  <c r="F37" i="32"/>
  <c r="G35" i="32"/>
  <c r="F35" i="32"/>
  <c r="G33" i="32"/>
  <c r="F33" i="32"/>
  <c r="E32" i="32"/>
  <c r="G28" i="32"/>
  <c r="F28" i="32"/>
  <c r="E28" i="32"/>
  <c r="G25" i="32"/>
  <c r="F25" i="32"/>
  <c r="E25" i="32"/>
  <c r="G19" i="32"/>
  <c r="F19" i="32"/>
  <c r="E19" i="32"/>
  <c r="G15" i="32"/>
  <c r="F15" i="32"/>
  <c r="E15" i="32"/>
  <c r="G46" i="31"/>
  <c r="F46" i="31"/>
  <c r="G43" i="31"/>
  <c r="F43" i="31"/>
  <c r="G41" i="31"/>
  <c r="F41" i="31"/>
  <c r="G39" i="31"/>
  <c r="F39" i="31"/>
  <c r="G37" i="31"/>
  <c r="F37" i="31"/>
  <c r="G35" i="31"/>
  <c r="F35" i="31"/>
  <c r="G33" i="31"/>
  <c r="F33" i="31"/>
  <c r="E32" i="31"/>
  <c r="G28" i="31"/>
  <c r="F28" i="31"/>
  <c r="E28" i="31"/>
  <c r="G25" i="31"/>
  <c r="F25" i="31"/>
  <c r="E25" i="31"/>
  <c r="G19" i="31"/>
  <c r="F19" i="31"/>
  <c r="E19" i="31"/>
  <c r="G15" i="31"/>
  <c r="F15" i="31"/>
  <c r="E15" i="31"/>
  <c r="F32" i="31" l="1"/>
  <c r="G14" i="32"/>
  <c r="G32" i="32"/>
  <c r="G14" i="37"/>
  <c r="G14" i="31"/>
  <c r="E14" i="37"/>
  <c r="E52" i="37" s="1"/>
  <c r="E54" i="37" s="1"/>
  <c r="G32" i="31"/>
  <c r="E14" i="31"/>
  <c r="E53" i="31" s="1"/>
  <c r="E55" i="31" s="1"/>
  <c r="F14" i="31"/>
  <c r="F32" i="32"/>
  <c r="F14" i="37"/>
  <c r="F32" i="37"/>
  <c r="F52" i="37" s="1"/>
  <c r="F54" i="37" s="1"/>
  <c r="E14" i="32"/>
  <c r="E53" i="32" s="1"/>
  <c r="E55" i="32" s="1"/>
  <c r="F14" i="32"/>
  <c r="G32" i="37"/>
  <c r="F53" i="31" l="1"/>
  <c r="F55" i="31" s="1"/>
  <c r="E62" i="31" s="1"/>
  <c r="G62" i="31" s="1"/>
  <c r="G53" i="32"/>
  <c r="G55" i="32" s="1"/>
  <c r="G52" i="37"/>
  <c r="G54" i="37" s="1"/>
  <c r="F62" i="37" s="1"/>
  <c r="H62" i="37" s="1"/>
  <c r="F63" i="32"/>
  <c r="H63" i="32" s="1"/>
  <c r="F62" i="32"/>
  <c r="H62" i="32" s="1"/>
  <c r="F61" i="32"/>
  <c r="H61" i="32" s="1"/>
  <c r="F60" i="32"/>
  <c r="H60" i="32" s="1"/>
  <c r="F53" i="32"/>
  <c r="F55" i="32" s="1"/>
  <c r="E62" i="32" s="1"/>
  <c r="G62" i="32" s="1"/>
  <c r="G53" i="31"/>
  <c r="G55" i="31" s="1"/>
  <c r="F61" i="37"/>
  <c r="H61" i="37" s="1"/>
  <c r="F59" i="37"/>
  <c r="H59" i="37" s="1"/>
  <c r="F60" i="37"/>
  <c r="H60" i="37" s="1"/>
  <c r="E62" i="37"/>
  <c r="G62" i="37" s="1"/>
  <c r="E61" i="37"/>
  <c r="G61" i="37" s="1"/>
  <c r="E59" i="37"/>
  <c r="G59" i="37" s="1"/>
  <c r="E60" i="37"/>
  <c r="G60" i="37" s="1"/>
  <c r="E61" i="31" l="1"/>
  <c r="G61" i="31" s="1"/>
  <c r="E63" i="31"/>
  <c r="G63" i="31" s="1"/>
  <c r="E60" i="31"/>
  <c r="G60" i="31" s="1"/>
  <c r="E61" i="32"/>
  <c r="G61" i="32" s="1"/>
  <c r="E63" i="32"/>
  <c r="G63" i="32" s="1"/>
  <c r="E60" i="32"/>
  <c r="G60" i="32" s="1"/>
  <c r="F60" i="31"/>
  <c r="H60" i="31" s="1"/>
  <c r="F63" i="31"/>
  <c r="H63" i="31" s="1"/>
  <c r="F61" i="31"/>
  <c r="H61" i="31" s="1"/>
  <c r="F62" i="31"/>
  <c r="H62" i="31" s="1"/>
</calcChain>
</file>

<file path=xl/sharedStrings.xml><?xml version="1.0" encoding="utf-8"?>
<sst xmlns="http://schemas.openxmlformats.org/spreadsheetml/2006/main" count="2967" uniqueCount="241">
  <si>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</si>
  <si>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</si>
  <si>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</si>
  <si>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</si>
  <si>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</si>
  <si>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</si>
  <si>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</si>
  <si>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</si>
  <si>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</si>
  <si>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</si>
  <si>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</si>
  <si>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</si>
  <si>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</si>
  <si>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</si>
  <si>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</si>
  <si>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</si>
  <si>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</si>
  <si>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</si>
  <si>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</si>
  <si>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</si>
  <si>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</si>
  <si>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</si>
  <si>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</si>
  <si>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</si>
  <si>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</si>
  <si>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</si>
  <si>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</si>
  <si>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</si>
  <si>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</si>
  <si>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</si>
  <si>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</si>
  <si>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</si>
  <si>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</si>
  <si>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</si>
  <si>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</si>
  <si>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</si>
  <si>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</si>
  <si>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</si>
  <si>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</si>
  <si>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</si>
  <si>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</si>
  <si>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</si>
  <si>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</si>
  <si>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</si>
  <si>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</si>
  <si>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</si>
  <si>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</si>
  <si>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</si>
  <si>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</si>
  <si>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</si>
  <si>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</si>
  <si>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</si>
  <si>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</si>
  <si>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</si>
  <si>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</si>
  <si>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</si>
  <si>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</si>
  <si>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</si>
  <si>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</si>
  <si>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</si>
  <si>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</si>
  <si>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</si>
  <si>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</si>
  <si>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</si>
  <si>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</si>
  <si>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</si>
  <si>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</si>
  <si>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</si>
  <si>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</si>
  <si>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</si>
  <si>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</si>
  <si>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</si>
  <si>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</si>
  <si>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</si>
  <si>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</si>
  <si>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</si>
  <si>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</si>
  <si>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</si>
  <si>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</si>
  <si>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</si>
  <si>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</si>
  <si>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</si>
  <si>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</si>
  <si>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</si>
  <si>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</si>
  <si>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</si>
  <si>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</si>
  <si>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</si>
  <si>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</si>
  <si>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</si>
  <si>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</si>
  <si>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</si>
  <si>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</si>
  <si>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</si>
  <si>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</si>
  <si>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</si>
  <si>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</si>
  <si>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</si>
  <si>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</si>
  <si>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</si>
  <si>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</si>
  <si>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</si>
  <si>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</si>
  <si>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</si>
  <si>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</si>
  <si>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</si>
  <si>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</si>
  <si>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</si>
  <si>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</si>
  <si>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</si>
  <si>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</si>
  <si>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</si>
  <si>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</si>
  <si>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</si>
  <si>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Vũ Thị Thái Linh</t>
  </si>
  <si>
    <r>
      <t>Đơn vị công tác</t>
    </r>
    <r>
      <rPr>
        <b/>
        <i/>
        <sz val="12"/>
        <color indexed="8"/>
        <rFont val="Times New Roman"/>
        <family val="1"/>
      </rPr>
      <t xml:space="preserve"> (phòng, khoa…): Công nghệ thông tin</t>
    </r>
  </si>
  <si>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</si>
  <si>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</si>
  <si>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</si>
  <si>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</si>
  <si>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</si>
  <si>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Chức vụ: Trưởng Bộ Môn</t>
  </si>
  <si>
    <t>Đơn vị công tác (phòng, khoa…): Khoa CNTT</t>
  </si>
  <si>
    <t>Mã số CBCCVC: 11100071847</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</si>
  <si>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</si>
  <si>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</si>
  <si>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</si>
  <si>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</si>
  <si>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</si>
  <si>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</si>
  <si>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</si>
  <si>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r>
      <t>Đơn vị công tác</t>
    </r>
    <r>
      <rPr>
        <b/>
        <i/>
        <sz val="12"/>
        <color indexed="8"/>
        <rFont val="Times New Roman"/>
        <family val="1"/>
      </rPr>
      <t xml:space="preserve"> (phòng, khoa…): Khoa Công nghệ thông tin</t>
    </r>
  </si>
  <si>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</si>
  <si>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</si>
  <si>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</si>
  <si>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</si>
  <si>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</si>
  <si>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</si>
  <si>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</si>
  <si>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</si>
  <si>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 xml:space="preserve">Họ và tên: Mai Chiếm Tuấn </t>
  </si>
  <si>
    <t>Họ và tên: Nguyễn Nguyên Hoàng Ngọc Quyên</t>
  </si>
  <si>
    <t>11100067215</t>
  </si>
  <si>
    <t>Họ và tên: Đỗ Thị Hải Yến</t>
  </si>
  <si>
    <r>
      <t>Đơn vị công tác</t>
    </r>
    <r>
      <rPr>
        <b/>
        <i/>
        <sz val="12"/>
        <color indexed="8"/>
        <rFont val="Times New Roman"/>
        <family val="1"/>
      </rPr>
      <t xml:space="preserve"> (phòng, khoa…): CNTT</t>
    </r>
  </si>
  <si>
    <t>Họ và tên: Trần Vĩnh Xuyên</t>
  </si>
  <si>
    <t>Mã số CBCCVC: 21000001100</t>
  </si>
  <si>
    <t>Tp.HCM, ngày…… tháng …… năm 2020</t>
  </si>
  <si>
    <t xml:space="preserve">                Trần Vĩnh Xuyên</t>
  </si>
  <si>
    <t xml:space="preserve">                   Nguyễn Vân Giang</t>
  </si>
  <si>
    <t xml:space="preserve">                     Vũ Thị Thái Linh</t>
  </si>
  <si>
    <t>Hồ Ngọc Chi</t>
  </si>
  <si>
    <t xml:space="preserve">            Trần Việt Khánh</t>
  </si>
  <si>
    <t xml:space="preserve">             Nguyễn Cao Phong</t>
  </si>
  <si>
    <t xml:space="preserve">              Nguyễn Sanh Cường</t>
  </si>
  <si>
    <t xml:space="preserve">                    Mai Chiếm Tuấn </t>
  </si>
  <si>
    <t xml:space="preserve">                Nguyễn Nguyên Hoàng Ngọc Quyên</t>
  </si>
  <si>
    <t xml:space="preserve">               Đỗ Thị Hải Yến</t>
  </si>
  <si>
    <t>BÁO CÁO TỰ ĐÁNH GIÁ KẾT QUẢ CÔNG TÁC CỦA CÁ NHÂN
Kỳ đánh giá:  Quý 2/2020</t>
  </si>
  <si>
    <t>Tp.HCM, ngày 18 tháng 06 năm 2020</t>
  </si>
  <si>
    <t>BÁO CÁO TỰ ĐÁNH GIÁ KẾT QUẢ CÔNG TÁC CỦA CÁ NHÂN
Kỳ đánh giá:  Quý 3/2020</t>
  </si>
  <si>
    <t>Tp.HCM, ngày 18 tháng 09 năm 2020</t>
  </si>
  <si>
    <t>Tp.HCM, ngày…… tháng …… năm 2021</t>
  </si>
  <si>
    <t>Họ và tên: Nguyễn Văn Danh</t>
  </si>
  <si>
    <t>Quyết định bổ nhiệm Tổ trưởng bộ môn 05/11/2020</t>
  </si>
  <si>
    <t>Mã số CBCCVC:11100119656</t>
  </si>
  <si>
    <t>Xây dựng chương trình , GDTX. Đăng bài hội thảo COSS 2020; Tham gia hội giảng cấp TP; Tham gia huấn luyện Olympic</t>
  </si>
  <si>
    <t xml:space="preserve">                   NGUYỄN VĂN DANH</t>
  </si>
  <si>
    <t>Mã số CBCCVC:11100000727</t>
  </si>
  <si>
    <t>Ôn thi Olympic Tin Học</t>
  </si>
  <si>
    <t>Họ và tên: Nguyễn Văn Minh</t>
  </si>
  <si>
    <r>
      <t>Đơn vị công tác</t>
    </r>
    <r>
      <rPr>
        <b/>
        <i/>
        <sz val="12"/>
        <color indexed="8"/>
        <rFont val="Times New Roman"/>
        <family val="1"/>
      </rPr>
      <t xml:space="preserve"> (phòng, khoa…): Khoa Công nghệ thông tin.</t>
    </r>
  </si>
  <si>
    <t>Mã số CBCCVC: 11100096301</t>
  </si>
  <si>
    <t xml:space="preserve">                  Nguyễn Văn Minh</t>
  </si>
  <si>
    <t xml:space="preserve">                  Vũ Thị Thái Linh</t>
  </si>
  <si>
    <t>Họ và tên: Nguyễn Thị Khánh Thư</t>
  </si>
  <si>
    <t xml:space="preserve">               Nguyễn Thị Khánh Thư</t>
  </si>
  <si>
    <t>Họ và tên: Nguyễn Thị Thủy</t>
  </si>
  <si>
    <t xml:space="preserve">               Nguyễn Thị Thủy</t>
  </si>
  <si>
    <t>Họ và tên: Nguyễn Thị Thu Hồng</t>
  </si>
  <si>
    <t xml:space="preserve">             Nguyễn Thị Thu Hồng</t>
  </si>
  <si>
    <t>Họ và tên: Lê Hồng Thái</t>
  </si>
  <si>
    <t xml:space="preserve">           Lê Hồng Thái</t>
  </si>
  <si>
    <t>Họ và tên: Nguyễn Khoa</t>
  </si>
  <si>
    <t>Mã số CBCCVC: 11100000802</t>
  </si>
  <si>
    <t xml:space="preserve">             Nguyễn Khoa</t>
  </si>
  <si>
    <t>Họ và tên: HỒ NGỌC CHI</t>
  </si>
  <si>
    <t>Chức vụ: Phó khoa</t>
  </si>
  <si>
    <t>Họ và tên: Huỳnh Quốc Dũng</t>
  </si>
  <si>
    <t>Mã số CBCCVC: 81000000898</t>
  </si>
  <si>
    <t xml:space="preserve">                        Huỳnh Quốc Dũng</t>
  </si>
  <si>
    <t>Tp.HCM, ngày 25 tháng 03 năm 2021</t>
  </si>
  <si>
    <t>Họ và tên: ĐỖ TUẤN VIỆT</t>
  </si>
  <si>
    <r>
      <t>Đơn vị công tác:</t>
    </r>
    <r>
      <rPr>
        <b/>
        <i/>
        <sz val="12"/>
        <color indexed="8"/>
        <rFont val="Times New Roman"/>
        <family val="1"/>
      </rPr>
      <t>Khoa Công nghệ thông tin</t>
    </r>
  </si>
  <si>
    <t>Mã số CBCCVC: 11100082715</t>
  </si>
  <si>
    <t>Có trên 20% nhiệm vụ hoàn thành vượt tiến độ, có chất lượng và hiệu quả (Nếu không có trên 20% nhiệm vụ hoàn thành vượt tiến độ, có chất lượng và hiệu quả thì không có điểm; Không chia nhỏ thành các tỉ lệ thấp hơn; Chỉ đánh giá một mức là 8 điểm hoặc không có điểm)</t>
  </si>
  <si>
    <t>Tham gia đầy đủ các buổi hội họp do Trường, Khoa và Tổ bộ môn tổ chức. Hỗ trợ Khoa dọn dẹp, vệ sinh, làm lại hệ thống mạng sau khi sửa chữa lại VPKhoa. Tham gia hưởng ứng  đầy đủ các cuộc thi, vận động đóng góp do Công đoàn trường phát động.</t>
  </si>
  <si>
    <t xml:space="preserve">                ĐỖ TUẤN VIỆT</t>
  </si>
  <si>
    <t>Họ và tên: NGUYỄN VĂN ĐÔN</t>
  </si>
  <si>
    <t>Mã số CBCCVC: 11100109469</t>
  </si>
  <si>
    <t xml:space="preserve">                   NGUYỄN VĂN ĐÔN</t>
  </si>
  <si>
    <t>Tp.HCM, ngày…… tháng …… năm 202</t>
  </si>
  <si>
    <t>Họ và tên: LÊ QUÝ HƯNG QUỐC</t>
  </si>
  <si>
    <t>Chức vụ: Tổ trưởng công đoàn</t>
  </si>
  <si>
    <t>Mã số CBCCVC: 11100082723</t>
  </si>
  <si>
    <t>Tham gia học lớp trung cấp chính trị</t>
  </si>
  <si>
    <t xml:space="preserve">             LÊ QUÝ HƯNG QUỐC</t>
  </si>
  <si>
    <t>Họ và tên: DƯƠNG NGỌC VỌNG</t>
  </si>
  <si>
    <t>Mã số CBCCVC: 11100083259</t>
  </si>
  <si>
    <t xml:space="preserve">            DƯƠNG NGỌC VỌNG</t>
  </si>
  <si>
    <t>Họ và tên: Bùi Văn Dũng</t>
  </si>
  <si>
    <t>Mã số CBCCVC: 11100096278</t>
  </si>
  <si>
    <t xml:space="preserve">            Bùi Văn Dũng</t>
  </si>
  <si>
    <t>Họ và tên: Đặng Ngọc Đoàn</t>
  </si>
  <si>
    <t>Mã số CBCCVC: 11100096269</t>
  </si>
  <si>
    <t xml:space="preserve">               Đặng Ngọc Đoàn</t>
  </si>
  <si>
    <t>Họ và tên: NGUYỄN NGỌC TUYÊN</t>
  </si>
  <si>
    <t>Mã số CBCCVC: 21000001128</t>
  </si>
  <si>
    <t xml:space="preserve">                NGUYỄN NGỌC TUYÊN</t>
  </si>
  <si>
    <t>Tham quan doanh nghiệp</t>
  </si>
  <si>
    <t xml:space="preserve">Sửa tập tuyển sinh, bandroll tuyển sinh, background live stream </t>
  </si>
  <si>
    <t>Nghỉ vào 01/06/2021</t>
  </si>
  <si>
    <t>BÁO CÁO TỰ ĐÁNH GIÁ KẾT QUẢ CÔNG TÁC CỦA CÁ NHÂN
Kỳ đánh giá:  Quý 2/2021</t>
  </si>
  <si>
    <t>Tp.HCM, ngày 25 tháng 06 năm 2021</t>
  </si>
  <si>
    <t>Ôn thi HS giỏi nghề</t>
  </si>
  <si>
    <t>Trần Vĩnh Xuyên</t>
  </si>
  <si>
    <t>Tp.HCM, ngày 25 tháng 06 năm 2020</t>
  </si>
  <si>
    <t>Tp.HCM, ngày  tháng .. năm 2021</t>
  </si>
  <si>
    <t>Tp.HCM, ngày ... tháng …. năm 2021</t>
  </si>
  <si>
    <t>Tp.HCM, ngày 25 tháng 06  năm 2021</t>
  </si>
  <si>
    <t>Tp.HCM, ngày …. tháng ….. năm 2021</t>
  </si>
  <si>
    <t>Tp.HCM, ngày ... tháng … năm 2021</t>
  </si>
  <si>
    <t>Tp.HCM, ngày 25 tháng 6 năm 2021</t>
  </si>
  <si>
    <t>Tp.HCM, ngày ….  tháng …. năm 2021</t>
  </si>
  <si>
    <t>Tp.HCM, ngày …. tháng …. năm 2021</t>
  </si>
  <si>
    <t>Tp.HCM, ngày 26 tháng 05 năm 2021</t>
  </si>
  <si>
    <r>
      <t xml:space="preserve">Tiêu chí 1: Ý thức tổ chức kỷ luật, phẩm chất đạo đức </t>
    </r>
    <r>
      <rPr>
        <sz val="13"/>
        <rFont val="Times New Roman"/>
        <family val="1"/>
      </rPr>
      <t xml:space="preserve">(Ở từng tiêu chí </t>
    </r>
    <r>
      <rPr>
        <b/>
        <sz val="13"/>
        <rFont val="Times New Roman"/>
        <family val="1"/>
      </rPr>
      <t>trừ 01 điểm/lần vi phạm</t>
    </r>
    <r>
      <rPr>
        <sz val="13"/>
        <rFont val="Times New Roman"/>
        <family val="1"/>
      </rPr>
      <t xml:space="preserve">. Trường hợp đã trừ hết số điểm của tiêu chí nhưng tiếp tục vi phạm thì trừ bổ sung vào tổng số điểm đạt được trước khi phân loại) </t>
    </r>
  </si>
  <si>
    <r>
      <t xml:space="preserve">Có trên 20% nhiệm vụ hoàn thành vượt tiến độ, có chất lượng và hiệu quả </t>
    </r>
    <r>
      <rPr>
        <i/>
        <sz val="13"/>
        <rFont val="Times New Roman"/>
        <family val="1"/>
      </rPr>
      <t xml:space="preserve">(Nếu không có trên 20% nhiệm vụ hoàn thành vượt tiến độ, có chất lượng và hiệu quả thì không có điểm; Không chia nhỏ thành các tỉ lệ thấp hơn; </t>
    </r>
    <r>
      <rPr>
        <b/>
        <i/>
        <sz val="13"/>
        <rFont val="Times New Roman"/>
        <family val="1"/>
      </rPr>
      <t>Chỉ đánh giá một mức là 8 điểm hoặc không có điểm</t>
    </r>
    <r>
      <rPr>
        <i/>
        <sz val="13"/>
        <rFont val="Times New Roman"/>
        <family val="1"/>
      </rPr>
      <t>)</t>
    </r>
  </si>
  <si>
    <r>
      <t xml:space="preserve">Tiêu chí 3: Kết quả thực hiện chức trách, nhiệm vụ được giao </t>
    </r>
    <r>
      <rPr>
        <i/>
        <sz val="13"/>
        <rFont val="Times New Roman"/>
        <family val="1"/>
      </rPr>
      <t xml:space="preserve">(chỉ điền vào </t>
    </r>
    <r>
      <rPr>
        <b/>
        <i/>
        <sz val="13"/>
        <rFont val="Times New Roman"/>
        <family val="1"/>
      </rPr>
      <t>01 dòng</t>
    </r>
    <r>
      <rPr>
        <i/>
        <sz val="13"/>
        <rFont val="Times New Roman"/>
        <family val="1"/>
      </rPr>
      <t xml:space="preserve"> </t>
    </r>
    <r>
      <rPr>
        <b/>
        <i/>
        <sz val="13"/>
        <rFont val="Times New Roman"/>
        <family val="1"/>
      </rPr>
      <t>duy nhất</t>
    </r>
    <r>
      <rPr>
        <i/>
        <sz val="13"/>
        <rFont val="Times New Roman"/>
        <family val="1"/>
      </rPr>
      <t xml:space="preserve"> trong số các dòng bên dưới)</t>
    </r>
  </si>
  <si>
    <r>
      <t>TỔNG SỐ ĐIỂM CHÍNH THỨC (*)
(</t>
    </r>
    <r>
      <rPr>
        <i/>
        <sz val="13"/>
        <rFont val="Times New Roman"/>
        <family val="1"/>
      </rPr>
      <t>Tổng số điểm đạt được - Số điểm bị trừ bổ sung)</t>
    </r>
  </si>
  <si>
    <t>BÁO CÁO TỰ ĐÁNH GIÁ KẾT QUẢ CÔNG TÁC CỦA CÁ NHÂN
Kỳ đánh giá:  Quý 3/2021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</si>
</sst>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3"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3"/>
      <color indexed="10"/>
      <name val="Times New Roman"/>
      <family val="1"/>
    </font>
    <font>
      <b/>
      <sz val="11"/>
      <color indexed="8"/>
      <name val="Times New Roman"/>
      <family val="1"/>
    </font>
    <font>
      <b/>
      <sz val="13"/>
      <color rgb="FF000000"/>
      <name val="Times New Roman"/>
      <family val="1"/>
    </font>
    <font>
      <b/>
      <sz val="12"/>
      <color rgb="FFFF0000"/>
      <name val="Times New Roman"/>
      <family val="1"/>
    </font>
    <font>
      <b/>
      <sz val="10"/>
      <color indexed="8"/>
      <name val="Times New Roman"/>
      <family val="1"/>
    </font>
    <font>
      <b/>
      <sz val="13"/>
      <color rgb="FFFF0000"/>
      <name val="Times New Roman"/>
      <family val="1"/>
    </font>
    <font>
      <sz val="11"/>
      <color indexed="8"/>
      <name val="Times New Roman"/>
      <family val="1"/>
    </font>
    <font>
      <sz val="12"/>
      <name val="Times New Roman"/>
      <family val="1"/>
    </font>
    <font>
      <b/>
      <sz val="13"/>
      <name val="Times New Roman"/>
      <family val="1"/>
    </font>
    <font>
      <b/>
      <sz val="13.5"/>
      <name val="Times New Roman"/>
      <family val="1"/>
    </font>
    <font>
      <b/>
      <sz val="12"/>
      <name val="Times New Roman"/>
      <family val="1"/>
    </font>
    <font>
      <i/>
      <sz val="9"/>
      <name val="Times New Roman"/>
      <family val="1"/>
    </font>
    <font>
      <b/>
      <i/>
      <sz val="13"/>
      <name val="Times New Roman"/>
      <family val="1"/>
    </font>
    <font>
      <i/>
      <sz val="12"/>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74">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0" fillId="0" borderId="0" xfId="0" applyFont="1" applyFill="1" applyAlignment="1" applyProtection="1">
      <alignment horizontal="left" vertical="center" wrapText="1"/>
      <protection locked="0"/>
    </xf>
    <xf numFmtId="1" fontId="7" fillId="0" borderId="0" xfId="0" applyNumberFormat="1" applyFont="1" applyFill="1" applyAlignment="1" applyProtection="1">
      <alignment horizontal="left" vertical="center" wrapText="1"/>
      <protection locked="0"/>
    </xf>
    <xf numFmtId="0" fontId="31" fillId="0" borderId="0" xfId="0" applyNumberFormat="1" applyFont="1" applyFill="1" applyBorder="1" applyAlignment="1" applyProtection="1">
      <alignment horizontal="right"/>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2"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8" fillId="0" borderId="0" xfId="0" applyFont="1" applyFill="1" applyAlignment="1" applyProtection="1">
      <alignment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justify" vertical="justify" wrapText="1"/>
      <protection locked="0"/>
    </xf>
    <xf numFmtId="0" fontId="7"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4" fontId="34" fillId="0" borderId="1" xfId="0" applyNumberFormat="1"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protection locked="0"/>
    </xf>
    <xf numFmtId="0" fontId="35" fillId="0" borderId="1" xfId="0" applyFont="1" applyFill="1" applyBorder="1" applyAlignment="1" applyProtection="1">
      <alignment horizontal="center" vertical="center" wrapText="1"/>
      <protection locked="0"/>
    </xf>
    <xf numFmtId="0" fontId="16" fillId="0" borderId="0"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30" fillId="0" borderId="0" xfId="0" applyFont="1" applyFill="1" applyAlignment="1" applyProtection="1">
      <alignment horizontal="center" vertical="top"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xf numFmtId="0" fontId="36" fillId="0" borderId="0" xfId="0" applyFont="1" applyFill="1" applyAlignment="1" applyProtection="1">
      <alignment horizontal="left" vertical="center" wrapText="1"/>
      <protection locked="0"/>
    </xf>
    <xf numFmtId="0" fontId="36" fillId="0" borderId="0" xfId="0" applyFont="1" applyFill="1" applyAlignment="1" applyProtection="1">
      <alignment horizontal="center" vertical="center" wrapText="1"/>
      <protection locked="0"/>
    </xf>
    <xf numFmtId="0" fontId="37" fillId="0" borderId="0" xfId="0" applyFont="1" applyFill="1" applyAlignment="1" applyProtection="1">
      <alignment horizontal="center" vertical="center" wrapText="1"/>
      <protection locked="0"/>
    </xf>
    <xf numFmtId="0" fontId="38" fillId="0" borderId="0" xfId="0" applyFont="1" applyFill="1" applyAlignment="1" applyProtection="1">
      <alignment vertical="center" wrapText="1"/>
      <protection locked="0"/>
    </xf>
    <xf numFmtId="0" fontId="39" fillId="0" borderId="0" xfId="0" applyFont="1" applyFill="1" applyAlignment="1" applyProtection="1">
      <alignment horizontal="left" vertical="center"/>
      <protection locked="0"/>
    </xf>
    <xf numFmtId="0" fontId="39" fillId="0" borderId="0" xfId="0" applyFont="1" applyFill="1" applyAlignment="1" applyProtection="1">
      <alignment horizontal="left" vertical="center" wrapText="1"/>
      <protection locked="0"/>
    </xf>
    <xf numFmtId="0" fontId="39" fillId="0" borderId="0" xfId="0" applyFont="1" applyFill="1" applyAlignment="1" applyProtection="1">
      <alignment horizontal="center" vertical="center" wrapText="1"/>
      <protection locked="0"/>
    </xf>
    <xf numFmtId="0" fontId="37" fillId="0" borderId="1" xfId="0" applyFont="1" applyFill="1" applyBorder="1" applyAlignment="1" applyProtection="1">
      <alignment horizontal="center" vertical="center" wrapText="1"/>
      <protection locked="0"/>
    </xf>
    <xf numFmtId="0" fontId="40" fillId="0" borderId="2" xfId="0" quotePrefix="1" applyFont="1" applyFill="1" applyBorder="1" applyAlignment="1" applyProtection="1">
      <alignment horizontal="center" vertical="center" wrapText="1"/>
      <protection locked="0"/>
    </xf>
    <xf numFmtId="0" fontId="40" fillId="0" borderId="3" xfId="0" applyFont="1" applyFill="1" applyBorder="1" applyAlignment="1" applyProtection="1">
      <alignment horizontal="center" vertical="center" wrapText="1"/>
      <protection locked="0"/>
    </xf>
    <xf numFmtId="0" fontId="40" fillId="0" borderId="4"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justify" vertical="center" wrapText="1"/>
      <protection locked="0"/>
    </xf>
    <xf numFmtId="0" fontId="37" fillId="0" borderId="2"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2" xfId="0" applyFont="1" applyFill="1" applyBorder="1" applyAlignment="1" applyProtection="1">
      <alignment horizontal="left" vertical="center" wrapText="1"/>
      <protection locked="0"/>
    </xf>
    <xf numFmtId="0" fontId="37" fillId="0" borderId="3" xfId="0" applyFont="1" applyFill="1" applyBorder="1" applyAlignment="1" applyProtection="1">
      <alignment horizontal="left" vertical="center" wrapText="1"/>
      <protection locked="0"/>
    </xf>
    <xf numFmtId="0" fontId="37" fillId="0" borderId="4" xfId="0" applyFont="1" applyFill="1" applyBorder="1" applyAlignment="1" applyProtection="1">
      <alignment horizontal="left" vertical="center" wrapText="1"/>
      <protection locked="0"/>
    </xf>
    <xf numFmtId="0" fontId="37" fillId="0" borderId="2" xfId="0" applyFont="1" applyFill="1" applyBorder="1" applyAlignment="1" applyProtection="1">
      <alignment horizontal="center" vertical="center" wrapText="1"/>
      <protection locked="0"/>
    </xf>
    <xf numFmtId="0" fontId="37" fillId="0" borderId="3" xfId="0" applyFont="1" applyFill="1" applyBorder="1" applyAlignment="1" applyProtection="1">
      <alignment horizontal="center" vertical="center" wrapText="1"/>
      <protection locked="0"/>
    </xf>
    <xf numFmtId="0" fontId="37" fillId="0" borderId="4" xfId="0" applyFont="1" applyFill="1" applyBorder="1" applyAlignment="1" applyProtection="1">
      <alignment horizontal="center" vertical="center" wrapText="1"/>
      <protection locked="0"/>
    </xf>
    <xf numFmtId="0" fontId="41" fillId="0" borderId="2" xfId="0" applyFont="1" applyFill="1" applyBorder="1" applyAlignment="1" applyProtection="1">
      <alignment horizontal="center" vertical="center" wrapText="1"/>
      <protection locked="0"/>
    </xf>
    <xf numFmtId="0" fontId="41" fillId="0" borderId="3" xfId="0" applyFont="1" applyFill="1" applyBorder="1" applyAlignment="1" applyProtection="1">
      <alignment horizontal="center" vertical="center" wrapText="1"/>
      <protection locked="0"/>
    </xf>
    <xf numFmtId="0" fontId="41" fillId="0" borderId="4" xfId="0" applyFont="1" applyFill="1" applyBorder="1" applyAlignment="1" applyProtection="1">
      <alignment horizontal="center" vertical="center" wrapText="1"/>
      <protection locked="0"/>
    </xf>
    <xf numFmtId="0" fontId="37" fillId="0" borderId="0" xfId="0" applyFont="1" applyFill="1" applyBorder="1" applyAlignment="1" applyProtection="1">
      <alignment horizontal="center" vertical="center" wrapText="1"/>
      <protection locked="0"/>
    </xf>
    <xf numFmtId="0" fontId="39" fillId="0" borderId="0" xfId="0" applyFont="1" applyFill="1" applyBorder="1" applyAlignment="1" applyProtection="1">
      <alignment horizontal="left" vertical="center" wrapText="1"/>
      <protection locked="0"/>
    </xf>
    <xf numFmtId="0" fontId="39" fillId="0" borderId="8" xfId="0" applyFont="1" applyFill="1" applyBorder="1" applyAlignment="1" applyProtection="1">
      <alignment horizontal="center" vertical="center" wrapText="1"/>
      <protection locked="0"/>
    </xf>
    <xf numFmtId="0" fontId="39" fillId="0" borderId="12" xfId="0" applyFont="1" applyFill="1" applyBorder="1" applyAlignment="1" applyProtection="1">
      <alignment horizontal="center" vertical="center" wrapText="1"/>
      <protection locked="0"/>
    </xf>
    <xf numFmtId="0" fontId="18" fillId="0" borderId="0" xfId="0" applyFont="1" applyFill="1" applyAlignment="1" applyProtection="1">
      <alignment vertical="center" wrapText="1"/>
      <protection locked="0"/>
    </xf>
    <xf numFmtId="0" fontId="42" fillId="0" borderId="0" xfId="0" applyFont="1" applyFill="1" applyAlignment="1" applyProtection="1">
      <alignment horizontal="center" vertical="center" wrapText="1"/>
      <protection locked="0"/>
    </xf>
    <xf numFmtId="0" fontId="37" fillId="0" borderId="0" xfId="0" applyFont="1" applyFill="1" applyAlignment="1" applyProtection="1">
      <alignment vertical="top" wrapText="1"/>
      <protection locked="0"/>
    </xf>
    <xf numFmtId="0" fontId="42" fillId="0" borderId="0" xfId="0" applyFont="1" applyFill="1" applyAlignment="1" applyProtection="1">
      <alignment vertical="center" wrapText="1"/>
      <protection locked="0"/>
    </xf>
    <xf numFmtId="0" fontId="42" fillId="0" borderId="0" xfId="0" applyFont="1" applyFill="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91946</xdr:colOff>
      <xdr:row>1</xdr:row>
      <xdr:rowOff>442623</xdr:rowOff>
    </xdr:from>
    <xdr:to>
      <xdr:col>6</xdr:col>
      <xdr:colOff>585291</xdr:colOff>
      <xdr:row>1</xdr:row>
      <xdr:rowOff>442623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3702787"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xmlns="" id="{00000000-0008-0000-0100-000002000000}"/>
            </a:ext>
          </a:extLst>
        </xdr:cNvPr>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126582</xdr:colOff>
      <xdr:row>1</xdr:row>
      <xdr:rowOff>442623</xdr:rowOff>
    </xdr:from>
    <xdr:to>
      <xdr:col>6</xdr:col>
      <xdr:colOff>619927</xdr:colOff>
      <xdr:row>1</xdr:row>
      <xdr:rowOff>442623</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3737423"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66676</xdr:colOff>
      <xdr:row>1</xdr:row>
      <xdr:rowOff>442623</xdr:rowOff>
    </xdr:from>
    <xdr:to>
      <xdr:col>6</xdr:col>
      <xdr:colOff>559299</xdr:colOff>
      <xdr:row>1</xdr:row>
      <xdr:rowOff>442623</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3805239" y="641061"/>
          <a:ext cx="19689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03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213172</xdr:colOff>
      <xdr:row>1</xdr:row>
      <xdr:rowOff>442623</xdr:rowOff>
    </xdr:from>
    <xdr:to>
      <xdr:col>7</xdr:col>
      <xdr:colOff>31151</xdr:colOff>
      <xdr:row>1</xdr:row>
      <xdr:rowOff>442623</xdr:rowOff>
    </xdr:to>
    <xdr:cxnSp macro="">
      <xdr:nvCxnSpPr>
        <xdr:cNvPr id="3" name="Straight Connector 2">
          <a:extLst>
            <a:ext uri="{FF2B5EF4-FFF2-40B4-BE49-F238E27FC236}">
              <a16:creationId xmlns:a16="http://schemas.microsoft.com/office/drawing/2014/main" xmlns="" id="{00000000-0008-0000-0300-000003000000}"/>
            </a:ext>
          </a:extLst>
        </xdr:cNvPr>
        <xdr:cNvCxnSpPr/>
      </xdr:nvCxnSpPr>
      <xdr:spPr>
        <a:xfrm>
          <a:off x="3824013" y="641782"/>
          <a:ext cx="18442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xmlns="" id="{00000000-0008-0000-0400-000002000000}"/>
            </a:ext>
          </a:extLst>
        </xdr:cNvPr>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870244</xdr:colOff>
      <xdr:row>1</xdr:row>
      <xdr:rowOff>465035</xdr:rowOff>
    </xdr:from>
    <xdr:to>
      <xdr:col>6</xdr:col>
      <xdr:colOff>452856</xdr:colOff>
      <xdr:row>1</xdr:row>
      <xdr:rowOff>465035</xdr:rowOff>
    </xdr:to>
    <xdr:cxnSp macro="">
      <xdr:nvCxnSpPr>
        <xdr:cNvPr id="3" name="Straight Connector 2">
          <a:extLst>
            <a:ext uri="{FF2B5EF4-FFF2-40B4-BE49-F238E27FC236}">
              <a16:creationId xmlns:a16="http://schemas.microsoft.com/office/drawing/2014/main" xmlns="" id="{00000000-0008-0000-0400-000003000000}"/>
            </a:ext>
          </a:extLst>
        </xdr:cNvPr>
        <xdr:cNvCxnSpPr/>
      </xdr:nvCxnSpPr>
      <xdr:spPr>
        <a:xfrm>
          <a:off x="3918244" y="665060"/>
          <a:ext cx="1801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xmlns="" id="{00000000-0008-0000-0500-000002000000}"/>
            </a:ext>
          </a:extLst>
        </xdr:cNvPr>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a:extLst>
            <a:ext uri="{FF2B5EF4-FFF2-40B4-BE49-F238E27FC236}">
              <a16:creationId xmlns:a16="http://schemas.microsoft.com/office/drawing/2014/main" xmlns="" id="{00000000-0008-0000-0500-000003000000}"/>
            </a:ext>
          </a:extLst>
        </xdr:cNvPr>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xmlns="" id="{00000000-0008-0000-0600-000002000000}"/>
            </a:ext>
          </a:extLst>
        </xdr:cNvPr>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143900</xdr:colOff>
      <xdr:row>1</xdr:row>
      <xdr:rowOff>442623</xdr:rowOff>
    </xdr:from>
    <xdr:to>
      <xdr:col>6</xdr:col>
      <xdr:colOff>637245</xdr:colOff>
      <xdr:row>1</xdr:row>
      <xdr:rowOff>442623</xdr:rowOff>
    </xdr:to>
    <xdr:cxnSp macro="">
      <xdr:nvCxnSpPr>
        <xdr:cNvPr id="3" name="Straight Connector 2">
          <a:extLst>
            <a:ext uri="{FF2B5EF4-FFF2-40B4-BE49-F238E27FC236}">
              <a16:creationId xmlns:a16="http://schemas.microsoft.com/office/drawing/2014/main" xmlns="" id="{00000000-0008-0000-0600-000003000000}"/>
            </a:ext>
          </a:extLst>
        </xdr:cNvPr>
        <xdr:cNvCxnSpPr/>
      </xdr:nvCxnSpPr>
      <xdr:spPr>
        <a:xfrm>
          <a:off x="3849125" y="642648"/>
          <a:ext cx="18554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976257</xdr:colOff>
      <xdr:row>2</xdr:row>
      <xdr:rowOff>21674</xdr:rowOff>
    </xdr:from>
    <xdr:to>
      <xdr:col>1</xdr:col>
      <xdr:colOff>1793833</xdr:colOff>
      <xdr:row>2</xdr:row>
      <xdr:rowOff>21675</xdr:rowOff>
    </xdr:to>
    <xdr:cxnSp macro="">
      <xdr:nvCxnSpPr>
        <xdr:cNvPr id="2" name="Straight Connector 1">
          <a:extLst>
            <a:ext uri="{FF2B5EF4-FFF2-40B4-BE49-F238E27FC236}">
              <a16:creationId xmlns:a16="http://schemas.microsoft.com/office/drawing/2014/main" xmlns="" id="{00000000-0008-0000-0700-000002000000}"/>
            </a:ext>
          </a:extLst>
        </xdr:cNvPr>
        <xdr:cNvCxnSpPr/>
      </xdr:nvCxnSpPr>
      <xdr:spPr>
        <a:xfrm flipV="1">
          <a:off x="1338207" y="840824"/>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109264</xdr:colOff>
      <xdr:row>1</xdr:row>
      <xdr:rowOff>399328</xdr:rowOff>
    </xdr:from>
    <xdr:to>
      <xdr:col>6</xdr:col>
      <xdr:colOff>519545</xdr:colOff>
      <xdr:row>1</xdr:row>
      <xdr:rowOff>399328</xdr:rowOff>
    </xdr:to>
    <xdr:cxnSp macro="">
      <xdr:nvCxnSpPr>
        <xdr:cNvPr id="3" name="Straight Connector 2">
          <a:extLst>
            <a:ext uri="{FF2B5EF4-FFF2-40B4-BE49-F238E27FC236}">
              <a16:creationId xmlns:a16="http://schemas.microsoft.com/office/drawing/2014/main" xmlns="" id="{00000000-0008-0000-0700-000003000000}"/>
            </a:ext>
          </a:extLst>
        </xdr:cNvPr>
        <xdr:cNvCxnSpPr/>
      </xdr:nvCxnSpPr>
      <xdr:spPr>
        <a:xfrm>
          <a:off x="4262164" y="599353"/>
          <a:ext cx="1648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xmlns="" id="{00000000-0008-0000-0800-000002000000}"/>
            </a:ext>
          </a:extLst>
        </xdr:cNvPr>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143900</xdr:colOff>
      <xdr:row>1</xdr:row>
      <xdr:rowOff>442623</xdr:rowOff>
    </xdr:from>
    <xdr:to>
      <xdr:col>6</xdr:col>
      <xdr:colOff>637245</xdr:colOff>
      <xdr:row>1</xdr:row>
      <xdr:rowOff>442623</xdr:rowOff>
    </xdr:to>
    <xdr:cxnSp macro="">
      <xdr:nvCxnSpPr>
        <xdr:cNvPr id="3" name="Straight Connector 2">
          <a:extLst>
            <a:ext uri="{FF2B5EF4-FFF2-40B4-BE49-F238E27FC236}">
              <a16:creationId xmlns:a16="http://schemas.microsoft.com/office/drawing/2014/main" xmlns="" id="{00000000-0008-0000-0800-000003000000}"/>
            </a:ext>
          </a:extLst>
        </xdr:cNvPr>
        <xdr:cNvCxnSpPr/>
      </xdr:nvCxnSpPr>
      <xdr:spPr>
        <a:xfrm>
          <a:off x="3849125" y="642648"/>
          <a:ext cx="18554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762957</xdr:colOff>
      <xdr:row>2</xdr:row>
      <xdr:rowOff>39700</xdr:rowOff>
    </xdr:from>
    <xdr:to>
      <xdr:col>1</xdr:col>
      <xdr:colOff>1561993</xdr:colOff>
      <xdr:row>2</xdr:row>
      <xdr:rowOff>39701</xdr:rowOff>
    </xdr:to>
    <xdr:cxnSp macro="">
      <xdr:nvCxnSpPr>
        <xdr:cNvPr id="2" name="Straight Connector 1">
          <a:extLst>
            <a:ext uri="{FF2B5EF4-FFF2-40B4-BE49-F238E27FC236}">
              <a16:creationId xmlns:a16="http://schemas.microsoft.com/office/drawing/2014/main" xmlns="" id="{00000000-0008-0000-0900-000002000000}"/>
            </a:ext>
          </a:extLst>
        </xdr:cNvPr>
        <xdr:cNvCxnSpPr/>
      </xdr:nvCxnSpPr>
      <xdr:spPr>
        <a:xfrm flipV="1">
          <a:off x="1124907" y="858850"/>
          <a:ext cx="79903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584875</xdr:colOff>
      <xdr:row>1</xdr:row>
      <xdr:rowOff>442623</xdr:rowOff>
    </xdr:to>
    <xdr:cxnSp macro="">
      <xdr:nvCxnSpPr>
        <xdr:cNvPr id="3" name="Straight Connector 2">
          <a:extLst>
            <a:ext uri="{FF2B5EF4-FFF2-40B4-BE49-F238E27FC236}">
              <a16:creationId xmlns:a16="http://schemas.microsoft.com/office/drawing/2014/main" xmlns="" id="{00000000-0008-0000-0900-000003000000}"/>
            </a:ext>
          </a:extLst>
        </xdr:cNvPr>
        <xdr:cNvCxnSpPr/>
      </xdr:nvCxnSpPr>
      <xdr:spPr>
        <a:xfrm>
          <a:off x="3703651" y="642648"/>
          <a:ext cx="1967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0A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122251</xdr:colOff>
      <xdr:row>1</xdr:row>
      <xdr:rowOff>442623</xdr:rowOff>
    </xdr:from>
    <xdr:to>
      <xdr:col>6</xdr:col>
      <xdr:colOff>616487</xdr:colOff>
      <xdr:row>1</xdr:row>
      <xdr:rowOff>442623</xdr:rowOff>
    </xdr:to>
    <xdr:cxnSp macro="">
      <xdr:nvCxnSpPr>
        <xdr:cNvPr id="3" name="Straight Connector 2">
          <a:extLst>
            <a:ext uri="{FF2B5EF4-FFF2-40B4-BE49-F238E27FC236}">
              <a16:creationId xmlns:a16="http://schemas.microsoft.com/office/drawing/2014/main" xmlns="" id="{00000000-0008-0000-0A00-000003000000}"/>
            </a:ext>
          </a:extLst>
        </xdr:cNvPr>
        <xdr:cNvCxnSpPr/>
      </xdr:nvCxnSpPr>
      <xdr:spPr>
        <a:xfrm>
          <a:off x="3732226" y="642648"/>
          <a:ext cx="191346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0B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131776</xdr:colOff>
      <xdr:row>1</xdr:row>
      <xdr:rowOff>442623</xdr:rowOff>
    </xdr:from>
    <xdr:to>
      <xdr:col>6</xdr:col>
      <xdr:colOff>626012</xdr:colOff>
      <xdr:row>1</xdr:row>
      <xdr:rowOff>442623</xdr:rowOff>
    </xdr:to>
    <xdr:cxnSp macro="">
      <xdr:nvCxnSpPr>
        <xdr:cNvPr id="3" name="Straight Connector 2">
          <a:extLst>
            <a:ext uri="{FF2B5EF4-FFF2-40B4-BE49-F238E27FC236}">
              <a16:creationId xmlns:a16="http://schemas.microsoft.com/office/drawing/2014/main" xmlns="" id="{00000000-0008-0000-0B00-000003000000}"/>
            </a:ext>
          </a:extLst>
        </xdr:cNvPr>
        <xdr:cNvCxnSpPr/>
      </xdr:nvCxnSpPr>
      <xdr:spPr>
        <a:xfrm>
          <a:off x="37417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0C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a:extLst>
            <a:ext uri="{FF2B5EF4-FFF2-40B4-BE49-F238E27FC236}">
              <a16:creationId xmlns:a16="http://schemas.microsoft.com/office/drawing/2014/main" xmlns="" id="{00000000-0008-0000-0C00-000003000000}"/>
            </a:ext>
          </a:extLst>
        </xdr:cNvPr>
        <xdr:cNvCxnSpPr/>
      </xdr:nvCxnSpPr>
      <xdr:spPr>
        <a:xfrm>
          <a:off x="3751835" y="642648"/>
          <a:ext cx="19666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0D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a:extLst>
            <a:ext uri="{FF2B5EF4-FFF2-40B4-BE49-F238E27FC236}">
              <a16:creationId xmlns:a16="http://schemas.microsoft.com/office/drawing/2014/main" xmlns="" id="{00000000-0008-0000-0D00-000003000000}"/>
            </a:ext>
          </a:extLst>
        </xdr:cNvPr>
        <xdr:cNvCxnSpPr/>
      </xdr:nvCxnSpPr>
      <xdr:spPr>
        <a:xfrm>
          <a:off x="3866135" y="642648"/>
          <a:ext cx="19666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0E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141301</xdr:colOff>
      <xdr:row>1</xdr:row>
      <xdr:rowOff>442623</xdr:rowOff>
    </xdr:from>
    <xdr:to>
      <xdr:col>6</xdr:col>
      <xdr:colOff>635537</xdr:colOff>
      <xdr:row>1</xdr:row>
      <xdr:rowOff>442623</xdr:rowOff>
    </xdr:to>
    <xdr:cxnSp macro="">
      <xdr:nvCxnSpPr>
        <xdr:cNvPr id="3" name="Straight Connector 2">
          <a:extLst>
            <a:ext uri="{FF2B5EF4-FFF2-40B4-BE49-F238E27FC236}">
              <a16:creationId xmlns:a16="http://schemas.microsoft.com/office/drawing/2014/main" xmlns="" id="{00000000-0008-0000-0E00-000003000000}"/>
            </a:ext>
          </a:extLst>
        </xdr:cNvPr>
        <xdr:cNvCxnSpPr/>
      </xdr:nvCxnSpPr>
      <xdr:spPr>
        <a:xfrm>
          <a:off x="3751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0F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a:extLst>
            <a:ext uri="{FF2B5EF4-FFF2-40B4-BE49-F238E27FC236}">
              <a16:creationId xmlns:a16="http://schemas.microsoft.com/office/drawing/2014/main" xmlns="" id="{00000000-0008-0000-0F00-000003000000}"/>
            </a:ext>
          </a:extLst>
        </xdr:cNvPr>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a:extLst>
            <a:ext uri="{FF2B5EF4-FFF2-40B4-BE49-F238E27FC236}">
              <a16:creationId xmlns:a16="http://schemas.microsoft.com/office/drawing/2014/main" xmlns="" id="{00000000-0008-0000-1000-000002000000}"/>
            </a:ext>
          </a:extLst>
        </xdr:cNvPr>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a:extLst>
            <a:ext uri="{FF2B5EF4-FFF2-40B4-BE49-F238E27FC236}">
              <a16:creationId xmlns:a16="http://schemas.microsoft.com/office/drawing/2014/main" xmlns="" id="{00000000-0008-0000-1000-000003000000}"/>
            </a:ext>
          </a:extLst>
        </xdr:cNvPr>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a:extLst>
            <a:ext uri="{FF2B5EF4-FFF2-40B4-BE49-F238E27FC236}">
              <a16:creationId xmlns:a16="http://schemas.microsoft.com/office/drawing/2014/main" xmlns="" id="{00000000-0008-0000-1100-000002000000}"/>
            </a:ext>
          </a:extLst>
        </xdr:cNvPr>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a:extLst>
            <a:ext uri="{FF2B5EF4-FFF2-40B4-BE49-F238E27FC236}">
              <a16:creationId xmlns:a16="http://schemas.microsoft.com/office/drawing/2014/main" xmlns="" id="{00000000-0008-0000-1100-000003000000}"/>
            </a:ext>
          </a:extLst>
        </xdr:cNvPr>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12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a:extLst>
            <a:ext uri="{FF2B5EF4-FFF2-40B4-BE49-F238E27FC236}">
              <a16:creationId xmlns:a16="http://schemas.microsoft.com/office/drawing/2014/main" xmlns="" id="{00000000-0008-0000-1200-000003000000}"/>
            </a:ext>
          </a:extLst>
        </xdr:cNvPr>
        <xdr:cNvCxnSpPr/>
      </xdr:nvCxnSpPr>
      <xdr:spPr>
        <a:xfrm>
          <a:off x="3970351"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13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xmlns="" id="{00000000-0008-0000-1300-000003000000}"/>
            </a:ext>
          </a:extLst>
        </xdr:cNvPr>
        <xdr:cNvCxnSpPr/>
      </xdr:nvCxnSpPr>
      <xdr:spPr>
        <a:xfrm>
          <a:off x="3941776" y="642648"/>
          <a:ext cx="18086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a:extLst>
            <a:ext uri="{FF2B5EF4-FFF2-40B4-BE49-F238E27FC236}">
              <a16:creationId xmlns:a16="http://schemas.microsoft.com/office/drawing/2014/main" xmlns="" id="{00000000-0008-0000-1400-000002000000}"/>
            </a:ext>
          </a:extLst>
        </xdr:cNvPr>
        <xdr:cNvCxnSpPr/>
      </xdr:nvCxnSpPr>
      <xdr:spPr>
        <a:xfrm flipV="1">
          <a:off x="1216982" y="4207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115901</xdr:colOff>
      <xdr:row>1</xdr:row>
      <xdr:rowOff>442623</xdr:rowOff>
    </xdr:from>
    <xdr:to>
      <xdr:col>6</xdr:col>
      <xdr:colOff>597463</xdr:colOff>
      <xdr:row>1</xdr:row>
      <xdr:rowOff>442623</xdr:rowOff>
    </xdr:to>
    <xdr:cxnSp macro="">
      <xdr:nvCxnSpPr>
        <xdr:cNvPr id="3" name="Straight Connector 2">
          <a:extLst>
            <a:ext uri="{FF2B5EF4-FFF2-40B4-BE49-F238E27FC236}">
              <a16:creationId xmlns:a16="http://schemas.microsoft.com/office/drawing/2014/main" xmlns="" id="{00000000-0008-0000-1400-000003000000}"/>
            </a:ext>
          </a:extLst>
        </xdr:cNvPr>
        <xdr:cNvCxnSpPr/>
      </xdr:nvCxnSpPr>
      <xdr:spPr>
        <a:xfrm>
          <a:off x="2554301" y="385473"/>
          <a:ext cx="170076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a:extLst>
            <a:ext uri="{FF2B5EF4-FFF2-40B4-BE49-F238E27FC236}">
              <a16:creationId xmlns:a16="http://schemas.microsoft.com/office/drawing/2014/main" xmlns="" id="{00000000-0008-0000-1500-000002000000}"/>
            </a:ext>
          </a:extLst>
        </xdr:cNvPr>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87326</xdr:colOff>
      <xdr:row>1</xdr:row>
      <xdr:rowOff>442623</xdr:rowOff>
    </xdr:from>
    <xdr:to>
      <xdr:col>6</xdr:col>
      <xdr:colOff>568888</xdr:colOff>
      <xdr:row>1</xdr:row>
      <xdr:rowOff>442623</xdr:rowOff>
    </xdr:to>
    <xdr:cxnSp macro="">
      <xdr:nvCxnSpPr>
        <xdr:cNvPr id="3" name="Straight Connector 2">
          <a:extLst>
            <a:ext uri="{FF2B5EF4-FFF2-40B4-BE49-F238E27FC236}">
              <a16:creationId xmlns:a16="http://schemas.microsoft.com/office/drawing/2014/main" xmlns="" id="{00000000-0008-0000-1500-000003000000}"/>
            </a:ext>
          </a:extLst>
        </xdr:cNvPr>
        <xdr:cNvCxnSpPr/>
      </xdr:nvCxnSpPr>
      <xdr:spPr>
        <a:xfrm>
          <a:off x="3821126"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16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334398</xdr:colOff>
      <xdr:row>1</xdr:row>
      <xdr:rowOff>442623</xdr:rowOff>
    </xdr:from>
    <xdr:to>
      <xdr:col>7</xdr:col>
      <xdr:colOff>152377</xdr:colOff>
      <xdr:row>1</xdr:row>
      <xdr:rowOff>442623</xdr:rowOff>
    </xdr:to>
    <xdr:cxnSp macro="">
      <xdr:nvCxnSpPr>
        <xdr:cNvPr id="3" name="Straight Connector 2">
          <a:extLst>
            <a:ext uri="{FF2B5EF4-FFF2-40B4-BE49-F238E27FC236}">
              <a16:creationId xmlns:a16="http://schemas.microsoft.com/office/drawing/2014/main" xmlns="" id="{00000000-0008-0000-1600-000003000000}"/>
            </a:ext>
          </a:extLst>
        </xdr:cNvPr>
        <xdr:cNvCxnSpPr/>
      </xdr:nvCxnSpPr>
      <xdr:spPr>
        <a:xfrm>
          <a:off x="3944373" y="642648"/>
          <a:ext cx="180870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17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112726</xdr:colOff>
      <xdr:row>1</xdr:row>
      <xdr:rowOff>442623</xdr:rowOff>
    </xdr:from>
    <xdr:to>
      <xdr:col>6</xdr:col>
      <xdr:colOff>606962</xdr:colOff>
      <xdr:row>1</xdr:row>
      <xdr:rowOff>442623</xdr:rowOff>
    </xdr:to>
    <xdr:cxnSp macro="">
      <xdr:nvCxnSpPr>
        <xdr:cNvPr id="3" name="Straight Connector 2">
          <a:extLst>
            <a:ext uri="{FF2B5EF4-FFF2-40B4-BE49-F238E27FC236}">
              <a16:creationId xmlns:a16="http://schemas.microsoft.com/office/drawing/2014/main" xmlns="" id="{00000000-0008-0000-1700-000003000000}"/>
            </a:ext>
          </a:extLst>
        </xdr:cNvPr>
        <xdr:cNvCxnSpPr/>
      </xdr:nvCxnSpPr>
      <xdr:spPr>
        <a:xfrm>
          <a:off x="37227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1800-000002000000}"/>
            </a:ext>
          </a:extLst>
        </xdr:cNvPr>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903301</xdr:colOff>
      <xdr:row>1</xdr:row>
      <xdr:rowOff>442623</xdr:rowOff>
    </xdr:from>
    <xdr:to>
      <xdr:col>6</xdr:col>
      <xdr:colOff>473612</xdr:colOff>
      <xdr:row>1</xdr:row>
      <xdr:rowOff>442623</xdr:rowOff>
    </xdr:to>
    <xdr:cxnSp macro="">
      <xdr:nvCxnSpPr>
        <xdr:cNvPr id="3" name="Straight Connector 2">
          <a:extLst>
            <a:ext uri="{FF2B5EF4-FFF2-40B4-BE49-F238E27FC236}">
              <a16:creationId xmlns:a16="http://schemas.microsoft.com/office/drawing/2014/main" xmlns="" id="{00000000-0008-0000-1800-000003000000}"/>
            </a:ext>
          </a:extLst>
        </xdr:cNvPr>
        <xdr:cNvCxnSpPr/>
      </xdr:nvCxnSpPr>
      <xdr:spPr>
        <a:xfrm>
          <a:off x="36084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a:extLst>
            <a:ext uri="{FF2B5EF4-FFF2-40B4-BE49-F238E27FC236}">
              <a16:creationId xmlns:a16="http://schemas.microsoft.com/office/drawing/2014/main" xmlns="" id="{00000000-0008-0000-1900-000002000000}"/>
            </a:ext>
          </a:extLst>
        </xdr:cNvPr>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96851</xdr:colOff>
      <xdr:row>1</xdr:row>
      <xdr:rowOff>442623</xdr:rowOff>
    </xdr:from>
    <xdr:to>
      <xdr:col>6</xdr:col>
      <xdr:colOff>578413</xdr:colOff>
      <xdr:row>1</xdr:row>
      <xdr:rowOff>442623</xdr:rowOff>
    </xdr:to>
    <xdr:cxnSp macro="">
      <xdr:nvCxnSpPr>
        <xdr:cNvPr id="3" name="Straight Connector 2">
          <a:extLst>
            <a:ext uri="{FF2B5EF4-FFF2-40B4-BE49-F238E27FC236}">
              <a16:creationId xmlns:a16="http://schemas.microsoft.com/office/drawing/2014/main" xmlns="" id="{00000000-0008-0000-1900-000003000000}"/>
            </a:ext>
          </a:extLst>
        </xdr:cNvPr>
        <xdr:cNvCxnSpPr/>
      </xdr:nvCxnSpPr>
      <xdr:spPr>
        <a:xfrm>
          <a:off x="383065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a:extLst>
            <a:ext uri="{FF2B5EF4-FFF2-40B4-BE49-F238E27FC236}">
              <a16:creationId xmlns:a16="http://schemas.microsoft.com/office/drawing/2014/main" xmlns="" id="{00000000-0008-0000-1A00-000002000000}"/>
            </a:ext>
          </a:extLst>
        </xdr:cNvPr>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a:extLst>
            <a:ext uri="{FF2B5EF4-FFF2-40B4-BE49-F238E27FC236}">
              <a16:creationId xmlns:a16="http://schemas.microsoft.com/office/drawing/2014/main" xmlns="" id="{00000000-0008-0000-1A00-000003000000}"/>
            </a:ext>
          </a:extLst>
        </xdr:cNvPr>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1B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a:extLst>
            <a:ext uri="{FF2B5EF4-FFF2-40B4-BE49-F238E27FC236}">
              <a16:creationId xmlns:a16="http://schemas.microsoft.com/office/drawing/2014/main" xmlns="" id="{00000000-0008-0000-1B00-000003000000}"/>
            </a:ext>
          </a:extLst>
        </xdr:cNvPr>
        <xdr:cNvCxnSpPr/>
      </xdr:nvCxnSpPr>
      <xdr:spPr>
        <a:xfrm>
          <a:off x="3960826"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00000000-0008-0000-1C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587912</xdr:colOff>
      <xdr:row>1</xdr:row>
      <xdr:rowOff>442623</xdr:rowOff>
    </xdr:to>
    <xdr:cxnSp macro="">
      <xdr:nvCxnSpPr>
        <xdr:cNvPr id="3" name="Straight Connector 2">
          <a:extLst>
            <a:ext uri="{FF2B5EF4-FFF2-40B4-BE49-F238E27FC236}">
              <a16:creationId xmlns:a16="http://schemas.microsoft.com/office/drawing/2014/main" xmlns="" id="{00000000-0008-0000-1C00-000003000000}"/>
            </a:ext>
          </a:extLst>
        </xdr:cNvPr>
        <xdr:cNvCxnSpPr/>
      </xdr:nvCxnSpPr>
      <xdr:spPr>
        <a:xfrm>
          <a:off x="37036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K69" sqref="K69"/>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47" customFormat="1" ht="48.75" customHeight="1" x14ac:dyDescent="0.25">
      <c r="A2" s="97" t="s">
        <v>1</v>
      </c>
      <c r="B2" s="97"/>
      <c r="C2" s="97"/>
      <c r="D2" s="97" t="s">
        <v>2</v>
      </c>
      <c r="E2" s="97"/>
      <c r="F2" s="97"/>
      <c r="G2" s="97"/>
      <c r="H2" s="97"/>
    </row>
    <row r="3" spans="1:8" s="47" customFormat="1" ht="8.25" customHeight="1" x14ac:dyDescent="0.35">
      <c r="A3" s="89"/>
      <c r="B3" s="89"/>
      <c r="D3" s="3"/>
      <c r="E3" s="3"/>
      <c r="F3" s="3"/>
      <c r="G3" s="3"/>
      <c r="H3" s="3"/>
    </row>
    <row r="4" spans="1:8" ht="13.9" customHeight="1" x14ac:dyDescent="0.35">
      <c r="B4" s="42"/>
    </row>
    <row r="5" spans="1:8" ht="39.950000000000003" customHeight="1" x14ac:dyDescent="0.25">
      <c r="A5" s="131" t="s">
        <v>158</v>
      </c>
      <c r="B5" s="131"/>
      <c r="C5" s="131"/>
      <c r="D5" s="131"/>
      <c r="E5" s="131"/>
      <c r="F5" s="131"/>
      <c r="G5" s="131"/>
      <c r="H5" s="131"/>
    </row>
    <row r="6" spans="1:8" ht="12" customHeight="1" x14ac:dyDescent="0.35"/>
    <row r="7" spans="1:8" s="4" customFormat="1" ht="25.15" customHeight="1" x14ac:dyDescent="0.25">
      <c r="B7" s="132" t="s">
        <v>145</v>
      </c>
      <c r="C7" s="132"/>
      <c r="D7" s="132"/>
      <c r="E7" s="132"/>
      <c r="F7" s="132"/>
      <c r="G7" s="132"/>
      <c r="H7" s="132"/>
    </row>
    <row r="8" spans="1:8" s="4" customFormat="1" ht="20.100000000000001" customHeight="1" x14ac:dyDescent="0.25">
      <c r="B8" s="132" t="s">
        <v>116</v>
      </c>
      <c r="C8" s="132"/>
      <c r="D8" s="132"/>
      <c r="E8" s="132"/>
      <c r="F8" s="132"/>
      <c r="G8" s="132"/>
      <c r="H8" s="132"/>
    </row>
    <row r="9" spans="1:8" s="4" customFormat="1" ht="20.100000000000001" customHeight="1" x14ac:dyDescent="0.25">
      <c r="B9" s="132" t="s">
        <v>117</v>
      </c>
      <c r="C9" s="132"/>
      <c r="D9" s="132"/>
      <c r="E9" s="132"/>
      <c r="F9" s="132"/>
      <c r="G9" s="132"/>
      <c r="H9" s="132"/>
    </row>
    <row r="10" spans="1:8" s="4" customFormat="1" ht="20.100000000000001" customHeight="1" x14ac:dyDescent="0.25">
      <c r="B10" s="36" t="s">
        <v>146</v>
      </c>
      <c r="C10" s="36"/>
      <c r="D10" s="48"/>
      <c r="E10" s="48"/>
      <c r="F10" s="48"/>
      <c r="G10" s="48"/>
      <c r="H10" s="48"/>
    </row>
    <row r="11" spans="1:8" s="4" customFormat="1" ht="12.75" customHeight="1" x14ac:dyDescent="0.35">
      <c r="B11" s="48"/>
      <c r="C11" s="48"/>
    </row>
    <row r="12" spans="1:8" s="47" customFormat="1" ht="54.75" customHeight="1" x14ac:dyDescent="0.25">
      <c r="A12" s="49" t="s">
        <v>7</v>
      </c>
      <c r="B12" s="133" t="s">
        <v>8</v>
      </c>
      <c r="C12" s="133"/>
      <c r="D12" s="133"/>
      <c r="E12" s="49" t="s">
        <v>9</v>
      </c>
      <c r="F12" s="50" t="s">
        <v>10</v>
      </c>
      <c r="G12" s="50" t="s">
        <v>11</v>
      </c>
      <c r="H12" s="49" t="s">
        <v>12</v>
      </c>
    </row>
    <row r="13" spans="1:8" s="6" customFormat="1" ht="16.5" customHeight="1" x14ac:dyDescent="0.35">
      <c r="A13" s="5" t="s">
        <v>13</v>
      </c>
      <c r="B13" s="134" t="s">
        <v>14</v>
      </c>
      <c r="C13" s="135"/>
      <c r="D13" s="136"/>
      <c r="E13" s="5" t="s">
        <v>15</v>
      </c>
      <c r="F13" s="5" t="s">
        <v>16</v>
      </c>
      <c r="G13" s="5" t="s">
        <v>17</v>
      </c>
      <c r="H13" s="5" t="s">
        <v>18</v>
      </c>
    </row>
    <row r="14" spans="1:8" s="47" customFormat="1" ht="89.25" customHeight="1" x14ac:dyDescent="0.25">
      <c r="A14" s="49" t="s">
        <v>19</v>
      </c>
      <c r="B14" s="129" t="s">
        <v>20</v>
      </c>
      <c r="C14" s="129"/>
      <c r="D14" s="129"/>
      <c r="E14" s="7">
        <f>E15+E19+E25+E28</f>
        <v>20</v>
      </c>
      <c r="F14" s="8">
        <f>ROUND(F15+F19+F25+F28,1)</f>
        <v>20</v>
      </c>
      <c r="G14" s="9">
        <f>ROUND(G15+G19+G25+G28,1)</f>
        <v>20</v>
      </c>
      <c r="H14" s="49"/>
    </row>
    <row r="15" spans="1:8" s="11" customFormat="1" ht="24" customHeight="1" x14ac:dyDescent="0.25">
      <c r="A15" s="10">
        <v>1</v>
      </c>
      <c r="B15" s="129" t="s">
        <v>21</v>
      </c>
      <c r="C15" s="129"/>
      <c r="D15" s="129"/>
      <c r="E15" s="7">
        <f>5-(E16+E17+E18)</f>
        <v>5</v>
      </c>
      <c r="F15" s="8">
        <f>ROUND(5-(F16+F17+F18),1)</f>
        <v>5</v>
      </c>
      <c r="G15" s="9">
        <f>ROUND(5-(G16+G17+G18),1)</f>
        <v>5</v>
      </c>
      <c r="H15" s="10"/>
    </row>
    <row r="16" spans="1:8" s="11" customFormat="1" ht="119.25" customHeight="1" x14ac:dyDescent="0.25">
      <c r="A16" s="10" t="s">
        <v>22</v>
      </c>
      <c r="B16" s="123" t="s">
        <v>23</v>
      </c>
      <c r="C16" s="124"/>
      <c r="D16" s="125"/>
      <c r="E16" s="12"/>
      <c r="F16" s="13"/>
      <c r="G16" s="8"/>
      <c r="H16" s="10"/>
    </row>
    <row r="17" spans="1:8" s="15" customFormat="1" ht="67.7" customHeight="1" x14ac:dyDescent="0.25">
      <c r="A17" s="10" t="s">
        <v>24</v>
      </c>
      <c r="B17" s="123" t="s">
        <v>118</v>
      </c>
      <c r="C17" s="124"/>
      <c r="D17" s="125"/>
      <c r="E17" s="12"/>
      <c r="F17" s="13"/>
      <c r="G17" s="8"/>
      <c r="H17" s="14"/>
    </row>
    <row r="18" spans="1:8" s="15" customFormat="1" ht="85.5" customHeight="1" x14ac:dyDescent="0.25">
      <c r="A18" s="10" t="s">
        <v>25</v>
      </c>
      <c r="B18" s="123" t="s">
        <v>26</v>
      </c>
      <c r="C18" s="124"/>
      <c r="D18" s="125"/>
      <c r="E18" s="12"/>
      <c r="F18" s="13"/>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c r="G20" s="8"/>
      <c r="H20" s="14"/>
    </row>
    <row r="21" spans="1:8" s="15" customFormat="1" ht="48.75" customHeight="1" x14ac:dyDescent="0.25">
      <c r="A21" s="17" t="s">
        <v>30</v>
      </c>
      <c r="B21" s="123" t="s">
        <v>31</v>
      </c>
      <c r="C21" s="124"/>
      <c r="D21" s="125"/>
      <c r="E21" s="18"/>
      <c r="F21" s="13"/>
      <c r="G21" s="8"/>
      <c r="H21" s="14"/>
    </row>
    <row r="22" spans="1:8" s="15" customFormat="1" ht="52.5" customHeight="1" x14ac:dyDescent="0.25">
      <c r="A22" s="10" t="s">
        <v>32</v>
      </c>
      <c r="B22" s="123" t="s">
        <v>33</v>
      </c>
      <c r="C22" s="124"/>
      <c r="D22" s="125"/>
      <c r="E22" s="12"/>
      <c r="F22" s="13"/>
      <c r="G22" s="8"/>
      <c r="H22" s="14"/>
    </row>
    <row r="23" spans="1:8" s="15" customFormat="1" ht="70.5" customHeight="1" x14ac:dyDescent="0.25">
      <c r="A23" s="10" t="s">
        <v>34</v>
      </c>
      <c r="B23" s="123" t="s">
        <v>35</v>
      </c>
      <c r="C23" s="124"/>
      <c r="D23" s="125"/>
      <c r="E23" s="12"/>
      <c r="F23" s="13"/>
      <c r="G23" s="8"/>
      <c r="H23" s="14"/>
    </row>
    <row r="24" spans="1:8" s="15" customFormat="1" ht="34.5" customHeight="1" x14ac:dyDescent="0.25">
      <c r="A24" s="10" t="s">
        <v>36</v>
      </c>
      <c r="B24" s="123" t="s">
        <v>37</v>
      </c>
      <c r="C24" s="124"/>
      <c r="D24" s="125"/>
      <c r="E24" s="12"/>
      <c r="F24" s="13"/>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c r="G26" s="19"/>
      <c r="H26" s="14"/>
    </row>
    <row r="27" spans="1:8" s="15" customFormat="1" ht="54.75" customHeight="1" x14ac:dyDescent="0.25">
      <c r="A27" s="10" t="s">
        <v>41</v>
      </c>
      <c r="B27" s="123" t="s">
        <v>42</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c r="G29" s="19"/>
      <c r="H29" s="14"/>
    </row>
    <row r="30" spans="1:8" s="15" customFormat="1" ht="54.6" customHeight="1" x14ac:dyDescent="0.25">
      <c r="A30" s="10" t="s">
        <v>46</v>
      </c>
      <c r="B30" s="123" t="s">
        <v>47</v>
      </c>
      <c r="C30" s="124"/>
      <c r="D30" s="125"/>
      <c r="E30" s="12"/>
      <c r="F30" s="17"/>
      <c r="G30" s="19"/>
      <c r="H30" s="14"/>
    </row>
    <row r="31" spans="1:8" s="15" customFormat="1" ht="50.25" customHeight="1" x14ac:dyDescent="0.25">
      <c r="A31" s="10" t="s">
        <v>48</v>
      </c>
      <c r="B31" s="123" t="s">
        <v>49</v>
      </c>
      <c r="C31" s="124"/>
      <c r="D31" s="125"/>
      <c r="E31" s="12"/>
      <c r="F31" s="17"/>
      <c r="G31" s="19"/>
      <c r="H31" s="14"/>
    </row>
    <row r="32" spans="1:8" s="47" customFormat="1" ht="27.75" customHeight="1" x14ac:dyDescent="0.25">
      <c r="A32" s="49" t="s">
        <v>50</v>
      </c>
      <c r="B32" s="126" t="s">
        <v>51</v>
      </c>
      <c r="C32" s="127"/>
      <c r="D32" s="128"/>
      <c r="E32" s="7">
        <f>E33+E35+E37+E39+E41+E43</f>
        <v>20</v>
      </c>
      <c r="F32" s="8">
        <f>ROUND(F33+F35+F37+F39+F41+F43,1)</f>
        <v>17</v>
      </c>
      <c r="G32" s="9">
        <f>ROUND(G33+G35+G37+G39+G41+G43,1)</f>
        <v>0</v>
      </c>
      <c r="H32" s="49"/>
    </row>
    <row r="33" spans="1:8" s="11" customFormat="1" ht="49.5" customHeight="1" x14ac:dyDescent="0.25">
      <c r="A33" s="10">
        <v>5</v>
      </c>
      <c r="B33" s="129" t="s">
        <v>52</v>
      </c>
      <c r="C33" s="129"/>
      <c r="D33" s="129"/>
      <c r="E33" s="7">
        <v>1</v>
      </c>
      <c r="F33" s="8">
        <f>IF(F34&gt;1,"1",F34)</f>
        <v>1</v>
      </c>
      <c r="G33" s="9">
        <f>G34</f>
        <v>0</v>
      </c>
      <c r="H33" s="10"/>
    </row>
    <row r="34" spans="1:8" s="11" customFormat="1" ht="57" customHeight="1" x14ac:dyDescent="0.25">
      <c r="A34" s="10"/>
      <c r="B34" s="130" t="s">
        <v>53</v>
      </c>
      <c r="C34" s="130"/>
      <c r="D34" s="130"/>
      <c r="E34" s="7"/>
      <c r="F34" s="13">
        <v>1</v>
      </c>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51.75" customHeight="1" x14ac:dyDescent="0.25">
      <c r="A37" s="10">
        <v>7</v>
      </c>
      <c r="B37" s="120" t="s">
        <v>56</v>
      </c>
      <c r="C37" s="121"/>
      <c r="D37" s="122"/>
      <c r="E37" s="7">
        <v>2</v>
      </c>
      <c r="F37" s="8">
        <f>IF(F38&gt;2,"2",F38)</f>
        <v>2</v>
      </c>
      <c r="G37" s="9">
        <f>G38</f>
        <v>0</v>
      </c>
      <c r="H37" s="10"/>
    </row>
    <row r="38" spans="1:8" s="11" customFormat="1" ht="75.75" customHeight="1" x14ac:dyDescent="0.25">
      <c r="A38" s="10"/>
      <c r="B38" s="123" t="s">
        <v>57</v>
      </c>
      <c r="C38" s="124"/>
      <c r="D38" s="125"/>
      <c r="E38" s="7"/>
      <c r="F38" s="13">
        <v>2</v>
      </c>
      <c r="G38" s="9"/>
      <c r="H38" s="10"/>
    </row>
    <row r="39" spans="1:8" s="11" customFormat="1" ht="58.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29.75" customHeight="1" x14ac:dyDescent="0.25">
      <c r="A41" s="10">
        <v>9</v>
      </c>
      <c r="B41" s="120" t="s">
        <v>119</v>
      </c>
      <c r="C41" s="121"/>
      <c r="D41" s="122"/>
      <c r="E41" s="7">
        <v>8</v>
      </c>
      <c r="F41" s="8" t="str">
        <f>IF(F42&gt;=8,"8",IF(F42&lt;8,"0"))</f>
        <v>8</v>
      </c>
      <c r="G41" s="9">
        <f>G42</f>
        <v>0</v>
      </c>
      <c r="H41" s="10"/>
    </row>
    <row r="42" spans="1:8" s="11" customFormat="1" ht="186" customHeight="1" x14ac:dyDescent="0.25">
      <c r="A42" s="10"/>
      <c r="B42" s="123" t="s">
        <v>120</v>
      </c>
      <c r="C42" s="124"/>
      <c r="D42" s="125"/>
      <c r="E42" s="7"/>
      <c r="F42" s="13">
        <v>8</v>
      </c>
      <c r="G42" s="9"/>
      <c r="H42" s="10"/>
    </row>
    <row r="43" spans="1:8" s="11" customFormat="1" ht="55.5" customHeight="1" x14ac:dyDescent="0.25">
      <c r="A43" s="10">
        <v>10</v>
      </c>
      <c r="B43" s="120" t="s">
        <v>60</v>
      </c>
      <c r="C43" s="121"/>
      <c r="D43" s="122"/>
      <c r="E43" s="7">
        <v>5</v>
      </c>
      <c r="F43" s="8">
        <f>ROUND(IF((F44+F45)&gt;5,"5",(F44+F45)),1)</f>
        <v>2</v>
      </c>
      <c r="G43" s="9">
        <f>ROUND(IF((G44+G45)&gt;5,"5",(G44+G45)),1)</f>
        <v>0</v>
      </c>
      <c r="H43" s="10"/>
    </row>
    <row r="44" spans="1:8" s="11" customFormat="1" ht="108" customHeight="1" x14ac:dyDescent="0.25">
      <c r="A44" s="10" t="s">
        <v>61</v>
      </c>
      <c r="B44" s="123" t="s">
        <v>62</v>
      </c>
      <c r="C44" s="124"/>
      <c r="D44" s="125"/>
      <c r="E44" s="7"/>
      <c r="F44" s="13"/>
      <c r="G44" s="9"/>
      <c r="H44" s="10"/>
    </row>
    <row r="45" spans="1:8" s="11" customFormat="1" ht="82.5" customHeight="1" x14ac:dyDescent="0.25">
      <c r="A45" s="10" t="s">
        <v>63</v>
      </c>
      <c r="B45" s="123" t="s">
        <v>64</v>
      </c>
      <c r="C45" s="124"/>
      <c r="D45" s="125"/>
      <c r="E45" s="7"/>
      <c r="F45" s="13">
        <v>2</v>
      </c>
      <c r="G45" s="9"/>
      <c r="H45" s="10"/>
    </row>
    <row r="46" spans="1:8" s="47" customFormat="1" ht="60.75" customHeight="1" x14ac:dyDescent="0.25">
      <c r="A46" s="49" t="s">
        <v>65</v>
      </c>
      <c r="B46" s="120" t="s">
        <v>66</v>
      </c>
      <c r="C46" s="121"/>
      <c r="D46" s="122"/>
      <c r="E46" s="7">
        <v>60</v>
      </c>
      <c r="F46" s="13">
        <f>SUM(F47:F52)</f>
        <v>60</v>
      </c>
      <c r="G46" s="9">
        <f>SUM(G47:G52)</f>
        <v>0</v>
      </c>
      <c r="H46" s="49"/>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47" customFormat="1" ht="34.5" customHeight="1" x14ac:dyDescent="0.25">
      <c r="A53" s="49"/>
      <c r="B53" s="103" t="s">
        <v>73</v>
      </c>
      <c r="C53" s="104"/>
      <c r="D53" s="105"/>
      <c r="E53" s="21">
        <f>E14+E32+E46</f>
        <v>100</v>
      </c>
      <c r="F53" s="21">
        <f>F14+F32+F46</f>
        <v>97</v>
      </c>
      <c r="G53" s="22">
        <f>G14+G32+G46</f>
        <v>20</v>
      </c>
      <c r="H53" s="49"/>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97</v>
      </c>
      <c r="G55" s="22">
        <f>ROUND(G53-G54,1)</f>
        <v>20</v>
      </c>
      <c r="H55" s="49"/>
    </row>
    <row r="56" spans="1:8" ht="25.5" customHeight="1" x14ac:dyDescent="0.3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50" t="s">
        <v>81</v>
      </c>
      <c r="F59" s="50" t="s">
        <v>82</v>
      </c>
      <c r="G59" s="50" t="s">
        <v>83</v>
      </c>
      <c r="H59" s="50" t="s">
        <v>84</v>
      </c>
    </row>
    <row r="60" spans="1:8" ht="33.950000000000003" customHeight="1" x14ac:dyDescent="0.25">
      <c r="A60" s="93" t="s">
        <v>85</v>
      </c>
      <c r="B60" s="94"/>
      <c r="C60" s="95"/>
      <c r="D60" s="10" t="s">
        <v>86</v>
      </c>
      <c r="E60" s="12">
        <f>IF(AND(90&lt;=F55,F55&lt;100),F55,"")</f>
        <v>97</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159</v>
      </c>
      <c r="E65" s="96"/>
      <c r="F65" s="96"/>
      <c r="G65" s="96"/>
      <c r="H65" s="96"/>
    </row>
    <row r="66" spans="2:8" s="47" customFormat="1" ht="35.25" customHeight="1" x14ac:dyDescent="0.25">
      <c r="B66" s="51"/>
      <c r="C66" s="51"/>
      <c r="D66" s="31"/>
      <c r="E66" s="97" t="s">
        <v>93</v>
      </c>
      <c r="F66" s="97"/>
      <c r="G66" s="97"/>
      <c r="H66" s="97"/>
    </row>
    <row r="67" spans="2:8" ht="15.6" x14ac:dyDescent="0.35">
      <c r="D67" s="32"/>
      <c r="E67" s="32"/>
      <c r="F67" s="32"/>
      <c r="G67" s="32"/>
      <c r="H67" s="32"/>
    </row>
    <row r="69" spans="2:8" x14ac:dyDescent="0.25">
      <c r="F69" s="37" t="s">
        <v>148</v>
      </c>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147</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B10" sqref="B10:H10"/>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97" t="s">
        <v>1</v>
      </c>
      <c r="B2" s="97"/>
      <c r="C2" s="97"/>
      <c r="D2" s="97" t="s">
        <v>2</v>
      </c>
      <c r="E2" s="97"/>
      <c r="F2" s="97"/>
      <c r="G2" s="97"/>
      <c r="H2" s="97"/>
    </row>
    <row r="3" spans="1:8" s="38" customFormat="1" ht="8.25" customHeight="1" x14ac:dyDescent="0.35">
      <c r="A3" s="89"/>
      <c r="B3" s="89"/>
      <c r="D3" s="3"/>
      <c r="E3" s="3"/>
      <c r="F3" s="3"/>
      <c r="G3" s="3"/>
      <c r="H3" s="3"/>
    </row>
    <row r="4" spans="1:8" ht="13.9" customHeight="1" x14ac:dyDescent="0.35">
      <c r="B4" s="42"/>
    </row>
    <row r="5" spans="1:8" ht="39.950000000000003" customHeight="1" x14ac:dyDescent="0.25">
      <c r="A5" s="131" t="s">
        <v>158</v>
      </c>
      <c r="B5" s="131"/>
      <c r="C5" s="131"/>
      <c r="D5" s="131"/>
      <c r="E5" s="131"/>
      <c r="F5" s="131"/>
      <c r="G5" s="131"/>
      <c r="H5" s="131"/>
    </row>
    <row r="6" spans="1:8" ht="12" customHeight="1" x14ac:dyDescent="0.35"/>
    <row r="7" spans="1:8" s="4" customFormat="1" ht="25.15" customHeight="1" x14ac:dyDescent="0.25">
      <c r="B7" s="132" t="s">
        <v>3</v>
      </c>
      <c r="C7" s="132"/>
      <c r="D7" s="132"/>
      <c r="E7" s="132"/>
      <c r="F7" s="132"/>
      <c r="G7" s="132"/>
      <c r="H7" s="132"/>
    </row>
    <row r="8" spans="1:8" s="4" customFormat="1" ht="20.100000000000001" customHeight="1" x14ac:dyDescent="0.25">
      <c r="B8" s="132" t="s">
        <v>4</v>
      </c>
      <c r="C8" s="132"/>
      <c r="D8" s="132"/>
      <c r="E8" s="132"/>
      <c r="F8" s="132"/>
      <c r="G8" s="132"/>
      <c r="H8" s="132"/>
    </row>
    <row r="9" spans="1:8" s="4" customFormat="1" ht="20.100000000000001" customHeight="1" x14ac:dyDescent="0.25">
      <c r="B9" s="132" t="s">
        <v>5</v>
      </c>
      <c r="C9" s="132"/>
      <c r="D9" s="132"/>
      <c r="E9" s="132"/>
      <c r="F9" s="132"/>
      <c r="G9" s="132"/>
      <c r="H9" s="132"/>
    </row>
    <row r="10" spans="1:8" s="4" customFormat="1" ht="20.100000000000001" customHeight="1" x14ac:dyDescent="0.25">
      <c r="B10" s="132" t="s">
        <v>97</v>
      </c>
      <c r="C10" s="132"/>
      <c r="D10" s="132"/>
      <c r="E10" s="132"/>
      <c r="F10" s="132"/>
      <c r="G10" s="132"/>
      <c r="H10" s="132"/>
    </row>
    <row r="11" spans="1:8" s="4" customFormat="1" ht="12.75" customHeight="1" x14ac:dyDescent="0.35">
      <c r="B11" s="39"/>
      <c r="C11" s="39"/>
    </row>
    <row r="12" spans="1:8" s="38" customFormat="1" ht="54.75" customHeight="1" x14ac:dyDescent="0.25">
      <c r="A12" s="40" t="s">
        <v>7</v>
      </c>
      <c r="B12" s="133" t="s">
        <v>8</v>
      </c>
      <c r="C12" s="133"/>
      <c r="D12" s="133"/>
      <c r="E12" s="40" t="s">
        <v>9</v>
      </c>
      <c r="F12" s="41" t="s">
        <v>10</v>
      </c>
      <c r="G12" s="41" t="s">
        <v>11</v>
      </c>
      <c r="H12" s="40" t="s">
        <v>12</v>
      </c>
    </row>
    <row r="13" spans="1:8" s="6" customFormat="1" ht="16.5" customHeight="1" x14ac:dyDescent="0.35">
      <c r="A13" s="5" t="s">
        <v>13</v>
      </c>
      <c r="B13" s="134" t="s">
        <v>14</v>
      </c>
      <c r="C13" s="135"/>
      <c r="D13" s="136"/>
      <c r="E13" s="5" t="s">
        <v>15</v>
      </c>
      <c r="F13" s="5" t="s">
        <v>16</v>
      </c>
      <c r="G13" s="5" t="s">
        <v>17</v>
      </c>
      <c r="H13" s="5" t="s">
        <v>18</v>
      </c>
    </row>
    <row r="14" spans="1:8" s="38" customFormat="1" ht="89.25" customHeight="1" x14ac:dyDescent="0.25">
      <c r="A14" s="40" t="s">
        <v>19</v>
      </c>
      <c r="B14" s="129" t="s">
        <v>20</v>
      </c>
      <c r="C14" s="129"/>
      <c r="D14" s="129"/>
      <c r="E14" s="7">
        <f>E15+E19+E25+E28</f>
        <v>20</v>
      </c>
      <c r="F14" s="8">
        <f>ROUND(F15+F19+F25+F28,1)</f>
        <v>20</v>
      </c>
      <c r="G14" s="9">
        <f>ROUND(G15+G19+G25+G28,1)</f>
        <v>20</v>
      </c>
      <c r="H14" s="40"/>
    </row>
    <row r="15" spans="1:8" s="11" customFormat="1" ht="24" customHeight="1" x14ac:dyDescent="0.25">
      <c r="A15" s="10">
        <v>1</v>
      </c>
      <c r="B15" s="129" t="s">
        <v>21</v>
      </c>
      <c r="C15" s="129"/>
      <c r="D15" s="129"/>
      <c r="E15" s="7">
        <f>5-(E16+E17+E18)</f>
        <v>5</v>
      </c>
      <c r="F15" s="8">
        <f>ROUND(5-(F16+F17+F18),1)</f>
        <v>5</v>
      </c>
      <c r="G15" s="9">
        <f>ROUND(5-(G16+G17+G18),1)</f>
        <v>5</v>
      </c>
      <c r="H15" s="10"/>
    </row>
    <row r="16" spans="1:8" s="11" customFormat="1" ht="119.25" customHeight="1" x14ac:dyDescent="0.25">
      <c r="A16" s="10" t="s">
        <v>22</v>
      </c>
      <c r="B16" s="123" t="s">
        <v>23</v>
      </c>
      <c r="C16" s="124"/>
      <c r="D16" s="125"/>
      <c r="E16" s="12"/>
      <c r="F16" s="13"/>
      <c r="G16" s="8"/>
      <c r="H16" s="10"/>
    </row>
    <row r="17" spans="1:8" s="15" customFormat="1" ht="67.7" customHeight="1" x14ac:dyDescent="0.25">
      <c r="A17" s="10" t="s">
        <v>24</v>
      </c>
      <c r="B17" s="123" t="s">
        <v>118</v>
      </c>
      <c r="C17" s="124"/>
      <c r="D17" s="125"/>
      <c r="E17" s="12"/>
      <c r="F17" s="13"/>
      <c r="G17" s="8"/>
      <c r="H17" s="14"/>
    </row>
    <row r="18" spans="1:8" s="15" customFormat="1" ht="85.5" customHeight="1" x14ac:dyDescent="0.25">
      <c r="A18" s="10" t="s">
        <v>25</v>
      </c>
      <c r="B18" s="123" t="s">
        <v>26</v>
      </c>
      <c r="C18" s="124"/>
      <c r="D18" s="125"/>
      <c r="E18" s="12"/>
      <c r="F18" s="13"/>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c r="G20" s="8"/>
      <c r="H20" s="14"/>
    </row>
    <row r="21" spans="1:8" s="15" customFormat="1" ht="48.75" customHeight="1" x14ac:dyDescent="0.25">
      <c r="A21" s="17" t="s">
        <v>30</v>
      </c>
      <c r="B21" s="123" t="s">
        <v>31</v>
      </c>
      <c r="C21" s="124"/>
      <c r="D21" s="125"/>
      <c r="E21" s="18"/>
      <c r="F21" s="13"/>
      <c r="G21" s="8"/>
      <c r="H21" s="14"/>
    </row>
    <row r="22" spans="1:8" s="15" customFormat="1" ht="52.5" customHeight="1" x14ac:dyDescent="0.25">
      <c r="A22" s="10" t="s">
        <v>32</v>
      </c>
      <c r="B22" s="123" t="s">
        <v>33</v>
      </c>
      <c r="C22" s="124"/>
      <c r="D22" s="125"/>
      <c r="E22" s="12"/>
      <c r="F22" s="13"/>
      <c r="G22" s="8"/>
      <c r="H22" s="14"/>
    </row>
    <row r="23" spans="1:8" s="15" customFormat="1" ht="70.5" customHeight="1" x14ac:dyDescent="0.25">
      <c r="A23" s="10" t="s">
        <v>34</v>
      </c>
      <c r="B23" s="123" t="s">
        <v>35</v>
      </c>
      <c r="C23" s="124"/>
      <c r="D23" s="125"/>
      <c r="E23" s="12"/>
      <c r="F23" s="13"/>
      <c r="G23" s="8"/>
      <c r="H23" s="14"/>
    </row>
    <row r="24" spans="1:8" s="15" customFormat="1" ht="34.5" customHeight="1" x14ac:dyDescent="0.25">
      <c r="A24" s="10" t="s">
        <v>36</v>
      </c>
      <c r="B24" s="123" t="s">
        <v>37</v>
      </c>
      <c r="C24" s="124"/>
      <c r="D24" s="125"/>
      <c r="E24" s="12"/>
      <c r="F24" s="13"/>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c r="G26" s="19"/>
      <c r="H26" s="14"/>
    </row>
    <row r="27" spans="1:8" s="15" customFormat="1" ht="54.75" customHeight="1" x14ac:dyDescent="0.25">
      <c r="A27" s="10" t="s">
        <v>41</v>
      </c>
      <c r="B27" s="123" t="s">
        <v>42</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c r="G29" s="19"/>
      <c r="H29" s="14"/>
    </row>
    <row r="30" spans="1:8" s="15" customFormat="1" ht="54.6" customHeight="1" x14ac:dyDescent="0.25">
      <c r="A30" s="10" t="s">
        <v>46</v>
      </c>
      <c r="B30" s="123" t="s">
        <v>47</v>
      </c>
      <c r="C30" s="124"/>
      <c r="D30" s="125"/>
      <c r="E30" s="12"/>
      <c r="F30" s="17"/>
      <c r="G30" s="19"/>
      <c r="H30" s="14"/>
    </row>
    <row r="31" spans="1:8" s="15" customFormat="1" ht="50.25" customHeight="1" x14ac:dyDescent="0.25">
      <c r="A31" s="10" t="s">
        <v>48</v>
      </c>
      <c r="B31" s="123" t="s">
        <v>49</v>
      </c>
      <c r="C31" s="124"/>
      <c r="D31" s="125"/>
      <c r="E31" s="12"/>
      <c r="F31" s="17"/>
      <c r="G31" s="19"/>
      <c r="H31" s="14"/>
    </row>
    <row r="32" spans="1:8" s="38" customFormat="1" ht="27.75" customHeight="1" x14ac:dyDescent="0.25">
      <c r="A32" s="40" t="s">
        <v>50</v>
      </c>
      <c r="B32" s="126" t="s">
        <v>51</v>
      </c>
      <c r="C32" s="127"/>
      <c r="D32" s="128"/>
      <c r="E32" s="7">
        <f>E33+E35+E37+E39+E41+E43</f>
        <v>20</v>
      </c>
      <c r="F32" s="8">
        <f>ROUND(F33+F35+F37+F39+F41+F43,1)</f>
        <v>17</v>
      </c>
      <c r="G32" s="9">
        <f>ROUND(G33+G35+G37+G39+G41+G43,1)</f>
        <v>0</v>
      </c>
      <c r="H32" s="40"/>
    </row>
    <row r="33" spans="1:8" s="11" customFormat="1" ht="49.5" customHeight="1" x14ac:dyDescent="0.25">
      <c r="A33" s="10">
        <v>5</v>
      </c>
      <c r="B33" s="129" t="s">
        <v>52</v>
      </c>
      <c r="C33" s="129"/>
      <c r="D33" s="129"/>
      <c r="E33" s="7">
        <v>1</v>
      </c>
      <c r="F33" s="8">
        <f>IF(F34&gt;1,"1",F34)</f>
        <v>1</v>
      </c>
      <c r="G33" s="9">
        <f>G34</f>
        <v>0</v>
      </c>
      <c r="H33" s="10"/>
    </row>
    <row r="34" spans="1:8" s="11" customFormat="1" ht="57" customHeight="1" x14ac:dyDescent="0.25">
      <c r="A34" s="10"/>
      <c r="B34" s="130" t="s">
        <v>53</v>
      </c>
      <c r="C34" s="130"/>
      <c r="D34" s="130"/>
      <c r="E34" s="7"/>
      <c r="F34" s="13">
        <v>1</v>
      </c>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51.75" customHeight="1" x14ac:dyDescent="0.25">
      <c r="A37" s="10">
        <v>7</v>
      </c>
      <c r="B37" s="120" t="s">
        <v>56</v>
      </c>
      <c r="C37" s="121"/>
      <c r="D37" s="122"/>
      <c r="E37" s="7">
        <v>2</v>
      </c>
      <c r="F37" s="8">
        <f>IF(F38&gt;2,"2",F38)</f>
        <v>2</v>
      </c>
      <c r="G37" s="9">
        <f>G38</f>
        <v>0</v>
      </c>
      <c r="H37" s="10"/>
    </row>
    <row r="38" spans="1:8" s="11" customFormat="1" ht="75.75" customHeight="1" x14ac:dyDescent="0.25">
      <c r="A38" s="10"/>
      <c r="B38" s="123" t="s">
        <v>57</v>
      </c>
      <c r="C38" s="124"/>
      <c r="D38" s="125"/>
      <c r="E38" s="7"/>
      <c r="F38" s="13">
        <v>2</v>
      </c>
      <c r="G38" s="9"/>
      <c r="H38" s="10"/>
    </row>
    <row r="39" spans="1:8" s="11" customFormat="1" ht="58.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29.75" customHeight="1" x14ac:dyDescent="0.25">
      <c r="A41" s="10">
        <v>9</v>
      </c>
      <c r="B41" s="120" t="s">
        <v>119</v>
      </c>
      <c r="C41" s="121"/>
      <c r="D41" s="122"/>
      <c r="E41" s="7">
        <v>8</v>
      </c>
      <c r="F41" s="8" t="str">
        <f>IF(F42&gt;=8,"8",IF(F42&lt;8,"0"))</f>
        <v>8</v>
      </c>
      <c r="G41" s="9">
        <f>G42</f>
        <v>0</v>
      </c>
      <c r="H41" s="10"/>
    </row>
    <row r="42" spans="1:8" s="11" customFormat="1" ht="186" customHeight="1" x14ac:dyDescent="0.25">
      <c r="A42" s="10"/>
      <c r="B42" s="123" t="s">
        <v>120</v>
      </c>
      <c r="C42" s="124"/>
      <c r="D42" s="125"/>
      <c r="E42" s="7"/>
      <c r="F42" s="13">
        <v>8</v>
      </c>
      <c r="G42" s="9"/>
      <c r="H42" s="10"/>
    </row>
    <row r="43" spans="1:8" s="11" customFormat="1" ht="55.5" customHeight="1" x14ac:dyDescent="0.25">
      <c r="A43" s="10">
        <v>10</v>
      </c>
      <c r="B43" s="120" t="s">
        <v>60</v>
      </c>
      <c r="C43" s="121"/>
      <c r="D43" s="122"/>
      <c r="E43" s="7">
        <v>5</v>
      </c>
      <c r="F43" s="8">
        <f>ROUND(IF((F44+F45)&gt;5,"5",(F44+F45)),1)</f>
        <v>2</v>
      </c>
      <c r="G43" s="9">
        <f>ROUND(IF((G44+G45)&gt;5,"5",(G44+G45)),1)</f>
        <v>0</v>
      </c>
      <c r="H43" s="10"/>
    </row>
    <row r="44" spans="1:8" s="11" customFormat="1" ht="108" customHeight="1" x14ac:dyDescent="0.25">
      <c r="A44" s="10" t="s">
        <v>61</v>
      </c>
      <c r="B44" s="123" t="s">
        <v>62</v>
      </c>
      <c r="C44" s="124"/>
      <c r="D44" s="125"/>
      <c r="E44" s="7"/>
      <c r="F44" s="13"/>
      <c r="G44" s="9"/>
      <c r="H44" s="10"/>
    </row>
    <row r="45" spans="1:8" s="11" customFormat="1" ht="82.5" customHeight="1" x14ac:dyDescent="0.25">
      <c r="A45" s="10" t="s">
        <v>63</v>
      </c>
      <c r="B45" s="123" t="s">
        <v>64</v>
      </c>
      <c r="C45" s="124"/>
      <c r="D45" s="125"/>
      <c r="E45" s="7"/>
      <c r="F45" s="13">
        <v>2</v>
      </c>
      <c r="G45" s="9"/>
      <c r="H45" s="10"/>
    </row>
    <row r="46" spans="1:8" s="38" customFormat="1" ht="60.75" customHeight="1" x14ac:dyDescent="0.25">
      <c r="A46" s="40" t="s">
        <v>65</v>
      </c>
      <c r="B46" s="120" t="s">
        <v>66</v>
      </c>
      <c r="C46" s="121"/>
      <c r="D46" s="122"/>
      <c r="E46" s="7">
        <v>60</v>
      </c>
      <c r="F46" s="13">
        <f>SUM(F47:F52)</f>
        <v>60</v>
      </c>
      <c r="G46" s="9">
        <f>SUM(G47:G52)</f>
        <v>0</v>
      </c>
      <c r="H46" s="40"/>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38" customFormat="1" ht="34.5" customHeight="1" x14ac:dyDescent="0.25">
      <c r="A53" s="40"/>
      <c r="B53" s="103" t="s">
        <v>73</v>
      </c>
      <c r="C53" s="104"/>
      <c r="D53" s="105"/>
      <c r="E53" s="21">
        <f>E14+E32+E46</f>
        <v>100</v>
      </c>
      <c r="F53" s="21">
        <f>F14+F32+F46</f>
        <v>97</v>
      </c>
      <c r="G53" s="22">
        <f>G14+G32+G46</f>
        <v>20</v>
      </c>
      <c r="H53" s="40"/>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97</v>
      </c>
      <c r="G55" s="22">
        <f>ROUND(G53-G54,1)</f>
        <v>20</v>
      </c>
      <c r="H55" s="40"/>
    </row>
    <row r="56" spans="1:8" ht="25.5" customHeight="1" x14ac:dyDescent="0.3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41" t="s">
        <v>81</v>
      </c>
      <c r="F59" s="41" t="s">
        <v>82</v>
      </c>
      <c r="G59" s="41" t="s">
        <v>83</v>
      </c>
      <c r="H59" s="41" t="s">
        <v>84</v>
      </c>
    </row>
    <row r="60" spans="1:8" ht="33.950000000000003" customHeight="1" x14ac:dyDescent="0.25">
      <c r="A60" s="93" t="s">
        <v>85</v>
      </c>
      <c r="B60" s="94"/>
      <c r="C60" s="95"/>
      <c r="D60" s="10" t="s">
        <v>86</v>
      </c>
      <c r="E60" s="12">
        <f>IF(AND(90&lt;=F55,F55&lt;100),F55,"")</f>
        <v>97</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159</v>
      </c>
      <c r="E65" s="96"/>
      <c r="F65" s="96"/>
      <c r="G65" s="96"/>
      <c r="H65" s="96"/>
    </row>
    <row r="66" spans="2:8" s="38" customFormat="1" ht="35.25" customHeight="1" x14ac:dyDescent="0.25">
      <c r="B66" s="51"/>
      <c r="C66" s="51"/>
      <c r="D66" s="31"/>
      <c r="E66" s="97" t="s">
        <v>93</v>
      </c>
      <c r="F66" s="97"/>
      <c r="G66" s="97"/>
      <c r="H66" s="97"/>
    </row>
    <row r="67" spans="2:8" ht="15.6" x14ac:dyDescent="0.35">
      <c r="D67" s="32"/>
      <c r="E67" s="32"/>
      <c r="F67" s="32"/>
      <c r="G67" s="32"/>
      <c r="H67" s="32"/>
    </row>
    <row r="69" spans="2:8" x14ac:dyDescent="0.25">
      <c r="F69" s="37" t="s">
        <v>149</v>
      </c>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147</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 ref="B52:D52"/>
    <mergeCell ref="B53:D53"/>
    <mergeCell ref="B54:D54"/>
    <mergeCell ref="B55:D55"/>
    <mergeCell ref="B57:D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0:H10"/>
    <mergeCell ref="B12:D12"/>
    <mergeCell ref="B13:D13"/>
    <mergeCell ref="B14:D14"/>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49" zoomScale="120" zoomScaleNormal="120" workbookViewId="0">
      <selection activeCell="F56" sqref="F56"/>
    </sheetView>
  </sheetViews>
  <sheetFormatPr defaultRowHeight="15.75" x14ac:dyDescent="0.25"/>
  <cols>
    <col min="1" max="1" width="5.42578125" style="42" bestFit="1" customWidth="1"/>
    <col min="2" max="2" width="27.140625" style="1" customWidth="1"/>
    <col min="3" max="3" width="12.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2.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2.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2.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2.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2.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2.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2.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2.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2.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2.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2.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2.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2.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2.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2.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2.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2.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2.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2.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2.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2.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2.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2.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2.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2.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2.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2.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2.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2.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2.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2.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2.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2.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2.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2.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2.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2.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2.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2.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2.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2.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2.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2.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2.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2.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2.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2.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2.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2.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2.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2.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2.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2.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2.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2.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2.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2.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2.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2.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2.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2.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2.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2.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97" t="s">
        <v>1</v>
      </c>
      <c r="B2" s="97"/>
      <c r="C2" s="97"/>
      <c r="D2" s="97" t="s">
        <v>2</v>
      </c>
      <c r="E2" s="97"/>
      <c r="F2" s="97"/>
      <c r="G2" s="97"/>
      <c r="H2" s="97"/>
    </row>
    <row r="3" spans="1:8" s="38" customFormat="1" ht="8.25" customHeight="1" x14ac:dyDescent="0.35">
      <c r="A3" s="89"/>
      <c r="B3" s="89"/>
      <c r="D3" s="3"/>
      <c r="E3" s="3"/>
      <c r="F3" s="3"/>
      <c r="G3" s="3"/>
      <c r="H3" s="3"/>
    </row>
    <row r="4" spans="1:8" ht="13.9" customHeight="1" x14ac:dyDescent="0.35">
      <c r="B4" s="42"/>
    </row>
    <row r="5" spans="1:8" ht="39.950000000000003" customHeight="1" x14ac:dyDescent="0.25">
      <c r="A5" s="131" t="s">
        <v>158</v>
      </c>
      <c r="B5" s="131"/>
      <c r="C5" s="131"/>
      <c r="D5" s="131"/>
      <c r="E5" s="131"/>
      <c r="F5" s="131"/>
      <c r="G5" s="131"/>
      <c r="H5" s="131"/>
    </row>
    <row r="6" spans="1:8" ht="12" customHeight="1" x14ac:dyDescent="0.35"/>
    <row r="7" spans="1:8" s="4" customFormat="1" ht="25.15" customHeight="1" x14ac:dyDescent="0.25">
      <c r="B7" s="132" t="s">
        <v>114</v>
      </c>
      <c r="C7" s="132"/>
      <c r="D7" s="132"/>
      <c r="E7" s="132"/>
      <c r="F7" s="132"/>
      <c r="G7" s="132"/>
      <c r="H7" s="132"/>
    </row>
    <row r="8" spans="1:8" s="4" customFormat="1" ht="20.100000000000001" customHeight="1" x14ac:dyDescent="0.25">
      <c r="B8" s="132" t="s">
        <v>121</v>
      </c>
      <c r="C8" s="132"/>
      <c r="D8" s="132"/>
      <c r="E8" s="132"/>
      <c r="F8" s="132"/>
      <c r="G8" s="132"/>
      <c r="H8" s="132"/>
    </row>
    <row r="9" spans="1:8" s="4" customFormat="1" ht="20.100000000000001" customHeight="1" x14ac:dyDescent="0.25">
      <c r="B9" s="132" t="s">
        <v>122</v>
      </c>
      <c r="C9" s="132"/>
      <c r="D9" s="132"/>
      <c r="E9" s="132"/>
      <c r="F9" s="132"/>
      <c r="G9" s="132"/>
      <c r="H9" s="132"/>
    </row>
    <row r="10" spans="1:8" s="4" customFormat="1" ht="20.100000000000001" customHeight="1" x14ac:dyDescent="0.25">
      <c r="B10" s="36" t="s">
        <v>123</v>
      </c>
      <c r="C10" s="44"/>
      <c r="D10" s="39"/>
      <c r="E10" s="39"/>
      <c r="F10" s="39"/>
      <c r="G10" s="39"/>
      <c r="H10" s="39"/>
    </row>
    <row r="11" spans="1:8" s="4" customFormat="1" ht="12.75" customHeight="1" x14ac:dyDescent="0.35">
      <c r="B11" s="39"/>
      <c r="C11" s="39"/>
    </row>
    <row r="12" spans="1:8" s="38" customFormat="1" ht="54.75" customHeight="1" x14ac:dyDescent="0.25">
      <c r="A12" s="40" t="s">
        <v>7</v>
      </c>
      <c r="B12" s="133" t="s">
        <v>8</v>
      </c>
      <c r="C12" s="133"/>
      <c r="D12" s="133"/>
      <c r="E12" s="40" t="s">
        <v>9</v>
      </c>
      <c r="F12" s="41" t="s">
        <v>10</v>
      </c>
      <c r="G12" s="41" t="s">
        <v>11</v>
      </c>
      <c r="H12" s="40" t="s">
        <v>12</v>
      </c>
    </row>
    <row r="13" spans="1:8" s="6" customFormat="1" ht="16.5" customHeight="1" x14ac:dyDescent="0.35">
      <c r="A13" s="5" t="s">
        <v>13</v>
      </c>
      <c r="B13" s="134" t="s">
        <v>14</v>
      </c>
      <c r="C13" s="135"/>
      <c r="D13" s="136"/>
      <c r="E13" s="5" t="s">
        <v>15</v>
      </c>
      <c r="F13" s="5" t="s">
        <v>16</v>
      </c>
      <c r="G13" s="5" t="s">
        <v>17</v>
      </c>
      <c r="H13" s="5" t="s">
        <v>18</v>
      </c>
    </row>
    <row r="14" spans="1:8" s="38" customFormat="1" ht="89.25" customHeight="1" x14ac:dyDescent="0.25">
      <c r="A14" s="40" t="s">
        <v>19</v>
      </c>
      <c r="B14" s="129" t="s">
        <v>20</v>
      </c>
      <c r="C14" s="129"/>
      <c r="D14" s="129"/>
      <c r="E14" s="7">
        <f>E15+E19+E25+E28</f>
        <v>20</v>
      </c>
      <c r="F14" s="8">
        <f>ROUND(F15+F19+F25+F28,1)</f>
        <v>20</v>
      </c>
      <c r="G14" s="9">
        <f>ROUND(G15+G19+G25+G28,1)</f>
        <v>20</v>
      </c>
      <c r="H14" s="40"/>
    </row>
    <row r="15" spans="1:8" s="11" customFormat="1" ht="24" customHeight="1" x14ac:dyDescent="0.25">
      <c r="A15" s="10">
        <v>1</v>
      </c>
      <c r="B15" s="129" t="s">
        <v>21</v>
      </c>
      <c r="C15" s="129"/>
      <c r="D15" s="129"/>
      <c r="E15" s="7">
        <f>5-(E16+E17+E18)</f>
        <v>5</v>
      </c>
      <c r="F15" s="8">
        <f>ROUND(5-(F16+F17+F18),1)</f>
        <v>5</v>
      </c>
      <c r="G15" s="9">
        <f>ROUND(5-(G16+G17+G18),1)</f>
        <v>5</v>
      </c>
      <c r="H15" s="10"/>
    </row>
    <row r="16" spans="1:8" s="11" customFormat="1" ht="119.25" customHeight="1" x14ac:dyDescent="0.25">
      <c r="A16" s="10" t="s">
        <v>22</v>
      </c>
      <c r="B16" s="123" t="s">
        <v>23</v>
      </c>
      <c r="C16" s="124"/>
      <c r="D16" s="125"/>
      <c r="E16" s="12"/>
      <c r="F16" s="13"/>
      <c r="G16" s="8"/>
      <c r="H16" s="10"/>
    </row>
    <row r="17" spans="1:8" s="15" customFormat="1" ht="67.7" customHeight="1" x14ac:dyDescent="0.25">
      <c r="A17" s="10" t="s">
        <v>24</v>
      </c>
      <c r="B17" s="123" t="s">
        <v>118</v>
      </c>
      <c r="C17" s="124"/>
      <c r="D17" s="125"/>
      <c r="E17" s="12"/>
      <c r="F17" s="13"/>
      <c r="G17" s="8"/>
      <c r="H17" s="14"/>
    </row>
    <row r="18" spans="1:8" s="15" customFormat="1" ht="85.5" customHeight="1" x14ac:dyDescent="0.25">
      <c r="A18" s="10" t="s">
        <v>25</v>
      </c>
      <c r="B18" s="123" t="s">
        <v>26</v>
      </c>
      <c r="C18" s="124"/>
      <c r="D18" s="125"/>
      <c r="E18" s="12"/>
      <c r="F18" s="13"/>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c r="G20" s="8"/>
      <c r="H20" s="14"/>
    </row>
    <row r="21" spans="1:8" s="15" customFormat="1" ht="48.75" customHeight="1" x14ac:dyDescent="0.25">
      <c r="A21" s="17" t="s">
        <v>30</v>
      </c>
      <c r="B21" s="123" t="s">
        <v>31</v>
      </c>
      <c r="C21" s="124"/>
      <c r="D21" s="125"/>
      <c r="E21" s="18"/>
      <c r="F21" s="13"/>
      <c r="G21" s="8"/>
      <c r="H21" s="14"/>
    </row>
    <row r="22" spans="1:8" s="15" customFormat="1" ht="52.5" customHeight="1" x14ac:dyDescent="0.25">
      <c r="A22" s="10" t="s">
        <v>32</v>
      </c>
      <c r="B22" s="123" t="s">
        <v>33</v>
      </c>
      <c r="C22" s="124"/>
      <c r="D22" s="125"/>
      <c r="E22" s="12"/>
      <c r="F22" s="13"/>
      <c r="G22" s="8"/>
      <c r="H22" s="14"/>
    </row>
    <row r="23" spans="1:8" s="15" customFormat="1" ht="70.5" customHeight="1" x14ac:dyDescent="0.25">
      <c r="A23" s="10" t="s">
        <v>34</v>
      </c>
      <c r="B23" s="123" t="s">
        <v>35</v>
      </c>
      <c r="C23" s="124"/>
      <c r="D23" s="125"/>
      <c r="E23" s="12"/>
      <c r="F23" s="13"/>
      <c r="G23" s="8"/>
      <c r="H23" s="14"/>
    </row>
    <row r="24" spans="1:8" s="15" customFormat="1" ht="34.5" customHeight="1" x14ac:dyDescent="0.25">
      <c r="A24" s="10" t="s">
        <v>36</v>
      </c>
      <c r="B24" s="123" t="s">
        <v>37</v>
      </c>
      <c r="C24" s="124"/>
      <c r="D24" s="125"/>
      <c r="E24" s="12"/>
      <c r="F24" s="13"/>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c r="G26" s="19"/>
      <c r="H26" s="14"/>
    </row>
    <row r="27" spans="1:8" s="15" customFormat="1" ht="54.75" customHeight="1" x14ac:dyDescent="0.25">
      <c r="A27" s="10" t="s">
        <v>41</v>
      </c>
      <c r="B27" s="123" t="s">
        <v>42</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c r="G29" s="19"/>
      <c r="H29" s="14"/>
    </row>
    <row r="30" spans="1:8" s="15" customFormat="1" ht="54.6" customHeight="1" x14ac:dyDescent="0.25">
      <c r="A30" s="10" t="s">
        <v>46</v>
      </c>
      <c r="B30" s="123" t="s">
        <v>47</v>
      </c>
      <c r="C30" s="124"/>
      <c r="D30" s="125"/>
      <c r="E30" s="12"/>
      <c r="F30" s="17"/>
      <c r="G30" s="19"/>
      <c r="H30" s="14"/>
    </row>
    <row r="31" spans="1:8" s="15" customFormat="1" ht="50.25" customHeight="1" x14ac:dyDescent="0.25">
      <c r="A31" s="10" t="s">
        <v>48</v>
      </c>
      <c r="B31" s="123" t="s">
        <v>49</v>
      </c>
      <c r="C31" s="124"/>
      <c r="D31" s="125"/>
      <c r="E31" s="12"/>
      <c r="F31" s="17"/>
      <c r="G31" s="19"/>
      <c r="H31" s="14"/>
    </row>
    <row r="32" spans="1:8" s="38" customFormat="1" ht="27.75" customHeight="1" x14ac:dyDescent="0.25">
      <c r="A32" s="40" t="s">
        <v>50</v>
      </c>
      <c r="B32" s="126" t="s">
        <v>51</v>
      </c>
      <c r="C32" s="127"/>
      <c r="D32" s="128"/>
      <c r="E32" s="7">
        <f>E33+E35+E37+E39+E41+E43</f>
        <v>20</v>
      </c>
      <c r="F32" s="8">
        <f>ROUND(F33+F35+F37+F39+F41+F43,1)</f>
        <v>14</v>
      </c>
      <c r="G32" s="9">
        <f>ROUND(G33+G35+G37+G39+G41+G43,1)</f>
        <v>0</v>
      </c>
      <c r="H32" s="40"/>
    </row>
    <row r="33" spans="1:8" s="11" customFormat="1" ht="49.5" customHeight="1" x14ac:dyDescent="0.25">
      <c r="A33" s="10">
        <v>5</v>
      </c>
      <c r="B33" s="129" t="s">
        <v>52</v>
      </c>
      <c r="C33" s="129"/>
      <c r="D33" s="129"/>
      <c r="E33" s="7">
        <v>1</v>
      </c>
      <c r="F33" s="8">
        <f>IF(F34&gt;1,"1",F34)</f>
        <v>0</v>
      </c>
      <c r="G33" s="9">
        <f>G34</f>
        <v>0</v>
      </c>
      <c r="H33" s="10"/>
    </row>
    <row r="34" spans="1:8" s="11" customFormat="1" ht="57" customHeight="1" x14ac:dyDescent="0.25">
      <c r="A34" s="10"/>
      <c r="B34" s="130" t="s">
        <v>53</v>
      </c>
      <c r="C34" s="130"/>
      <c r="D34" s="130"/>
      <c r="E34" s="7"/>
      <c r="F34" s="13"/>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51.75" customHeight="1" x14ac:dyDescent="0.25">
      <c r="A37" s="10">
        <v>7</v>
      </c>
      <c r="B37" s="120" t="s">
        <v>56</v>
      </c>
      <c r="C37" s="121"/>
      <c r="D37" s="122"/>
      <c r="E37" s="7">
        <v>2</v>
      </c>
      <c r="F37" s="8">
        <f>IF(F38&gt;2,"2",F38)</f>
        <v>0</v>
      </c>
      <c r="G37" s="9">
        <f>G38</f>
        <v>0</v>
      </c>
      <c r="H37" s="10"/>
    </row>
    <row r="38" spans="1:8" s="11" customFormat="1" ht="75.75" customHeight="1" x14ac:dyDescent="0.25">
      <c r="A38" s="10"/>
      <c r="B38" s="123" t="s">
        <v>57</v>
      </c>
      <c r="C38" s="124"/>
      <c r="D38" s="125"/>
      <c r="E38" s="7"/>
      <c r="F38" s="13"/>
      <c r="G38" s="9"/>
      <c r="H38" s="10"/>
    </row>
    <row r="39" spans="1:8" s="11" customFormat="1" ht="58.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29.75" customHeight="1" x14ac:dyDescent="0.25">
      <c r="A41" s="10">
        <v>9</v>
      </c>
      <c r="B41" s="120" t="s">
        <v>119</v>
      </c>
      <c r="C41" s="121"/>
      <c r="D41" s="122"/>
      <c r="E41" s="7">
        <v>8</v>
      </c>
      <c r="F41" s="8" t="str">
        <f>IF(F42&gt;=8,"8",IF(F42&lt;8,"0"))</f>
        <v>8</v>
      </c>
      <c r="G41" s="9">
        <f>G42</f>
        <v>0</v>
      </c>
      <c r="H41" s="10"/>
    </row>
    <row r="42" spans="1:8" s="11" customFormat="1" ht="186" customHeight="1" x14ac:dyDescent="0.25">
      <c r="A42" s="10"/>
      <c r="B42" s="123" t="s">
        <v>120</v>
      </c>
      <c r="C42" s="124"/>
      <c r="D42" s="125"/>
      <c r="E42" s="7"/>
      <c r="F42" s="13">
        <v>8</v>
      </c>
      <c r="G42" s="9"/>
      <c r="H42" s="10"/>
    </row>
    <row r="43" spans="1:8" s="11" customFormat="1" ht="55.5" customHeight="1" x14ac:dyDescent="0.25">
      <c r="A43" s="10">
        <v>10</v>
      </c>
      <c r="B43" s="120" t="s">
        <v>60</v>
      </c>
      <c r="C43" s="121"/>
      <c r="D43" s="122"/>
      <c r="E43" s="7">
        <v>5</v>
      </c>
      <c r="F43" s="8">
        <f>ROUND(IF((F44+F45)&gt;5,"5",(F44+F45)),1)</f>
        <v>2</v>
      </c>
      <c r="G43" s="9">
        <f>ROUND(IF((G44+G45)&gt;5,"5",(G44+G45)),1)</f>
        <v>0</v>
      </c>
      <c r="H43" s="10"/>
    </row>
    <row r="44" spans="1:8" s="11" customFormat="1" ht="108" customHeight="1" x14ac:dyDescent="0.25">
      <c r="A44" s="10" t="s">
        <v>61</v>
      </c>
      <c r="B44" s="123" t="s">
        <v>62</v>
      </c>
      <c r="C44" s="124"/>
      <c r="D44" s="125"/>
      <c r="E44" s="7"/>
      <c r="F44" s="13"/>
      <c r="G44" s="9"/>
      <c r="H44" s="10"/>
    </row>
    <row r="45" spans="1:8" s="11" customFormat="1" ht="82.5" customHeight="1" x14ac:dyDescent="0.25">
      <c r="A45" s="10" t="s">
        <v>63</v>
      </c>
      <c r="B45" s="123" t="s">
        <v>64</v>
      </c>
      <c r="C45" s="124"/>
      <c r="D45" s="125"/>
      <c r="E45" s="7"/>
      <c r="F45" s="13">
        <v>2</v>
      </c>
      <c r="G45" s="9"/>
      <c r="H45" s="10"/>
    </row>
    <row r="46" spans="1:8" s="38" customFormat="1" ht="60.75" customHeight="1" x14ac:dyDescent="0.25">
      <c r="A46" s="40" t="s">
        <v>65</v>
      </c>
      <c r="B46" s="120" t="s">
        <v>66</v>
      </c>
      <c r="C46" s="121"/>
      <c r="D46" s="122"/>
      <c r="E46" s="7">
        <v>60</v>
      </c>
      <c r="F46" s="13">
        <f>SUM(F47:F52)</f>
        <v>60</v>
      </c>
      <c r="G46" s="9">
        <f>SUM(G47:G52)</f>
        <v>0</v>
      </c>
      <c r="H46" s="40"/>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38" customFormat="1" ht="34.5" customHeight="1" x14ac:dyDescent="0.25">
      <c r="A53" s="40"/>
      <c r="B53" s="103" t="s">
        <v>73</v>
      </c>
      <c r="C53" s="104"/>
      <c r="D53" s="105"/>
      <c r="E53" s="21">
        <f>E14+E32+E46</f>
        <v>100</v>
      </c>
      <c r="F53" s="21">
        <f>F14+F32+F46</f>
        <v>94</v>
      </c>
      <c r="G53" s="22">
        <f>G14+G32+G46</f>
        <v>20</v>
      </c>
      <c r="H53" s="40"/>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94</v>
      </c>
      <c r="G55" s="22">
        <f>ROUND(G53-G54,1)</f>
        <v>20</v>
      </c>
      <c r="H55" s="40"/>
    </row>
    <row r="56" spans="1:8" ht="25.5" customHeight="1" x14ac:dyDescent="0.3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41" t="s">
        <v>81</v>
      </c>
      <c r="F59" s="41" t="s">
        <v>82</v>
      </c>
      <c r="G59" s="41" t="s">
        <v>83</v>
      </c>
      <c r="H59" s="41" t="s">
        <v>84</v>
      </c>
    </row>
    <row r="60" spans="1:8" ht="33.950000000000003" customHeight="1" x14ac:dyDescent="0.25">
      <c r="A60" s="93" t="s">
        <v>85</v>
      </c>
      <c r="B60" s="94"/>
      <c r="C60" s="95"/>
      <c r="D60" s="10" t="s">
        <v>86</v>
      </c>
      <c r="E60" s="12">
        <f>IF(AND(90&lt;=F55,F55&lt;100),F55,"")</f>
        <v>94</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159</v>
      </c>
      <c r="E65" s="96"/>
      <c r="F65" s="96"/>
      <c r="G65" s="96"/>
      <c r="H65" s="96"/>
    </row>
    <row r="66" spans="2:8" s="38" customFormat="1" ht="35.25" customHeight="1" x14ac:dyDescent="0.25">
      <c r="B66" s="51"/>
      <c r="C66" s="51"/>
      <c r="D66" s="31"/>
      <c r="E66" s="97" t="s">
        <v>93</v>
      </c>
      <c r="F66" s="97"/>
      <c r="G66" s="97"/>
      <c r="H66" s="97"/>
    </row>
    <row r="67" spans="2:8" x14ac:dyDescent="0.25">
      <c r="D67" s="32"/>
      <c r="E67" s="32"/>
      <c r="F67" s="32"/>
      <c r="G67" s="32"/>
      <c r="H67" s="32"/>
    </row>
    <row r="69" spans="2:8" x14ac:dyDescent="0.25">
      <c r="F69" s="37" t="s">
        <v>150</v>
      </c>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147</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0" zoomScale="110" zoomScaleNormal="110" workbookViewId="0">
      <selection activeCell="H42" sqref="H42"/>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9.7109375" style="42" customWidth="1"/>
    <col min="6" max="6" width="10.5703125" style="42" customWidth="1"/>
    <col min="7" max="7" width="10.140625" style="42" customWidth="1"/>
    <col min="8" max="8" width="13.8554687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38" customFormat="1" ht="48.75" customHeight="1" x14ac:dyDescent="0.25">
      <c r="A2" s="97" t="s">
        <v>1</v>
      </c>
      <c r="B2" s="97"/>
      <c r="C2" s="97"/>
      <c r="D2" s="97" t="s">
        <v>2</v>
      </c>
      <c r="E2" s="97"/>
      <c r="F2" s="97"/>
      <c r="G2" s="97"/>
      <c r="H2" s="97"/>
    </row>
    <row r="3" spans="1:8" s="38" customFormat="1" ht="8.25" customHeight="1" x14ac:dyDescent="0.35">
      <c r="A3" s="89"/>
      <c r="B3" s="89"/>
      <c r="D3" s="3"/>
      <c r="E3" s="3"/>
      <c r="F3" s="3"/>
      <c r="G3" s="3"/>
      <c r="H3" s="3"/>
    </row>
    <row r="4" spans="1:8" ht="13.9" customHeight="1" x14ac:dyDescent="0.35">
      <c r="B4" s="42"/>
    </row>
    <row r="5" spans="1:8" ht="39.950000000000003" customHeight="1" x14ac:dyDescent="0.25">
      <c r="A5" s="131" t="s">
        <v>160</v>
      </c>
      <c r="B5" s="131"/>
      <c r="C5" s="131"/>
      <c r="D5" s="131"/>
      <c r="E5" s="131"/>
      <c r="F5" s="131"/>
      <c r="G5" s="131"/>
      <c r="H5" s="131"/>
    </row>
    <row r="6" spans="1:8" ht="12" customHeight="1" x14ac:dyDescent="0.35"/>
    <row r="7" spans="1:8" s="4" customFormat="1" ht="25.15" customHeight="1" x14ac:dyDescent="0.25">
      <c r="B7" s="132" t="s">
        <v>113</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127</v>
      </c>
      <c r="C9" s="132"/>
      <c r="D9" s="132"/>
      <c r="E9" s="132"/>
      <c r="F9" s="132"/>
      <c r="G9" s="132"/>
      <c r="H9" s="132"/>
    </row>
    <row r="10" spans="1:8" s="4" customFormat="1" ht="20.100000000000001" customHeight="1" x14ac:dyDescent="0.25">
      <c r="B10" s="36" t="s">
        <v>128</v>
      </c>
      <c r="C10" s="36"/>
      <c r="D10" s="39"/>
      <c r="E10" s="39"/>
      <c r="F10" s="39"/>
      <c r="G10" s="39"/>
      <c r="H10" s="39"/>
    </row>
    <row r="11" spans="1:8" s="4" customFormat="1" ht="12" customHeight="1" x14ac:dyDescent="0.35">
      <c r="B11" s="39"/>
      <c r="C11" s="39"/>
    </row>
    <row r="12" spans="1:8" s="38" customFormat="1" ht="52.5" customHeight="1" x14ac:dyDescent="0.25">
      <c r="A12" s="40" t="s">
        <v>7</v>
      </c>
      <c r="B12" s="133" t="s">
        <v>8</v>
      </c>
      <c r="C12" s="133"/>
      <c r="D12" s="133"/>
      <c r="E12" s="40" t="s">
        <v>9</v>
      </c>
      <c r="F12" s="41" t="s">
        <v>10</v>
      </c>
      <c r="G12" s="41" t="s">
        <v>11</v>
      </c>
      <c r="H12" s="40" t="s">
        <v>12</v>
      </c>
    </row>
    <row r="13" spans="1:8" s="6" customFormat="1" ht="16.5" customHeight="1" x14ac:dyDescent="0.35">
      <c r="A13" s="5" t="s">
        <v>13</v>
      </c>
      <c r="B13" s="134" t="s">
        <v>14</v>
      </c>
      <c r="C13" s="135"/>
      <c r="D13" s="136"/>
      <c r="E13" s="5" t="s">
        <v>15</v>
      </c>
      <c r="F13" s="5" t="s">
        <v>16</v>
      </c>
      <c r="G13" s="5" t="s">
        <v>17</v>
      </c>
      <c r="H13" s="5" t="s">
        <v>18</v>
      </c>
    </row>
    <row r="14" spans="1:8" s="38" customFormat="1" ht="93.75" customHeight="1" x14ac:dyDescent="0.25">
      <c r="A14" s="40" t="s">
        <v>19</v>
      </c>
      <c r="B14" s="129" t="s">
        <v>20</v>
      </c>
      <c r="C14" s="129"/>
      <c r="D14" s="129"/>
      <c r="E14" s="7">
        <f>E15+E19+E25+E28</f>
        <v>20</v>
      </c>
      <c r="F14" s="8">
        <f>ROUND(F15+F19+F25+F28,1)</f>
        <v>20</v>
      </c>
      <c r="G14" s="9">
        <f>ROUND(G15+G19+G25+G28,1)</f>
        <v>20</v>
      </c>
      <c r="H14" s="40"/>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38" customFormat="1" ht="27.75" customHeight="1" x14ac:dyDescent="0.25">
      <c r="A32" s="40" t="s">
        <v>50</v>
      </c>
      <c r="B32" s="126" t="s">
        <v>51</v>
      </c>
      <c r="C32" s="127"/>
      <c r="D32" s="128"/>
      <c r="E32" s="7">
        <f>E33+E35+E37+E39+E41+E43</f>
        <v>20</v>
      </c>
      <c r="F32" s="8">
        <f>ROUND(F33+F35+F37+F39+F41+F43,1)</f>
        <v>17</v>
      </c>
      <c r="G32" s="9">
        <f>ROUND(G33+G35+G37+G39+G41+G43,1)</f>
        <v>0</v>
      </c>
      <c r="H32" s="40"/>
    </row>
    <row r="33" spans="1:8" s="11" customFormat="1" ht="73.150000000000006" customHeight="1" x14ac:dyDescent="0.25">
      <c r="A33" s="10">
        <v>5</v>
      </c>
      <c r="B33" s="129" t="s">
        <v>105</v>
      </c>
      <c r="C33" s="129"/>
      <c r="D33" s="129"/>
      <c r="E33" s="7">
        <v>1</v>
      </c>
      <c r="F33" s="8" t="str">
        <f>IF(F34&gt;1,"1",F34)</f>
        <v>1</v>
      </c>
      <c r="G33" s="9">
        <f>G34</f>
        <v>0</v>
      </c>
      <c r="H33" s="10"/>
    </row>
    <row r="34" spans="1:8" s="11" customFormat="1" ht="117.75" customHeight="1" x14ac:dyDescent="0.25">
      <c r="A34" s="10"/>
      <c r="B34" s="130" t="s">
        <v>106</v>
      </c>
      <c r="C34" s="130"/>
      <c r="D34" s="130"/>
      <c r="E34" s="7"/>
      <c r="F34" s="13">
        <v>2</v>
      </c>
      <c r="G34" s="9"/>
      <c r="H34" s="10"/>
    </row>
    <row r="35" spans="1:8" s="11" customFormat="1" ht="35.25" customHeight="1" x14ac:dyDescent="0.25">
      <c r="A35" s="10">
        <v>6</v>
      </c>
      <c r="B35" s="120" t="s">
        <v>107</v>
      </c>
      <c r="C35" s="121"/>
      <c r="D35" s="122"/>
      <c r="E35" s="7">
        <v>2</v>
      </c>
      <c r="F35" s="8">
        <f>IF(F36&gt;2,"2",F36)</f>
        <v>1</v>
      </c>
      <c r="G35" s="9">
        <f>G36</f>
        <v>0</v>
      </c>
      <c r="H35" s="10"/>
    </row>
    <row r="36" spans="1:8" s="11" customFormat="1" ht="60.75" customHeight="1" x14ac:dyDescent="0.25">
      <c r="A36" s="10"/>
      <c r="B36" s="117" t="s">
        <v>108</v>
      </c>
      <c r="C36" s="118"/>
      <c r="D36" s="119"/>
      <c r="E36" s="7"/>
      <c r="F36" s="13">
        <v>1</v>
      </c>
      <c r="G36" s="9"/>
      <c r="H36" s="10" t="s">
        <v>129</v>
      </c>
    </row>
    <row r="37" spans="1:8" s="11" customFormat="1" ht="52.5" customHeight="1" x14ac:dyDescent="0.25">
      <c r="A37" s="10">
        <v>7</v>
      </c>
      <c r="B37" s="120" t="s">
        <v>56</v>
      </c>
      <c r="C37" s="121"/>
      <c r="D37" s="122"/>
      <c r="E37" s="7">
        <v>2</v>
      </c>
      <c r="F37" s="8">
        <f>IF(F38&gt;2,"2",F38)</f>
        <v>0</v>
      </c>
      <c r="G37" s="9">
        <f>G38</f>
        <v>0</v>
      </c>
      <c r="H37" s="10"/>
    </row>
    <row r="38" spans="1:8" s="11" customFormat="1" ht="68.25" customHeight="1" x14ac:dyDescent="0.25">
      <c r="A38" s="10"/>
      <c r="B38" s="123" t="s">
        <v>109</v>
      </c>
      <c r="C38" s="124"/>
      <c r="D38" s="125"/>
      <c r="E38" s="7"/>
      <c r="F38" s="13">
        <v>0</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t="s">
        <v>130</v>
      </c>
    </row>
    <row r="43" spans="1:8" s="11" customFormat="1" ht="45" customHeight="1" x14ac:dyDescent="0.25">
      <c r="A43" s="10">
        <v>10</v>
      </c>
      <c r="B43" s="120" t="s">
        <v>111</v>
      </c>
      <c r="C43" s="121"/>
      <c r="D43" s="122"/>
      <c r="E43" s="7">
        <v>5</v>
      </c>
      <c r="F43" s="8">
        <f>IF(F44&gt;5,"5",F44)</f>
        <v>5</v>
      </c>
      <c r="G43" s="9">
        <f>G44</f>
        <v>0</v>
      </c>
      <c r="H43" s="10"/>
    </row>
    <row r="44" spans="1:8" s="11" customFormat="1" ht="156.75" customHeight="1" x14ac:dyDescent="0.25">
      <c r="A44" s="10"/>
      <c r="B44" s="123" t="s">
        <v>112</v>
      </c>
      <c r="C44" s="124"/>
      <c r="D44" s="125"/>
      <c r="E44" s="7"/>
      <c r="F44" s="13">
        <v>5</v>
      </c>
      <c r="G44" s="9"/>
      <c r="H44" s="10"/>
    </row>
    <row r="45" spans="1:8" s="38" customFormat="1" ht="61.5" customHeight="1" x14ac:dyDescent="0.25">
      <c r="A45" s="40" t="s">
        <v>65</v>
      </c>
      <c r="B45" s="120" t="s">
        <v>66</v>
      </c>
      <c r="C45" s="121"/>
      <c r="D45" s="122"/>
      <c r="E45" s="7">
        <v>60</v>
      </c>
      <c r="F45" s="8">
        <f>SUM(F46:F51)</f>
        <v>60</v>
      </c>
      <c r="G45" s="9">
        <f>SUM(G46:G51)</f>
        <v>0</v>
      </c>
      <c r="H45" s="40"/>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38" customFormat="1" ht="24" customHeight="1" x14ac:dyDescent="0.25">
      <c r="A52" s="40"/>
      <c r="B52" s="103" t="s">
        <v>73</v>
      </c>
      <c r="C52" s="104"/>
      <c r="D52" s="105"/>
      <c r="E52" s="21">
        <f>E14+E32+E45</f>
        <v>100</v>
      </c>
      <c r="F52" s="21">
        <f>F14+F32+F45</f>
        <v>97</v>
      </c>
      <c r="G52" s="22">
        <f>G14+G32+G45</f>
        <v>20</v>
      </c>
      <c r="H52" s="40"/>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97</v>
      </c>
      <c r="G54" s="22">
        <f>ROUND(G52-G53,1)</f>
        <v>20</v>
      </c>
      <c r="H54" s="40"/>
    </row>
    <row r="55" spans="1:8" ht="25.5" customHeight="1" x14ac:dyDescent="0.2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41" t="s">
        <v>81</v>
      </c>
      <c r="F58" s="41" t="s">
        <v>82</v>
      </c>
      <c r="G58" s="41" t="s">
        <v>83</v>
      </c>
      <c r="H58" s="41" t="s">
        <v>84</v>
      </c>
    </row>
    <row r="59" spans="1:8" ht="33.950000000000003" customHeight="1" x14ac:dyDescent="0.25">
      <c r="A59" s="93" t="s">
        <v>85</v>
      </c>
      <c r="B59" s="94"/>
      <c r="C59" s="95"/>
      <c r="D59" s="10" t="s">
        <v>86</v>
      </c>
      <c r="E59" s="12">
        <f>IF(AND(90&lt;=F54,F54&lt;100),F54,"")</f>
        <v>97</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161</v>
      </c>
      <c r="E64" s="96"/>
      <c r="F64" s="96"/>
      <c r="G64" s="96"/>
      <c r="H64" s="96"/>
    </row>
    <row r="65" spans="2:8" s="38" customFormat="1" ht="35.25" customHeight="1" x14ac:dyDescent="0.25">
      <c r="B65" s="51"/>
      <c r="C65" s="51"/>
      <c r="D65" s="31"/>
      <c r="E65" s="97" t="s">
        <v>93</v>
      </c>
      <c r="F65" s="97"/>
      <c r="G65" s="97"/>
      <c r="H65" s="97"/>
    </row>
    <row r="66" spans="2:8" x14ac:dyDescent="0.25">
      <c r="D66" s="32"/>
      <c r="E66" s="32"/>
      <c r="F66" s="32"/>
      <c r="G66" s="32"/>
      <c r="H66" s="32"/>
    </row>
    <row r="68" spans="2:8" x14ac:dyDescent="0.25">
      <c r="G68" s="37" t="s">
        <v>151</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147</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74"/>
  <sheetViews>
    <sheetView zoomScaleNormal="100" workbookViewId="0">
      <selection activeCell="B8" sqref="B8:H8"/>
    </sheetView>
  </sheetViews>
  <sheetFormatPr defaultRowHeight="15.75" x14ac:dyDescent="0.25"/>
  <cols>
    <col min="1" max="1" width="5.42578125" style="42" bestFit="1" customWidth="1"/>
    <col min="2" max="2" width="29.28515625" style="1" customWidth="1"/>
    <col min="3" max="3" width="11" style="42" customWidth="1"/>
    <col min="4" max="4" width="13.5703125" style="42" customWidth="1"/>
    <col min="5" max="5" width="9.140625" style="42" customWidth="1"/>
    <col min="6" max="6" width="10.5703125" style="42" customWidth="1"/>
    <col min="7" max="7" width="10.140625" style="42" customWidth="1"/>
    <col min="8" max="8" width="9.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11" x14ac:dyDescent="0.25">
      <c r="H1" s="2" t="s">
        <v>0</v>
      </c>
    </row>
    <row r="2" spans="1:11" s="52" customFormat="1" ht="48.75" customHeight="1" x14ac:dyDescent="0.25">
      <c r="A2" s="97" t="s">
        <v>1</v>
      </c>
      <c r="B2" s="97"/>
      <c r="C2" s="97"/>
      <c r="D2" s="97" t="s">
        <v>2</v>
      </c>
      <c r="E2" s="97"/>
      <c r="F2" s="97"/>
      <c r="G2" s="97"/>
      <c r="H2" s="97"/>
    </row>
    <row r="3" spans="1:11" s="52" customFormat="1" ht="8.25" customHeight="1" x14ac:dyDescent="0.35">
      <c r="A3" s="89"/>
      <c r="B3" s="89"/>
      <c r="D3" s="3"/>
      <c r="E3" s="3"/>
      <c r="F3" s="3"/>
      <c r="G3" s="3"/>
      <c r="H3" s="3"/>
    </row>
    <row r="4" spans="1:11" ht="13.9" customHeight="1" x14ac:dyDescent="0.35">
      <c r="B4" s="42"/>
    </row>
    <row r="5" spans="1:11" ht="39.950000000000003" customHeight="1" x14ac:dyDescent="0.25">
      <c r="A5" s="131" t="s">
        <v>222</v>
      </c>
      <c r="B5" s="131"/>
      <c r="C5" s="131"/>
      <c r="D5" s="131"/>
      <c r="E5" s="131"/>
      <c r="F5" s="131"/>
      <c r="G5" s="131"/>
      <c r="H5" s="131"/>
      <c r="K5" s="60" t="s">
        <v>221</v>
      </c>
    </row>
    <row r="6" spans="1:11" ht="12" customHeight="1" x14ac:dyDescent="0.35"/>
    <row r="7" spans="1:11" s="4" customFormat="1" ht="25.15" customHeight="1" x14ac:dyDescent="0.25">
      <c r="B7" s="132" t="s">
        <v>183</v>
      </c>
      <c r="C7" s="132"/>
      <c r="D7" s="132"/>
      <c r="E7" s="132"/>
      <c r="F7" s="132"/>
      <c r="G7" s="132"/>
      <c r="H7" s="132"/>
    </row>
    <row r="8" spans="1:11" s="4" customFormat="1" ht="20.100000000000001" customHeight="1" x14ac:dyDescent="0.25">
      <c r="B8" s="132" t="s">
        <v>116</v>
      </c>
      <c r="C8" s="132"/>
      <c r="D8" s="132"/>
      <c r="E8" s="132"/>
      <c r="F8" s="132"/>
      <c r="G8" s="132"/>
      <c r="H8" s="132"/>
    </row>
    <row r="9" spans="1:11" s="4" customFormat="1" ht="20.100000000000001" customHeight="1" x14ac:dyDescent="0.25">
      <c r="B9" s="132" t="s">
        <v>117</v>
      </c>
      <c r="C9" s="132"/>
      <c r="D9" s="132"/>
      <c r="E9" s="132"/>
      <c r="F9" s="132"/>
      <c r="G9" s="132"/>
      <c r="H9" s="132"/>
    </row>
    <row r="10" spans="1:11" s="4" customFormat="1" ht="20.100000000000001" customHeight="1" x14ac:dyDescent="0.25">
      <c r="B10" s="36" t="s">
        <v>184</v>
      </c>
      <c r="C10" s="36"/>
      <c r="D10" s="54"/>
      <c r="E10" s="54"/>
      <c r="F10" s="54"/>
      <c r="G10" s="54"/>
      <c r="H10" s="54"/>
    </row>
    <row r="11" spans="1:11" s="4" customFormat="1" ht="12.75" customHeight="1" x14ac:dyDescent="0.35">
      <c r="B11" s="54"/>
      <c r="C11" s="54"/>
    </row>
    <row r="12" spans="1:11" s="52" customFormat="1" ht="54.75" customHeight="1" x14ac:dyDescent="0.25">
      <c r="A12" s="55" t="s">
        <v>7</v>
      </c>
      <c r="B12" s="133" t="s">
        <v>8</v>
      </c>
      <c r="C12" s="133"/>
      <c r="D12" s="133"/>
      <c r="E12" s="55" t="s">
        <v>9</v>
      </c>
      <c r="F12" s="53" t="s">
        <v>10</v>
      </c>
      <c r="G12" s="53" t="s">
        <v>11</v>
      </c>
      <c r="H12" s="55" t="s">
        <v>12</v>
      </c>
    </row>
    <row r="13" spans="1:11" s="6" customFormat="1" ht="16.5" customHeight="1" x14ac:dyDescent="0.35">
      <c r="A13" s="5" t="s">
        <v>13</v>
      </c>
      <c r="B13" s="134" t="s">
        <v>14</v>
      </c>
      <c r="C13" s="135"/>
      <c r="D13" s="136"/>
      <c r="E13" s="5" t="s">
        <v>15</v>
      </c>
      <c r="F13" s="5" t="s">
        <v>16</v>
      </c>
      <c r="G13" s="5" t="s">
        <v>17</v>
      </c>
      <c r="H13" s="5" t="s">
        <v>18</v>
      </c>
    </row>
    <row r="14" spans="1:11" s="52" customFormat="1" ht="89.25" customHeight="1" x14ac:dyDescent="0.25">
      <c r="A14" s="55" t="s">
        <v>19</v>
      </c>
      <c r="B14" s="129" t="s">
        <v>20</v>
      </c>
      <c r="C14" s="129"/>
      <c r="D14" s="129"/>
      <c r="E14" s="7">
        <f>E15+E19+E25+E28</f>
        <v>20</v>
      </c>
      <c r="F14" s="8">
        <f>ROUND(F15+F19+F25+F28,1)</f>
        <v>20</v>
      </c>
      <c r="G14" s="9">
        <f>ROUND(G15+G19+G25+G28,1)</f>
        <v>20</v>
      </c>
      <c r="H14" s="55"/>
    </row>
    <row r="15" spans="1:11" s="11" customFormat="1" ht="24" customHeight="1" x14ac:dyDescent="0.25">
      <c r="A15" s="10">
        <v>1</v>
      </c>
      <c r="B15" s="129" t="s">
        <v>21</v>
      </c>
      <c r="C15" s="129"/>
      <c r="D15" s="129"/>
      <c r="E15" s="7">
        <f>5-(E16+E17+E18)</f>
        <v>5</v>
      </c>
      <c r="F15" s="8">
        <f>ROUND(5-(F16+F17+F18),1)</f>
        <v>5</v>
      </c>
      <c r="G15" s="9">
        <f>ROUND(5-(G16+G17+G18),1)</f>
        <v>5</v>
      </c>
      <c r="H15" s="10"/>
    </row>
    <row r="16" spans="1:11" s="11" customFormat="1" ht="119.25" customHeight="1" x14ac:dyDescent="0.25">
      <c r="A16" s="10" t="s">
        <v>22</v>
      </c>
      <c r="B16" s="123" t="s">
        <v>23</v>
      </c>
      <c r="C16" s="124"/>
      <c r="D16" s="125"/>
      <c r="E16" s="12"/>
      <c r="F16" s="13"/>
      <c r="G16" s="8"/>
      <c r="H16" s="10"/>
    </row>
    <row r="17" spans="1:8" s="15" customFormat="1" ht="67.7" customHeight="1" x14ac:dyDescent="0.25">
      <c r="A17" s="10" t="s">
        <v>24</v>
      </c>
      <c r="B17" s="123" t="s">
        <v>118</v>
      </c>
      <c r="C17" s="124"/>
      <c r="D17" s="125"/>
      <c r="E17" s="12"/>
      <c r="F17" s="13"/>
      <c r="G17" s="8"/>
      <c r="H17" s="14"/>
    </row>
    <row r="18" spans="1:8" s="15" customFormat="1" ht="74.25" customHeight="1" x14ac:dyDescent="0.25">
      <c r="A18" s="10" t="s">
        <v>25</v>
      </c>
      <c r="B18" s="123" t="s">
        <v>26</v>
      </c>
      <c r="C18" s="124"/>
      <c r="D18" s="125"/>
      <c r="E18" s="12"/>
      <c r="F18" s="13"/>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c r="G20" s="8"/>
      <c r="H20" s="14"/>
    </row>
    <row r="21" spans="1:8" s="15" customFormat="1" ht="48.75" customHeight="1" x14ac:dyDescent="0.25">
      <c r="A21" s="17" t="s">
        <v>30</v>
      </c>
      <c r="B21" s="123" t="s">
        <v>31</v>
      </c>
      <c r="C21" s="124"/>
      <c r="D21" s="125"/>
      <c r="E21" s="18"/>
      <c r="F21" s="13"/>
      <c r="G21" s="8"/>
      <c r="H21" s="14"/>
    </row>
    <row r="22" spans="1:8" s="15" customFormat="1" ht="52.5" customHeight="1" x14ac:dyDescent="0.25">
      <c r="A22" s="10" t="s">
        <v>32</v>
      </c>
      <c r="B22" s="123" t="s">
        <v>33</v>
      </c>
      <c r="C22" s="124"/>
      <c r="D22" s="125"/>
      <c r="E22" s="12"/>
      <c r="F22" s="13"/>
      <c r="G22" s="8"/>
      <c r="H22" s="14"/>
    </row>
    <row r="23" spans="1:8" s="15" customFormat="1" ht="70.5" customHeight="1" x14ac:dyDescent="0.25">
      <c r="A23" s="10" t="s">
        <v>34</v>
      </c>
      <c r="B23" s="123" t="s">
        <v>35</v>
      </c>
      <c r="C23" s="124"/>
      <c r="D23" s="125"/>
      <c r="E23" s="12"/>
      <c r="F23" s="13"/>
      <c r="G23" s="8"/>
      <c r="H23" s="14"/>
    </row>
    <row r="24" spans="1:8" s="15" customFormat="1" ht="34.5" customHeight="1" x14ac:dyDescent="0.25">
      <c r="A24" s="10" t="s">
        <v>36</v>
      </c>
      <c r="B24" s="123" t="s">
        <v>37</v>
      </c>
      <c r="C24" s="124"/>
      <c r="D24" s="125"/>
      <c r="E24" s="12"/>
      <c r="F24" s="13"/>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c r="G26" s="19"/>
      <c r="H26" s="14"/>
    </row>
    <row r="27" spans="1:8" s="15" customFormat="1" ht="54.75" customHeight="1" x14ac:dyDescent="0.25">
      <c r="A27" s="10" t="s">
        <v>41</v>
      </c>
      <c r="B27" s="123" t="s">
        <v>42</v>
      </c>
      <c r="C27" s="124"/>
      <c r="D27" s="125"/>
      <c r="E27" s="12"/>
      <c r="F27" s="17"/>
      <c r="G27" s="19"/>
      <c r="H27" s="14"/>
    </row>
    <row r="28" spans="1:8" s="15" customFormat="1" ht="138"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c r="G29" s="19"/>
      <c r="H29" s="14"/>
    </row>
    <row r="30" spans="1:8" s="15" customFormat="1" ht="54.6" customHeight="1" x14ac:dyDescent="0.25">
      <c r="A30" s="10" t="s">
        <v>46</v>
      </c>
      <c r="B30" s="123" t="s">
        <v>47</v>
      </c>
      <c r="C30" s="124"/>
      <c r="D30" s="125"/>
      <c r="E30" s="12"/>
      <c r="F30" s="17"/>
      <c r="G30" s="19"/>
      <c r="H30" s="14"/>
    </row>
    <row r="31" spans="1:8" s="15" customFormat="1" ht="50.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17</v>
      </c>
      <c r="G32" s="9">
        <f>ROUND(G33+G35+G37+G39+G41+G43,1)</f>
        <v>0</v>
      </c>
      <c r="H32" s="55"/>
    </row>
    <row r="33" spans="1:8" s="11" customFormat="1" ht="49.5" customHeight="1" x14ac:dyDescent="0.25">
      <c r="A33" s="10">
        <v>5</v>
      </c>
      <c r="B33" s="129" t="s">
        <v>52</v>
      </c>
      <c r="C33" s="129"/>
      <c r="D33" s="129"/>
      <c r="E33" s="7">
        <v>1</v>
      </c>
      <c r="F33" s="8">
        <f>IF(F34&gt;1,"1",F34)</f>
        <v>1</v>
      </c>
      <c r="G33" s="9">
        <f>G34</f>
        <v>0</v>
      </c>
      <c r="H33" s="10"/>
    </row>
    <row r="34" spans="1:8" s="11" customFormat="1" ht="57" customHeight="1" x14ac:dyDescent="0.25">
      <c r="A34" s="10"/>
      <c r="B34" s="130" t="s">
        <v>53</v>
      </c>
      <c r="C34" s="130"/>
      <c r="D34" s="130"/>
      <c r="E34" s="7"/>
      <c r="F34" s="13">
        <v>1</v>
      </c>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42" customHeight="1" x14ac:dyDescent="0.25">
      <c r="A37" s="10">
        <v>7</v>
      </c>
      <c r="B37" s="120" t="s">
        <v>56</v>
      </c>
      <c r="C37" s="121"/>
      <c r="D37" s="122"/>
      <c r="E37" s="7">
        <v>2</v>
      </c>
      <c r="F37" s="8">
        <f>IF(F38&gt;2,"2",F38)</f>
        <v>2</v>
      </c>
      <c r="G37" s="9">
        <f>G38</f>
        <v>0</v>
      </c>
      <c r="H37" s="10"/>
    </row>
    <row r="38" spans="1:8" s="11" customFormat="1" ht="64.5" customHeight="1" x14ac:dyDescent="0.25">
      <c r="A38" s="10"/>
      <c r="B38" s="123" t="s">
        <v>57</v>
      </c>
      <c r="C38" s="124"/>
      <c r="D38" s="125"/>
      <c r="E38" s="7"/>
      <c r="F38" s="13">
        <v>2</v>
      </c>
      <c r="G38" s="9"/>
      <c r="H38" s="10"/>
    </row>
    <row r="39" spans="1:8" s="11" customFormat="1" ht="49.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08.75" customHeight="1" x14ac:dyDescent="0.25">
      <c r="A41" s="10">
        <v>9</v>
      </c>
      <c r="B41" s="120" t="s">
        <v>119</v>
      </c>
      <c r="C41" s="121"/>
      <c r="D41" s="122"/>
      <c r="E41" s="7">
        <v>8</v>
      </c>
      <c r="F41" s="8" t="str">
        <f>IF(F42&gt;=8,"8",IF(F42&lt;8,"0"))</f>
        <v>8</v>
      </c>
      <c r="G41" s="9">
        <f>G42</f>
        <v>0</v>
      </c>
      <c r="H41" s="10"/>
    </row>
    <row r="42" spans="1:8" s="11" customFormat="1" ht="171.75" customHeight="1" x14ac:dyDescent="0.25">
      <c r="A42" s="10"/>
      <c r="B42" s="123" t="s">
        <v>120</v>
      </c>
      <c r="C42" s="124"/>
      <c r="D42" s="125"/>
      <c r="E42" s="7"/>
      <c r="F42" s="13">
        <v>8</v>
      </c>
      <c r="G42" s="9"/>
      <c r="H42" s="10"/>
    </row>
    <row r="43" spans="1:8" s="11" customFormat="1" ht="51.75" customHeight="1" x14ac:dyDescent="0.25">
      <c r="A43" s="10">
        <v>10</v>
      </c>
      <c r="B43" s="120" t="s">
        <v>60</v>
      </c>
      <c r="C43" s="121"/>
      <c r="D43" s="122"/>
      <c r="E43" s="7">
        <v>5</v>
      </c>
      <c r="F43" s="8">
        <f>ROUND(IF((F44+F45)&gt;5,"5",(F44+F45)),1)</f>
        <v>2</v>
      </c>
      <c r="G43" s="9">
        <f>ROUND(IF((G44+G45)&gt;5,"5",(G44+G45)),1)</f>
        <v>0</v>
      </c>
      <c r="H43" s="10"/>
    </row>
    <row r="44" spans="1:8" s="11" customFormat="1" ht="108" customHeight="1" x14ac:dyDescent="0.25">
      <c r="A44" s="10" t="s">
        <v>61</v>
      </c>
      <c r="B44" s="123" t="s">
        <v>62</v>
      </c>
      <c r="C44" s="124"/>
      <c r="D44" s="125"/>
      <c r="E44" s="7"/>
      <c r="F44" s="13"/>
      <c r="G44" s="9"/>
      <c r="H44" s="10"/>
    </row>
    <row r="45" spans="1:8" s="11" customFormat="1" ht="70.5" customHeight="1" x14ac:dyDescent="0.25">
      <c r="A45" s="10" t="s">
        <v>63</v>
      </c>
      <c r="B45" s="123" t="s">
        <v>64</v>
      </c>
      <c r="C45" s="124"/>
      <c r="D45" s="125"/>
      <c r="E45" s="7"/>
      <c r="F45" s="13">
        <v>2</v>
      </c>
      <c r="G45" s="9"/>
      <c r="H45" s="10"/>
    </row>
    <row r="46" spans="1:8" s="52" customFormat="1" ht="60.75" customHeight="1" x14ac:dyDescent="0.25">
      <c r="A46" s="55" t="s">
        <v>65</v>
      </c>
      <c r="B46" s="120" t="s">
        <v>66</v>
      </c>
      <c r="C46" s="121"/>
      <c r="D46" s="122"/>
      <c r="E46" s="7">
        <v>60</v>
      </c>
      <c r="F46" s="13">
        <f>SUM(F47:F52)</f>
        <v>60</v>
      </c>
      <c r="G46" s="9">
        <f>SUM(G47:G52)</f>
        <v>0</v>
      </c>
      <c r="H46" s="55"/>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52" customFormat="1" ht="34.5" customHeight="1" x14ac:dyDescent="0.25">
      <c r="A53" s="55"/>
      <c r="B53" s="103" t="s">
        <v>73</v>
      </c>
      <c r="C53" s="104"/>
      <c r="D53" s="105"/>
      <c r="E53" s="21">
        <f>E14+E32+E46</f>
        <v>100</v>
      </c>
      <c r="F53" s="21">
        <f>F14+F32+F46</f>
        <v>97</v>
      </c>
      <c r="G53" s="22">
        <f>G14+G32+G46</f>
        <v>20</v>
      </c>
      <c r="H53" s="55"/>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97</v>
      </c>
      <c r="G55" s="22">
        <f>ROUND(G53-G54,1)</f>
        <v>20</v>
      </c>
      <c r="H55" s="55"/>
    </row>
    <row r="56" spans="1:8" ht="121.5" customHeight="1" x14ac:dyDescent="0.2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53" t="s">
        <v>81</v>
      </c>
      <c r="F59" s="53" t="s">
        <v>82</v>
      </c>
      <c r="G59" s="53" t="s">
        <v>83</v>
      </c>
      <c r="H59" s="53" t="s">
        <v>84</v>
      </c>
    </row>
    <row r="60" spans="1:8" ht="33.950000000000003" customHeight="1" x14ac:dyDescent="0.25">
      <c r="A60" s="93" t="s">
        <v>85</v>
      </c>
      <c r="B60" s="94"/>
      <c r="C60" s="95"/>
      <c r="D60" s="10" t="s">
        <v>86</v>
      </c>
      <c r="E60" s="12">
        <f>IF(AND(90&lt;=F55,F55&lt;100),F55,"")</f>
        <v>97</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229</v>
      </c>
      <c r="E65" s="96"/>
      <c r="F65" s="96"/>
      <c r="G65" s="96"/>
      <c r="H65" s="96"/>
    </row>
    <row r="66" spans="2:8" s="52" customFormat="1" ht="35.25" customHeight="1" x14ac:dyDescent="0.25">
      <c r="D66" s="31"/>
      <c r="E66" s="97" t="s">
        <v>93</v>
      </c>
      <c r="F66" s="97"/>
      <c r="G66" s="97"/>
      <c r="H66" s="97"/>
    </row>
    <row r="67" spans="2:8" x14ac:dyDescent="0.25">
      <c r="D67" s="32"/>
      <c r="E67" s="32"/>
      <c r="F67" s="32"/>
      <c r="G67" s="32"/>
      <c r="H67" s="32"/>
    </row>
    <row r="69" spans="2:8" x14ac:dyDescent="0.25">
      <c r="F69" s="37" t="s">
        <v>185</v>
      </c>
      <c r="G69" s="37"/>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228</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21" right="0.3" top="0.45" bottom="0.39"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74"/>
  <sheetViews>
    <sheetView topLeftCell="A70" zoomScaleNormal="100" workbookViewId="0">
      <selection activeCell="H45" sqref="H45"/>
    </sheetView>
  </sheetViews>
  <sheetFormatPr defaultColWidth="9.140625"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16384" width="9.140625" style="42"/>
  </cols>
  <sheetData>
    <row r="1" spans="1:11" x14ac:dyDescent="0.25">
      <c r="H1" s="2" t="s">
        <v>0</v>
      </c>
    </row>
    <row r="2" spans="1:11" s="73" customFormat="1" ht="48.75" customHeight="1" x14ac:dyDescent="0.25">
      <c r="A2" s="97" t="s">
        <v>1</v>
      </c>
      <c r="B2" s="97"/>
      <c r="C2" s="97"/>
      <c r="D2" s="97" t="s">
        <v>2</v>
      </c>
      <c r="E2" s="97"/>
      <c r="F2" s="97"/>
      <c r="G2" s="97"/>
      <c r="H2" s="97"/>
    </row>
    <row r="3" spans="1:11" s="73" customFormat="1" ht="8.25" customHeight="1" x14ac:dyDescent="0.35">
      <c r="A3" s="89"/>
      <c r="B3" s="89"/>
      <c r="D3" s="3"/>
      <c r="E3" s="3"/>
      <c r="F3" s="3"/>
      <c r="G3" s="3"/>
      <c r="H3" s="3"/>
    </row>
    <row r="4" spans="1:11" ht="13.9" customHeight="1" x14ac:dyDescent="0.35">
      <c r="B4" s="42"/>
    </row>
    <row r="5" spans="1:11" ht="39.950000000000003" customHeight="1" x14ac:dyDescent="0.25">
      <c r="A5" s="131" t="s">
        <v>222</v>
      </c>
      <c r="B5" s="131"/>
      <c r="C5" s="131"/>
      <c r="D5" s="131"/>
      <c r="E5" s="131"/>
      <c r="F5" s="131"/>
      <c r="G5" s="131"/>
      <c r="H5" s="131"/>
    </row>
    <row r="6" spans="1:11" ht="12" customHeight="1" x14ac:dyDescent="0.35"/>
    <row r="7" spans="1:11" s="4" customFormat="1" ht="25.15" customHeight="1" x14ac:dyDescent="0.25">
      <c r="B7" s="132" t="s">
        <v>186</v>
      </c>
      <c r="C7" s="132"/>
      <c r="D7" s="132"/>
      <c r="E7" s="132"/>
      <c r="F7" s="132"/>
      <c r="G7" s="132"/>
      <c r="H7" s="132"/>
      <c r="K7" s="60"/>
    </row>
    <row r="8" spans="1:11" s="4" customFormat="1" ht="20.100000000000001" customHeight="1" x14ac:dyDescent="0.25">
      <c r="B8" s="132" t="s">
        <v>187</v>
      </c>
      <c r="C8" s="132"/>
      <c r="D8" s="132"/>
      <c r="E8" s="132"/>
      <c r="F8" s="132"/>
      <c r="G8" s="132"/>
      <c r="H8" s="132"/>
    </row>
    <row r="9" spans="1:11" s="4" customFormat="1" ht="20.100000000000001" customHeight="1" x14ac:dyDescent="0.25">
      <c r="B9" s="132" t="s">
        <v>5</v>
      </c>
      <c r="C9" s="132"/>
      <c r="D9" s="132"/>
      <c r="E9" s="132"/>
      <c r="F9" s="132"/>
      <c r="G9" s="132"/>
      <c r="H9" s="132"/>
    </row>
    <row r="10" spans="1:11" s="4" customFormat="1" ht="20.100000000000001" customHeight="1" x14ac:dyDescent="0.25">
      <c r="B10" s="36" t="s">
        <v>128</v>
      </c>
      <c r="C10" s="36"/>
      <c r="D10" s="36"/>
      <c r="E10" s="74"/>
      <c r="F10" s="74"/>
      <c r="G10" s="74"/>
      <c r="H10" s="74"/>
    </row>
    <row r="11" spans="1:11" s="4" customFormat="1" ht="20.100000000000001" customHeight="1" x14ac:dyDescent="0.35">
      <c r="B11" s="74"/>
      <c r="C11" s="74"/>
    </row>
    <row r="12" spans="1:11" s="73" customFormat="1" ht="54.75" customHeight="1" x14ac:dyDescent="0.25">
      <c r="A12" s="75" t="s">
        <v>7</v>
      </c>
      <c r="B12" s="133" t="s">
        <v>8</v>
      </c>
      <c r="C12" s="133"/>
      <c r="D12" s="133"/>
      <c r="E12" s="75" t="s">
        <v>9</v>
      </c>
      <c r="F12" s="76" t="s">
        <v>10</v>
      </c>
      <c r="G12" s="76" t="s">
        <v>11</v>
      </c>
      <c r="H12" s="75" t="s">
        <v>12</v>
      </c>
    </row>
    <row r="13" spans="1:11" s="6" customFormat="1" ht="16.5" customHeight="1" x14ac:dyDescent="0.35">
      <c r="A13" s="5" t="s">
        <v>13</v>
      </c>
      <c r="B13" s="134" t="s">
        <v>14</v>
      </c>
      <c r="C13" s="135"/>
      <c r="D13" s="136"/>
      <c r="E13" s="5" t="s">
        <v>15</v>
      </c>
      <c r="F13" s="5" t="s">
        <v>16</v>
      </c>
      <c r="G13" s="5" t="s">
        <v>17</v>
      </c>
      <c r="H13" s="5" t="s">
        <v>18</v>
      </c>
    </row>
    <row r="14" spans="1:11" s="73" customFormat="1" ht="89.25" customHeight="1" x14ac:dyDescent="0.25">
      <c r="A14" s="75" t="s">
        <v>19</v>
      </c>
      <c r="B14" s="129" t="s">
        <v>20</v>
      </c>
      <c r="C14" s="129"/>
      <c r="D14" s="129"/>
      <c r="E14" s="7">
        <f>E15+E19+E25+E28</f>
        <v>20</v>
      </c>
      <c r="F14" s="8">
        <f>ROUND(F15+F19+F25+F28,1)</f>
        <v>20</v>
      </c>
      <c r="G14" s="9">
        <f>ROUND(G15+G19+G25+G28,1)</f>
        <v>20</v>
      </c>
      <c r="H14" s="75"/>
    </row>
    <row r="15" spans="1:11" s="11" customFormat="1" ht="24" customHeight="1" x14ac:dyDescent="0.25">
      <c r="A15" s="10">
        <v>1</v>
      </c>
      <c r="B15" s="129" t="s">
        <v>21</v>
      </c>
      <c r="C15" s="129"/>
      <c r="D15" s="129"/>
      <c r="E15" s="7">
        <f>5-(E16+E17+E18)</f>
        <v>5</v>
      </c>
      <c r="F15" s="8">
        <f>ROUND(5-(F16+F17+F18),1)</f>
        <v>5</v>
      </c>
      <c r="G15" s="9">
        <f>ROUND(5-(G16+G17+G18),1)</f>
        <v>5</v>
      </c>
      <c r="H15" s="10"/>
    </row>
    <row r="16" spans="1:11" s="11" customFormat="1" ht="119.25" customHeight="1" x14ac:dyDescent="0.25">
      <c r="A16" s="10" t="s">
        <v>22</v>
      </c>
      <c r="B16" s="123" t="s">
        <v>23</v>
      </c>
      <c r="C16" s="124"/>
      <c r="D16" s="125"/>
      <c r="E16" s="12"/>
      <c r="F16" s="13">
        <v>0</v>
      </c>
      <c r="G16" s="8"/>
      <c r="H16" s="10"/>
    </row>
    <row r="17" spans="1:8" s="15" customFormat="1" ht="67.7" customHeight="1" x14ac:dyDescent="0.25">
      <c r="A17" s="10" t="s">
        <v>24</v>
      </c>
      <c r="B17" s="123" t="s">
        <v>118</v>
      </c>
      <c r="C17" s="124"/>
      <c r="D17" s="125"/>
      <c r="E17" s="12"/>
      <c r="F17" s="13">
        <v>0</v>
      </c>
      <c r="G17" s="8"/>
      <c r="H17" s="14"/>
    </row>
    <row r="18" spans="1:8" s="15" customFormat="1" ht="85.5" customHeight="1" x14ac:dyDescent="0.25">
      <c r="A18" s="10" t="s">
        <v>25</v>
      </c>
      <c r="B18" s="123" t="s">
        <v>26</v>
      </c>
      <c r="C18" s="124"/>
      <c r="D18" s="125"/>
      <c r="E18" s="12"/>
      <c r="F18" s="13">
        <v>0</v>
      </c>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v>0</v>
      </c>
      <c r="G20" s="8"/>
      <c r="H20" s="14"/>
    </row>
    <row r="21" spans="1:8" s="15" customFormat="1" ht="48.75" customHeight="1" x14ac:dyDescent="0.25">
      <c r="A21" s="17" t="s">
        <v>30</v>
      </c>
      <c r="B21" s="123" t="s">
        <v>31</v>
      </c>
      <c r="C21" s="124"/>
      <c r="D21" s="125"/>
      <c r="E21" s="18"/>
      <c r="F21" s="13">
        <v>0</v>
      </c>
      <c r="G21" s="8"/>
      <c r="H21" s="14"/>
    </row>
    <row r="22" spans="1:8" s="15" customFormat="1" ht="52.5" customHeight="1" x14ac:dyDescent="0.25">
      <c r="A22" s="10" t="s">
        <v>32</v>
      </c>
      <c r="B22" s="123" t="s">
        <v>33</v>
      </c>
      <c r="C22" s="124"/>
      <c r="D22" s="125"/>
      <c r="E22" s="12"/>
      <c r="F22" s="13">
        <v>0</v>
      </c>
      <c r="G22" s="8"/>
      <c r="H22" s="14"/>
    </row>
    <row r="23" spans="1:8" s="15" customFormat="1" ht="70.5" customHeight="1" x14ac:dyDescent="0.25">
      <c r="A23" s="10" t="s">
        <v>34</v>
      </c>
      <c r="B23" s="123" t="s">
        <v>35</v>
      </c>
      <c r="C23" s="124"/>
      <c r="D23" s="125"/>
      <c r="E23" s="12"/>
      <c r="F23" s="13">
        <v>0</v>
      </c>
      <c r="G23" s="8"/>
      <c r="H23" s="14"/>
    </row>
    <row r="24" spans="1:8" s="15" customFormat="1" ht="34.5" customHeight="1" x14ac:dyDescent="0.25">
      <c r="A24" s="10" t="s">
        <v>36</v>
      </c>
      <c r="B24" s="123" t="s">
        <v>37</v>
      </c>
      <c r="C24" s="124"/>
      <c r="D24" s="125"/>
      <c r="E24" s="12"/>
      <c r="F24" s="13">
        <v>0</v>
      </c>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v>0</v>
      </c>
      <c r="G26" s="19"/>
      <c r="H26" s="14"/>
    </row>
    <row r="27" spans="1:8" s="15" customFormat="1" ht="54.75" customHeight="1" x14ac:dyDescent="0.25">
      <c r="A27" s="10" t="s">
        <v>41</v>
      </c>
      <c r="B27" s="123" t="s">
        <v>42</v>
      </c>
      <c r="C27" s="124"/>
      <c r="D27" s="125"/>
      <c r="E27" s="12"/>
      <c r="F27" s="17">
        <v>0</v>
      </c>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v>0</v>
      </c>
      <c r="G29" s="19"/>
      <c r="H29" s="14"/>
    </row>
    <row r="30" spans="1:8" s="15" customFormat="1" ht="54.6" customHeight="1" x14ac:dyDescent="0.25">
      <c r="A30" s="10" t="s">
        <v>46</v>
      </c>
      <c r="B30" s="123" t="s">
        <v>47</v>
      </c>
      <c r="C30" s="124"/>
      <c r="D30" s="125"/>
      <c r="E30" s="12"/>
      <c r="F30" s="17">
        <v>0</v>
      </c>
      <c r="G30" s="19"/>
      <c r="H30" s="14"/>
    </row>
    <row r="31" spans="1:8" s="15" customFormat="1" ht="50.25" customHeight="1" x14ac:dyDescent="0.25">
      <c r="A31" s="10" t="s">
        <v>48</v>
      </c>
      <c r="B31" s="123" t="s">
        <v>49</v>
      </c>
      <c r="C31" s="124"/>
      <c r="D31" s="125"/>
      <c r="E31" s="12"/>
      <c r="F31" s="17">
        <v>0</v>
      </c>
      <c r="G31" s="19"/>
      <c r="H31" s="14"/>
    </row>
    <row r="32" spans="1:8" s="73" customFormat="1" ht="27.75" customHeight="1" x14ac:dyDescent="0.25">
      <c r="A32" s="75" t="s">
        <v>50</v>
      </c>
      <c r="B32" s="126" t="s">
        <v>51</v>
      </c>
      <c r="C32" s="127"/>
      <c r="D32" s="128"/>
      <c r="E32" s="7">
        <f>E33+E35+E37+E39+E41+E43</f>
        <v>20</v>
      </c>
      <c r="F32" s="8">
        <f>ROUND(F33+F35+F37+F39+F41+F43,1)</f>
        <v>17</v>
      </c>
      <c r="G32" s="9">
        <f>ROUND(G33+G35+G37+G39+G41+G43,1)</f>
        <v>0</v>
      </c>
      <c r="H32" s="75"/>
    </row>
    <row r="33" spans="1:8" s="11" customFormat="1" ht="49.5" customHeight="1" x14ac:dyDescent="0.25">
      <c r="A33" s="10">
        <v>5</v>
      </c>
      <c r="B33" s="129" t="s">
        <v>52</v>
      </c>
      <c r="C33" s="129"/>
      <c r="D33" s="129"/>
      <c r="E33" s="7">
        <v>1</v>
      </c>
      <c r="F33" s="8">
        <f>IF(F34&gt;1,"1",F34)</f>
        <v>1</v>
      </c>
      <c r="G33" s="9">
        <f>G34</f>
        <v>0</v>
      </c>
      <c r="H33" s="10"/>
    </row>
    <row r="34" spans="1:8" s="11" customFormat="1" ht="57" customHeight="1" x14ac:dyDescent="0.25">
      <c r="A34" s="10"/>
      <c r="B34" s="130" t="s">
        <v>53</v>
      </c>
      <c r="C34" s="130"/>
      <c r="D34" s="130"/>
      <c r="E34" s="7"/>
      <c r="F34" s="13">
        <v>1</v>
      </c>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51.75" customHeight="1" x14ac:dyDescent="0.25">
      <c r="A37" s="10">
        <v>7</v>
      </c>
      <c r="B37" s="120" t="s">
        <v>56</v>
      </c>
      <c r="C37" s="121"/>
      <c r="D37" s="122"/>
      <c r="E37" s="7">
        <v>2</v>
      </c>
      <c r="F37" s="8">
        <f>IF(F38&gt;2,"2",F38)</f>
        <v>2</v>
      </c>
      <c r="G37" s="9">
        <f>G38</f>
        <v>0</v>
      </c>
      <c r="H37" s="10"/>
    </row>
    <row r="38" spans="1:8" s="11" customFormat="1" ht="75.75" customHeight="1" x14ac:dyDescent="0.25">
      <c r="A38" s="10"/>
      <c r="B38" s="123" t="s">
        <v>57</v>
      </c>
      <c r="C38" s="124"/>
      <c r="D38" s="125"/>
      <c r="E38" s="7"/>
      <c r="F38" s="13">
        <v>2</v>
      </c>
      <c r="G38" s="9"/>
      <c r="H38" s="10"/>
    </row>
    <row r="39" spans="1:8" s="11" customFormat="1" ht="58.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29.75" customHeight="1" x14ac:dyDescent="0.25">
      <c r="A41" s="10">
        <v>9</v>
      </c>
      <c r="B41" s="120" t="s">
        <v>119</v>
      </c>
      <c r="C41" s="121"/>
      <c r="D41" s="122"/>
      <c r="E41" s="7">
        <v>8</v>
      </c>
      <c r="F41" s="8">
        <f>IF(F42&gt;8,"8",F42)</f>
        <v>8</v>
      </c>
      <c r="G41" s="9">
        <f>G42</f>
        <v>0</v>
      </c>
      <c r="H41" s="10"/>
    </row>
    <row r="42" spans="1:8" s="11" customFormat="1" ht="171" customHeight="1" x14ac:dyDescent="0.25">
      <c r="A42" s="10"/>
      <c r="B42" s="123" t="s">
        <v>120</v>
      </c>
      <c r="C42" s="124"/>
      <c r="D42" s="125"/>
      <c r="E42" s="7"/>
      <c r="F42" s="13">
        <v>8</v>
      </c>
      <c r="G42" s="9"/>
      <c r="H42" s="10"/>
    </row>
    <row r="43" spans="1:8" s="11" customFormat="1" ht="55.5" customHeight="1" x14ac:dyDescent="0.25">
      <c r="A43" s="10">
        <v>10</v>
      </c>
      <c r="B43" s="120" t="s">
        <v>60</v>
      </c>
      <c r="C43" s="121"/>
      <c r="D43" s="122"/>
      <c r="E43" s="7">
        <v>5</v>
      </c>
      <c r="F43" s="8">
        <f>ROUND(IF((F44+F45)&gt;5,"5",(F44+F45)),1)</f>
        <v>2</v>
      </c>
      <c r="G43" s="9">
        <f>ROUND(IF((G44+G45)&gt;5,"5",(G44+G45)),1)</f>
        <v>0</v>
      </c>
      <c r="H43" s="10"/>
    </row>
    <row r="44" spans="1:8" s="11" customFormat="1" ht="108" customHeight="1" x14ac:dyDescent="0.25">
      <c r="A44" s="10" t="s">
        <v>61</v>
      </c>
      <c r="B44" s="123" t="s">
        <v>62</v>
      </c>
      <c r="C44" s="124"/>
      <c r="D44" s="125"/>
      <c r="E44" s="7"/>
      <c r="F44" s="13"/>
      <c r="G44" s="9"/>
      <c r="H44" s="10"/>
    </row>
    <row r="45" spans="1:8" s="11" customFormat="1" ht="82.5" customHeight="1" x14ac:dyDescent="0.25">
      <c r="A45" s="10" t="s">
        <v>63</v>
      </c>
      <c r="B45" s="123" t="s">
        <v>64</v>
      </c>
      <c r="C45" s="124"/>
      <c r="D45" s="125"/>
      <c r="E45" s="7"/>
      <c r="F45" s="13">
        <v>2</v>
      </c>
      <c r="G45" s="9"/>
      <c r="H45" s="10" t="s">
        <v>220</v>
      </c>
    </row>
    <row r="46" spans="1:8" s="73" customFormat="1" ht="60.75" customHeight="1" x14ac:dyDescent="0.25">
      <c r="A46" s="75" t="s">
        <v>65</v>
      </c>
      <c r="B46" s="120" t="s">
        <v>66</v>
      </c>
      <c r="C46" s="121"/>
      <c r="D46" s="122"/>
      <c r="E46" s="7">
        <v>60</v>
      </c>
      <c r="F46" s="13">
        <f>SUM(F47:F52)</f>
        <v>60</v>
      </c>
      <c r="G46" s="9">
        <f>SUM(G47:G52)</f>
        <v>0</v>
      </c>
      <c r="H46" s="75"/>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73" customFormat="1" ht="34.5" customHeight="1" x14ac:dyDescent="0.25">
      <c r="A53" s="75"/>
      <c r="B53" s="103" t="s">
        <v>73</v>
      </c>
      <c r="C53" s="104"/>
      <c r="D53" s="105"/>
      <c r="E53" s="21">
        <f>E14+E32+E46</f>
        <v>100</v>
      </c>
      <c r="F53" s="21">
        <f>F14+F32+F46</f>
        <v>97</v>
      </c>
      <c r="G53" s="22">
        <f>G14+G32+G46</f>
        <v>20</v>
      </c>
      <c r="H53" s="75"/>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97</v>
      </c>
      <c r="G55" s="22">
        <f>ROUND(G53-G54,1)</f>
        <v>20</v>
      </c>
      <c r="H55" s="75"/>
    </row>
    <row r="56" spans="1:8" ht="25.5" customHeight="1" x14ac:dyDescent="0.3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76" t="s">
        <v>81</v>
      </c>
      <c r="F59" s="76" t="s">
        <v>82</v>
      </c>
      <c r="G59" s="76" t="s">
        <v>83</v>
      </c>
      <c r="H59" s="76" t="s">
        <v>84</v>
      </c>
    </row>
    <row r="60" spans="1:8" ht="33.950000000000003" customHeight="1" x14ac:dyDescent="0.25">
      <c r="A60" s="93" t="s">
        <v>85</v>
      </c>
      <c r="B60" s="94"/>
      <c r="C60" s="95"/>
      <c r="D60" s="10" t="s">
        <v>86</v>
      </c>
      <c r="E60" s="12">
        <f>IF(AND(90&lt;=F55,F55&lt;100),F55,"")</f>
        <v>97</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229</v>
      </c>
      <c r="E65" s="96"/>
      <c r="F65" s="96"/>
      <c r="G65" s="96"/>
      <c r="H65" s="96"/>
    </row>
    <row r="66" spans="2:8" s="73" customFormat="1" ht="35.25" customHeight="1" x14ac:dyDescent="0.25">
      <c r="D66" s="31"/>
      <c r="E66" s="97" t="s">
        <v>93</v>
      </c>
      <c r="F66" s="97"/>
      <c r="G66" s="97"/>
      <c r="H66" s="97"/>
    </row>
    <row r="67" spans="2:8" ht="15.6" x14ac:dyDescent="0.35">
      <c r="D67" s="32"/>
      <c r="E67" s="32"/>
      <c r="F67" s="32"/>
      <c r="G67" s="32"/>
      <c r="H67" s="32"/>
    </row>
    <row r="70" spans="2:8" x14ac:dyDescent="0.25">
      <c r="F70" s="62" t="s">
        <v>151</v>
      </c>
      <c r="G70" s="62"/>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230</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74"/>
  <sheetViews>
    <sheetView topLeftCell="A70" zoomScaleNormal="100" workbookViewId="0">
      <selection activeCell="K75" sqref="K75"/>
    </sheetView>
  </sheetViews>
  <sheetFormatPr defaultRowHeight="15.75" x14ac:dyDescent="0.25"/>
  <cols>
    <col min="1" max="1" width="5.42578125" style="42" bestFit="1" customWidth="1"/>
    <col min="2" max="2" width="27.140625" style="1" customWidth="1"/>
    <col min="3" max="3" width="11" style="42" customWidth="1"/>
    <col min="4" max="4" width="12" style="42" customWidth="1"/>
    <col min="5" max="5" width="9.85546875" style="42" customWidth="1"/>
    <col min="6" max="6" width="10.5703125" style="42" customWidth="1"/>
    <col min="7" max="7" width="10.140625" style="42" customWidth="1"/>
    <col min="8" max="8" width="13.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11" x14ac:dyDescent="0.25">
      <c r="H1" s="2" t="s">
        <v>0</v>
      </c>
    </row>
    <row r="2" spans="1:11" s="52" customFormat="1" ht="48.75" customHeight="1" x14ac:dyDescent="0.25">
      <c r="A2" s="97" t="s">
        <v>1</v>
      </c>
      <c r="B2" s="97"/>
      <c r="C2" s="97"/>
      <c r="D2" s="97" t="s">
        <v>2</v>
      </c>
      <c r="E2" s="97"/>
      <c r="F2" s="97"/>
      <c r="G2" s="97"/>
      <c r="H2" s="97"/>
    </row>
    <row r="3" spans="1:11" s="52" customFormat="1" ht="8.25" customHeight="1" x14ac:dyDescent="0.35">
      <c r="A3" s="89"/>
      <c r="B3" s="89"/>
      <c r="D3" s="3"/>
      <c r="E3" s="3"/>
      <c r="F3" s="3"/>
      <c r="G3" s="3"/>
      <c r="H3" s="3"/>
    </row>
    <row r="4" spans="1:11" ht="13.9" customHeight="1" x14ac:dyDescent="0.35">
      <c r="B4" s="42"/>
    </row>
    <row r="5" spans="1:11" ht="39.950000000000003" customHeight="1" x14ac:dyDescent="0.25">
      <c r="A5" s="131" t="s">
        <v>222</v>
      </c>
      <c r="B5" s="131"/>
      <c r="C5" s="131"/>
      <c r="D5" s="131"/>
      <c r="E5" s="131"/>
      <c r="F5" s="131"/>
      <c r="G5" s="131"/>
      <c r="H5" s="131"/>
    </row>
    <row r="6" spans="1:11" ht="12" customHeight="1" x14ac:dyDescent="0.35"/>
    <row r="7" spans="1:11" s="4" customFormat="1" ht="30.75" customHeight="1" x14ac:dyDescent="0.25">
      <c r="B7" s="132" t="s">
        <v>163</v>
      </c>
      <c r="C7" s="132"/>
      <c r="D7" s="132"/>
      <c r="E7" s="132"/>
      <c r="F7" s="132"/>
      <c r="G7" s="132"/>
      <c r="H7" s="132"/>
      <c r="K7" s="60" t="s">
        <v>164</v>
      </c>
    </row>
    <row r="8" spans="1:11" s="4" customFormat="1" ht="20.100000000000001" customHeight="1" x14ac:dyDescent="0.25">
      <c r="B8" s="132" t="s">
        <v>133</v>
      </c>
      <c r="C8" s="132"/>
      <c r="D8" s="132"/>
      <c r="E8" s="132"/>
      <c r="F8" s="132"/>
      <c r="G8" s="132"/>
      <c r="H8" s="132"/>
    </row>
    <row r="9" spans="1:11" s="4" customFormat="1" ht="20.100000000000001" customHeight="1" x14ac:dyDescent="0.25">
      <c r="B9" s="132" t="s">
        <v>131</v>
      </c>
      <c r="C9" s="132"/>
      <c r="D9" s="132"/>
      <c r="E9" s="132"/>
      <c r="F9" s="132"/>
      <c r="G9" s="132"/>
      <c r="H9" s="132"/>
    </row>
    <row r="10" spans="1:11" s="4" customFormat="1" ht="20.100000000000001" customHeight="1" x14ac:dyDescent="0.25">
      <c r="B10" s="36" t="s">
        <v>165</v>
      </c>
      <c r="C10" s="54"/>
      <c r="D10" s="54"/>
      <c r="E10" s="54"/>
      <c r="F10" s="54"/>
      <c r="G10" s="54"/>
      <c r="H10" s="54"/>
    </row>
    <row r="11" spans="1:11" s="4" customFormat="1" ht="20.100000000000001" customHeight="1" x14ac:dyDescent="0.35">
      <c r="B11" s="54"/>
      <c r="C11" s="54"/>
    </row>
    <row r="12" spans="1:11" s="52" customFormat="1" ht="54.75" customHeight="1" x14ac:dyDescent="0.25">
      <c r="A12" s="55" t="s">
        <v>7</v>
      </c>
      <c r="B12" s="133" t="s">
        <v>8</v>
      </c>
      <c r="C12" s="133"/>
      <c r="D12" s="133"/>
      <c r="E12" s="55" t="s">
        <v>9</v>
      </c>
      <c r="F12" s="53" t="s">
        <v>10</v>
      </c>
      <c r="G12" s="53" t="s">
        <v>11</v>
      </c>
      <c r="H12" s="55" t="s">
        <v>12</v>
      </c>
    </row>
    <row r="13" spans="1:11" s="6" customFormat="1" ht="16.5" customHeight="1" x14ac:dyDescent="0.35">
      <c r="A13" s="5" t="s">
        <v>13</v>
      </c>
      <c r="B13" s="134" t="s">
        <v>14</v>
      </c>
      <c r="C13" s="135"/>
      <c r="D13" s="136"/>
      <c r="E13" s="5" t="s">
        <v>15</v>
      </c>
      <c r="F13" s="5" t="s">
        <v>16</v>
      </c>
      <c r="G13" s="5" t="s">
        <v>17</v>
      </c>
      <c r="H13" s="5" t="s">
        <v>18</v>
      </c>
    </row>
    <row r="14" spans="1:11" s="52" customFormat="1" ht="89.25" customHeight="1" x14ac:dyDescent="0.25">
      <c r="A14" s="55" t="s">
        <v>19</v>
      </c>
      <c r="B14" s="129" t="s">
        <v>20</v>
      </c>
      <c r="C14" s="129"/>
      <c r="D14" s="129"/>
      <c r="E14" s="7">
        <f>E15+E19+E25+E28</f>
        <v>20</v>
      </c>
      <c r="F14" s="8">
        <f>ROUND(F15+F19+F25+F28,1)</f>
        <v>20</v>
      </c>
      <c r="G14" s="9">
        <f>ROUND(G15+G19+G25+G28,1)</f>
        <v>20</v>
      </c>
      <c r="H14" s="55"/>
    </row>
    <row r="15" spans="1:11" s="11" customFormat="1" ht="24" customHeight="1" x14ac:dyDescent="0.25">
      <c r="A15" s="10">
        <v>1</v>
      </c>
      <c r="B15" s="129" t="s">
        <v>21</v>
      </c>
      <c r="C15" s="129"/>
      <c r="D15" s="129"/>
      <c r="E15" s="7">
        <f>5-(E16+E17+E18)</f>
        <v>5</v>
      </c>
      <c r="F15" s="8">
        <f>ROUND(5-(F16+F17+F18),1)</f>
        <v>5</v>
      </c>
      <c r="G15" s="9">
        <f>ROUND(5-(G16+G17+G18),1)</f>
        <v>5</v>
      </c>
      <c r="H15" s="10"/>
    </row>
    <row r="16" spans="1:11" s="11" customFormat="1" ht="119.25" customHeight="1" x14ac:dyDescent="0.25">
      <c r="A16" s="10" t="s">
        <v>22</v>
      </c>
      <c r="B16" s="123" t="s">
        <v>23</v>
      </c>
      <c r="C16" s="124"/>
      <c r="D16" s="125"/>
      <c r="E16" s="12"/>
      <c r="F16" s="13"/>
      <c r="G16" s="8"/>
      <c r="H16" s="10"/>
    </row>
    <row r="17" spans="1:8" s="15" customFormat="1" ht="67.7" customHeight="1" x14ac:dyDescent="0.25">
      <c r="A17" s="10" t="s">
        <v>24</v>
      </c>
      <c r="B17" s="123" t="s">
        <v>118</v>
      </c>
      <c r="C17" s="124"/>
      <c r="D17" s="125"/>
      <c r="E17" s="12"/>
      <c r="F17" s="13"/>
      <c r="G17" s="8"/>
      <c r="H17" s="14"/>
    </row>
    <row r="18" spans="1:8" s="15" customFormat="1" ht="85.5" customHeight="1" x14ac:dyDescent="0.25">
      <c r="A18" s="10" t="s">
        <v>25</v>
      </c>
      <c r="B18" s="123" t="s">
        <v>26</v>
      </c>
      <c r="C18" s="124"/>
      <c r="D18" s="125"/>
      <c r="E18" s="12"/>
      <c r="F18" s="13"/>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c r="G20" s="8"/>
      <c r="H20" s="14"/>
    </row>
    <row r="21" spans="1:8" s="15" customFormat="1" ht="48.75" customHeight="1" x14ac:dyDescent="0.25">
      <c r="A21" s="17" t="s">
        <v>30</v>
      </c>
      <c r="B21" s="123" t="s">
        <v>31</v>
      </c>
      <c r="C21" s="124"/>
      <c r="D21" s="125"/>
      <c r="E21" s="18"/>
      <c r="F21" s="13"/>
      <c r="G21" s="8"/>
      <c r="H21" s="14"/>
    </row>
    <row r="22" spans="1:8" s="15" customFormat="1" ht="52.5" customHeight="1" x14ac:dyDescent="0.25">
      <c r="A22" s="10" t="s">
        <v>32</v>
      </c>
      <c r="B22" s="123" t="s">
        <v>33</v>
      </c>
      <c r="C22" s="124"/>
      <c r="D22" s="125"/>
      <c r="E22" s="12"/>
      <c r="F22" s="13"/>
      <c r="G22" s="8"/>
      <c r="H22" s="14"/>
    </row>
    <row r="23" spans="1:8" s="15" customFormat="1" ht="70.5" customHeight="1" x14ac:dyDescent="0.25">
      <c r="A23" s="10" t="s">
        <v>34</v>
      </c>
      <c r="B23" s="123" t="s">
        <v>35</v>
      </c>
      <c r="C23" s="124"/>
      <c r="D23" s="125"/>
      <c r="E23" s="12"/>
      <c r="F23" s="13"/>
      <c r="G23" s="8"/>
      <c r="H23" s="14"/>
    </row>
    <row r="24" spans="1:8" s="15" customFormat="1" ht="34.5" customHeight="1" x14ac:dyDescent="0.25">
      <c r="A24" s="10" t="s">
        <v>36</v>
      </c>
      <c r="B24" s="123" t="s">
        <v>37</v>
      </c>
      <c r="C24" s="124"/>
      <c r="D24" s="125"/>
      <c r="E24" s="12"/>
      <c r="F24" s="13"/>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c r="G26" s="19"/>
      <c r="H26" s="14"/>
    </row>
    <row r="27" spans="1:8" s="15" customFormat="1" ht="71.25" customHeight="1" x14ac:dyDescent="0.25">
      <c r="A27" s="10" t="s">
        <v>41</v>
      </c>
      <c r="B27" s="123" t="s">
        <v>42</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c r="G29" s="19"/>
      <c r="H29" s="14"/>
    </row>
    <row r="30" spans="1:8" s="15" customFormat="1" ht="54.6" customHeight="1" x14ac:dyDescent="0.25">
      <c r="A30" s="10" t="s">
        <v>46</v>
      </c>
      <c r="B30" s="123" t="s">
        <v>47</v>
      </c>
      <c r="C30" s="124"/>
      <c r="D30" s="125"/>
      <c r="E30" s="12"/>
      <c r="F30" s="17"/>
      <c r="G30" s="19"/>
      <c r="H30" s="14"/>
    </row>
    <row r="31" spans="1:8" s="15" customFormat="1" ht="50.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17</v>
      </c>
      <c r="G32" s="9">
        <f>ROUND(G33+G35+G37+G39+G41+G43,1)</f>
        <v>0</v>
      </c>
      <c r="H32" s="55"/>
    </row>
    <row r="33" spans="1:8" s="11" customFormat="1" ht="49.5" customHeight="1" x14ac:dyDescent="0.25">
      <c r="A33" s="10">
        <v>5</v>
      </c>
      <c r="B33" s="129" t="s">
        <v>52</v>
      </c>
      <c r="C33" s="129"/>
      <c r="D33" s="129"/>
      <c r="E33" s="7">
        <v>1</v>
      </c>
      <c r="F33" s="8">
        <f>IF(F34&gt;1,"1",F34)</f>
        <v>1</v>
      </c>
      <c r="G33" s="9">
        <f>G34</f>
        <v>0</v>
      </c>
      <c r="H33" s="10"/>
    </row>
    <row r="34" spans="1:8" s="11" customFormat="1" ht="57" customHeight="1" x14ac:dyDescent="0.25">
      <c r="A34" s="10"/>
      <c r="B34" s="130" t="s">
        <v>53</v>
      </c>
      <c r="C34" s="130"/>
      <c r="D34" s="130"/>
      <c r="E34" s="7"/>
      <c r="F34" s="13">
        <v>1</v>
      </c>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51.75" customHeight="1" x14ac:dyDescent="0.25">
      <c r="A37" s="10">
        <v>7</v>
      </c>
      <c r="B37" s="120" t="s">
        <v>56</v>
      </c>
      <c r="C37" s="121"/>
      <c r="D37" s="122"/>
      <c r="E37" s="7">
        <v>2</v>
      </c>
      <c r="F37" s="8">
        <f>IF(F38&gt;2,"2",F38)</f>
        <v>2</v>
      </c>
      <c r="G37" s="9">
        <f>G38</f>
        <v>0</v>
      </c>
      <c r="H37" s="10"/>
    </row>
    <row r="38" spans="1:8" s="11" customFormat="1" ht="75.75" customHeight="1" x14ac:dyDescent="0.25">
      <c r="A38" s="10"/>
      <c r="B38" s="123" t="s">
        <v>57</v>
      </c>
      <c r="C38" s="124"/>
      <c r="D38" s="125"/>
      <c r="E38" s="7"/>
      <c r="F38" s="13">
        <v>2</v>
      </c>
      <c r="G38" s="9"/>
      <c r="H38" s="10"/>
    </row>
    <row r="39" spans="1:8" s="11" customFormat="1" ht="58.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29.75" customHeight="1" x14ac:dyDescent="0.25">
      <c r="A41" s="10">
        <v>9</v>
      </c>
      <c r="B41" s="120" t="s">
        <v>119</v>
      </c>
      <c r="C41" s="121"/>
      <c r="D41" s="122"/>
      <c r="E41" s="7">
        <v>8</v>
      </c>
      <c r="F41" s="8">
        <f>IF(F42&gt;8,"8",F42)</f>
        <v>8</v>
      </c>
      <c r="G41" s="9">
        <f>G42</f>
        <v>0</v>
      </c>
      <c r="H41" s="10"/>
    </row>
    <row r="42" spans="1:8" s="11" customFormat="1" ht="252" customHeight="1" x14ac:dyDescent="0.25">
      <c r="A42" s="10"/>
      <c r="B42" s="123" t="s">
        <v>120</v>
      </c>
      <c r="C42" s="124"/>
      <c r="D42" s="125"/>
      <c r="E42" s="7"/>
      <c r="F42" s="13">
        <v>8</v>
      </c>
      <c r="G42" s="9"/>
      <c r="H42" s="10" t="s">
        <v>166</v>
      </c>
    </row>
    <row r="43" spans="1:8" s="11" customFormat="1" ht="55.5" customHeight="1" x14ac:dyDescent="0.25">
      <c r="A43" s="10">
        <v>10</v>
      </c>
      <c r="B43" s="120" t="s">
        <v>60</v>
      </c>
      <c r="C43" s="121"/>
      <c r="D43" s="122"/>
      <c r="E43" s="7">
        <v>5</v>
      </c>
      <c r="F43" s="8">
        <f>ROUND(IF((F44+F45)&gt;5,"5",(F44+F45)),1)</f>
        <v>2</v>
      </c>
      <c r="G43" s="9">
        <f>ROUND(IF((G44+G45)&gt;5,"5",(G44+G45)),1)</f>
        <v>0</v>
      </c>
      <c r="H43" s="10"/>
    </row>
    <row r="44" spans="1:8" s="11" customFormat="1" ht="99.75" customHeight="1" x14ac:dyDescent="0.25">
      <c r="A44" s="10" t="s">
        <v>61</v>
      </c>
      <c r="B44" s="123" t="s">
        <v>62</v>
      </c>
      <c r="C44" s="124"/>
      <c r="D44" s="125"/>
      <c r="E44" s="7"/>
      <c r="F44" s="13">
        <v>2</v>
      </c>
      <c r="G44" s="9"/>
      <c r="H44" s="10"/>
    </row>
    <row r="45" spans="1:8" s="11" customFormat="1" ht="64.5" customHeight="1" x14ac:dyDescent="0.25">
      <c r="A45" s="10" t="s">
        <v>63</v>
      </c>
      <c r="B45" s="123" t="s">
        <v>64</v>
      </c>
      <c r="C45" s="124"/>
      <c r="D45" s="125"/>
      <c r="E45" s="7"/>
      <c r="F45" s="13"/>
      <c r="G45" s="9"/>
      <c r="H45" s="10"/>
    </row>
    <row r="46" spans="1:8" s="52" customFormat="1" ht="60.75" customHeight="1" x14ac:dyDescent="0.25">
      <c r="A46" s="55" t="s">
        <v>65</v>
      </c>
      <c r="B46" s="120" t="s">
        <v>66</v>
      </c>
      <c r="C46" s="121"/>
      <c r="D46" s="122"/>
      <c r="E46" s="7">
        <v>60</v>
      </c>
      <c r="F46" s="13">
        <f>SUM(F47:F52)</f>
        <v>60</v>
      </c>
      <c r="G46" s="9">
        <f>SUM(G47:G52)</f>
        <v>0</v>
      </c>
      <c r="H46" s="55"/>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52" customFormat="1" ht="34.5" customHeight="1" x14ac:dyDescent="0.25">
      <c r="A53" s="55"/>
      <c r="B53" s="103" t="s">
        <v>73</v>
      </c>
      <c r="C53" s="104"/>
      <c r="D53" s="105"/>
      <c r="E53" s="21">
        <f>E14+E32+E46</f>
        <v>100</v>
      </c>
      <c r="F53" s="21">
        <f>F14+F32+F46</f>
        <v>97</v>
      </c>
      <c r="G53" s="22">
        <f>G14+G32+G46</f>
        <v>20</v>
      </c>
      <c r="H53" s="55"/>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97</v>
      </c>
      <c r="G55" s="22">
        <f>ROUND(G53-G54,1)</f>
        <v>20</v>
      </c>
      <c r="H55" s="55"/>
    </row>
    <row r="56" spans="1:8" ht="25.5" customHeight="1" x14ac:dyDescent="0.3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53" t="s">
        <v>81</v>
      </c>
      <c r="F59" s="53" t="s">
        <v>82</v>
      </c>
      <c r="G59" s="53" t="s">
        <v>83</v>
      </c>
      <c r="H59" s="53" t="s">
        <v>84</v>
      </c>
    </row>
    <row r="60" spans="1:8" ht="33.950000000000003" customHeight="1" x14ac:dyDescent="0.25">
      <c r="A60" s="93" t="s">
        <v>85</v>
      </c>
      <c r="B60" s="94"/>
      <c r="C60" s="95"/>
      <c r="D60" s="10" t="s">
        <v>86</v>
      </c>
      <c r="E60" s="12">
        <f>IF(AND(90&lt;=F55,F55&lt;100),F55,"")</f>
        <v>97</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223</v>
      </c>
      <c r="E65" s="96"/>
      <c r="F65" s="96"/>
      <c r="G65" s="96"/>
      <c r="H65" s="96"/>
    </row>
    <row r="66" spans="2:8" s="52" customFormat="1" ht="35.25" customHeight="1" x14ac:dyDescent="0.25">
      <c r="D66" s="31"/>
      <c r="E66" s="97" t="s">
        <v>93</v>
      </c>
      <c r="F66" s="97"/>
      <c r="G66" s="97"/>
      <c r="H66" s="97"/>
    </row>
    <row r="67" spans="2:8" ht="15.6" x14ac:dyDescent="0.35">
      <c r="D67" s="32"/>
      <c r="E67" s="32"/>
      <c r="F67" s="32"/>
      <c r="G67" s="32"/>
      <c r="H67" s="32"/>
    </row>
    <row r="69" spans="2:8" x14ac:dyDescent="0.25">
      <c r="F69" s="37" t="s">
        <v>167</v>
      </c>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223</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65" zoomScale="110" zoomScaleNormal="110" workbookViewId="0">
      <selection activeCell="I75" sqref="I75"/>
    </sheetView>
  </sheetViews>
  <sheetFormatPr defaultRowHeight="15.75" x14ac:dyDescent="0.25"/>
  <cols>
    <col min="1" max="1" width="5.42578125" style="42" bestFit="1" customWidth="1"/>
    <col min="2" max="2" width="27.140625" style="1" customWidth="1"/>
    <col min="3" max="3" width="20" style="42" customWidth="1"/>
    <col min="4" max="4" width="9.7109375" style="42" customWidth="1"/>
    <col min="5" max="5" width="8" style="42" customWidth="1"/>
    <col min="6" max="6" width="10.5703125" style="42" customWidth="1"/>
    <col min="7" max="7" width="9.140625" style="42" customWidth="1"/>
    <col min="8" max="8" width="9.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20.71093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20.71093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20.71093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20.71093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20.71093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20.71093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20.71093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20.71093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20.71093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20.71093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20.71093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20.71093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20.71093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20.71093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20.71093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20.71093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20.71093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20.71093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20.71093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20.71093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20.71093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20.71093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20.71093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20.71093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20.71093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20.71093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20.71093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20.71093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20.71093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20.71093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20.71093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20.71093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20.71093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20.71093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20.71093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20.71093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20.71093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20.71093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20.71093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20.71093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20.71093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20.71093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20.71093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20.71093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20.71093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20.71093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20.71093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20.71093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20.71093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20.71093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20.71093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20.71093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20.71093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20.71093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20.71093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20.71093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20.71093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20.71093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20.71093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20.71093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20.71093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20.71093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20.71093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81" customFormat="1" ht="48.75" customHeight="1" x14ac:dyDescent="0.25">
      <c r="A2" s="97" t="s">
        <v>1</v>
      </c>
      <c r="B2" s="97"/>
      <c r="C2" s="97"/>
      <c r="D2" s="137" t="s">
        <v>2</v>
      </c>
      <c r="E2" s="137"/>
      <c r="F2" s="137"/>
      <c r="G2" s="137"/>
      <c r="H2" s="137"/>
    </row>
    <row r="3" spans="1:8" s="81"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132</v>
      </c>
      <c r="C7" s="132"/>
      <c r="D7" s="132"/>
      <c r="E7" s="132"/>
      <c r="F7" s="132"/>
      <c r="G7" s="132"/>
      <c r="H7" s="132"/>
    </row>
    <row r="8" spans="1:8" s="4" customFormat="1" ht="20.100000000000001" customHeight="1" x14ac:dyDescent="0.25">
      <c r="B8" s="132" t="s">
        <v>133</v>
      </c>
      <c r="C8" s="132"/>
      <c r="D8" s="132"/>
      <c r="E8" s="132"/>
      <c r="F8" s="132"/>
      <c r="G8" s="132"/>
      <c r="H8" s="132"/>
    </row>
    <row r="9" spans="1:8" s="4" customFormat="1" ht="20.100000000000001" customHeight="1" x14ac:dyDescent="0.25">
      <c r="B9" s="132" t="s">
        <v>122</v>
      </c>
      <c r="C9" s="132"/>
      <c r="D9" s="132"/>
      <c r="E9" s="132"/>
      <c r="F9" s="132"/>
      <c r="G9" s="132"/>
      <c r="H9" s="132"/>
    </row>
    <row r="10" spans="1:8" s="4" customFormat="1" ht="20.100000000000001" customHeight="1" x14ac:dyDescent="0.25">
      <c r="B10" s="82" t="s">
        <v>134</v>
      </c>
      <c r="C10" s="45">
        <v>11100096289</v>
      </c>
      <c r="D10" s="82"/>
      <c r="E10" s="82"/>
      <c r="F10" s="82"/>
      <c r="G10" s="82"/>
      <c r="H10" s="82"/>
    </row>
    <row r="11" spans="1:8" s="4" customFormat="1" ht="12.75" customHeight="1" x14ac:dyDescent="0.35">
      <c r="B11" s="82"/>
      <c r="C11" s="82"/>
    </row>
    <row r="12" spans="1:8" s="81" customFormat="1" ht="58.5" customHeight="1" x14ac:dyDescent="0.25">
      <c r="A12" s="83" t="s">
        <v>7</v>
      </c>
      <c r="B12" s="133" t="s">
        <v>8</v>
      </c>
      <c r="C12" s="133"/>
      <c r="D12" s="133"/>
      <c r="E12" s="83" t="s">
        <v>9</v>
      </c>
      <c r="F12" s="84" t="s">
        <v>10</v>
      </c>
      <c r="G12" s="84" t="s">
        <v>11</v>
      </c>
      <c r="H12" s="83" t="s">
        <v>12</v>
      </c>
    </row>
    <row r="13" spans="1:8" s="6" customFormat="1" ht="16.5" customHeight="1" x14ac:dyDescent="0.35">
      <c r="A13" s="5" t="s">
        <v>13</v>
      </c>
      <c r="B13" s="134" t="s">
        <v>14</v>
      </c>
      <c r="C13" s="135"/>
      <c r="D13" s="136"/>
      <c r="E13" s="5" t="s">
        <v>15</v>
      </c>
      <c r="F13" s="5" t="s">
        <v>16</v>
      </c>
      <c r="G13" s="5" t="s">
        <v>17</v>
      </c>
      <c r="H13" s="5" t="s">
        <v>18</v>
      </c>
    </row>
    <row r="14" spans="1:8" s="81" customFormat="1" ht="89.25" customHeight="1" x14ac:dyDescent="0.25">
      <c r="A14" s="83" t="s">
        <v>19</v>
      </c>
      <c r="B14" s="129" t="s">
        <v>20</v>
      </c>
      <c r="C14" s="129"/>
      <c r="D14" s="129"/>
      <c r="E14" s="7">
        <f>E15+E19+E25+E28</f>
        <v>20</v>
      </c>
      <c r="F14" s="8">
        <f>ROUND(F15+F19+F25+F28,1)</f>
        <v>20</v>
      </c>
      <c r="G14" s="9">
        <f>ROUND(G15+G19+G25+G28,1)</f>
        <v>20</v>
      </c>
      <c r="H14" s="83"/>
    </row>
    <row r="15" spans="1:8" s="11" customFormat="1" ht="24" customHeight="1" x14ac:dyDescent="0.25">
      <c r="A15" s="10">
        <v>1</v>
      </c>
      <c r="B15" s="129" t="s">
        <v>21</v>
      </c>
      <c r="C15" s="129"/>
      <c r="D15" s="129"/>
      <c r="E15" s="7">
        <f>5-(E16+E17+E18)</f>
        <v>5</v>
      </c>
      <c r="F15" s="8">
        <f>ROUND(5-(F16+F17+F18),1)</f>
        <v>5</v>
      </c>
      <c r="G15" s="9">
        <f>ROUND(5-(G16+G17+G18),1)</f>
        <v>5</v>
      </c>
      <c r="H15" s="10"/>
    </row>
    <row r="16" spans="1:8" s="11" customFormat="1" ht="119.25" customHeight="1" x14ac:dyDescent="0.25">
      <c r="A16" s="10" t="s">
        <v>22</v>
      </c>
      <c r="B16" s="123" t="s">
        <v>23</v>
      </c>
      <c r="C16" s="124"/>
      <c r="D16" s="125"/>
      <c r="E16" s="12"/>
      <c r="F16" s="13"/>
      <c r="G16" s="8"/>
      <c r="H16" s="10"/>
    </row>
    <row r="17" spans="1:8" s="15" customFormat="1" ht="67.7" customHeight="1" x14ac:dyDescent="0.25">
      <c r="A17" s="10" t="s">
        <v>24</v>
      </c>
      <c r="B17" s="123" t="s">
        <v>118</v>
      </c>
      <c r="C17" s="124"/>
      <c r="D17" s="125"/>
      <c r="E17" s="12"/>
      <c r="F17" s="13"/>
      <c r="G17" s="8"/>
      <c r="H17" s="14"/>
    </row>
    <row r="18" spans="1:8" s="15" customFormat="1" ht="85.5" customHeight="1" x14ac:dyDescent="0.25">
      <c r="A18" s="10" t="s">
        <v>25</v>
      </c>
      <c r="B18" s="123" t="s">
        <v>26</v>
      </c>
      <c r="C18" s="124"/>
      <c r="D18" s="125"/>
      <c r="E18" s="12"/>
      <c r="F18" s="13"/>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c r="G20" s="8"/>
      <c r="H20" s="14"/>
    </row>
    <row r="21" spans="1:8" s="15" customFormat="1" ht="48.75" customHeight="1" x14ac:dyDescent="0.25">
      <c r="A21" s="17" t="s">
        <v>30</v>
      </c>
      <c r="B21" s="123" t="s">
        <v>31</v>
      </c>
      <c r="C21" s="124"/>
      <c r="D21" s="125"/>
      <c r="E21" s="18"/>
      <c r="F21" s="13"/>
      <c r="G21" s="8"/>
      <c r="H21" s="14"/>
    </row>
    <row r="22" spans="1:8" s="15" customFormat="1" ht="52.5" customHeight="1" x14ac:dyDescent="0.25">
      <c r="A22" s="10" t="s">
        <v>32</v>
      </c>
      <c r="B22" s="123" t="s">
        <v>33</v>
      </c>
      <c r="C22" s="124"/>
      <c r="D22" s="125"/>
      <c r="E22" s="12"/>
      <c r="F22" s="13"/>
      <c r="G22" s="8"/>
      <c r="H22" s="14"/>
    </row>
    <row r="23" spans="1:8" s="15" customFormat="1" ht="70.5" customHeight="1" x14ac:dyDescent="0.25">
      <c r="A23" s="10" t="s">
        <v>34</v>
      </c>
      <c r="B23" s="123" t="s">
        <v>35</v>
      </c>
      <c r="C23" s="124"/>
      <c r="D23" s="125"/>
      <c r="E23" s="12"/>
      <c r="F23" s="13"/>
      <c r="G23" s="8"/>
      <c r="H23" s="14"/>
    </row>
    <row r="24" spans="1:8" s="15" customFormat="1" ht="34.5" customHeight="1" x14ac:dyDescent="0.25">
      <c r="A24" s="10" t="s">
        <v>36</v>
      </c>
      <c r="B24" s="123" t="s">
        <v>37</v>
      </c>
      <c r="C24" s="124"/>
      <c r="D24" s="125"/>
      <c r="E24" s="12"/>
      <c r="F24" s="13"/>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c r="G26" s="19"/>
      <c r="H26" s="14"/>
    </row>
    <row r="27" spans="1:8" s="15" customFormat="1" ht="54.75" customHeight="1" x14ac:dyDescent="0.25">
      <c r="A27" s="10" t="s">
        <v>41</v>
      </c>
      <c r="B27" s="123" t="s">
        <v>42</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c r="G29" s="19"/>
      <c r="H29" s="14"/>
    </row>
    <row r="30" spans="1:8" s="15" customFormat="1" ht="54.6" customHeight="1" x14ac:dyDescent="0.25">
      <c r="A30" s="10" t="s">
        <v>46</v>
      </c>
      <c r="B30" s="123" t="s">
        <v>47</v>
      </c>
      <c r="C30" s="124"/>
      <c r="D30" s="125"/>
      <c r="E30" s="12"/>
      <c r="F30" s="17"/>
      <c r="G30" s="19"/>
      <c r="H30" s="14"/>
    </row>
    <row r="31" spans="1:8" s="15" customFormat="1" ht="50.25" customHeight="1" x14ac:dyDescent="0.25">
      <c r="A31" s="10" t="s">
        <v>48</v>
      </c>
      <c r="B31" s="123" t="s">
        <v>49</v>
      </c>
      <c r="C31" s="124"/>
      <c r="D31" s="125"/>
      <c r="E31" s="12"/>
      <c r="F31" s="17"/>
      <c r="G31" s="19"/>
      <c r="H31" s="14"/>
    </row>
    <row r="32" spans="1:8" s="81" customFormat="1" ht="27.75" customHeight="1" x14ac:dyDescent="0.25">
      <c r="A32" s="83" t="s">
        <v>50</v>
      </c>
      <c r="B32" s="126" t="s">
        <v>51</v>
      </c>
      <c r="C32" s="127"/>
      <c r="D32" s="128"/>
      <c r="E32" s="7">
        <f>E33+E35+E37+E39+E41+E43</f>
        <v>20</v>
      </c>
      <c r="F32" s="8">
        <f>ROUND(F33+F35+F37+F39+F41+F43,1)</f>
        <v>17</v>
      </c>
      <c r="G32" s="9">
        <f>ROUND(G33+G35+G37+G39+G41+G43,1)</f>
        <v>0</v>
      </c>
      <c r="H32" s="83"/>
    </row>
    <row r="33" spans="1:8" s="11" customFormat="1" ht="49.5" customHeight="1" x14ac:dyDescent="0.25">
      <c r="A33" s="10">
        <v>5</v>
      </c>
      <c r="B33" s="129" t="s">
        <v>52</v>
      </c>
      <c r="C33" s="129"/>
      <c r="D33" s="129"/>
      <c r="E33" s="7">
        <v>1</v>
      </c>
      <c r="F33" s="8">
        <f>IF(F34&gt;1,"1",F34)</f>
        <v>1</v>
      </c>
      <c r="G33" s="9">
        <f>G34</f>
        <v>0</v>
      </c>
      <c r="H33" s="10"/>
    </row>
    <row r="34" spans="1:8" s="11" customFormat="1" ht="57" customHeight="1" x14ac:dyDescent="0.25">
      <c r="A34" s="10"/>
      <c r="B34" s="130" t="s">
        <v>53</v>
      </c>
      <c r="C34" s="130"/>
      <c r="D34" s="130"/>
      <c r="E34" s="7"/>
      <c r="F34" s="13">
        <v>1</v>
      </c>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51.75" customHeight="1" x14ac:dyDescent="0.25">
      <c r="A37" s="10">
        <v>7</v>
      </c>
      <c r="B37" s="120" t="s">
        <v>56</v>
      </c>
      <c r="C37" s="121"/>
      <c r="D37" s="122"/>
      <c r="E37" s="7">
        <v>2</v>
      </c>
      <c r="F37" s="8">
        <f>IF(F38&gt;2,"2",F38)</f>
        <v>2</v>
      </c>
      <c r="G37" s="9">
        <f>G38</f>
        <v>0</v>
      </c>
      <c r="H37" s="10"/>
    </row>
    <row r="38" spans="1:8" s="11" customFormat="1" ht="75.75" customHeight="1" x14ac:dyDescent="0.25">
      <c r="A38" s="10"/>
      <c r="B38" s="123" t="s">
        <v>57</v>
      </c>
      <c r="C38" s="124"/>
      <c r="D38" s="125"/>
      <c r="E38" s="7"/>
      <c r="F38" s="13">
        <v>2</v>
      </c>
      <c r="G38" s="9"/>
      <c r="H38" s="10"/>
    </row>
    <row r="39" spans="1:8" s="11" customFormat="1" ht="58.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29.75" customHeight="1" x14ac:dyDescent="0.25">
      <c r="A41" s="10">
        <v>9</v>
      </c>
      <c r="B41" s="120" t="s">
        <v>119</v>
      </c>
      <c r="C41" s="121"/>
      <c r="D41" s="122"/>
      <c r="E41" s="7">
        <v>8</v>
      </c>
      <c r="F41" s="8" t="str">
        <f>IF(F42&gt;=8,"8",IF(F42&lt;8,"0"))</f>
        <v>8</v>
      </c>
      <c r="G41" s="9">
        <f>G42</f>
        <v>0</v>
      </c>
      <c r="H41" s="10"/>
    </row>
    <row r="42" spans="1:8" s="11" customFormat="1" ht="186" customHeight="1" x14ac:dyDescent="0.25">
      <c r="A42" s="10"/>
      <c r="B42" s="123" t="s">
        <v>120</v>
      </c>
      <c r="C42" s="124"/>
      <c r="D42" s="125"/>
      <c r="E42" s="7"/>
      <c r="F42" s="13">
        <v>8</v>
      </c>
      <c r="G42" s="9"/>
      <c r="H42" s="10"/>
    </row>
    <row r="43" spans="1:8" s="11" customFormat="1" ht="55.5" customHeight="1" x14ac:dyDescent="0.25">
      <c r="A43" s="10">
        <v>10</v>
      </c>
      <c r="B43" s="120" t="s">
        <v>60</v>
      </c>
      <c r="C43" s="121"/>
      <c r="D43" s="122"/>
      <c r="E43" s="7">
        <v>5</v>
      </c>
      <c r="F43" s="8">
        <f>ROUND(IF((F44+F45)&gt;5,"5",(F44+F45)),1)</f>
        <v>2</v>
      </c>
      <c r="G43" s="9">
        <f>ROUND(IF((G44+G45)&gt;5,"5",(G44+G45)),1)</f>
        <v>0</v>
      </c>
      <c r="H43" s="10"/>
    </row>
    <row r="44" spans="1:8" s="11" customFormat="1" ht="108" customHeight="1" x14ac:dyDescent="0.25">
      <c r="A44" s="10" t="s">
        <v>61</v>
      </c>
      <c r="B44" s="123" t="s">
        <v>62</v>
      </c>
      <c r="C44" s="124"/>
      <c r="D44" s="125"/>
      <c r="E44" s="7"/>
      <c r="F44" s="13"/>
      <c r="G44" s="9"/>
      <c r="H44" s="10"/>
    </row>
    <row r="45" spans="1:8" s="11" customFormat="1" ht="82.5" customHeight="1" x14ac:dyDescent="0.25">
      <c r="A45" s="10" t="s">
        <v>63</v>
      </c>
      <c r="B45" s="123" t="s">
        <v>64</v>
      </c>
      <c r="C45" s="124"/>
      <c r="D45" s="125"/>
      <c r="E45" s="7"/>
      <c r="F45" s="13">
        <v>2</v>
      </c>
      <c r="G45" s="9"/>
      <c r="H45" s="10"/>
    </row>
    <row r="46" spans="1:8" s="81" customFormat="1" ht="60.75" customHeight="1" x14ac:dyDescent="0.25">
      <c r="A46" s="83" t="s">
        <v>65</v>
      </c>
      <c r="B46" s="120" t="s">
        <v>66</v>
      </c>
      <c r="C46" s="121"/>
      <c r="D46" s="122"/>
      <c r="E46" s="7">
        <v>60</v>
      </c>
      <c r="F46" s="13">
        <f>SUM(F47:F52)</f>
        <v>60</v>
      </c>
      <c r="G46" s="9">
        <f>SUM(G47:G52)</f>
        <v>0</v>
      </c>
      <c r="H46" s="83"/>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81" customFormat="1" ht="34.5" customHeight="1" x14ac:dyDescent="0.25">
      <c r="A53" s="83"/>
      <c r="B53" s="103" t="s">
        <v>73</v>
      </c>
      <c r="C53" s="104"/>
      <c r="D53" s="105"/>
      <c r="E53" s="21">
        <f>E14+E32+E46</f>
        <v>100</v>
      </c>
      <c r="F53" s="21">
        <f>F14+F32+F46</f>
        <v>97</v>
      </c>
      <c r="G53" s="22">
        <f>G14+G32+G46</f>
        <v>20</v>
      </c>
      <c r="H53" s="83"/>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97</v>
      </c>
      <c r="G55" s="22">
        <f>ROUND(G53-G54,1)</f>
        <v>20</v>
      </c>
      <c r="H55" s="83"/>
    </row>
    <row r="56" spans="1:8" ht="25.5" customHeight="1" x14ac:dyDescent="0.3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84" t="s">
        <v>81</v>
      </c>
      <c r="F59" s="84" t="s">
        <v>82</v>
      </c>
      <c r="G59" s="84" t="s">
        <v>83</v>
      </c>
      <c r="H59" s="84" t="s">
        <v>84</v>
      </c>
    </row>
    <row r="60" spans="1:8" ht="33.950000000000003" customHeight="1" x14ac:dyDescent="0.25">
      <c r="A60" s="93" t="s">
        <v>85</v>
      </c>
      <c r="B60" s="94"/>
      <c r="C60" s="95"/>
      <c r="D60" s="10" t="s">
        <v>86</v>
      </c>
      <c r="E60" s="12">
        <f>IF(AND(90&lt;=F55,F55&lt;100),F55,"")</f>
        <v>97</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223</v>
      </c>
      <c r="E65" s="96"/>
      <c r="F65" s="96"/>
      <c r="G65" s="96"/>
      <c r="H65" s="96"/>
    </row>
    <row r="66" spans="2:8" s="81" customFormat="1" ht="35.25" customHeight="1" x14ac:dyDescent="0.25">
      <c r="D66" s="31"/>
      <c r="E66" s="97" t="s">
        <v>93</v>
      </c>
      <c r="F66" s="97"/>
      <c r="G66" s="97"/>
      <c r="H66" s="97"/>
    </row>
    <row r="67" spans="2:8" ht="15.6" x14ac:dyDescent="0.35">
      <c r="D67" s="32"/>
      <c r="E67" s="32"/>
      <c r="F67" s="32"/>
      <c r="G67" s="32"/>
      <c r="H67" s="32"/>
    </row>
    <row r="69" spans="2:8" x14ac:dyDescent="0.25">
      <c r="F69" s="37" t="s">
        <v>152</v>
      </c>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162</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65" zoomScale="110" zoomScaleNormal="110" workbookViewId="0">
      <selection activeCell="I75" sqref="I75"/>
    </sheetView>
  </sheetViews>
  <sheetFormatPr defaultRowHeight="15.75" x14ac:dyDescent="0.25"/>
  <cols>
    <col min="1" max="1" width="5.42578125" style="42" bestFit="1" customWidth="1"/>
    <col min="2" max="2" width="27.140625" style="1" customWidth="1"/>
    <col min="3" max="3" width="11" style="42" customWidth="1"/>
    <col min="4" max="4" width="12" style="42" customWidth="1"/>
    <col min="5" max="5" width="9.85546875" style="42" customWidth="1"/>
    <col min="6" max="6" width="10.5703125" style="42" customWidth="1"/>
    <col min="7" max="7" width="10.140625" style="42" customWidth="1"/>
    <col min="8" max="8" width="13.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67" customFormat="1" ht="48.75" customHeight="1" x14ac:dyDescent="0.25">
      <c r="A2" s="97" t="s">
        <v>1</v>
      </c>
      <c r="B2" s="97"/>
      <c r="C2" s="97"/>
      <c r="D2" s="97" t="s">
        <v>2</v>
      </c>
      <c r="E2" s="97"/>
      <c r="F2" s="97"/>
      <c r="G2" s="97"/>
      <c r="H2" s="97"/>
    </row>
    <row r="3" spans="1:8" s="67"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198</v>
      </c>
      <c r="C7" s="132"/>
      <c r="D7" s="132"/>
      <c r="E7" s="132"/>
      <c r="F7" s="132"/>
      <c r="G7" s="132"/>
      <c r="H7" s="132"/>
    </row>
    <row r="8" spans="1:8" s="4" customFormat="1" ht="20.100000000000001" customHeight="1" x14ac:dyDescent="0.25">
      <c r="B8" s="132" t="s">
        <v>133</v>
      </c>
      <c r="C8" s="132"/>
      <c r="D8" s="132"/>
      <c r="E8" s="132"/>
      <c r="F8" s="132"/>
      <c r="G8" s="132"/>
      <c r="H8" s="132"/>
    </row>
    <row r="9" spans="1:8" s="4" customFormat="1" ht="20.100000000000001" customHeight="1" x14ac:dyDescent="0.25">
      <c r="B9" s="132" t="s">
        <v>131</v>
      </c>
      <c r="C9" s="132"/>
      <c r="D9" s="132"/>
      <c r="E9" s="132"/>
      <c r="F9" s="132"/>
      <c r="G9" s="132"/>
      <c r="H9" s="132"/>
    </row>
    <row r="10" spans="1:8" s="4" customFormat="1" ht="20.100000000000001" customHeight="1" x14ac:dyDescent="0.25">
      <c r="B10" s="36" t="s">
        <v>199</v>
      </c>
      <c r="C10" s="69"/>
      <c r="D10" s="69"/>
      <c r="E10" s="69"/>
      <c r="F10" s="69"/>
      <c r="G10" s="69"/>
      <c r="H10" s="69"/>
    </row>
    <row r="11" spans="1:8" s="4" customFormat="1" ht="20.100000000000001" customHeight="1" x14ac:dyDescent="0.35">
      <c r="B11" s="69"/>
      <c r="C11" s="69"/>
    </row>
    <row r="12" spans="1:8" s="67" customFormat="1" ht="54.75" customHeight="1" x14ac:dyDescent="0.25">
      <c r="A12" s="70" t="s">
        <v>7</v>
      </c>
      <c r="B12" s="133" t="s">
        <v>8</v>
      </c>
      <c r="C12" s="133"/>
      <c r="D12" s="133"/>
      <c r="E12" s="70" t="s">
        <v>9</v>
      </c>
      <c r="F12" s="68" t="s">
        <v>10</v>
      </c>
      <c r="G12" s="68" t="s">
        <v>11</v>
      </c>
      <c r="H12" s="70" t="s">
        <v>12</v>
      </c>
    </row>
    <row r="13" spans="1:8" s="6" customFormat="1" ht="16.5" customHeight="1" x14ac:dyDescent="0.35">
      <c r="A13" s="5" t="s">
        <v>13</v>
      </c>
      <c r="B13" s="134" t="s">
        <v>14</v>
      </c>
      <c r="C13" s="135"/>
      <c r="D13" s="136"/>
      <c r="E13" s="5" t="s">
        <v>15</v>
      </c>
      <c r="F13" s="5" t="s">
        <v>16</v>
      </c>
      <c r="G13" s="5" t="s">
        <v>17</v>
      </c>
      <c r="H13" s="5" t="s">
        <v>18</v>
      </c>
    </row>
    <row r="14" spans="1:8" s="67" customFormat="1" ht="89.25" customHeight="1" x14ac:dyDescent="0.25">
      <c r="A14" s="70" t="s">
        <v>19</v>
      </c>
      <c r="B14" s="129" t="s">
        <v>20</v>
      </c>
      <c r="C14" s="129"/>
      <c r="D14" s="129"/>
      <c r="E14" s="7">
        <f>E15+E19+E25+E28</f>
        <v>20</v>
      </c>
      <c r="F14" s="8">
        <f>ROUND(F15+F19+F25+F28,1)</f>
        <v>20</v>
      </c>
      <c r="G14" s="9">
        <f>ROUND(G15+G19+G25+G28,1)</f>
        <v>20</v>
      </c>
      <c r="H14" s="70"/>
    </row>
    <row r="15" spans="1:8" s="11" customFormat="1" ht="24" customHeight="1" x14ac:dyDescent="0.25">
      <c r="A15" s="10">
        <v>1</v>
      </c>
      <c r="B15" s="129" t="s">
        <v>21</v>
      </c>
      <c r="C15" s="129"/>
      <c r="D15" s="129"/>
      <c r="E15" s="7">
        <f>5-(E16+E17+E18)</f>
        <v>5</v>
      </c>
      <c r="F15" s="8">
        <f>ROUND(5-(F16+F17+F18),1)</f>
        <v>5</v>
      </c>
      <c r="G15" s="9">
        <f>ROUND(5-(G16+G17+G18),1)</f>
        <v>5</v>
      </c>
      <c r="H15" s="10"/>
    </row>
    <row r="16" spans="1:8" s="11" customFormat="1" ht="119.25" customHeight="1" x14ac:dyDescent="0.25">
      <c r="A16" s="10" t="s">
        <v>22</v>
      </c>
      <c r="B16" s="123" t="s">
        <v>23</v>
      </c>
      <c r="C16" s="124"/>
      <c r="D16" s="125"/>
      <c r="E16" s="12"/>
      <c r="F16" s="13"/>
      <c r="G16" s="8"/>
      <c r="H16" s="10"/>
    </row>
    <row r="17" spans="1:8" s="15" customFormat="1" ht="67.7" customHeight="1" x14ac:dyDescent="0.25">
      <c r="A17" s="10" t="s">
        <v>24</v>
      </c>
      <c r="B17" s="123" t="s">
        <v>118</v>
      </c>
      <c r="C17" s="124"/>
      <c r="D17" s="125"/>
      <c r="E17" s="12"/>
      <c r="F17" s="13"/>
      <c r="G17" s="8"/>
      <c r="H17" s="14"/>
    </row>
    <row r="18" spans="1:8" s="15" customFormat="1" ht="85.5" customHeight="1" x14ac:dyDescent="0.25">
      <c r="A18" s="10" t="s">
        <v>25</v>
      </c>
      <c r="B18" s="123" t="s">
        <v>26</v>
      </c>
      <c r="C18" s="124"/>
      <c r="D18" s="125"/>
      <c r="E18" s="12"/>
      <c r="F18" s="13"/>
      <c r="G18" s="8"/>
      <c r="H18" s="14"/>
    </row>
    <row r="19" spans="1:8" s="15" customFormat="1" ht="47.6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3"/>
      <c r="G20" s="8"/>
      <c r="H20" s="14"/>
    </row>
    <row r="21" spans="1:8" s="15" customFormat="1" ht="48.75" customHeight="1" x14ac:dyDescent="0.25">
      <c r="A21" s="17" t="s">
        <v>30</v>
      </c>
      <c r="B21" s="123" t="s">
        <v>31</v>
      </c>
      <c r="C21" s="124"/>
      <c r="D21" s="125"/>
      <c r="E21" s="18"/>
      <c r="F21" s="13"/>
      <c r="G21" s="8"/>
      <c r="H21" s="14"/>
    </row>
    <row r="22" spans="1:8" s="15" customFormat="1" ht="52.5" customHeight="1" x14ac:dyDescent="0.25">
      <c r="A22" s="10" t="s">
        <v>32</v>
      </c>
      <c r="B22" s="123" t="s">
        <v>33</v>
      </c>
      <c r="C22" s="124"/>
      <c r="D22" s="125"/>
      <c r="E22" s="12"/>
      <c r="F22" s="13"/>
      <c r="G22" s="8"/>
      <c r="H22" s="14"/>
    </row>
    <row r="23" spans="1:8" s="15" customFormat="1" ht="70.5" customHeight="1" x14ac:dyDescent="0.25">
      <c r="A23" s="10" t="s">
        <v>34</v>
      </c>
      <c r="B23" s="123" t="s">
        <v>35</v>
      </c>
      <c r="C23" s="124"/>
      <c r="D23" s="125"/>
      <c r="E23" s="12"/>
      <c r="F23" s="13"/>
      <c r="G23" s="8"/>
      <c r="H23" s="14"/>
    </row>
    <row r="24" spans="1:8" s="15" customFormat="1" ht="34.5" customHeight="1" x14ac:dyDescent="0.25">
      <c r="A24" s="10" t="s">
        <v>36</v>
      </c>
      <c r="B24" s="123" t="s">
        <v>37</v>
      </c>
      <c r="C24" s="124"/>
      <c r="D24" s="125"/>
      <c r="E24" s="12"/>
      <c r="F24" s="13"/>
      <c r="G24" s="8"/>
      <c r="H24" s="14"/>
    </row>
    <row r="25" spans="1:8" s="11" customFormat="1" ht="50.25" customHeight="1" x14ac:dyDescent="0.25">
      <c r="A25" s="10">
        <v>3</v>
      </c>
      <c r="B25" s="120" t="s">
        <v>38</v>
      </c>
      <c r="C25" s="121"/>
      <c r="D25" s="122"/>
      <c r="E25" s="7">
        <f>5-(E26+E27)</f>
        <v>5</v>
      </c>
      <c r="F25" s="8">
        <f>ROUND(5-(F26+F27),1)</f>
        <v>5</v>
      </c>
      <c r="G25" s="9">
        <f>ROUND(5-(G26+G27),1)</f>
        <v>5</v>
      </c>
      <c r="H25" s="10"/>
    </row>
    <row r="26" spans="1:8" s="15" customFormat="1" ht="98.25" customHeight="1" x14ac:dyDescent="0.25">
      <c r="A26" s="10" t="s">
        <v>39</v>
      </c>
      <c r="B26" s="123" t="s">
        <v>40</v>
      </c>
      <c r="C26" s="124"/>
      <c r="D26" s="125"/>
      <c r="E26" s="12"/>
      <c r="F26" s="17"/>
      <c r="G26" s="19"/>
      <c r="H26" s="14"/>
    </row>
    <row r="27" spans="1:8" s="15" customFormat="1" ht="71.25" customHeight="1" x14ac:dyDescent="0.25">
      <c r="A27" s="10" t="s">
        <v>41</v>
      </c>
      <c r="B27" s="123" t="s">
        <v>42</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49.5" customHeight="1" x14ac:dyDescent="0.25">
      <c r="A29" s="10" t="s">
        <v>44</v>
      </c>
      <c r="B29" s="123" t="s">
        <v>45</v>
      </c>
      <c r="C29" s="124"/>
      <c r="D29" s="125"/>
      <c r="E29" s="12"/>
      <c r="F29" s="17"/>
      <c r="G29" s="19"/>
      <c r="H29" s="14"/>
    </row>
    <row r="30" spans="1:8" s="15" customFormat="1" ht="54.6" customHeight="1" x14ac:dyDescent="0.25">
      <c r="A30" s="10" t="s">
        <v>46</v>
      </c>
      <c r="B30" s="123" t="s">
        <v>47</v>
      </c>
      <c r="C30" s="124"/>
      <c r="D30" s="125"/>
      <c r="E30" s="12"/>
      <c r="F30" s="17"/>
      <c r="G30" s="19"/>
      <c r="H30" s="14"/>
    </row>
    <row r="31" spans="1:8" s="15" customFormat="1" ht="50.25" customHeight="1" x14ac:dyDescent="0.25">
      <c r="A31" s="10" t="s">
        <v>48</v>
      </c>
      <c r="B31" s="123" t="s">
        <v>49</v>
      </c>
      <c r="C31" s="124"/>
      <c r="D31" s="125"/>
      <c r="E31" s="12"/>
      <c r="F31" s="17"/>
      <c r="G31" s="19"/>
      <c r="H31" s="14"/>
    </row>
    <row r="32" spans="1:8" s="67" customFormat="1" ht="27.75" customHeight="1" x14ac:dyDescent="0.25">
      <c r="A32" s="70" t="s">
        <v>50</v>
      </c>
      <c r="B32" s="126" t="s">
        <v>51</v>
      </c>
      <c r="C32" s="127"/>
      <c r="D32" s="128"/>
      <c r="E32" s="7">
        <f>E33+E35+E37+E39+E41+E43</f>
        <v>20</v>
      </c>
      <c r="F32" s="8">
        <f>ROUND(F33+F35+F37+F39+F41+F43,1)</f>
        <v>13</v>
      </c>
      <c r="G32" s="9">
        <f>ROUND(G33+G35+G37+G39+G41+G43,1)</f>
        <v>0</v>
      </c>
      <c r="H32" s="70"/>
    </row>
    <row r="33" spans="1:8" s="11" customFormat="1" ht="49.5" customHeight="1" x14ac:dyDescent="0.25">
      <c r="A33" s="10">
        <v>5</v>
      </c>
      <c r="B33" s="129" t="s">
        <v>52</v>
      </c>
      <c r="C33" s="129"/>
      <c r="D33" s="129"/>
      <c r="E33" s="7">
        <v>1</v>
      </c>
      <c r="F33" s="8">
        <f>IF(F34&gt;1,"1",F34)</f>
        <v>1</v>
      </c>
      <c r="G33" s="9">
        <f>G34</f>
        <v>0</v>
      </c>
      <c r="H33" s="10"/>
    </row>
    <row r="34" spans="1:8" s="11" customFormat="1" ht="57" customHeight="1" x14ac:dyDescent="0.25">
      <c r="A34" s="10"/>
      <c r="B34" s="130" t="s">
        <v>53</v>
      </c>
      <c r="C34" s="130"/>
      <c r="D34" s="130"/>
      <c r="E34" s="7"/>
      <c r="F34" s="13">
        <v>1</v>
      </c>
      <c r="G34" s="9"/>
      <c r="H34" s="10"/>
    </row>
    <row r="35" spans="1:8" s="11" customFormat="1" ht="51.75" customHeight="1" x14ac:dyDescent="0.25">
      <c r="A35" s="10">
        <v>6</v>
      </c>
      <c r="B35" s="120" t="s">
        <v>54</v>
      </c>
      <c r="C35" s="121"/>
      <c r="D35" s="122"/>
      <c r="E35" s="7">
        <v>2</v>
      </c>
      <c r="F35" s="8">
        <f>IF(F36&gt;2,"2",F36)</f>
        <v>2</v>
      </c>
      <c r="G35" s="9">
        <f>G36</f>
        <v>0</v>
      </c>
      <c r="H35" s="10"/>
    </row>
    <row r="36" spans="1:8" s="11" customFormat="1" ht="56.25" customHeight="1" x14ac:dyDescent="0.25">
      <c r="A36" s="10"/>
      <c r="B36" s="117" t="s">
        <v>55</v>
      </c>
      <c r="C36" s="118"/>
      <c r="D36" s="119"/>
      <c r="E36" s="7"/>
      <c r="F36" s="13">
        <v>2</v>
      </c>
      <c r="G36" s="9"/>
      <c r="H36" s="10"/>
    </row>
    <row r="37" spans="1:8" s="11" customFormat="1" ht="51.75" customHeight="1" x14ac:dyDescent="0.25">
      <c r="A37" s="10">
        <v>7</v>
      </c>
      <c r="B37" s="120" t="s">
        <v>56</v>
      </c>
      <c r="C37" s="121"/>
      <c r="D37" s="122"/>
      <c r="E37" s="7">
        <v>2</v>
      </c>
      <c r="F37" s="8">
        <f>IF(F38&gt;2,"2",F38)</f>
        <v>2</v>
      </c>
      <c r="G37" s="9">
        <f>G38</f>
        <v>0</v>
      </c>
      <c r="H37" s="10"/>
    </row>
    <row r="38" spans="1:8" s="11" customFormat="1" ht="75.75" customHeight="1" x14ac:dyDescent="0.25">
      <c r="A38" s="10"/>
      <c r="B38" s="123" t="s">
        <v>57</v>
      </c>
      <c r="C38" s="124"/>
      <c r="D38" s="125"/>
      <c r="E38" s="7"/>
      <c r="F38" s="13">
        <v>2</v>
      </c>
      <c r="G38" s="9"/>
      <c r="H38" s="10"/>
    </row>
    <row r="39" spans="1:8" s="11" customFormat="1" ht="58.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59</v>
      </c>
      <c r="C40" s="124"/>
      <c r="D40" s="125"/>
      <c r="E40" s="7"/>
      <c r="F40" s="13">
        <v>2</v>
      </c>
      <c r="G40" s="9"/>
      <c r="H40" s="10"/>
    </row>
    <row r="41" spans="1:8" s="11" customFormat="1" ht="129.75" customHeight="1" x14ac:dyDescent="0.25">
      <c r="A41" s="10">
        <v>9</v>
      </c>
      <c r="B41" s="120" t="s">
        <v>119</v>
      </c>
      <c r="C41" s="121"/>
      <c r="D41" s="122"/>
      <c r="E41" s="7">
        <v>8</v>
      </c>
      <c r="F41" s="8">
        <f>IF(F42&gt;8,"8",F42)</f>
        <v>4</v>
      </c>
      <c r="G41" s="9">
        <f>G42</f>
        <v>0</v>
      </c>
      <c r="H41" s="10"/>
    </row>
    <row r="42" spans="1:8" s="11" customFormat="1" ht="169.5" customHeight="1" x14ac:dyDescent="0.25">
      <c r="A42" s="10"/>
      <c r="B42" s="123" t="s">
        <v>120</v>
      </c>
      <c r="C42" s="124"/>
      <c r="D42" s="125"/>
      <c r="E42" s="7"/>
      <c r="F42" s="13">
        <v>4</v>
      </c>
      <c r="G42" s="9"/>
      <c r="H42" s="10" t="s">
        <v>219</v>
      </c>
    </row>
    <row r="43" spans="1:8" s="11" customFormat="1" ht="55.5" customHeight="1" x14ac:dyDescent="0.25">
      <c r="A43" s="10">
        <v>10</v>
      </c>
      <c r="B43" s="120" t="s">
        <v>60</v>
      </c>
      <c r="C43" s="121"/>
      <c r="D43" s="122"/>
      <c r="E43" s="7">
        <v>5</v>
      </c>
      <c r="F43" s="8">
        <f>ROUND(IF((F44+F45)&gt;5,"5",(F44+F45)),1)</f>
        <v>2</v>
      </c>
      <c r="G43" s="9">
        <f>ROUND(IF((G44+G45)&gt;5,"5",(G44+G45)),1)</f>
        <v>0</v>
      </c>
      <c r="H43" s="10"/>
    </row>
    <row r="44" spans="1:8" s="11" customFormat="1" ht="99.75" customHeight="1" x14ac:dyDescent="0.25">
      <c r="A44" s="10" t="s">
        <v>61</v>
      </c>
      <c r="B44" s="123" t="s">
        <v>62</v>
      </c>
      <c r="C44" s="124"/>
      <c r="D44" s="125"/>
      <c r="E44" s="7"/>
      <c r="F44" s="13">
        <v>2</v>
      </c>
      <c r="G44" s="9"/>
      <c r="H44" s="10"/>
    </row>
    <row r="45" spans="1:8" s="11" customFormat="1" ht="64.5" customHeight="1" x14ac:dyDescent="0.25">
      <c r="A45" s="10" t="s">
        <v>63</v>
      </c>
      <c r="B45" s="123" t="s">
        <v>64</v>
      </c>
      <c r="C45" s="124"/>
      <c r="D45" s="125"/>
      <c r="E45" s="7"/>
      <c r="F45" s="13"/>
      <c r="G45" s="9"/>
      <c r="H45" s="10"/>
    </row>
    <row r="46" spans="1:8" s="67" customFormat="1" ht="60.75" customHeight="1" x14ac:dyDescent="0.25">
      <c r="A46" s="70" t="s">
        <v>65</v>
      </c>
      <c r="B46" s="120" t="s">
        <v>66</v>
      </c>
      <c r="C46" s="121"/>
      <c r="D46" s="122"/>
      <c r="E46" s="7">
        <v>60</v>
      </c>
      <c r="F46" s="13">
        <f>SUM(F47:F52)</f>
        <v>60</v>
      </c>
      <c r="G46" s="9">
        <f>SUM(G47:G52)</f>
        <v>0</v>
      </c>
      <c r="H46" s="70"/>
    </row>
    <row r="47" spans="1:8" s="11" customFormat="1" ht="34.5" customHeight="1" x14ac:dyDescent="0.25">
      <c r="A47" s="10"/>
      <c r="B47" s="117" t="s">
        <v>67</v>
      </c>
      <c r="C47" s="118"/>
      <c r="D47" s="119"/>
      <c r="E47" s="12">
        <v>60</v>
      </c>
      <c r="F47" s="10">
        <v>60</v>
      </c>
      <c r="G47" s="12"/>
      <c r="H47" s="10"/>
    </row>
    <row r="48" spans="1:8" s="11" customFormat="1" ht="34.5" customHeight="1" x14ac:dyDescent="0.25">
      <c r="A48" s="10"/>
      <c r="B48" s="123" t="s">
        <v>68</v>
      </c>
      <c r="C48" s="124"/>
      <c r="D48" s="125"/>
      <c r="E48" s="18">
        <v>50</v>
      </c>
      <c r="F48" s="10"/>
      <c r="G48" s="12"/>
      <c r="H48" s="10"/>
    </row>
    <row r="49" spans="1:8" s="11" customFormat="1" ht="34.5" customHeight="1" x14ac:dyDescent="0.25">
      <c r="A49" s="10"/>
      <c r="B49" s="117" t="s">
        <v>69</v>
      </c>
      <c r="C49" s="118"/>
      <c r="D49" s="119"/>
      <c r="E49" s="12">
        <v>40</v>
      </c>
      <c r="F49" s="10"/>
      <c r="G49" s="12"/>
      <c r="H49" s="10"/>
    </row>
    <row r="50" spans="1:8" s="11" customFormat="1" ht="34.5" customHeight="1" x14ac:dyDescent="0.25">
      <c r="A50" s="10"/>
      <c r="B50" s="117" t="s">
        <v>70</v>
      </c>
      <c r="C50" s="118"/>
      <c r="D50" s="119"/>
      <c r="E50" s="12">
        <v>30</v>
      </c>
      <c r="F50" s="10"/>
      <c r="G50" s="12"/>
      <c r="H50" s="10"/>
    </row>
    <row r="51" spans="1:8" s="11" customFormat="1" ht="34.5" customHeight="1" x14ac:dyDescent="0.25">
      <c r="A51" s="10"/>
      <c r="B51" s="117" t="s">
        <v>71</v>
      </c>
      <c r="C51" s="118"/>
      <c r="D51" s="119"/>
      <c r="E51" s="12">
        <v>20</v>
      </c>
      <c r="F51" s="10"/>
      <c r="G51" s="12"/>
      <c r="H51" s="10"/>
    </row>
    <row r="52" spans="1:8" s="11" customFormat="1" ht="34.5" customHeight="1" x14ac:dyDescent="0.25">
      <c r="A52" s="10"/>
      <c r="B52" s="117" t="s">
        <v>72</v>
      </c>
      <c r="C52" s="118"/>
      <c r="D52" s="119"/>
      <c r="E52" s="12">
        <v>0</v>
      </c>
      <c r="F52" s="10"/>
      <c r="G52" s="12"/>
      <c r="H52" s="10"/>
    </row>
    <row r="53" spans="1:8" s="67" customFormat="1" ht="34.5" customHeight="1" x14ac:dyDescent="0.25">
      <c r="A53" s="70"/>
      <c r="B53" s="103" t="s">
        <v>73</v>
      </c>
      <c r="C53" s="104"/>
      <c r="D53" s="105"/>
      <c r="E53" s="21">
        <f>E14+E32+E46</f>
        <v>100</v>
      </c>
      <c r="F53" s="21">
        <f>F14+F32+F46</f>
        <v>93</v>
      </c>
      <c r="G53" s="22">
        <f>G14+G32+G46</f>
        <v>20</v>
      </c>
      <c r="H53" s="70"/>
    </row>
    <row r="54" spans="1:8" ht="34.5" customHeight="1" x14ac:dyDescent="0.25">
      <c r="A54" s="23"/>
      <c r="B54" s="106" t="s">
        <v>74</v>
      </c>
      <c r="C54" s="107"/>
      <c r="D54" s="108"/>
      <c r="E54" s="43"/>
      <c r="F54" s="23"/>
      <c r="G54" s="43"/>
      <c r="H54" s="23"/>
    </row>
    <row r="55" spans="1:8" ht="45.75" customHeight="1" x14ac:dyDescent="0.25">
      <c r="A55" s="23"/>
      <c r="B55" s="103" t="s">
        <v>75</v>
      </c>
      <c r="C55" s="104"/>
      <c r="D55" s="105"/>
      <c r="E55" s="21">
        <f>E53-E54</f>
        <v>100</v>
      </c>
      <c r="F55" s="21">
        <f>ROUND(F53-F54,1)</f>
        <v>93</v>
      </c>
      <c r="G55" s="22">
        <f>ROUND(G53-G54,1)</f>
        <v>20</v>
      </c>
      <c r="H55" s="70"/>
    </row>
    <row r="56" spans="1:8" ht="25.5" customHeight="1" x14ac:dyDescent="0.35">
      <c r="A56" s="24"/>
      <c r="B56" s="25"/>
      <c r="C56" s="25"/>
      <c r="D56" s="25"/>
      <c r="E56" s="24"/>
      <c r="F56" s="24"/>
      <c r="G56" s="24"/>
      <c r="H56" s="24"/>
    </row>
    <row r="57" spans="1:8" ht="20.25" customHeight="1" x14ac:dyDescent="0.25">
      <c r="B57" s="109" t="s">
        <v>76</v>
      </c>
      <c r="C57" s="109"/>
      <c r="D57" s="109"/>
    </row>
    <row r="58" spans="1:8" s="4" customFormat="1" ht="32.25" customHeight="1" x14ac:dyDescent="0.25">
      <c r="A58" s="110" t="s">
        <v>77</v>
      </c>
      <c r="B58" s="111"/>
      <c r="C58" s="112"/>
      <c r="D58" s="115" t="s">
        <v>78</v>
      </c>
      <c r="E58" s="90" t="s">
        <v>79</v>
      </c>
      <c r="F58" s="90"/>
      <c r="G58" s="91" t="s">
        <v>80</v>
      </c>
      <c r="H58" s="92"/>
    </row>
    <row r="59" spans="1:8" s="4" customFormat="1" ht="63" x14ac:dyDescent="0.25">
      <c r="A59" s="113"/>
      <c r="B59" s="98"/>
      <c r="C59" s="114"/>
      <c r="D59" s="116"/>
      <c r="E59" s="68" t="s">
        <v>81</v>
      </c>
      <c r="F59" s="68" t="s">
        <v>82</v>
      </c>
      <c r="G59" s="68" t="s">
        <v>83</v>
      </c>
      <c r="H59" s="68" t="s">
        <v>84</v>
      </c>
    </row>
    <row r="60" spans="1:8" ht="33.950000000000003" customHeight="1" x14ac:dyDescent="0.25">
      <c r="A60" s="93" t="s">
        <v>85</v>
      </c>
      <c r="B60" s="94"/>
      <c r="C60" s="95"/>
      <c r="D60" s="10" t="s">
        <v>86</v>
      </c>
      <c r="E60" s="12">
        <f>IF(AND(90&lt;=F55,F55&lt;100),F55,"")</f>
        <v>93</v>
      </c>
      <c r="F60" s="18" t="str">
        <f>IF(AND(90&lt;=G55,G55&lt;=100),G55,"")</f>
        <v/>
      </c>
      <c r="G60" s="26" t="str">
        <f t="shared" ref="G60:H63" si="0">IF(ISNUMBER(E60)=TRUE,"X","")</f>
        <v>X</v>
      </c>
      <c r="H60" s="26" t="str">
        <f t="shared" si="0"/>
        <v/>
      </c>
    </row>
    <row r="61" spans="1:8" ht="45.75" customHeight="1" x14ac:dyDescent="0.25">
      <c r="A61" s="93" t="s">
        <v>87</v>
      </c>
      <c r="B61" s="94"/>
      <c r="C61" s="95"/>
      <c r="D61" s="10" t="s">
        <v>88</v>
      </c>
      <c r="E61" s="12" t="str">
        <f>IF(AND(75&lt;=F55,F55&lt;90),F55,"")</f>
        <v/>
      </c>
      <c r="F61" s="18" t="str">
        <f>IF(AND(75&lt;=G55,G55&lt;90),G55,"")</f>
        <v/>
      </c>
      <c r="G61" s="26" t="str">
        <f t="shared" si="0"/>
        <v/>
      </c>
      <c r="H61" s="26" t="str">
        <f t="shared" si="0"/>
        <v/>
      </c>
    </row>
    <row r="62" spans="1:8" ht="48" customHeight="1" x14ac:dyDescent="0.25">
      <c r="A62" s="93" t="s">
        <v>89</v>
      </c>
      <c r="B62" s="94"/>
      <c r="C62" s="95"/>
      <c r="D62" s="10" t="s">
        <v>90</v>
      </c>
      <c r="E62" s="12" t="str">
        <f>IF(AND(50&lt;=F55,F55&lt;75),F55,"")</f>
        <v/>
      </c>
      <c r="F62" s="18" t="str">
        <f>IF(AND(50&lt;=G55,G55&lt;75),G55,"")</f>
        <v/>
      </c>
      <c r="G62" s="26" t="str">
        <f t="shared" si="0"/>
        <v/>
      </c>
      <c r="H62" s="26" t="str">
        <f t="shared" si="0"/>
        <v/>
      </c>
    </row>
    <row r="63" spans="1:8" ht="31.35" customHeight="1" x14ac:dyDescent="0.25">
      <c r="A63" s="93" t="s">
        <v>91</v>
      </c>
      <c r="B63" s="94"/>
      <c r="C63" s="95"/>
      <c r="D63" s="10" t="s">
        <v>92</v>
      </c>
      <c r="E63" s="12" t="str">
        <f>IF(AND(0&lt;F55,F55&lt;50),F55,"")</f>
        <v/>
      </c>
      <c r="F63" s="27">
        <f>IF(AND(0&lt;G55,G55&lt;50),G55,"")</f>
        <v>20</v>
      </c>
      <c r="G63" s="26" t="str">
        <f t="shared" si="0"/>
        <v/>
      </c>
      <c r="H63" s="28" t="str">
        <f t="shared" si="0"/>
        <v>X</v>
      </c>
    </row>
    <row r="65" spans="2:8" s="30" customFormat="1" ht="20.25" customHeight="1" x14ac:dyDescent="0.25">
      <c r="B65" s="29"/>
      <c r="D65" s="96" t="s">
        <v>223</v>
      </c>
      <c r="E65" s="96"/>
      <c r="F65" s="96"/>
      <c r="G65" s="96"/>
      <c r="H65" s="96"/>
    </row>
    <row r="66" spans="2:8" s="67" customFormat="1" ht="35.25" customHeight="1" x14ac:dyDescent="0.25">
      <c r="D66" s="31"/>
      <c r="E66" s="97" t="s">
        <v>93</v>
      </c>
      <c r="F66" s="97"/>
      <c r="G66" s="97"/>
      <c r="H66" s="97"/>
    </row>
    <row r="67" spans="2:8" ht="15.6" x14ac:dyDescent="0.35">
      <c r="D67" s="32"/>
      <c r="E67" s="32"/>
      <c r="F67" s="32"/>
      <c r="G67" s="32"/>
      <c r="H67" s="32"/>
    </row>
    <row r="69" spans="2:8" x14ac:dyDescent="0.25">
      <c r="F69" s="37" t="s">
        <v>200</v>
      </c>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231</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3" zoomScaleNormal="100" workbookViewId="0">
      <selection activeCell="I74" sqref="I7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7" customFormat="1" ht="48.75" customHeight="1" x14ac:dyDescent="0.25">
      <c r="A2" s="97" t="s">
        <v>1</v>
      </c>
      <c r="B2" s="97"/>
      <c r="C2" s="97"/>
      <c r="D2" s="97" t="s">
        <v>2</v>
      </c>
      <c r="E2" s="97"/>
      <c r="F2" s="97"/>
      <c r="G2" s="97"/>
      <c r="H2" s="97"/>
    </row>
    <row r="3" spans="1:8" s="67"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202</v>
      </c>
      <c r="C7" s="132"/>
      <c r="D7" s="132"/>
      <c r="E7" s="132"/>
      <c r="F7" s="132"/>
      <c r="G7" s="132"/>
      <c r="H7" s="132"/>
    </row>
    <row r="8" spans="1:8" s="4" customFormat="1" ht="20.100000000000001" customHeight="1" x14ac:dyDescent="0.25">
      <c r="B8" s="132" t="s">
        <v>203</v>
      </c>
      <c r="C8" s="132"/>
      <c r="D8" s="132"/>
      <c r="E8" s="132"/>
      <c r="F8" s="132"/>
      <c r="G8" s="132"/>
      <c r="H8" s="132"/>
    </row>
    <row r="9" spans="1:8" s="4" customFormat="1" ht="20.100000000000001" customHeight="1" x14ac:dyDescent="0.25">
      <c r="B9" s="132" t="s">
        <v>131</v>
      </c>
      <c r="C9" s="132"/>
      <c r="D9" s="132"/>
      <c r="E9" s="132"/>
      <c r="F9" s="132"/>
      <c r="G9" s="132"/>
      <c r="H9" s="132"/>
    </row>
    <row r="10" spans="1:8" s="4" customFormat="1" ht="20.100000000000001" customHeight="1" x14ac:dyDescent="0.25">
      <c r="B10" s="36" t="s">
        <v>204</v>
      </c>
      <c r="C10" s="36"/>
      <c r="D10" s="36"/>
      <c r="E10" s="69"/>
      <c r="F10" s="69"/>
      <c r="G10" s="69"/>
      <c r="H10" s="69"/>
    </row>
    <row r="11" spans="1:8" s="4" customFormat="1" ht="12" customHeight="1" x14ac:dyDescent="0.35">
      <c r="B11" s="69"/>
      <c r="C11" s="69"/>
    </row>
    <row r="12" spans="1:8" s="67" customFormat="1" ht="52.5" customHeight="1" x14ac:dyDescent="0.25">
      <c r="A12" s="70" t="s">
        <v>7</v>
      </c>
      <c r="B12" s="133" t="s">
        <v>8</v>
      </c>
      <c r="C12" s="133"/>
      <c r="D12" s="133"/>
      <c r="E12" s="70" t="s">
        <v>9</v>
      </c>
      <c r="F12" s="68" t="s">
        <v>10</v>
      </c>
      <c r="G12" s="68" t="s">
        <v>11</v>
      </c>
      <c r="H12" s="70" t="s">
        <v>12</v>
      </c>
    </row>
    <row r="13" spans="1:8" s="6" customFormat="1" ht="16.5" customHeight="1" x14ac:dyDescent="0.35">
      <c r="A13" s="5" t="s">
        <v>13</v>
      </c>
      <c r="B13" s="134" t="s">
        <v>14</v>
      </c>
      <c r="C13" s="135"/>
      <c r="D13" s="136"/>
      <c r="E13" s="5" t="s">
        <v>15</v>
      </c>
      <c r="F13" s="5" t="s">
        <v>16</v>
      </c>
      <c r="G13" s="5" t="s">
        <v>17</v>
      </c>
      <c r="H13" s="5" t="s">
        <v>18</v>
      </c>
    </row>
    <row r="14" spans="1:8" s="67" customFormat="1" ht="93.75" customHeight="1" x14ac:dyDescent="0.25">
      <c r="A14" s="70" t="s">
        <v>19</v>
      </c>
      <c r="B14" s="129" t="s">
        <v>20</v>
      </c>
      <c r="C14" s="129"/>
      <c r="D14" s="129"/>
      <c r="E14" s="7">
        <f>E15+E19+E25+E28</f>
        <v>20</v>
      </c>
      <c r="F14" s="8">
        <f>ROUND(F15+F19+F25+F28,1)</f>
        <v>20</v>
      </c>
      <c r="G14" s="9">
        <f>ROUND(G15+G19+G25+G28,1)</f>
        <v>20</v>
      </c>
      <c r="H14" s="70"/>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0" t="s">
        <v>205</v>
      </c>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67" customFormat="1" ht="27.75" customHeight="1" x14ac:dyDescent="0.25">
      <c r="A32" s="70" t="s">
        <v>50</v>
      </c>
      <c r="B32" s="126" t="s">
        <v>51</v>
      </c>
      <c r="C32" s="127"/>
      <c r="D32" s="128"/>
      <c r="E32" s="7">
        <f>E33+E35+E37+E39+E41+E43</f>
        <v>20</v>
      </c>
      <c r="F32" s="8">
        <f>ROUND(F33+F35+F37+F39+F41+F43,1)</f>
        <v>11</v>
      </c>
      <c r="G32" s="9">
        <f>ROUND(G33+G35+G37+G39+G41+G43,1)</f>
        <v>0</v>
      </c>
      <c r="H32" s="70"/>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77">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200.25" customHeight="1" x14ac:dyDescent="0.25">
      <c r="A41" s="10">
        <v>9</v>
      </c>
      <c r="B41" s="120" t="s">
        <v>125</v>
      </c>
      <c r="C41" s="121"/>
      <c r="D41" s="122"/>
      <c r="E41" s="7">
        <v>8</v>
      </c>
      <c r="F41" s="8">
        <f>IF(F42&gt;8,"8",F42)</f>
        <v>4</v>
      </c>
      <c r="G41" s="9">
        <f>G42</f>
        <v>0</v>
      </c>
      <c r="H41" s="10"/>
    </row>
    <row r="42" spans="1:8" s="11" customFormat="1" ht="127.5" customHeight="1" x14ac:dyDescent="0.25">
      <c r="A42" s="10"/>
      <c r="B42" s="123" t="s">
        <v>126</v>
      </c>
      <c r="C42" s="124"/>
      <c r="D42" s="125"/>
      <c r="E42" s="7"/>
      <c r="F42" s="13">
        <v>4</v>
      </c>
      <c r="G42" s="9"/>
      <c r="H42" s="10"/>
    </row>
    <row r="43" spans="1:8" s="11" customFormat="1" ht="45" customHeight="1" x14ac:dyDescent="0.25">
      <c r="A43" s="10">
        <v>10</v>
      </c>
      <c r="B43" s="120" t="s">
        <v>111</v>
      </c>
      <c r="C43" s="121"/>
      <c r="D43" s="122"/>
      <c r="E43" s="7">
        <v>5</v>
      </c>
      <c r="F43" s="8">
        <f>IF(F44&gt;5,"5",F44)</f>
        <v>0</v>
      </c>
      <c r="G43" s="9">
        <f>G44</f>
        <v>0</v>
      </c>
      <c r="H43" s="10"/>
    </row>
    <row r="44" spans="1:8" s="11" customFormat="1" ht="168" customHeight="1" x14ac:dyDescent="0.25">
      <c r="A44" s="10"/>
      <c r="B44" s="123" t="s">
        <v>112</v>
      </c>
      <c r="C44" s="124"/>
      <c r="D44" s="125"/>
      <c r="E44" s="7"/>
      <c r="F44" s="77">
        <v>0</v>
      </c>
      <c r="G44" s="9"/>
      <c r="H44" s="10"/>
    </row>
    <row r="45" spans="1:8" s="67" customFormat="1" ht="61.5" customHeight="1" x14ac:dyDescent="0.25">
      <c r="A45" s="70" t="s">
        <v>65</v>
      </c>
      <c r="B45" s="120" t="s">
        <v>66</v>
      </c>
      <c r="C45" s="121"/>
      <c r="D45" s="122"/>
      <c r="E45" s="7">
        <v>60</v>
      </c>
      <c r="F45" s="8">
        <f>SUM(F46:F51)</f>
        <v>60</v>
      </c>
      <c r="G45" s="9">
        <f>SUM(G46:G51)</f>
        <v>0</v>
      </c>
      <c r="H45" s="70"/>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67" customFormat="1" ht="24" customHeight="1" x14ac:dyDescent="0.25">
      <c r="A52" s="70"/>
      <c r="B52" s="103" t="s">
        <v>73</v>
      </c>
      <c r="C52" s="104"/>
      <c r="D52" s="105"/>
      <c r="E52" s="21">
        <f>E14+E32+E45</f>
        <v>100</v>
      </c>
      <c r="F52" s="21">
        <f>F14+F32+F45</f>
        <v>91</v>
      </c>
      <c r="G52" s="22">
        <f>G14+G32+G45</f>
        <v>20</v>
      </c>
      <c r="H52" s="70"/>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91</v>
      </c>
      <c r="G54" s="22">
        <f>ROUND(G52-G53,1)</f>
        <v>20</v>
      </c>
      <c r="H54" s="70"/>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68" t="s">
        <v>81</v>
      </c>
      <c r="F58" s="68" t="s">
        <v>82</v>
      </c>
      <c r="G58" s="68" t="s">
        <v>83</v>
      </c>
      <c r="H58" s="68" t="s">
        <v>84</v>
      </c>
    </row>
    <row r="59" spans="1:8" ht="33.950000000000003" customHeight="1" x14ac:dyDescent="0.25">
      <c r="A59" s="93" t="s">
        <v>85</v>
      </c>
      <c r="B59" s="94"/>
      <c r="C59" s="95"/>
      <c r="D59" s="10" t="s">
        <v>86</v>
      </c>
      <c r="E59" s="12">
        <f>IF(AND(90&lt;=F54,F54&lt;100),F54,"")</f>
        <v>91</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67" customFormat="1" ht="35.25" customHeight="1" x14ac:dyDescent="0.25">
      <c r="D65" s="31"/>
      <c r="E65" s="97" t="s">
        <v>93</v>
      </c>
      <c r="F65" s="97"/>
      <c r="G65" s="97"/>
      <c r="H65" s="97"/>
    </row>
    <row r="66" spans="2:8" ht="15.6" x14ac:dyDescent="0.35">
      <c r="D66" s="32"/>
      <c r="E66" s="32"/>
      <c r="F66" s="32"/>
      <c r="G66" s="32"/>
      <c r="H66" s="32"/>
    </row>
    <row r="68" spans="2:8" x14ac:dyDescent="0.25">
      <c r="F68" s="37" t="s">
        <v>206</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201</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3" zoomScaleNormal="100" workbookViewId="0">
      <selection activeCell="B7" sqref="B7:H7"/>
    </sheetView>
  </sheetViews>
  <sheetFormatPr defaultRowHeight="15.75" x14ac:dyDescent="0.25"/>
  <cols>
    <col min="1" max="1" width="5.42578125" style="42" bestFit="1" customWidth="1"/>
    <col min="2" max="2" width="27.140625" style="141" customWidth="1"/>
    <col min="3" max="3" width="11" style="142" customWidth="1"/>
    <col min="4" max="4" width="10.5703125" style="142" customWidth="1"/>
    <col min="5" max="5" width="10.710937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7" customFormat="1" ht="48.75" customHeight="1" x14ac:dyDescent="0.25">
      <c r="A2" s="97" t="s">
        <v>1</v>
      </c>
      <c r="B2" s="97"/>
      <c r="C2" s="97"/>
      <c r="D2" s="97" t="s">
        <v>2</v>
      </c>
      <c r="E2" s="97"/>
      <c r="F2" s="97"/>
      <c r="G2" s="97"/>
      <c r="H2" s="97"/>
    </row>
    <row r="3" spans="1:8" s="67" customFormat="1" ht="8.25" customHeight="1" x14ac:dyDescent="0.25">
      <c r="A3" s="89"/>
      <c r="B3" s="89"/>
      <c r="C3" s="143"/>
      <c r="D3" s="144"/>
      <c r="E3" s="3"/>
      <c r="F3" s="3"/>
      <c r="G3" s="3"/>
      <c r="H3" s="3"/>
    </row>
    <row r="4" spans="1:8" ht="13.9" customHeight="1" x14ac:dyDescent="0.25">
      <c r="B4" s="142"/>
    </row>
    <row r="5" spans="1:8" ht="39.950000000000003" customHeight="1" x14ac:dyDescent="0.25">
      <c r="A5" s="131" t="s">
        <v>240</v>
      </c>
      <c r="B5" s="131"/>
      <c r="C5" s="131"/>
      <c r="D5" s="131"/>
      <c r="E5" s="131"/>
      <c r="F5" s="131"/>
      <c r="G5" s="131"/>
      <c r="H5" s="131"/>
    </row>
    <row r="6" spans="1:8" ht="12" customHeight="1" x14ac:dyDescent="0.25"/>
    <row r="7" spans="1:8" s="4" customFormat="1" ht="25.15" customHeight="1" x14ac:dyDescent="0.25">
      <c r="B7" s="132" t="s">
        <v>207</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131</v>
      </c>
      <c r="C9" s="132"/>
      <c r="D9" s="132"/>
      <c r="E9" s="132"/>
      <c r="F9" s="132"/>
      <c r="G9" s="132"/>
      <c r="H9" s="132"/>
    </row>
    <row r="10" spans="1:8" s="4" customFormat="1" ht="20.100000000000001" customHeight="1" x14ac:dyDescent="0.25">
      <c r="B10" s="145" t="s">
        <v>208</v>
      </c>
      <c r="C10" s="146"/>
      <c r="D10" s="146"/>
      <c r="E10" s="69"/>
      <c r="F10" s="69"/>
      <c r="G10" s="69"/>
      <c r="H10" s="69"/>
    </row>
    <row r="11" spans="1:8" s="4" customFormat="1" ht="12" customHeight="1" x14ac:dyDescent="0.25">
      <c r="B11" s="146"/>
      <c r="C11" s="146"/>
      <c r="D11" s="147"/>
    </row>
    <row r="12" spans="1:8" s="67" customFormat="1" ht="52.5" customHeight="1" x14ac:dyDescent="0.25">
      <c r="A12" s="70" t="s">
        <v>7</v>
      </c>
      <c r="B12" s="148" t="s">
        <v>8</v>
      </c>
      <c r="C12" s="148"/>
      <c r="D12" s="148"/>
      <c r="E12" s="70" t="s">
        <v>9</v>
      </c>
      <c r="F12" s="68" t="s">
        <v>10</v>
      </c>
      <c r="G12" s="68" t="s">
        <v>11</v>
      </c>
      <c r="H12" s="70" t="s">
        <v>12</v>
      </c>
    </row>
    <row r="13" spans="1:8" s="6" customFormat="1" ht="16.5" customHeight="1" x14ac:dyDescent="0.25">
      <c r="A13" s="5" t="s">
        <v>13</v>
      </c>
      <c r="B13" s="149" t="s">
        <v>14</v>
      </c>
      <c r="C13" s="150"/>
      <c r="D13" s="151"/>
      <c r="E13" s="5" t="s">
        <v>15</v>
      </c>
      <c r="F13" s="5" t="s">
        <v>16</v>
      </c>
      <c r="G13" s="5" t="s">
        <v>17</v>
      </c>
      <c r="H13" s="5" t="s">
        <v>18</v>
      </c>
    </row>
    <row r="14" spans="1:8" s="67" customFormat="1" ht="93.75" customHeight="1" x14ac:dyDescent="0.25">
      <c r="A14" s="70" t="s">
        <v>19</v>
      </c>
      <c r="B14" s="152" t="s">
        <v>236</v>
      </c>
      <c r="C14" s="152"/>
      <c r="D14" s="152"/>
      <c r="E14" s="7">
        <f>E15+E19+E25+E28</f>
        <v>20</v>
      </c>
      <c r="F14" s="8">
        <f>ROUND(F15+F19+F25+F28,1)</f>
        <v>20</v>
      </c>
      <c r="G14" s="9">
        <f>ROUND(G15+G19+G25+G28,1)</f>
        <v>20</v>
      </c>
      <c r="H14" s="70"/>
    </row>
    <row r="15" spans="1:8" s="11" customFormat="1" ht="33.75" customHeight="1" x14ac:dyDescent="0.25">
      <c r="A15" s="10">
        <v>1</v>
      </c>
      <c r="B15" s="152" t="s">
        <v>21</v>
      </c>
      <c r="C15" s="152"/>
      <c r="D15" s="152"/>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53" t="s">
        <v>27</v>
      </c>
      <c r="C19" s="154"/>
      <c r="D19" s="155"/>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33</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53" t="s">
        <v>38</v>
      </c>
      <c r="C25" s="154"/>
      <c r="D25" s="155"/>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42</v>
      </c>
      <c r="C27" s="124"/>
      <c r="D27" s="125"/>
      <c r="E27" s="12"/>
      <c r="F27" s="17"/>
      <c r="G27" s="19"/>
      <c r="H27" s="14"/>
    </row>
    <row r="28" spans="1:8" s="15" customFormat="1" ht="149.25" customHeight="1" x14ac:dyDescent="0.25">
      <c r="A28" s="20">
        <v>4</v>
      </c>
      <c r="B28" s="153" t="s">
        <v>43</v>
      </c>
      <c r="C28" s="154"/>
      <c r="D28" s="155"/>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67" customFormat="1" ht="27.75" customHeight="1" x14ac:dyDescent="0.25">
      <c r="A32" s="70" t="s">
        <v>50</v>
      </c>
      <c r="B32" s="156" t="s">
        <v>51</v>
      </c>
      <c r="C32" s="157"/>
      <c r="D32" s="158"/>
      <c r="E32" s="7">
        <f>E33+E35+E37+E39+E41+E43</f>
        <v>20</v>
      </c>
      <c r="F32" s="8">
        <f>ROUND(F33+F35+F37+F39+F41+F43,1)</f>
        <v>15</v>
      </c>
      <c r="G32" s="9">
        <f>ROUND(G33+G35+G37+G39+G41+G43,1)</f>
        <v>0</v>
      </c>
      <c r="H32" s="70"/>
    </row>
    <row r="33" spans="1:8" s="11" customFormat="1" ht="73.150000000000006" customHeight="1" x14ac:dyDescent="0.25">
      <c r="A33" s="10">
        <v>5</v>
      </c>
      <c r="B33" s="152" t="s">
        <v>105</v>
      </c>
      <c r="C33" s="152"/>
      <c r="D33" s="152"/>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53" t="s">
        <v>107</v>
      </c>
      <c r="C35" s="154"/>
      <c r="D35" s="155"/>
      <c r="E35" s="7">
        <v>2</v>
      </c>
      <c r="F35" s="8">
        <f>IF(F36&gt;2,"2",F36)</f>
        <v>0</v>
      </c>
      <c r="G35" s="9">
        <f>G36</f>
        <v>0</v>
      </c>
      <c r="H35" s="10"/>
    </row>
    <row r="36" spans="1:8" s="11" customFormat="1" ht="60.75" customHeight="1" x14ac:dyDescent="0.25">
      <c r="A36" s="10"/>
      <c r="B36" s="123" t="s">
        <v>108</v>
      </c>
      <c r="C36" s="124"/>
      <c r="D36" s="125"/>
      <c r="E36" s="7"/>
      <c r="F36" s="13"/>
      <c r="G36" s="9"/>
      <c r="H36" s="10"/>
    </row>
    <row r="37" spans="1:8" s="11" customFormat="1" ht="52.5" customHeight="1" x14ac:dyDescent="0.25">
      <c r="A37" s="10">
        <v>7</v>
      </c>
      <c r="B37" s="153" t="s">
        <v>56</v>
      </c>
      <c r="C37" s="154"/>
      <c r="D37" s="155"/>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53" t="s">
        <v>58</v>
      </c>
      <c r="C39" s="154"/>
      <c r="D39" s="155"/>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9.25" customHeight="1" x14ac:dyDescent="0.25">
      <c r="A41" s="10">
        <v>9</v>
      </c>
      <c r="B41" s="156" t="s">
        <v>237</v>
      </c>
      <c r="C41" s="157"/>
      <c r="D41" s="158"/>
      <c r="E41" s="7">
        <v>8</v>
      </c>
      <c r="F41" s="8">
        <f>IF(F42&gt;8,"8",F42)</f>
        <v>8</v>
      </c>
      <c r="G41" s="9">
        <f>G42</f>
        <v>0</v>
      </c>
      <c r="H41" s="10"/>
    </row>
    <row r="42" spans="1:8" s="11" customFormat="1" ht="127.5" customHeight="1" x14ac:dyDescent="0.25">
      <c r="A42" s="10"/>
      <c r="B42" s="123" t="s">
        <v>126</v>
      </c>
      <c r="C42" s="124"/>
      <c r="D42" s="125"/>
      <c r="E42" s="7"/>
      <c r="F42" s="13">
        <v>8</v>
      </c>
      <c r="G42" s="9"/>
      <c r="H42" s="10"/>
    </row>
    <row r="43" spans="1:8" s="11" customFormat="1" ht="45" customHeight="1" x14ac:dyDescent="0.25">
      <c r="A43" s="10">
        <v>10</v>
      </c>
      <c r="B43" s="153" t="s">
        <v>111</v>
      </c>
      <c r="C43" s="154"/>
      <c r="D43" s="155"/>
      <c r="E43" s="7">
        <v>5</v>
      </c>
      <c r="F43" s="8">
        <f>IF(F44&gt;5,"5",F44)</f>
        <v>2</v>
      </c>
      <c r="G43" s="9">
        <f>G44</f>
        <v>0</v>
      </c>
      <c r="H43" s="10"/>
    </row>
    <row r="44" spans="1:8" s="11" customFormat="1" ht="153" customHeight="1" x14ac:dyDescent="0.25">
      <c r="A44" s="10"/>
      <c r="B44" s="123" t="s">
        <v>112</v>
      </c>
      <c r="C44" s="124"/>
      <c r="D44" s="125"/>
      <c r="E44" s="7"/>
      <c r="F44" s="13">
        <v>2</v>
      </c>
      <c r="G44" s="9"/>
      <c r="H44" s="10"/>
    </row>
    <row r="45" spans="1:8" s="67" customFormat="1" ht="61.5" customHeight="1" x14ac:dyDescent="0.25">
      <c r="A45" s="70" t="s">
        <v>65</v>
      </c>
      <c r="B45" s="153" t="s">
        <v>238</v>
      </c>
      <c r="C45" s="154"/>
      <c r="D45" s="155"/>
      <c r="E45" s="7">
        <v>60</v>
      </c>
      <c r="F45" s="8">
        <f>SUM(F46:F51)</f>
        <v>60</v>
      </c>
      <c r="G45" s="9">
        <f>SUM(G46:G51)</f>
        <v>0</v>
      </c>
      <c r="H45" s="70"/>
    </row>
    <row r="46" spans="1:8" s="11" customFormat="1" ht="26.25" customHeight="1" x14ac:dyDescent="0.25">
      <c r="A46" s="10"/>
      <c r="B46" s="123" t="s">
        <v>67</v>
      </c>
      <c r="C46" s="124"/>
      <c r="D46" s="125"/>
      <c r="E46" s="12">
        <v>60</v>
      </c>
      <c r="F46" s="10">
        <v>60</v>
      </c>
      <c r="G46" s="12"/>
      <c r="H46" s="10"/>
    </row>
    <row r="47" spans="1:8" s="11" customFormat="1" ht="26.25" customHeight="1" x14ac:dyDescent="0.25">
      <c r="A47" s="10"/>
      <c r="B47" s="123" t="s">
        <v>68</v>
      </c>
      <c r="C47" s="124"/>
      <c r="D47" s="125"/>
      <c r="E47" s="12">
        <v>50</v>
      </c>
      <c r="F47" s="10"/>
      <c r="G47" s="12"/>
      <c r="H47" s="10"/>
    </row>
    <row r="48" spans="1:8" s="11" customFormat="1" ht="26.25" customHeight="1" x14ac:dyDescent="0.25">
      <c r="A48" s="10"/>
      <c r="B48" s="123" t="s">
        <v>69</v>
      </c>
      <c r="C48" s="124"/>
      <c r="D48" s="125"/>
      <c r="E48" s="12">
        <v>40</v>
      </c>
      <c r="F48" s="10"/>
      <c r="G48" s="12"/>
      <c r="H48" s="10"/>
    </row>
    <row r="49" spans="1:8" s="11" customFormat="1" ht="26.25" customHeight="1" x14ac:dyDescent="0.25">
      <c r="A49" s="10"/>
      <c r="B49" s="123" t="s">
        <v>70</v>
      </c>
      <c r="C49" s="124"/>
      <c r="D49" s="125"/>
      <c r="E49" s="12">
        <v>30</v>
      </c>
      <c r="F49" s="10"/>
      <c r="G49" s="12"/>
      <c r="H49" s="10"/>
    </row>
    <row r="50" spans="1:8" s="11" customFormat="1" ht="26.25" customHeight="1" x14ac:dyDescent="0.25">
      <c r="A50" s="10"/>
      <c r="B50" s="123" t="s">
        <v>71</v>
      </c>
      <c r="C50" s="124"/>
      <c r="D50" s="125"/>
      <c r="E50" s="12">
        <v>20</v>
      </c>
      <c r="F50" s="10"/>
      <c r="G50" s="12"/>
      <c r="H50" s="10"/>
    </row>
    <row r="51" spans="1:8" s="11" customFormat="1" ht="19.5" customHeight="1" x14ac:dyDescent="0.25">
      <c r="A51" s="10"/>
      <c r="B51" s="123" t="s">
        <v>72</v>
      </c>
      <c r="C51" s="124"/>
      <c r="D51" s="125"/>
      <c r="E51" s="12">
        <v>0</v>
      </c>
      <c r="F51" s="10"/>
      <c r="G51" s="12"/>
      <c r="H51" s="10"/>
    </row>
    <row r="52" spans="1:8" s="67" customFormat="1" ht="24" customHeight="1" x14ac:dyDescent="0.25">
      <c r="A52" s="70"/>
      <c r="B52" s="159" t="s">
        <v>73</v>
      </c>
      <c r="C52" s="160"/>
      <c r="D52" s="161"/>
      <c r="E52" s="21">
        <f>E14+E32+E45</f>
        <v>100</v>
      </c>
      <c r="F52" s="21">
        <f>F14+F32+F45</f>
        <v>95</v>
      </c>
      <c r="G52" s="22">
        <f>G14+G32+G45</f>
        <v>20</v>
      </c>
      <c r="H52" s="70"/>
    </row>
    <row r="53" spans="1:8" ht="21" customHeight="1" x14ac:dyDescent="0.25">
      <c r="A53" s="23"/>
      <c r="B53" s="162" t="s">
        <v>74</v>
      </c>
      <c r="C53" s="163"/>
      <c r="D53" s="164"/>
      <c r="E53" s="43"/>
      <c r="F53" s="23"/>
      <c r="G53" s="43"/>
      <c r="H53" s="23"/>
    </row>
    <row r="54" spans="1:8" ht="33" customHeight="1" x14ac:dyDescent="0.25">
      <c r="A54" s="23"/>
      <c r="B54" s="159" t="s">
        <v>239</v>
      </c>
      <c r="C54" s="160"/>
      <c r="D54" s="161"/>
      <c r="E54" s="21">
        <f>E52-E53</f>
        <v>100</v>
      </c>
      <c r="F54" s="21">
        <f>ROUND(F52-F53,1)</f>
        <v>95</v>
      </c>
      <c r="G54" s="22">
        <f>ROUND(G52-G53,1)</f>
        <v>20</v>
      </c>
      <c r="H54" s="70"/>
    </row>
    <row r="55" spans="1:8" ht="25.5" customHeight="1" x14ac:dyDescent="0.25">
      <c r="A55" s="24"/>
      <c r="B55" s="165"/>
      <c r="C55" s="165"/>
      <c r="D55" s="165"/>
      <c r="E55" s="24"/>
      <c r="F55" s="24"/>
      <c r="G55" s="24"/>
      <c r="H55" s="24"/>
    </row>
    <row r="56" spans="1:8" ht="20.25" customHeight="1" x14ac:dyDescent="0.25">
      <c r="B56" s="166" t="s">
        <v>76</v>
      </c>
      <c r="C56" s="166"/>
      <c r="D56" s="166"/>
    </row>
    <row r="57" spans="1:8" s="4" customFormat="1" ht="32.25" customHeight="1" x14ac:dyDescent="0.25">
      <c r="A57" s="110" t="s">
        <v>77</v>
      </c>
      <c r="B57" s="111"/>
      <c r="C57" s="112"/>
      <c r="D57" s="167" t="s">
        <v>78</v>
      </c>
      <c r="E57" s="90" t="s">
        <v>79</v>
      </c>
      <c r="F57" s="90"/>
      <c r="G57" s="91" t="s">
        <v>80</v>
      </c>
      <c r="H57" s="92"/>
    </row>
    <row r="58" spans="1:8" s="4" customFormat="1" ht="63" x14ac:dyDescent="0.25">
      <c r="A58" s="113"/>
      <c r="B58" s="98"/>
      <c r="C58" s="114"/>
      <c r="D58" s="168"/>
      <c r="E58" s="68" t="s">
        <v>81</v>
      </c>
      <c r="F58" s="68" t="s">
        <v>82</v>
      </c>
      <c r="G58" s="68" t="s">
        <v>83</v>
      </c>
      <c r="H58" s="68" t="s">
        <v>84</v>
      </c>
    </row>
    <row r="59" spans="1:8" ht="33.950000000000003" customHeight="1" x14ac:dyDescent="0.25">
      <c r="A59" s="93" t="s">
        <v>85</v>
      </c>
      <c r="B59" s="94"/>
      <c r="C59" s="95"/>
      <c r="D59" s="17" t="s">
        <v>86</v>
      </c>
      <c r="E59" s="12">
        <f>IF(AND(90&lt;=F54,F54&lt;100),F54,"")</f>
        <v>95</v>
      </c>
      <c r="F59" s="18" t="str">
        <f>IF(AND(90&lt;=G54,G54&lt;=100),G54,"")</f>
        <v/>
      </c>
      <c r="G59" s="26" t="str">
        <f t="shared" ref="G59:H62" si="0">IF(ISNUMBER(E59)=TRUE,"X","")</f>
        <v>X</v>
      </c>
      <c r="H59" s="26" t="str">
        <f t="shared" si="0"/>
        <v/>
      </c>
    </row>
    <row r="60" spans="1:8" ht="45.75" customHeight="1" x14ac:dyDescent="0.25">
      <c r="A60" s="93" t="s">
        <v>87</v>
      </c>
      <c r="B60" s="94"/>
      <c r="C60" s="95"/>
      <c r="D60" s="17" t="s">
        <v>88</v>
      </c>
      <c r="E60" s="12" t="str">
        <f>IF(AND(75&lt;=F54,F54&lt;90),F54,"")</f>
        <v/>
      </c>
      <c r="F60" s="18" t="str">
        <f>IF(AND(75&lt;=G54,G54&lt;90),G54,"")</f>
        <v/>
      </c>
      <c r="G60" s="26" t="str">
        <f t="shared" si="0"/>
        <v/>
      </c>
      <c r="H60" s="26" t="str">
        <f t="shared" si="0"/>
        <v/>
      </c>
    </row>
    <row r="61" spans="1:8" ht="48" customHeight="1" x14ac:dyDescent="0.25">
      <c r="A61" s="93" t="s">
        <v>89</v>
      </c>
      <c r="B61" s="94"/>
      <c r="C61" s="95"/>
      <c r="D61" s="17"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7" t="s">
        <v>92</v>
      </c>
      <c r="E62" s="12" t="str">
        <f>IF(AND(0&lt;F54,F54&lt;50),F54,"")</f>
        <v/>
      </c>
      <c r="F62" s="27">
        <f>IF(AND(0&lt;G54,G54&lt;50),G54,"")</f>
        <v>20</v>
      </c>
      <c r="G62" s="26" t="str">
        <f t="shared" si="0"/>
        <v/>
      </c>
      <c r="H62" s="28" t="str">
        <f t="shared" si="0"/>
        <v>X</v>
      </c>
    </row>
    <row r="64" spans="1:8" s="30" customFormat="1" ht="20.25" customHeight="1" x14ac:dyDescent="0.25">
      <c r="B64" s="169"/>
      <c r="C64" s="170"/>
      <c r="D64" s="96" t="s">
        <v>223</v>
      </c>
      <c r="E64" s="96"/>
      <c r="F64" s="96"/>
      <c r="G64" s="96"/>
      <c r="H64" s="96"/>
    </row>
    <row r="65" spans="2:8" s="67" customFormat="1" ht="35.25" customHeight="1" x14ac:dyDescent="0.25">
      <c r="B65" s="143"/>
      <c r="C65" s="143"/>
      <c r="D65" s="171"/>
      <c r="E65" s="97" t="s">
        <v>93</v>
      </c>
      <c r="F65" s="97"/>
      <c r="G65" s="97"/>
      <c r="H65" s="97"/>
    </row>
    <row r="66" spans="2:8" x14ac:dyDescent="0.25">
      <c r="D66" s="172"/>
      <c r="E66" s="32"/>
      <c r="F66" s="32"/>
      <c r="G66" s="32"/>
      <c r="H66" s="32"/>
    </row>
    <row r="68" spans="2:8" x14ac:dyDescent="0.25">
      <c r="F68" s="37" t="s">
        <v>209</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173"/>
      <c r="D72" s="102" t="s">
        <v>201</v>
      </c>
      <c r="E72" s="102"/>
      <c r="F72" s="102"/>
      <c r="G72" s="102"/>
      <c r="H72" s="102"/>
    </row>
    <row r="73" spans="2:8" ht="21" customHeight="1" x14ac:dyDescent="0.25">
      <c r="B73" s="17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63" zoomScaleNormal="100" workbookViewId="0">
      <selection activeCell="I75" sqref="I75"/>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6.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3" customFormat="1" ht="48.75" customHeight="1" x14ac:dyDescent="0.25">
      <c r="A2" s="97" t="s">
        <v>1</v>
      </c>
      <c r="B2" s="97"/>
      <c r="C2" s="97"/>
      <c r="D2" s="97" t="s">
        <v>2</v>
      </c>
      <c r="E2" s="97"/>
      <c r="F2" s="97"/>
      <c r="G2" s="97"/>
      <c r="H2" s="97"/>
    </row>
    <row r="3" spans="1:8" s="63"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192</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193</v>
      </c>
      <c r="C9" s="132"/>
      <c r="D9" s="132"/>
      <c r="E9" s="132"/>
      <c r="F9" s="132"/>
      <c r="G9" s="132"/>
      <c r="H9" s="132"/>
    </row>
    <row r="10" spans="1:8" s="4" customFormat="1" ht="20.100000000000001" customHeight="1" x14ac:dyDescent="0.25">
      <c r="B10" s="36" t="s">
        <v>194</v>
      </c>
      <c r="C10" s="64"/>
      <c r="D10" s="64"/>
      <c r="E10" s="64"/>
      <c r="F10" s="64"/>
      <c r="G10" s="64"/>
      <c r="H10" s="64"/>
    </row>
    <row r="11" spans="1:8" s="4" customFormat="1" ht="12" customHeight="1" x14ac:dyDescent="0.35">
      <c r="B11" s="64"/>
      <c r="C11" s="64"/>
    </row>
    <row r="12" spans="1:8" s="63" customFormat="1" ht="52.5" customHeight="1" x14ac:dyDescent="0.25">
      <c r="A12" s="65" t="s">
        <v>7</v>
      </c>
      <c r="B12" s="133" t="s">
        <v>8</v>
      </c>
      <c r="C12" s="133"/>
      <c r="D12" s="133"/>
      <c r="E12" s="65" t="s">
        <v>9</v>
      </c>
      <c r="F12" s="66" t="s">
        <v>10</v>
      </c>
      <c r="G12" s="66" t="s">
        <v>11</v>
      </c>
      <c r="H12" s="65" t="s">
        <v>12</v>
      </c>
    </row>
    <row r="13" spans="1:8" s="6" customFormat="1" ht="16.5" customHeight="1" x14ac:dyDescent="0.35">
      <c r="A13" s="5" t="s">
        <v>13</v>
      </c>
      <c r="B13" s="134" t="s">
        <v>14</v>
      </c>
      <c r="C13" s="135"/>
      <c r="D13" s="136"/>
      <c r="E13" s="5" t="s">
        <v>15</v>
      </c>
      <c r="F13" s="5" t="s">
        <v>16</v>
      </c>
      <c r="G13" s="5" t="s">
        <v>17</v>
      </c>
      <c r="H13" s="5" t="s">
        <v>18</v>
      </c>
    </row>
    <row r="14" spans="1:8" s="63" customFormat="1" ht="93.75" customHeight="1" x14ac:dyDescent="0.25">
      <c r="A14" s="65" t="s">
        <v>19</v>
      </c>
      <c r="B14" s="129" t="s">
        <v>20</v>
      </c>
      <c r="C14" s="129"/>
      <c r="D14" s="129"/>
      <c r="E14" s="7">
        <f>E15+E19+E25+E28</f>
        <v>20</v>
      </c>
      <c r="F14" s="8">
        <f>ROUND(F15+F19+F25+F28,1)</f>
        <v>20</v>
      </c>
      <c r="G14" s="9">
        <f>ROUND(G15+G19+G25+G28,1)</f>
        <v>20</v>
      </c>
      <c r="H14" s="65"/>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63" customFormat="1" ht="27.75" customHeight="1" x14ac:dyDescent="0.25">
      <c r="A32" s="65" t="s">
        <v>50</v>
      </c>
      <c r="B32" s="126" t="s">
        <v>51</v>
      </c>
      <c r="C32" s="127"/>
      <c r="D32" s="128"/>
      <c r="E32" s="7">
        <f>E33+E35+E37+E39+E41+E43</f>
        <v>20</v>
      </c>
      <c r="F32" s="8">
        <f>ROUND(F33+F35+F37+F39+F41+F43,1)</f>
        <v>12</v>
      </c>
      <c r="G32" s="9">
        <f>ROUND(G33+G35+G37+G39+G41+G43,1)</f>
        <v>0</v>
      </c>
      <c r="H32" s="65"/>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6.5" x14ac:dyDescent="0.25">
      <c r="A41" s="10">
        <v>9</v>
      </c>
      <c r="B41" s="120" t="s">
        <v>125</v>
      </c>
      <c r="C41" s="121"/>
      <c r="D41" s="122"/>
      <c r="E41" s="7">
        <v>8</v>
      </c>
      <c r="F41" s="8">
        <f>IF(F42&gt;8,"8",F42)</f>
        <v>0</v>
      </c>
      <c r="G41" s="9">
        <f>G42</f>
        <v>0</v>
      </c>
      <c r="H41" s="10"/>
    </row>
    <row r="42" spans="1:8" s="11" customFormat="1" ht="126" customHeight="1" x14ac:dyDescent="0.25">
      <c r="A42" s="10"/>
      <c r="B42" s="123" t="s">
        <v>195</v>
      </c>
      <c r="C42" s="124"/>
      <c r="D42" s="125"/>
      <c r="E42" s="7"/>
      <c r="F42" s="13"/>
      <c r="G42" s="9"/>
      <c r="H42" s="71"/>
    </row>
    <row r="43" spans="1:8" s="11" customFormat="1" ht="45" customHeight="1" x14ac:dyDescent="0.25">
      <c r="A43" s="10">
        <v>10</v>
      </c>
      <c r="B43" s="120" t="s">
        <v>111</v>
      </c>
      <c r="C43" s="121"/>
      <c r="D43" s="122"/>
      <c r="E43" s="7">
        <v>5</v>
      </c>
      <c r="F43" s="8">
        <f>IF(F44&gt;5,"5",F44)</f>
        <v>5</v>
      </c>
      <c r="G43" s="9">
        <f>G44</f>
        <v>0</v>
      </c>
      <c r="H43" s="71"/>
    </row>
    <row r="44" spans="1:8" s="11" customFormat="1" ht="291" customHeight="1" x14ac:dyDescent="0.25">
      <c r="A44" s="10"/>
      <c r="B44" s="123" t="s">
        <v>112</v>
      </c>
      <c r="C44" s="124"/>
      <c r="D44" s="125"/>
      <c r="E44" s="7"/>
      <c r="F44" s="13">
        <v>5</v>
      </c>
      <c r="G44" s="9"/>
      <c r="H44" s="71" t="s">
        <v>196</v>
      </c>
    </row>
    <row r="45" spans="1:8" s="63" customFormat="1" ht="61.5" customHeight="1" x14ac:dyDescent="0.25">
      <c r="A45" s="65" t="s">
        <v>65</v>
      </c>
      <c r="B45" s="120" t="s">
        <v>66</v>
      </c>
      <c r="C45" s="121"/>
      <c r="D45" s="122"/>
      <c r="E45" s="7">
        <v>60</v>
      </c>
      <c r="F45" s="8">
        <f>SUM(F46:F51)</f>
        <v>60</v>
      </c>
      <c r="G45" s="9">
        <f>SUM(G46:G51)</f>
        <v>0</v>
      </c>
      <c r="H45" s="65"/>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63" customFormat="1" ht="24" customHeight="1" x14ac:dyDescent="0.25">
      <c r="A52" s="65"/>
      <c r="B52" s="103" t="s">
        <v>73</v>
      </c>
      <c r="C52" s="104"/>
      <c r="D52" s="105"/>
      <c r="E52" s="21">
        <f>E14+E32+E45</f>
        <v>100</v>
      </c>
      <c r="F52" s="21">
        <f>F14+F32+F45</f>
        <v>92</v>
      </c>
      <c r="G52" s="22">
        <f>G14+G32+G45</f>
        <v>20</v>
      </c>
      <c r="H52" s="65"/>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92</v>
      </c>
      <c r="G54" s="22">
        <f>ROUND(G52-G53,1)</f>
        <v>20</v>
      </c>
      <c r="H54" s="65"/>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66" t="s">
        <v>81</v>
      </c>
      <c r="F58" s="66" t="s">
        <v>82</v>
      </c>
      <c r="G58" s="66" t="s">
        <v>83</v>
      </c>
      <c r="H58" s="66" t="s">
        <v>84</v>
      </c>
    </row>
    <row r="59" spans="1:8" ht="33.950000000000003" customHeight="1" x14ac:dyDescent="0.25">
      <c r="A59" s="93" t="s">
        <v>85</v>
      </c>
      <c r="B59" s="94"/>
      <c r="C59" s="95"/>
      <c r="D59" s="10" t="s">
        <v>86</v>
      </c>
      <c r="E59" s="12">
        <f>IF(AND(90&lt;=F54,F54&lt;100),F54,"")</f>
        <v>92</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232</v>
      </c>
      <c r="E64" s="96"/>
      <c r="F64" s="96"/>
      <c r="G64" s="96"/>
      <c r="H64" s="96"/>
    </row>
    <row r="65" spans="2:8" s="63" customFormat="1" ht="35.25" customHeight="1" x14ac:dyDescent="0.25">
      <c r="D65" s="31"/>
      <c r="E65" s="97" t="s">
        <v>93</v>
      </c>
      <c r="F65" s="97"/>
      <c r="G65" s="97"/>
      <c r="H65" s="97"/>
    </row>
    <row r="66" spans="2:8" ht="15.6" x14ac:dyDescent="0.35">
      <c r="D66" s="32"/>
      <c r="E66" s="32"/>
      <c r="F66" s="32"/>
      <c r="G66" s="32"/>
      <c r="H66" s="32"/>
    </row>
    <row r="67" spans="2:8" ht="15.6" x14ac:dyDescent="0.35">
      <c r="D67" s="32"/>
      <c r="E67" s="32"/>
      <c r="F67" s="32"/>
      <c r="G67" s="32"/>
      <c r="H67" s="32"/>
    </row>
    <row r="69" spans="2:8" x14ac:dyDescent="0.25">
      <c r="F69" s="72" t="s">
        <v>197</v>
      </c>
    </row>
    <row r="71" spans="2:8" ht="25.15" customHeight="1" x14ac:dyDescent="0.25">
      <c r="B71" s="98" t="s">
        <v>94</v>
      </c>
      <c r="C71" s="98"/>
      <c r="D71" s="98"/>
      <c r="E71" s="98"/>
      <c r="F71" s="98"/>
      <c r="G71" s="98"/>
      <c r="H71" s="98"/>
    </row>
    <row r="72" spans="2:8" ht="106.9" customHeight="1" x14ac:dyDescent="0.25">
      <c r="B72" s="99" t="s">
        <v>95</v>
      </c>
      <c r="C72" s="100"/>
      <c r="D72" s="100"/>
      <c r="E72" s="100"/>
      <c r="F72" s="100"/>
      <c r="G72" s="100"/>
      <c r="H72" s="101"/>
    </row>
    <row r="73" spans="2:8" ht="25.15" customHeight="1" x14ac:dyDescent="0.25">
      <c r="B73" s="33"/>
      <c r="D73" s="102" t="s">
        <v>162</v>
      </c>
      <c r="E73" s="102"/>
      <c r="F73" s="102"/>
      <c r="G73" s="102"/>
      <c r="H73" s="102"/>
    </row>
    <row r="74" spans="2:8" ht="21" customHeight="1" x14ac:dyDescent="0.25">
      <c r="B74" s="31"/>
      <c r="D74" s="89" t="s">
        <v>96</v>
      </c>
      <c r="E74" s="89"/>
      <c r="F74" s="89"/>
      <c r="G74" s="89"/>
      <c r="H74"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1:H71"/>
    <mergeCell ref="B72:H72"/>
    <mergeCell ref="D73:H73"/>
    <mergeCell ref="D74:H74"/>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85" zoomScaleNormal="85" workbookViewId="0">
      <selection activeCell="I74" sqref="I7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7" customFormat="1" ht="48.75" customHeight="1" x14ac:dyDescent="0.25">
      <c r="A2" s="97" t="s">
        <v>1</v>
      </c>
      <c r="B2" s="97"/>
      <c r="C2" s="97"/>
      <c r="D2" s="97" t="s">
        <v>2</v>
      </c>
      <c r="E2" s="97"/>
      <c r="F2" s="97"/>
      <c r="G2" s="97"/>
      <c r="H2" s="97"/>
    </row>
    <row r="3" spans="1:8" s="67"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210</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131</v>
      </c>
      <c r="C9" s="132"/>
      <c r="D9" s="132"/>
      <c r="E9" s="132"/>
      <c r="F9" s="132"/>
      <c r="G9" s="132"/>
      <c r="H9" s="132"/>
    </row>
    <row r="10" spans="1:8" s="4" customFormat="1" ht="20.100000000000001" customHeight="1" x14ac:dyDescent="0.25">
      <c r="B10" s="36" t="s">
        <v>211</v>
      </c>
      <c r="C10" s="69"/>
      <c r="D10" s="69"/>
      <c r="E10" s="69"/>
      <c r="F10" s="69"/>
      <c r="G10" s="69"/>
      <c r="H10" s="69"/>
    </row>
    <row r="11" spans="1:8" s="4" customFormat="1" ht="12" customHeight="1" x14ac:dyDescent="0.35">
      <c r="B11" s="69"/>
      <c r="C11" s="69"/>
    </row>
    <row r="12" spans="1:8" s="67" customFormat="1" ht="52.5" customHeight="1" x14ac:dyDescent="0.25">
      <c r="A12" s="70" t="s">
        <v>7</v>
      </c>
      <c r="B12" s="133" t="s">
        <v>8</v>
      </c>
      <c r="C12" s="133"/>
      <c r="D12" s="133"/>
      <c r="E12" s="70" t="s">
        <v>9</v>
      </c>
      <c r="F12" s="68" t="s">
        <v>10</v>
      </c>
      <c r="G12" s="68" t="s">
        <v>11</v>
      </c>
      <c r="H12" s="70" t="s">
        <v>12</v>
      </c>
    </row>
    <row r="13" spans="1:8" s="6" customFormat="1" ht="16.5" customHeight="1" x14ac:dyDescent="0.35">
      <c r="A13" s="5" t="s">
        <v>13</v>
      </c>
      <c r="B13" s="134" t="s">
        <v>14</v>
      </c>
      <c r="C13" s="135"/>
      <c r="D13" s="136"/>
      <c r="E13" s="5" t="s">
        <v>15</v>
      </c>
      <c r="F13" s="5" t="s">
        <v>16</v>
      </c>
      <c r="G13" s="5" t="s">
        <v>17</v>
      </c>
      <c r="H13" s="5" t="s">
        <v>18</v>
      </c>
    </row>
    <row r="14" spans="1:8" s="67" customFormat="1" ht="93.75" customHeight="1" x14ac:dyDescent="0.25">
      <c r="A14" s="70" t="s">
        <v>19</v>
      </c>
      <c r="B14" s="129" t="s">
        <v>20</v>
      </c>
      <c r="C14" s="129"/>
      <c r="D14" s="129"/>
      <c r="E14" s="7">
        <f>E15+E19+E25+E28</f>
        <v>20</v>
      </c>
      <c r="F14" s="8">
        <f>ROUND(F15+F19+F25+F28,1)</f>
        <v>20</v>
      </c>
      <c r="G14" s="9">
        <f>ROUND(G15+G19+G25+G28,1)</f>
        <v>20</v>
      </c>
      <c r="H14" s="70"/>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67" customFormat="1" ht="27.75" customHeight="1" x14ac:dyDescent="0.25">
      <c r="A32" s="70" t="s">
        <v>50</v>
      </c>
      <c r="B32" s="126" t="s">
        <v>51</v>
      </c>
      <c r="C32" s="127"/>
      <c r="D32" s="128"/>
      <c r="E32" s="7">
        <f>E33+E35+E37+E39+E41+E43</f>
        <v>20</v>
      </c>
      <c r="F32" s="8">
        <f>ROUND(F33+F35+F37+F39+F41+F43,1)</f>
        <v>9</v>
      </c>
      <c r="G32" s="9">
        <f>ROUND(G33+G35+G37+G39+G41+G43,1)</f>
        <v>0</v>
      </c>
      <c r="H32" s="70"/>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0</v>
      </c>
      <c r="G35" s="9">
        <f>G36</f>
        <v>0</v>
      </c>
      <c r="H35" s="10"/>
    </row>
    <row r="36" spans="1:8" s="11" customFormat="1" ht="60.75" customHeight="1" x14ac:dyDescent="0.25">
      <c r="A36" s="10"/>
      <c r="B36" s="117" t="s">
        <v>108</v>
      </c>
      <c r="C36" s="118"/>
      <c r="D36" s="119"/>
      <c r="E36" s="7"/>
      <c r="F36" s="13"/>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f>IF(F42&gt;8,"8",F42)</f>
        <v>0</v>
      </c>
      <c r="G41" s="9">
        <f>G42</f>
        <v>0</v>
      </c>
      <c r="H41" s="10"/>
    </row>
    <row r="42" spans="1:8" s="11" customFormat="1" ht="16.5" x14ac:dyDescent="0.25">
      <c r="A42" s="10"/>
      <c r="B42" s="123" t="s">
        <v>126</v>
      </c>
      <c r="C42" s="124"/>
      <c r="D42" s="125"/>
      <c r="E42" s="7"/>
      <c r="F42" s="13">
        <v>0</v>
      </c>
      <c r="G42" s="9"/>
      <c r="H42" s="10"/>
    </row>
    <row r="43" spans="1:8" s="11" customFormat="1" ht="45" customHeight="1" x14ac:dyDescent="0.25">
      <c r="A43" s="10">
        <v>10</v>
      </c>
      <c r="B43" s="120" t="s">
        <v>111</v>
      </c>
      <c r="C43" s="121"/>
      <c r="D43" s="122"/>
      <c r="E43" s="7">
        <v>5</v>
      </c>
      <c r="F43" s="8">
        <f>IF(F44&gt;5,"5",F44)</f>
        <v>4</v>
      </c>
      <c r="G43" s="9">
        <f>G44</f>
        <v>0</v>
      </c>
      <c r="H43" s="10"/>
    </row>
    <row r="44" spans="1:8" s="11" customFormat="1" ht="156.75" customHeight="1" x14ac:dyDescent="0.25">
      <c r="A44" s="10"/>
      <c r="B44" s="123" t="s">
        <v>112</v>
      </c>
      <c r="C44" s="124"/>
      <c r="D44" s="125"/>
      <c r="E44" s="7"/>
      <c r="F44" s="13">
        <v>4</v>
      </c>
      <c r="G44" s="9"/>
      <c r="H44" s="10"/>
    </row>
    <row r="45" spans="1:8" s="67" customFormat="1" ht="61.5" customHeight="1" x14ac:dyDescent="0.25">
      <c r="A45" s="70" t="s">
        <v>65</v>
      </c>
      <c r="B45" s="120" t="s">
        <v>66</v>
      </c>
      <c r="C45" s="121"/>
      <c r="D45" s="122"/>
      <c r="E45" s="7">
        <v>60</v>
      </c>
      <c r="F45" s="8">
        <f>SUM(F46:F51)</f>
        <v>60</v>
      </c>
      <c r="G45" s="9">
        <f>SUM(G46:G51)</f>
        <v>0</v>
      </c>
      <c r="H45" s="70"/>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67" customFormat="1" ht="24" customHeight="1" x14ac:dyDescent="0.25">
      <c r="A52" s="70"/>
      <c r="B52" s="103" t="s">
        <v>73</v>
      </c>
      <c r="C52" s="104"/>
      <c r="D52" s="105"/>
      <c r="E52" s="21">
        <f>E14+E32+E45</f>
        <v>100</v>
      </c>
      <c r="F52" s="21">
        <f>F14+F32+F45</f>
        <v>89</v>
      </c>
      <c r="G52" s="22">
        <f>G14+G32+G45</f>
        <v>20</v>
      </c>
      <c r="H52" s="70"/>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89</v>
      </c>
      <c r="G54" s="22">
        <f>ROUND(G52-G53,1)</f>
        <v>20</v>
      </c>
      <c r="H54" s="70"/>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68" t="s">
        <v>81</v>
      </c>
      <c r="F58" s="68" t="s">
        <v>82</v>
      </c>
      <c r="G58" s="68" t="s">
        <v>83</v>
      </c>
      <c r="H58" s="68"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89</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67" customFormat="1" ht="35.25" customHeight="1" x14ac:dyDescent="0.25">
      <c r="D65" s="31"/>
      <c r="E65" s="97" t="s">
        <v>93</v>
      </c>
      <c r="F65" s="97"/>
      <c r="G65" s="97"/>
      <c r="H65" s="97"/>
    </row>
    <row r="66" spans="2:8" ht="15.6" x14ac:dyDescent="0.35">
      <c r="D66" s="32"/>
      <c r="E66" s="32"/>
      <c r="F66" s="32"/>
      <c r="G66" s="32"/>
      <c r="H66" s="32"/>
    </row>
    <row r="68" spans="2:8" x14ac:dyDescent="0.25">
      <c r="F68" s="78" t="s">
        <v>212</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201</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3" top="0.45" bottom="0.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85" zoomScaleNormal="85" workbookViewId="0">
      <selection activeCell="I74" sqref="I74"/>
    </sheetView>
  </sheetViews>
  <sheetFormatPr defaultRowHeight="15.75" x14ac:dyDescent="0.25"/>
  <cols>
    <col min="1" max="1" width="5.42578125" style="42" bestFit="1" customWidth="1"/>
    <col min="2" max="2" width="27.140625" style="1" customWidth="1"/>
    <col min="3" max="3" width="11" style="42" customWidth="1"/>
    <col min="4" max="4" width="12.28515625" style="42" customWidth="1"/>
    <col min="5" max="5" width="11.5703125" style="42" customWidth="1"/>
    <col min="6" max="6" width="10.5703125" style="42" customWidth="1"/>
    <col min="7" max="7" width="10.140625" style="42" customWidth="1"/>
    <col min="8" max="8" width="11.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7" customFormat="1" ht="48.75" customHeight="1" x14ac:dyDescent="0.25">
      <c r="A2" s="97" t="s">
        <v>1</v>
      </c>
      <c r="B2" s="97"/>
      <c r="C2" s="97"/>
      <c r="D2" s="97" t="s">
        <v>2</v>
      </c>
      <c r="E2" s="97"/>
      <c r="F2" s="97"/>
      <c r="G2" s="97"/>
      <c r="H2" s="97"/>
    </row>
    <row r="3" spans="1:8" s="67"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213</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131</v>
      </c>
      <c r="C9" s="132"/>
      <c r="D9" s="132"/>
      <c r="E9" s="132"/>
      <c r="F9" s="132"/>
      <c r="G9" s="132"/>
      <c r="H9" s="132"/>
    </row>
    <row r="10" spans="1:8" s="4" customFormat="1" ht="20.100000000000001" customHeight="1" x14ac:dyDescent="0.25">
      <c r="B10" s="36" t="s">
        <v>214</v>
      </c>
      <c r="C10" s="69"/>
      <c r="D10" s="69"/>
      <c r="E10" s="69"/>
      <c r="F10" s="69"/>
      <c r="G10" s="69"/>
      <c r="H10" s="69"/>
    </row>
    <row r="11" spans="1:8" s="4" customFormat="1" ht="12" customHeight="1" x14ac:dyDescent="0.35">
      <c r="B11" s="69"/>
      <c r="C11" s="69"/>
    </row>
    <row r="12" spans="1:8" s="67" customFormat="1" ht="52.5" customHeight="1" x14ac:dyDescent="0.25">
      <c r="A12" s="70" t="s">
        <v>7</v>
      </c>
      <c r="B12" s="133" t="s">
        <v>8</v>
      </c>
      <c r="C12" s="133"/>
      <c r="D12" s="133"/>
      <c r="E12" s="70" t="s">
        <v>9</v>
      </c>
      <c r="F12" s="68" t="s">
        <v>10</v>
      </c>
      <c r="G12" s="68" t="s">
        <v>11</v>
      </c>
      <c r="H12" s="70" t="s">
        <v>12</v>
      </c>
    </row>
    <row r="13" spans="1:8" s="6" customFormat="1" ht="16.5" customHeight="1" x14ac:dyDescent="0.35">
      <c r="A13" s="5" t="s">
        <v>13</v>
      </c>
      <c r="B13" s="134" t="s">
        <v>14</v>
      </c>
      <c r="C13" s="135"/>
      <c r="D13" s="136"/>
      <c r="E13" s="5" t="s">
        <v>15</v>
      </c>
      <c r="F13" s="5" t="s">
        <v>16</v>
      </c>
      <c r="G13" s="5" t="s">
        <v>17</v>
      </c>
      <c r="H13" s="5" t="s">
        <v>18</v>
      </c>
    </row>
    <row r="14" spans="1:8" s="67" customFormat="1" ht="93.75" customHeight="1" x14ac:dyDescent="0.25">
      <c r="A14" s="70" t="s">
        <v>19</v>
      </c>
      <c r="B14" s="129" t="s">
        <v>20</v>
      </c>
      <c r="C14" s="129"/>
      <c r="D14" s="129"/>
      <c r="E14" s="7">
        <f>E15+E19+E25+E28</f>
        <v>20</v>
      </c>
      <c r="F14" s="8">
        <f>ROUND(F15+F19+F25+F28,1)</f>
        <v>20</v>
      </c>
      <c r="G14" s="9">
        <f>ROUND(G15+G19+G25+G28,1)</f>
        <v>20</v>
      </c>
      <c r="H14" s="70"/>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25.2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67" customFormat="1" ht="27.75" customHeight="1" x14ac:dyDescent="0.25">
      <c r="A32" s="70" t="s">
        <v>50</v>
      </c>
      <c r="B32" s="126" t="s">
        <v>51</v>
      </c>
      <c r="C32" s="127"/>
      <c r="D32" s="128"/>
      <c r="E32" s="7">
        <f>E33+E35+E37+E39+E41+E43</f>
        <v>20</v>
      </c>
      <c r="F32" s="8">
        <f>ROUND(F33+F35+F37+F39+F41+F43,1)</f>
        <v>9</v>
      </c>
      <c r="G32" s="9">
        <f>ROUND(G33+G35+G37+G39+G41+G43,1)</f>
        <v>0</v>
      </c>
      <c r="H32" s="70"/>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0</v>
      </c>
      <c r="G35" s="9">
        <f>G36</f>
        <v>0</v>
      </c>
      <c r="H35" s="10"/>
    </row>
    <row r="36" spans="1:8" s="11" customFormat="1" ht="60.75" customHeight="1" x14ac:dyDescent="0.25">
      <c r="A36" s="10"/>
      <c r="B36" s="117" t="s">
        <v>108</v>
      </c>
      <c r="C36" s="118"/>
      <c r="D36" s="119"/>
      <c r="E36" s="7"/>
      <c r="F36" s="13"/>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29.75" customHeight="1" x14ac:dyDescent="0.25">
      <c r="A41" s="10">
        <v>9</v>
      </c>
      <c r="B41" s="120" t="s">
        <v>125</v>
      </c>
      <c r="C41" s="121"/>
      <c r="D41" s="122"/>
      <c r="E41" s="7">
        <v>8</v>
      </c>
      <c r="F41" s="8">
        <f>IF(F42&gt;8,"8",F42)</f>
        <v>4</v>
      </c>
      <c r="G41" s="9">
        <f>G42</f>
        <v>0</v>
      </c>
      <c r="H41" s="79"/>
    </row>
    <row r="42" spans="1:8" s="11" customFormat="1" ht="127.5" customHeight="1" x14ac:dyDescent="0.25">
      <c r="A42" s="10"/>
      <c r="B42" s="123" t="s">
        <v>126</v>
      </c>
      <c r="C42" s="124"/>
      <c r="D42" s="125"/>
      <c r="E42" s="7"/>
      <c r="F42" s="13">
        <v>4</v>
      </c>
      <c r="G42" s="9"/>
      <c r="H42" s="10"/>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67" customFormat="1" ht="61.5" customHeight="1" x14ac:dyDescent="0.25">
      <c r="A45" s="70" t="s">
        <v>65</v>
      </c>
      <c r="B45" s="120" t="s">
        <v>66</v>
      </c>
      <c r="C45" s="121"/>
      <c r="D45" s="122"/>
      <c r="E45" s="7">
        <v>60</v>
      </c>
      <c r="F45" s="8">
        <f>SUM(F46:F51)</f>
        <v>60</v>
      </c>
      <c r="G45" s="9">
        <f>SUM(G46:G51)</f>
        <v>0</v>
      </c>
      <c r="H45" s="70"/>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67" customFormat="1" ht="24" customHeight="1" x14ac:dyDescent="0.25">
      <c r="A52" s="70"/>
      <c r="B52" s="103" t="s">
        <v>73</v>
      </c>
      <c r="C52" s="104"/>
      <c r="D52" s="105"/>
      <c r="E52" s="21">
        <f>E14+E32+E45</f>
        <v>100</v>
      </c>
      <c r="F52" s="21">
        <f>F14+F32+F45</f>
        <v>89</v>
      </c>
      <c r="G52" s="22">
        <f>G14+G32+G45</f>
        <v>20</v>
      </c>
      <c r="H52" s="70"/>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89</v>
      </c>
      <c r="G54" s="22">
        <f>ROUND(G52-G53,1)</f>
        <v>20</v>
      </c>
      <c r="H54" s="70"/>
    </row>
    <row r="55" spans="1:8" ht="96.75" customHeight="1" x14ac:dyDescent="0.35">
      <c r="A55" s="24"/>
      <c r="B55" s="80"/>
      <c r="C55" s="25"/>
      <c r="D55" s="25"/>
      <c r="E55" s="24"/>
      <c r="F55" s="24"/>
      <c r="G55" s="24"/>
      <c r="H55" s="24"/>
    </row>
    <row r="56" spans="1:8" ht="30"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68" t="s">
        <v>81</v>
      </c>
      <c r="F58" s="68" t="s">
        <v>82</v>
      </c>
      <c r="G58" s="68" t="s">
        <v>83</v>
      </c>
      <c r="H58" s="68"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89</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67" customFormat="1" ht="35.25" customHeight="1" x14ac:dyDescent="0.25">
      <c r="D65" s="31"/>
      <c r="E65" s="97" t="s">
        <v>93</v>
      </c>
      <c r="F65" s="97"/>
      <c r="G65" s="97"/>
      <c r="H65" s="97"/>
    </row>
    <row r="66" spans="2:8" ht="15.6" x14ac:dyDescent="0.35">
      <c r="D66" s="32"/>
      <c r="E66" s="32"/>
      <c r="F66" s="32"/>
      <c r="G66" s="32"/>
      <c r="H66" s="32"/>
    </row>
    <row r="68" spans="2:8" x14ac:dyDescent="0.25">
      <c r="F68" s="37" t="s">
        <v>215</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201</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2"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3" zoomScaleNormal="100" workbookViewId="0">
      <selection activeCell="I74" sqref="I7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7" customFormat="1" ht="48.75" customHeight="1" x14ac:dyDescent="0.25">
      <c r="A2" s="97" t="s">
        <v>1</v>
      </c>
      <c r="B2" s="97"/>
      <c r="C2" s="97"/>
      <c r="D2" s="97" t="s">
        <v>2</v>
      </c>
      <c r="E2" s="97"/>
      <c r="F2" s="97"/>
      <c r="G2" s="97"/>
      <c r="H2" s="97"/>
    </row>
    <row r="3" spans="1:8" s="67"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216</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131</v>
      </c>
      <c r="C9" s="132"/>
      <c r="D9" s="132"/>
      <c r="E9" s="132"/>
      <c r="F9" s="132"/>
      <c r="G9" s="132"/>
      <c r="H9" s="132"/>
    </row>
    <row r="10" spans="1:8" s="4" customFormat="1" ht="20.100000000000001" customHeight="1" x14ac:dyDescent="0.25">
      <c r="B10" s="36" t="s">
        <v>217</v>
      </c>
      <c r="C10" s="69"/>
      <c r="D10" s="69"/>
      <c r="E10" s="69"/>
      <c r="F10" s="69"/>
      <c r="G10" s="69"/>
      <c r="H10" s="69"/>
    </row>
    <row r="11" spans="1:8" s="4" customFormat="1" ht="12" customHeight="1" x14ac:dyDescent="0.35">
      <c r="B11" s="69"/>
      <c r="C11" s="69"/>
    </row>
    <row r="12" spans="1:8" s="67" customFormat="1" ht="52.5" customHeight="1" x14ac:dyDescent="0.25">
      <c r="A12" s="70" t="s">
        <v>7</v>
      </c>
      <c r="B12" s="133" t="s">
        <v>8</v>
      </c>
      <c r="C12" s="133"/>
      <c r="D12" s="133"/>
      <c r="E12" s="70" t="s">
        <v>9</v>
      </c>
      <c r="F12" s="68" t="s">
        <v>10</v>
      </c>
      <c r="G12" s="68" t="s">
        <v>11</v>
      </c>
      <c r="H12" s="70" t="s">
        <v>12</v>
      </c>
    </row>
    <row r="13" spans="1:8" s="6" customFormat="1" ht="16.5" customHeight="1" x14ac:dyDescent="0.35">
      <c r="A13" s="5" t="s">
        <v>13</v>
      </c>
      <c r="B13" s="134" t="s">
        <v>14</v>
      </c>
      <c r="C13" s="135"/>
      <c r="D13" s="136"/>
      <c r="E13" s="5" t="s">
        <v>15</v>
      </c>
      <c r="F13" s="5" t="s">
        <v>16</v>
      </c>
      <c r="G13" s="5" t="s">
        <v>17</v>
      </c>
      <c r="H13" s="5" t="s">
        <v>18</v>
      </c>
    </row>
    <row r="14" spans="1:8" s="67" customFormat="1" ht="93.75" customHeight="1" x14ac:dyDescent="0.25">
      <c r="A14" s="70" t="s">
        <v>19</v>
      </c>
      <c r="B14" s="129" t="s">
        <v>20</v>
      </c>
      <c r="C14" s="129"/>
      <c r="D14" s="129"/>
      <c r="E14" s="7">
        <f>E15+E19+E25+E28</f>
        <v>20</v>
      </c>
      <c r="F14" s="8">
        <f>ROUND(F15+F19+F25+F28,1)</f>
        <v>20</v>
      </c>
      <c r="G14" s="9">
        <f>ROUND(G15+G19+G25+G28,1)</f>
        <v>20</v>
      </c>
      <c r="H14" s="70"/>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67" customFormat="1" ht="27.75" customHeight="1" x14ac:dyDescent="0.25">
      <c r="A32" s="70" t="s">
        <v>50</v>
      </c>
      <c r="B32" s="126" t="s">
        <v>51</v>
      </c>
      <c r="C32" s="127"/>
      <c r="D32" s="128"/>
      <c r="E32" s="7">
        <f>E33+E35+E37+E39+E41+E43</f>
        <v>20</v>
      </c>
      <c r="F32" s="8">
        <f>ROUND(F33+F35+F37+F39+F41+F43,1)</f>
        <v>14</v>
      </c>
      <c r="G32" s="9">
        <f>ROUND(G33+G35+G37+G39+G41+G43,1)</f>
        <v>0</v>
      </c>
      <c r="H32" s="70"/>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6.5" x14ac:dyDescent="0.25">
      <c r="A41" s="10">
        <v>9</v>
      </c>
      <c r="B41" s="120" t="s">
        <v>125</v>
      </c>
      <c r="C41" s="121"/>
      <c r="D41" s="122"/>
      <c r="E41" s="7">
        <v>8</v>
      </c>
      <c r="F41" s="8">
        <f>IF(F42&gt;8,"8",F42)</f>
        <v>4</v>
      </c>
      <c r="G41" s="9">
        <f>G42</f>
        <v>0</v>
      </c>
      <c r="H41" s="10"/>
    </row>
    <row r="42" spans="1:8" s="11" customFormat="1" ht="127.5" customHeight="1" x14ac:dyDescent="0.25">
      <c r="A42" s="10"/>
      <c r="B42" s="123" t="s">
        <v>126</v>
      </c>
      <c r="C42" s="124"/>
      <c r="D42" s="125"/>
      <c r="E42" s="7"/>
      <c r="F42" s="13">
        <v>4</v>
      </c>
      <c r="G42" s="9"/>
      <c r="H42" s="10"/>
    </row>
    <row r="43" spans="1:8" s="11" customFormat="1" ht="45" customHeight="1" x14ac:dyDescent="0.25">
      <c r="A43" s="10">
        <v>10</v>
      </c>
      <c r="B43" s="120" t="s">
        <v>111</v>
      </c>
      <c r="C43" s="121"/>
      <c r="D43" s="122"/>
      <c r="E43" s="7">
        <v>5</v>
      </c>
      <c r="F43" s="8">
        <f>IF(F44&gt;5,"5",F44)</f>
        <v>3</v>
      </c>
      <c r="G43" s="9">
        <f>G44</f>
        <v>0</v>
      </c>
      <c r="H43" s="10"/>
    </row>
    <row r="44" spans="1:8" s="11" customFormat="1" ht="156.75" customHeight="1" x14ac:dyDescent="0.25">
      <c r="A44" s="10"/>
      <c r="B44" s="123" t="s">
        <v>112</v>
      </c>
      <c r="C44" s="124"/>
      <c r="D44" s="125"/>
      <c r="E44" s="7"/>
      <c r="F44" s="13">
        <v>3</v>
      </c>
      <c r="G44" s="9"/>
      <c r="H44" s="10"/>
    </row>
    <row r="45" spans="1:8" s="67" customFormat="1" ht="61.5" customHeight="1" x14ac:dyDescent="0.25">
      <c r="A45" s="70" t="s">
        <v>65</v>
      </c>
      <c r="B45" s="120" t="s">
        <v>66</v>
      </c>
      <c r="C45" s="121"/>
      <c r="D45" s="122"/>
      <c r="E45" s="7">
        <v>60</v>
      </c>
      <c r="F45" s="8">
        <f>SUM(F46:F51)</f>
        <v>60</v>
      </c>
      <c r="G45" s="9">
        <f>SUM(G46:G51)</f>
        <v>0</v>
      </c>
      <c r="H45" s="70"/>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67" customFormat="1" ht="24" customHeight="1" x14ac:dyDescent="0.25">
      <c r="A52" s="70"/>
      <c r="B52" s="103" t="s">
        <v>73</v>
      </c>
      <c r="C52" s="104"/>
      <c r="D52" s="105"/>
      <c r="E52" s="21">
        <f>E14+E32+E45</f>
        <v>100</v>
      </c>
      <c r="F52" s="21">
        <f>F14+F32+F45</f>
        <v>94</v>
      </c>
      <c r="G52" s="22">
        <f>G14+G32+G45</f>
        <v>20</v>
      </c>
      <c r="H52" s="70"/>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94</v>
      </c>
      <c r="G54" s="22">
        <f>ROUND(G52-G53,1)</f>
        <v>20</v>
      </c>
      <c r="H54" s="70"/>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68" t="s">
        <v>81</v>
      </c>
      <c r="F58" s="68" t="s">
        <v>82</v>
      </c>
      <c r="G58" s="68" t="s">
        <v>83</v>
      </c>
      <c r="H58" s="68" t="s">
        <v>84</v>
      </c>
    </row>
    <row r="59" spans="1:8" ht="33.950000000000003" customHeight="1" x14ac:dyDescent="0.25">
      <c r="A59" s="93" t="s">
        <v>85</v>
      </c>
      <c r="B59" s="94"/>
      <c r="C59" s="95"/>
      <c r="D59" s="10" t="s">
        <v>86</v>
      </c>
      <c r="E59" s="12">
        <f>IF(AND(90&lt;=F54,F54&lt;100),F54,"")</f>
        <v>94</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67" customFormat="1" ht="35.25" customHeight="1" x14ac:dyDescent="0.25">
      <c r="D65" s="31"/>
      <c r="E65" s="97" t="s">
        <v>93</v>
      </c>
      <c r="F65" s="97"/>
      <c r="G65" s="97"/>
      <c r="H65" s="97"/>
    </row>
    <row r="66" spans="2:8" ht="15.6" x14ac:dyDescent="0.35">
      <c r="D66" s="32"/>
      <c r="E66" s="32"/>
      <c r="F66" s="32"/>
      <c r="G66" s="32"/>
      <c r="H66" s="32"/>
    </row>
    <row r="68" spans="2:8" x14ac:dyDescent="0.25">
      <c r="F68" s="37" t="s">
        <v>218</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201</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63" zoomScaleNormal="100" workbookViewId="0">
      <selection activeCell="L74" sqref="L7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11" x14ac:dyDescent="0.25">
      <c r="H1" s="2" t="s">
        <v>98</v>
      </c>
    </row>
    <row r="2" spans="1:11" s="52" customFormat="1" ht="48.75" customHeight="1" x14ac:dyDescent="0.25">
      <c r="A2" s="97" t="s">
        <v>1</v>
      </c>
      <c r="B2" s="97"/>
      <c r="C2" s="97"/>
      <c r="D2" s="97" t="s">
        <v>2</v>
      </c>
      <c r="E2" s="97"/>
      <c r="F2" s="97"/>
      <c r="G2" s="97"/>
      <c r="H2" s="97"/>
    </row>
    <row r="3" spans="1:11" s="52" customFormat="1" ht="8.25" customHeight="1" x14ac:dyDescent="0.35">
      <c r="A3" s="89"/>
      <c r="B3" s="89"/>
      <c r="D3" s="3"/>
      <c r="E3" s="3"/>
      <c r="F3" s="3"/>
      <c r="G3" s="3"/>
      <c r="H3" s="3"/>
    </row>
    <row r="4" spans="1:11" ht="13.9" customHeight="1" x14ac:dyDescent="0.35">
      <c r="B4" s="42"/>
    </row>
    <row r="5" spans="1:11" ht="39.950000000000003" customHeight="1" x14ac:dyDescent="0.25">
      <c r="A5" s="131" t="s">
        <v>222</v>
      </c>
      <c r="B5" s="131"/>
      <c r="C5" s="131"/>
      <c r="D5" s="131"/>
      <c r="E5" s="131"/>
      <c r="F5" s="131"/>
      <c r="G5" s="131"/>
      <c r="H5" s="131"/>
    </row>
    <row r="6" spans="1:11" ht="12" customHeight="1" x14ac:dyDescent="0.35"/>
    <row r="7" spans="1:11" s="4" customFormat="1" ht="25.15" customHeight="1" x14ac:dyDescent="0.25">
      <c r="B7" s="132" t="s">
        <v>3</v>
      </c>
      <c r="C7" s="132"/>
      <c r="D7" s="132"/>
      <c r="E7" s="132"/>
      <c r="F7" s="132"/>
      <c r="G7" s="132"/>
      <c r="H7" s="132"/>
    </row>
    <row r="8" spans="1:11" s="4" customFormat="1" ht="34.5" customHeight="1" x14ac:dyDescent="0.25">
      <c r="B8" s="132" t="s">
        <v>99</v>
      </c>
      <c r="C8" s="132"/>
      <c r="D8" s="132"/>
      <c r="E8" s="132"/>
      <c r="F8" s="132"/>
      <c r="G8" s="132"/>
      <c r="H8" s="132"/>
      <c r="K8" s="60"/>
    </row>
    <row r="9" spans="1:11" s="4" customFormat="1" ht="20.100000000000001" customHeight="1" x14ac:dyDescent="0.25">
      <c r="B9" s="132" t="s">
        <v>122</v>
      </c>
      <c r="C9" s="132"/>
      <c r="D9" s="132"/>
      <c r="E9" s="132"/>
      <c r="F9" s="132"/>
      <c r="G9" s="132"/>
      <c r="H9" s="132"/>
    </row>
    <row r="10" spans="1:11" s="4" customFormat="1" ht="20.100000000000001" customHeight="1" x14ac:dyDescent="0.25">
      <c r="B10" s="61" t="s">
        <v>168</v>
      </c>
      <c r="C10" s="54"/>
      <c r="D10" s="54"/>
      <c r="E10" s="54"/>
      <c r="F10" s="54"/>
      <c r="G10" s="54"/>
      <c r="H10" s="54"/>
    </row>
    <row r="11" spans="1:11" s="4" customFormat="1" ht="12" customHeight="1" x14ac:dyDescent="0.35">
      <c r="B11" s="54"/>
      <c r="C11" s="54"/>
    </row>
    <row r="12" spans="1:11" s="52" customFormat="1" ht="52.5" customHeight="1" x14ac:dyDescent="0.25">
      <c r="A12" s="55" t="s">
        <v>7</v>
      </c>
      <c r="B12" s="133" t="s">
        <v>8</v>
      </c>
      <c r="C12" s="133"/>
      <c r="D12" s="133"/>
      <c r="E12" s="55" t="s">
        <v>9</v>
      </c>
      <c r="F12" s="53" t="s">
        <v>10</v>
      </c>
      <c r="G12" s="53" t="s">
        <v>11</v>
      </c>
      <c r="H12" s="55" t="s">
        <v>12</v>
      </c>
    </row>
    <row r="13" spans="1:11" s="6" customFormat="1" ht="16.5" customHeight="1" x14ac:dyDescent="0.35">
      <c r="A13" s="5" t="s">
        <v>13</v>
      </c>
      <c r="B13" s="134" t="s">
        <v>14</v>
      </c>
      <c r="C13" s="135"/>
      <c r="D13" s="136"/>
      <c r="E13" s="5" t="s">
        <v>15</v>
      </c>
      <c r="F13" s="5" t="s">
        <v>16</v>
      </c>
      <c r="G13" s="5" t="s">
        <v>17</v>
      </c>
      <c r="H13" s="5" t="s">
        <v>18</v>
      </c>
    </row>
    <row r="14" spans="1:11" s="52" customFormat="1" ht="93.75" customHeight="1" x14ac:dyDescent="0.25">
      <c r="A14" s="55" t="s">
        <v>19</v>
      </c>
      <c r="B14" s="129" t="s">
        <v>20</v>
      </c>
      <c r="C14" s="129"/>
      <c r="D14" s="129"/>
      <c r="E14" s="7">
        <f>E15+E19+E25+E28</f>
        <v>20</v>
      </c>
      <c r="F14" s="8">
        <f>ROUND(F15+F19+F25+F28,1)</f>
        <v>20</v>
      </c>
      <c r="G14" s="9">
        <f>ROUND(G15+G19+G25+G28,1)</f>
        <v>20</v>
      </c>
      <c r="H14" s="55"/>
    </row>
    <row r="15" spans="1:11" s="11" customFormat="1" ht="33.75" customHeight="1" x14ac:dyDescent="0.25">
      <c r="A15" s="10">
        <v>1</v>
      </c>
      <c r="B15" s="129" t="s">
        <v>21</v>
      </c>
      <c r="C15" s="129"/>
      <c r="D15" s="129"/>
      <c r="E15" s="7">
        <f>5-(E16+E17+E18)</f>
        <v>5</v>
      </c>
      <c r="F15" s="8">
        <f>ROUND(5-(F16+F17+F18),1)</f>
        <v>5</v>
      </c>
      <c r="G15" s="9">
        <f>ROUND(5-(G16+G17+G18),1)</f>
        <v>5</v>
      </c>
      <c r="H15" s="10"/>
    </row>
    <row r="16" spans="1:11"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15</v>
      </c>
      <c r="G32" s="9">
        <f>ROUND(G33+G35+G37+G39+G41+G43,1)</f>
        <v>0</v>
      </c>
      <c r="H32" s="55"/>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t="s">
        <v>169</v>
      </c>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v>0</v>
      </c>
      <c r="G44" s="9"/>
      <c r="H44" s="10"/>
    </row>
    <row r="45" spans="1:8" s="52" customFormat="1" ht="61.5" customHeight="1" x14ac:dyDescent="0.25">
      <c r="A45" s="55" t="s">
        <v>65</v>
      </c>
      <c r="B45" s="120" t="s">
        <v>66</v>
      </c>
      <c r="C45" s="121"/>
      <c r="D45" s="122"/>
      <c r="E45" s="7">
        <v>60</v>
      </c>
      <c r="F45" s="8">
        <f>SUM(F46:F51)</f>
        <v>60</v>
      </c>
      <c r="G45" s="9">
        <f>SUM(G46:G51)</f>
        <v>0</v>
      </c>
      <c r="H45" s="55"/>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52" customFormat="1" ht="24" customHeight="1" x14ac:dyDescent="0.25">
      <c r="A52" s="55"/>
      <c r="B52" s="103" t="s">
        <v>73</v>
      </c>
      <c r="C52" s="104"/>
      <c r="D52" s="105"/>
      <c r="E52" s="21">
        <f>E14+E32+E45</f>
        <v>100</v>
      </c>
      <c r="F52" s="21">
        <f>F14+F32+F45</f>
        <v>95</v>
      </c>
      <c r="G52" s="22">
        <f>G14+G32+G45</f>
        <v>20</v>
      </c>
      <c r="H52" s="55"/>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95</v>
      </c>
      <c r="G54" s="22">
        <f>ROUND(G52-G53,1)</f>
        <v>20</v>
      </c>
      <c r="H54" s="55"/>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53" t="s">
        <v>81</v>
      </c>
      <c r="F58" s="53" t="s">
        <v>82</v>
      </c>
      <c r="G58" s="53" t="s">
        <v>83</v>
      </c>
      <c r="H58" s="53" t="s">
        <v>84</v>
      </c>
    </row>
    <row r="59" spans="1:8" ht="33.950000000000003" customHeight="1" x14ac:dyDescent="0.25">
      <c r="A59" s="93" t="s">
        <v>85</v>
      </c>
      <c r="B59" s="94"/>
      <c r="C59" s="95"/>
      <c r="D59" s="10" t="s">
        <v>86</v>
      </c>
      <c r="E59" s="12">
        <f>IF(AND(90&lt;=F54,F54&lt;100),F54,"")</f>
        <v>95</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52" customFormat="1" ht="35.25" customHeight="1" x14ac:dyDescent="0.25">
      <c r="D65" s="31"/>
      <c r="E65" s="97" t="s">
        <v>93</v>
      </c>
      <c r="F65" s="97"/>
      <c r="G65" s="97"/>
      <c r="H65" s="97"/>
    </row>
    <row r="66" spans="2:8" ht="15.6" x14ac:dyDescent="0.35">
      <c r="D66" s="32"/>
      <c r="E66" s="32"/>
      <c r="F66" s="32"/>
      <c r="G66" s="32"/>
      <c r="H66" s="32"/>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223</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3" zoomScaleNormal="100" workbookViewId="0">
      <selection activeCell="I74" sqref="I74"/>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2" customFormat="1" ht="48.75" customHeight="1" x14ac:dyDescent="0.25">
      <c r="A2" s="97" t="s">
        <v>1</v>
      </c>
      <c r="B2" s="97"/>
      <c r="C2" s="97"/>
      <c r="D2" s="97" t="s">
        <v>2</v>
      </c>
      <c r="E2" s="97"/>
      <c r="F2" s="97"/>
      <c r="G2" s="97"/>
      <c r="H2" s="97"/>
    </row>
    <row r="3" spans="1:8" s="52"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170</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171</v>
      </c>
      <c r="C9" s="132"/>
      <c r="D9" s="132"/>
      <c r="E9" s="132"/>
      <c r="F9" s="132"/>
      <c r="G9" s="132"/>
      <c r="H9" s="132"/>
    </row>
    <row r="10" spans="1:8" s="4" customFormat="1" ht="20.100000000000001" customHeight="1" x14ac:dyDescent="0.25">
      <c r="B10" s="61" t="s">
        <v>172</v>
      </c>
      <c r="C10" s="54"/>
      <c r="D10" s="54"/>
      <c r="E10" s="54"/>
      <c r="F10" s="54"/>
      <c r="G10" s="54"/>
      <c r="H10" s="54"/>
    </row>
    <row r="11" spans="1:8" s="4" customFormat="1" ht="12" customHeight="1" x14ac:dyDescent="0.35">
      <c r="B11" s="54"/>
      <c r="C11" s="54"/>
    </row>
    <row r="12" spans="1:8" s="52" customFormat="1" ht="52.5" customHeight="1" x14ac:dyDescent="0.25">
      <c r="A12" s="55" t="s">
        <v>7</v>
      </c>
      <c r="B12" s="133" t="s">
        <v>8</v>
      </c>
      <c r="C12" s="133"/>
      <c r="D12" s="133"/>
      <c r="E12" s="55" t="s">
        <v>9</v>
      </c>
      <c r="F12" s="53" t="s">
        <v>10</v>
      </c>
      <c r="G12" s="53" t="s">
        <v>11</v>
      </c>
      <c r="H12" s="55" t="s">
        <v>12</v>
      </c>
    </row>
    <row r="13" spans="1:8" s="6" customFormat="1" ht="16.5" customHeight="1" x14ac:dyDescent="0.35">
      <c r="A13" s="5" t="s">
        <v>13</v>
      </c>
      <c r="B13" s="134" t="s">
        <v>14</v>
      </c>
      <c r="C13" s="135"/>
      <c r="D13" s="136"/>
      <c r="E13" s="5" t="s">
        <v>15</v>
      </c>
      <c r="F13" s="5" t="s">
        <v>16</v>
      </c>
      <c r="G13" s="5" t="s">
        <v>17</v>
      </c>
      <c r="H13" s="5" t="s">
        <v>18</v>
      </c>
    </row>
    <row r="14" spans="1:8" s="52" customFormat="1" ht="93.75" customHeight="1" x14ac:dyDescent="0.25">
      <c r="A14" s="55" t="s">
        <v>19</v>
      </c>
      <c r="B14" s="129" t="s">
        <v>20</v>
      </c>
      <c r="C14" s="129"/>
      <c r="D14" s="129"/>
      <c r="E14" s="7">
        <f>E15+E19+E25+E28</f>
        <v>20</v>
      </c>
      <c r="F14" s="8">
        <f>ROUND(F15+F19+F25+F28,1)</f>
        <v>20</v>
      </c>
      <c r="G14" s="9">
        <f>ROUND(G15+G19+G25+G28,1)</f>
        <v>20</v>
      </c>
      <c r="H14" s="55"/>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13</v>
      </c>
      <c r="G32" s="9">
        <f>ROUND(G33+G35+G37+G39+G41+G43,1)</f>
        <v>0</v>
      </c>
      <c r="H32" s="55"/>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0</v>
      </c>
      <c r="G35" s="9">
        <f>G36</f>
        <v>0</v>
      </c>
      <c r="H35" s="10"/>
    </row>
    <row r="36" spans="1:8" s="11" customFormat="1" ht="60.75" customHeight="1" x14ac:dyDescent="0.25">
      <c r="A36" s="10"/>
      <c r="B36" s="117" t="s">
        <v>108</v>
      </c>
      <c r="C36" s="118"/>
      <c r="D36" s="119"/>
      <c r="E36" s="7"/>
      <c r="F36" s="13"/>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t="s">
        <v>169</v>
      </c>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52" customFormat="1" ht="61.5" customHeight="1" x14ac:dyDescent="0.25">
      <c r="A45" s="55" t="s">
        <v>65</v>
      </c>
      <c r="B45" s="120" t="s">
        <v>66</v>
      </c>
      <c r="C45" s="121"/>
      <c r="D45" s="122"/>
      <c r="E45" s="7">
        <v>60</v>
      </c>
      <c r="F45" s="8">
        <f>SUM(F46:F51)</f>
        <v>60</v>
      </c>
      <c r="G45" s="9">
        <f>SUM(G46:G51)</f>
        <v>0</v>
      </c>
      <c r="H45" s="55"/>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52" customFormat="1" ht="24" customHeight="1" x14ac:dyDescent="0.25">
      <c r="A52" s="55"/>
      <c r="B52" s="103" t="s">
        <v>73</v>
      </c>
      <c r="C52" s="104"/>
      <c r="D52" s="105"/>
      <c r="E52" s="21">
        <f>E14+E32+E45</f>
        <v>100</v>
      </c>
      <c r="F52" s="21">
        <f>F14+F32+F45</f>
        <v>93</v>
      </c>
      <c r="G52" s="22">
        <f>G14+G32+G45</f>
        <v>20</v>
      </c>
      <c r="H52" s="55"/>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93</v>
      </c>
      <c r="G54" s="22">
        <f>ROUND(G52-G53,1)</f>
        <v>20</v>
      </c>
      <c r="H54" s="55"/>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53" t="s">
        <v>81</v>
      </c>
      <c r="F58" s="53" t="s">
        <v>82</v>
      </c>
      <c r="G58" s="53" t="s">
        <v>83</v>
      </c>
      <c r="H58" s="53" t="s">
        <v>84</v>
      </c>
    </row>
    <row r="59" spans="1:8" ht="33.950000000000003" customHeight="1" x14ac:dyDescent="0.25">
      <c r="A59" s="93" t="s">
        <v>85</v>
      </c>
      <c r="B59" s="94"/>
      <c r="C59" s="95"/>
      <c r="D59" s="10" t="s">
        <v>86</v>
      </c>
      <c r="E59" s="12">
        <f>IF(AND(90&lt;=F54,F54&lt;100),F54,"")</f>
        <v>93</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52" customFormat="1" ht="35.25" customHeight="1" x14ac:dyDescent="0.25">
      <c r="D65" s="31"/>
      <c r="E65" s="97" t="s">
        <v>93</v>
      </c>
      <c r="F65" s="97"/>
      <c r="G65" s="97"/>
      <c r="H65" s="97"/>
    </row>
    <row r="66" spans="2:8" ht="15.6" x14ac:dyDescent="0.35">
      <c r="D66" s="32"/>
      <c r="E66" s="32"/>
      <c r="F66" s="32"/>
      <c r="G66" s="32"/>
      <c r="H66" s="32"/>
    </row>
    <row r="68" spans="2:8" x14ac:dyDescent="0.25">
      <c r="F68" s="37" t="s">
        <v>173</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233</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63" zoomScaleNormal="100" workbookViewId="0">
      <selection activeCell="L74" sqref="L74"/>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11" x14ac:dyDescent="0.25">
      <c r="H1" s="2" t="s">
        <v>98</v>
      </c>
    </row>
    <row r="2" spans="1:11" s="52" customFormat="1" ht="48.75" customHeight="1" x14ac:dyDescent="0.25">
      <c r="A2" s="97" t="s">
        <v>1</v>
      </c>
      <c r="B2" s="97"/>
      <c r="C2" s="97"/>
      <c r="D2" s="97" t="s">
        <v>2</v>
      </c>
      <c r="E2" s="97"/>
      <c r="F2" s="97"/>
      <c r="G2" s="97"/>
      <c r="H2" s="97"/>
    </row>
    <row r="3" spans="1:11" s="52" customFormat="1" ht="8.25" customHeight="1" x14ac:dyDescent="0.35">
      <c r="A3" s="89"/>
      <c r="B3" s="89"/>
      <c r="D3" s="3"/>
      <c r="E3" s="3"/>
      <c r="F3" s="3"/>
      <c r="G3" s="3"/>
      <c r="H3" s="3"/>
    </row>
    <row r="4" spans="1:11" ht="13.9" customHeight="1" x14ac:dyDescent="0.35">
      <c r="B4" s="42"/>
    </row>
    <row r="5" spans="1:11" ht="39.950000000000003" customHeight="1" x14ac:dyDescent="0.25">
      <c r="A5" s="131" t="s">
        <v>222</v>
      </c>
      <c r="B5" s="131"/>
      <c r="C5" s="131"/>
      <c r="D5" s="131"/>
      <c r="E5" s="131"/>
      <c r="F5" s="131"/>
      <c r="G5" s="131"/>
      <c r="H5" s="131"/>
    </row>
    <row r="6" spans="1:11" ht="12" customHeight="1" x14ac:dyDescent="0.35"/>
    <row r="7" spans="1:11" s="4" customFormat="1" ht="33" customHeight="1" x14ac:dyDescent="0.25">
      <c r="B7" s="132" t="s">
        <v>114</v>
      </c>
      <c r="C7" s="132"/>
      <c r="D7" s="132"/>
      <c r="E7" s="132"/>
      <c r="F7" s="132"/>
      <c r="G7" s="132"/>
      <c r="H7" s="132"/>
      <c r="K7" s="60"/>
    </row>
    <row r="8" spans="1:11" s="4" customFormat="1" ht="20.100000000000001" customHeight="1" x14ac:dyDescent="0.25">
      <c r="B8" s="132" t="s">
        <v>99</v>
      </c>
      <c r="C8" s="132"/>
      <c r="D8" s="132"/>
      <c r="E8" s="132"/>
      <c r="F8" s="132"/>
      <c r="G8" s="132"/>
      <c r="H8" s="132"/>
    </row>
    <row r="9" spans="1:11" s="4" customFormat="1" ht="20.100000000000001" customHeight="1" x14ac:dyDescent="0.25">
      <c r="B9" s="132" t="s">
        <v>171</v>
      </c>
      <c r="C9" s="132"/>
      <c r="D9" s="132"/>
      <c r="E9" s="132"/>
      <c r="F9" s="132"/>
      <c r="G9" s="132"/>
      <c r="H9" s="132"/>
    </row>
    <row r="10" spans="1:11" s="4" customFormat="1" ht="20.100000000000001" customHeight="1" x14ac:dyDescent="0.25">
      <c r="B10" s="61" t="s">
        <v>123</v>
      </c>
      <c r="C10" s="54"/>
      <c r="D10" s="54"/>
      <c r="E10" s="54"/>
      <c r="F10" s="54"/>
      <c r="G10" s="54"/>
      <c r="H10" s="54"/>
    </row>
    <row r="11" spans="1:11" s="4" customFormat="1" ht="12" customHeight="1" x14ac:dyDescent="0.35">
      <c r="B11" s="54"/>
      <c r="C11" s="54"/>
    </row>
    <row r="12" spans="1:11" s="52" customFormat="1" ht="52.5" customHeight="1" x14ac:dyDescent="0.25">
      <c r="A12" s="55" t="s">
        <v>7</v>
      </c>
      <c r="B12" s="133" t="s">
        <v>8</v>
      </c>
      <c r="C12" s="133"/>
      <c r="D12" s="133"/>
      <c r="E12" s="55" t="s">
        <v>9</v>
      </c>
      <c r="F12" s="53" t="s">
        <v>10</v>
      </c>
      <c r="G12" s="53" t="s">
        <v>11</v>
      </c>
      <c r="H12" s="55" t="s">
        <v>12</v>
      </c>
    </row>
    <row r="13" spans="1:11" s="6" customFormat="1" ht="16.5" customHeight="1" x14ac:dyDescent="0.35">
      <c r="A13" s="5" t="s">
        <v>13</v>
      </c>
      <c r="B13" s="134" t="s">
        <v>14</v>
      </c>
      <c r="C13" s="135"/>
      <c r="D13" s="136"/>
      <c r="E13" s="5" t="s">
        <v>15</v>
      </c>
      <c r="F13" s="5" t="s">
        <v>16</v>
      </c>
      <c r="G13" s="5" t="s">
        <v>17</v>
      </c>
      <c r="H13" s="5" t="s">
        <v>18</v>
      </c>
    </row>
    <row r="14" spans="1:11" s="52" customFormat="1" ht="93.75" customHeight="1" x14ac:dyDescent="0.25">
      <c r="A14" s="55" t="s">
        <v>19</v>
      </c>
      <c r="B14" s="129" t="s">
        <v>20</v>
      </c>
      <c r="C14" s="129"/>
      <c r="D14" s="129"/>
      <c r="E14" s="7">
        <f>E15+E19+E25+E28</f>
        <v>20</v>
      </c>
      <c r="F14" s="8">
        <f>ROUND(F15+F19+F25+F28,1)</f>
        <v>20</v>
      </c>
      <c r="G14" s="9">
        <f>ROUND(G15+G19+G25+G28,1)</f>
        <v>20</v>
      </c>
      <c r="H14" s="55"/>
    </row>
    <row r="15" spans="1:11" s="11" customFormat="1" ht="33.75" customHeight="1" x14ac:dyDescent="0.25">
      <c r="A15" s="10">
        <v>1</v>
      </c>
      <c r="B15" s="129" t="s">
        <v>21</v>
      </c>
      <c r="C15" s="129"/>
      <c r="D15" s="129"/>
      <c r="E15" s="7">
        <f>5-(E16+E17+E18)</f>
        <v>5</v>
      </c>
      <c r="F15" s="8">
        <f>ROUND(5-(F16+F17+F18),1)</f>
        <v>5</v>
      </c>
      <c r="G15" s="9">
        <f>ROUND(5-(G16+G17+G18),1)</f>
        <v>5</v>
      </c>
      <c r="H15" s="10"/>
    </row>
    <row r="16" spans="1:11"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13</v>
      </c>
      <c r="G32" s="9">
        <f>ROUND(G33+G35+G37+G39+G41+G43,1)</f>
        <v>0</v>
      </c>
      <c r="H32" s="55"/>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0</v>
      </c>
      <c r="G35" s="9">
        <f>G36</f>
        <v>0</v>
      </c>
      <c r="H35" s="10"/>
    </row>
    <row r="36" spans="1:8" s="11" customFormat="1" ht="60.75" customHeight="1" x14ac:dyDescent="0.25">
      <c r="A36" s="10"/>
      <c r="B36" s="117" t="s">
        <v>108</v>
      </c>
      <c r="C36" s="118"/>
      <c r="D36" s="119"/>
      <c r="E36" s="7"/>
      <c r="F36" s="13"/>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52" customFormat="1" ht="61.5" customHeight="1" x14ac:dyDescent="0.25">
      <c r="A45" s="55" t="s">
        <v>65</v>
      </c>
      <c r="B45" s="120" t="s">
        <v>66</v>
      </c>
      <c r="C45" s="121"/>
      <c r="D45" s="122"/>
      <c r="E45" s="7">
        <v>60</v>
      </c>
      <c r="F45" s="8">
        <f>SUM(F46:F51)</f>
        <v>60</v>
      </c>
      <c r="G45" s="9">
        <f>SUM(G46:G51)</f>
        <v>0</v>
      </c>
      <c r="H45" s="55"/>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52" customFormat="1" ht="24" customHeight="1" x14ac:dyDescent="0.25">
      <c r="A52" s="55"/>
      <c r="B52" s="103" t="s">
        <v>73</v>
      </c>
      <c r="C52" s="104"/>
      <c r="D52" s="105"/>
      <c r="E52" s="21">
        <f>E14+E32+E45</f>
        <v>100</v>
      </c>
      <c r="F52" s="21">
        <f>F14+F32+F45</f>
        <v>93</v>
      </c>
      <c r="G52" s="22">
        <f>G14+G32+G45</f>
        <v>20</v>
      </c>
      <c r="H52" s="55"/>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93</v>
      </c>
      <c r="G54" s="22">
        <f>ROUND(G52-G53,1)</f>
        <v>20</v>
      </c>
      <c r="H54" s="55"/>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53" t="s">
        <v>81</v>
      </c>
      <c r="F58" s="53" t="s">
        <v>82</v>
      </c>
      <c r="G58" s="53" t="s">
        <v>83</v>
      </c>
      <c r="H58" s="53" t="s">
        <v>84</v>
      </c>
    </row>
    <row r="59" spans="1:8" ht="33.950000000000003" customHeight="1" x14ac:dyDescent="0.25">
      <c r="A59" s="93" t="s">
        <v>85</v>
      </c>
      <c r="B59" s="94"/>
      <c r="C59" s="95"/>
      <c r="D59" s="10" t="s">
        <v>86</v>
      </c>
      <c r="E59" s="12">
        <f>IF(AND(90&lt;=F54,F54&lt;100),F54,"")</f>
        <v>93</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52" customFormat="1" ht="35.25" customHeight="1" x14ac:dyDescent="0.25">
      <c r="D65" s="31"/>
      <c r="E65" s="97" t="s">
        <v>93</v>
      </c>
      <c r="F65" s="97"/>
      <c r="G65" s="97"/>
      <c r="H65" s="97"/>
    </row>
    <row r="66" spans="2:8" ht="15.6" x14ac:dyDescent="0.35">
      <c r="D66" s="32"/>
      <c r="E66" s="32"/>
      <c r="F66" s="32"/>
      <c r="G66" s="32"/>
      <c r="H66" s="32"/>
    </row>
    <row r="68" spans="2:8" x14ac:dyDescent="0.25">
      <c r="F68" s="37" t="s">
        <v>174</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3" zoomScaleNormal="100" workbookViewId="0">
      <selection activeCell="I74" sqref="I74"/>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2" customFormat="1" ht="48.75" customHeight="1" x14ac:dyDescent="0.25">
      <c r="A2" s="97" t="s">
        <v>1</v>
      </c>
      <c r="B2" s="97"/>
      <c r="C2" s="97"/>
      <c r="D2" s="97" t="s">
        <v>2</v>
      </c>
      <c r="E2" s="97"/>
      <c r="F2" s="97"/>
      <c r="G2" s="97"/>
      <c r="H2" s="97"/>
    </row>
    <row r="3" spans="1:8" s="52"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175</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115</v>
      </c>
      <c r="C9" s="132"/>
      <c r="D9" s="132"/>
      <c r="E9" s="132"/>
      <c r="F9" s="132"/>
      <c r="G9" s="132"/>
      <c r="H9" s="132"/>
    </row>
    <row r="10" spans="1:8" s="4" customFormat="1" ht="20.100000000000001" customHeight="1" x14ac:dyDescent="0.25">
      <c r="B10" s="54" t="s">
        <v>6</v>
      </c>
      <c r="C10" s="54">
        <v>11100097753</v>
      </c>
      <c r="D10" s="54"/>
      <c r="E10" s="54"/>
      <c r="F10" s="54"/>
      <c r="G10" s="54"/>
      <c r="H10" s="54"/>
    </row>
    <row r="11" spans="1:8" s="4" customFormat="1" ht="12" customHeight="1" x14ac:dyDescent="0.35">
      <c r="B11" s="54"/>
      <c r="C11" s="54"/>
    </row>
    <row r="12" spans="1:8" s="52" customFormat="1" ht="52.5" customHeight="1" x14ac:dyDescent="0.25">
      <c r="A12" s="55" t="s">
        <v>7</v>
      </c>
      <c r="B12" s="133" t="s">
        <v>8</v>
      </c>
      <c r="C12" s="133"/>
      <c r="D12" s="133"/>
      <c r="E12" s="55" t="s">
        <v>9</v>
      </c>
      <c r="F12" s="53" t="s">
        <v>10</v>
      </c>
      <c r="G12" s="53" t="s">
        <v>11</v>
      </c>
      <c r="H12" s="55" t="s">
        <v>12</v>
      </c>
    </row>
    <row r="13" spans="1:8" s="6" customFormat="1" ht="16.5" customHeight="1" x14ac:dyDescent="0.35">
      <c r="A13" s="5" t="s">
        <v>13</v>
      </c>
      <c r="B13" s="134" t="s">
        <v>14</v>
      </c>
      <c r="C13" s="135"/>
      <c r="D13" s="136"/>
      <c r="E13" s="5" t="s">
        <v>15</v>
      </c>
      <c r="F13" s="5" t="s">
        <v>16</v>
      </c>
      <c r="G13" s="5" t="s">
        <v>17</v>
      </c>
      <c r="H13" s="5" t="s">
        <v>18</v>
      </c>
    </row>
    <row r="14" spans="1:8" s="52" customFormat="1" ht="93.75" customHeight="1" x14ac:dyDescent="0.25">
      <c r="A14" s="55" t="s">
        <v>19</v>
      </c>
      <c r="B14" s="129" t="s">
        <v>20</v>
      </c>
      <c r="C14" s="129"/>
      <c r="D14" s="129"/>
      <c r="E14" s="7">
        <f>E15+E19+E25+E28</f>
        <v>20</v>
      </c>
      <c r="F14" s="8">
        <f>ROUND(F15+F19+F25+F28,1)</f>
        <v>20</v>
      </c>
      <c r="G14" s="9">
        <f>ROUND(G15+G19+G25+G28,1)</f>
        <v>20</v>
      </c>
      <c r="H14" s="55"/>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6</v>
      </c>
      <c r="G32" s="9">
        <f>ROUND(G33+G35+G37+G39+G41+G43,1)</f>
        <v>0</v>
      </c>
      <c r="H32" s="55"/>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0</v>
      </c>
      <c r="G35" s="9">
        <f>G36</f>
        <v>0</v>
      </c>
      <c r="H35" s="10"/>
    </row>
    <row r="36" spans="1:8" s="11" customFormat="1" ht="60.75" customHeight="1" x14ac:dyDescent="0.25">
      <c r="A36" s="10"/>
      <c r="B36" s="117" t="s">
        <v>108</v>
      </c>
      <c r="C36" s="118"/>
      <c r="D36" s="119"/>
      <c r="E36" s="7"/>
      <c r="F36" s="13">
        <v>0</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0</v>
      </c>
      <c r="G41" s="9">
        <f>G42</f>
        <v>0</v>
      </c>
      <c r="H41" s="10"/>
    </row>
    <row r="42" spans="1:8" s="11" customFormat="1" ht="127.5" customHeight="1" x14ac:dyDescent="0.25">
      <c r="A42" s="10"/>
      <c r="B42" s="123" t="s">
        <v>126</v>
      </c>
      <c r="C42" s="124"/>
      <c r="D42" s="125"/>
      <c r="E42" s="7"/>
      <c r="F42" s="13"/>
      <c r="G42" s="9"/>
      <c r="H42" s="10"/>
    </row>
    <row r="43" spans="1:8" s="11" customFormat="1" ht="45" customHeight="1" x14ac:dyDescent="0.25">
      <c r="A43" s="10">
        <v>10</v>
      </c>
      <c r="B43" s="120" t="s">
        <v>111</v>
      </c>
      <c r="C43" s="121"/>
      <c r="D43" s="122"/>
      <c r="E43" s="7">
        <v>5</v>
      </c>
      <c r="F43" s="8">
        <f>IF(F44&gt;5,"5",F44)</f>
        <v>1</v>
      </c>
      <c r="G43" s="9">
        <f>G44</f>
        <v>0</v>
      </c>
      <c r="H43" s="10"/>
    </row>
    <row r="44" spans="1:8" s="11" customFormat="1" ht="156.75" customHeight="1" x14ac:dyDescent="0.25">
      <c r="A44" s="10"/>
      <c r="B44" s="123" t="s">
        <v>112</v>
      </c>
      <c r="C44" s="124"/>
      <c r="D44" s="125"/>
      <c r="E44" s="7"/>
      <c r="F44" s="13">
        <v>1</v>
      </c>
      <c r="G44" s="9"/>
      <c r="H44" s="10"/>
    </row>
    <row r="45" spans="1:8" s="52" customFormat="1" ht="61.5" customHeight="1" x14ac:dyDescent="0.25">
      <c r="A45" s="55" t="s">
        <v>65</v>
      </c>
      <c r="B45" s="120" t="s">
        <v>66</v>
      </c>
      <c r="C45" s="121"/>
      <c r="D45" s="122"/>
      <c r="E45" s="7">
        <v>60</v>
      </c>
      <c r="F45" s="8">
        <f>SUM(F46:F51)</f>
        <v>50</v>
      </c>
      <c r="G45" s="9">
        <f>SUM(G46:G51)</f>
        <v>0</v>
      </c>
      <c r="H45" s="55"/>
    </row>
    <row r="46" spans="1:8" s="11" customFormat="1" ht="26.25" customHeight="1" x14ac:dyDescent="0.25">
      <c r="A46" s="10"/>
      <c r="B46" s="117" t="s">
        <v>67</v>
      </c>
      <c r="C46" s="118"/>
      <c r="D46" s="119"/>
      <c r="E46" s="12">
        <v>60</v>
      </c>
      <c r="F46" s="10"/>
      <c r="G46" s="12"/>
      <c r="H46" s="10"/>
    </row>
    <row r="47" spans="1:8" s="11" customFormat="1" ht="26.25" customHeight="1" x14ac:dyDescent="0.25">
      <c r="A47" s="10"/>
      <c r="B47" s="117" t="s">
        <v>68</v>
      </c>
      <c r="C47" s="118"/>
      <c r="D47" s="119"/>
      <c r="E47" s="12">
        <v>50</v>
      </c>
      <c r="F47" s="10">
        <v>50</v>
      </c>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52" customFormat="1" ht="24" customHeight="1" x14ac:dyDescent="0.25">
      <c r="A52" s="55"/>
      <c r="B52" s="103" t="s">
        <v>73</v>
      </c>
      <c r="C52" s="104"/>
      <c r="D52" s="105"/>
      <c r="E52" s="21">
        <f>E14+E32+E45</f>
        <v>100</v>
      </c>
      <c r="F52" s="21">
        <f>F14+F32+F45</f>
        <v>76</v>
      </c>
      <c r="G52" s="22">
        <f>G14+G32+G45</f>
        <v>20</v>
      </c>
      <c r="H52" s="55"/>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76</v>
      </c>
      <c r="G54" s="22">
        <f>ROUND(G52-G53,1)</f>
        <v>20</v>
      </c>
      <c r="H54" s="55"/>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53" t="s">
        <v>81</v>
      </c>
      <c r="F58" s="53" t="s">
        <v>82</v>
      </c>
      <c r="G58" s="53" t="s">
        <v>83</v>
      </c>
      <c r="H58" s="53"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76</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52" customFormat="1" ht="35.25" customHeight="1" x14ac:dyDescent="0.25">
      <c r="D65" s="31"/>
      <c r="E65" s="97" t="s">
        <v>93</v>
      </c>
      <c r="F65" s="97"/>
      <c r="G65" s="97"/>
      <c r="H65" s="97"/>
    </row>
    <row r="66" spans="2:8" ht="15.6" x14ac:dyDescent="0.35">
      <c r="D66" s="32"/>
      <c r="E66" s="32"/>
      <c r="F66" s="32"/>
      <c r="G66" s="32"/>
      <c r="H66" s="32"/>
    </row>
    <row r="68" spans="2:8" x14ac:dyDescent="0.25">
      <c r="F68" s="37" t="s">
        <v>176</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191</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3" zoomScaleNormal="100" workbookViewId="0">
      <selection activeCell="I74" sqref="I74"/>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9.140625" style="42" customWidth="1"/>
    <col min="6" max="6" width="10.5703125" style="42" customWidth="1"/>
    <col min="7" max="7" width="10.140625" style="42" customWidth="1"/>
    <col min="8" max="8" width="9.5703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2" customFormat="1" ht="48.75" customHeight="1" x14ac:dyDescent="0.25">
      <c r="A2" s="97" t="s">
        <v>1</v>
      </c>
      <c r="B2" s="97"/>
      <c r="C2" s="97"/>
      <c r="D2" s="97" t="s">
        <v>2</v>
      </c>
      <c r="E2" s="97"/>
      <c r="F2" s="97"/>
      <c r="G2" s="97"/>
      <c r="H2" s="97"/>
    </row>
    <row r="3" spans="1:8" s="52"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177</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115</v>
      </c>
      <c r="C9" s="132"/>
      <c r="D9" s="132"/>
      <c r="E9" s="132"/>
      <c r="F9" s="132"/>
      <c r="G9" s="132"/>
      <c r="H9" s="132"/>
    </row>
    <row r="10" spans="1:8" s="4" customFormat="1" ht="20.100000000000001" customHeight="1" x14ac:dyDescent="0.25">
      <c r="B10" s="54" t="s">
        <v>6</v>
      </c>
      <c r="C10" s="54">
        <v>11100067217</v>
      </c>
      <c r="D10" s="54"/>
      <c r="E10" s="54"/>
      <c r="F10" s="54"/>
      <c r="G10" s="54"/>
      <c r="H10" s="54"/>
    </row>
    <row r="11" spans="1:8" s="4" customFormat="1" ht="12" customHeight="1" x14ac:dyDescent="0.35">
      <c r="B11" s="54"/>
      <c r="C11" s="54"/>
    </row>
    <row r="12" spans="1:8" s="52" customFormat="1" ht="52.5" customHeight="1" x14ac:dyDescent="0.25">
      <c r="A12" s="55" t="s">
        <v>7</v>
      </c>
      <c r="B12" s="133" t="s">
        <v>8</v>
      </c>
      <c r="C12" s="133"/>
      <c r="D12" s="133"/>
      <c r="E12" s="55" t="s">
        <v>9</v>
      </c>
      <c r="F12" s="53" t="s">
        <v>10</v>
      </c>
      <c r="G12" s="53" t="s">
        <v>11</v>
      </c>
      <c r="H12" s="55" t="s">
        <v>12</v>
      </c>
    </row>
    <row r="13" spans="1:8" s="6" customFormat="1" ht="16.5" customHeight="1" x14ac:dyDescent="0.35">
      <c r="A13" s="5" t="s">
        <v>13</v>
      </c>
      <c r="B13" s="134" t="s">
        <v>14</v>
      </c>
      <c r="C13" s="135"/>
      <c r="D13" s="136"/>
      <c r="E13" s="5" t="s">
        <v>15</v>
      </c>
      <c r="F13" s="5" t="s">
        <v>16</v>
      </c>
      <c r="G13" s="5" t="s">
        <v>17</v>
      </c>
      <c r="H13" s="5" t="s">
        <v>18</v>
      </c>
    </row>
    <row r="14" spans="1:8" s="52" customFormat="1" ht="93.75" customHeight="1" x14ac:dyDescent="0.25">
      <c r="A14" s="55" t="s">
        <v>19</v>
      </c>
      <c r="B14" s="129" t="s">
        <v>20</v>
      </c>
      <c r="C14" s="129"/>
      <c r="D14" s="129"/>
      <c r="E14" s="7">
        <f>E15+E19+E25+E28</f>
        <v>20</v>
      </c>
      <c r="F14" s="8">
        <f>ROUND(F15+F19+F25+F28,1)</f>
        <v>20</v>
      </c>
      <c r="G14" s="9">
        <f>ROUND(G15+G19+G25+G28,1)</f>
        <v>20</v>
      </c>
      <c r="H14" s="55"/>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17</v>
      </c>
      <c r="G32" s="9">
        <f>ROUND(G33+G35+G37+G39+G41+G43,1)</f>
        <v>0</v>
      </c>
      <c r="H32" s="55"/>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row>
    <row r="43" spans="1:8" s="11" customFormat="1" ht="45" customHeight="1" x14ac:dyDescent="0.25">
      <c r="A43" s="10">
        <v>10</v>
      </c>
      <c r="B43" s="120" t="s">
        <v>111</v>
      </c>
      <c r="C43" s="121"/>
      <c r="D43" s="122"/>
      <c r="E43" s="7">
        <v>5</v>
      </c>
      <c r="F43" s="8">
        <f>IF(F44&gt;5,"5",F44)</f>
        <v>2</v>
      </c>
      <c r="G43" s="9">
        <f>G44</f>
        <v>0</v>
      </c>
      <c r="H43" s="10"/>
    </row>
    <row r="44" spans="1:8" s="11" customFormat="1" ht="156.75" customHeight="1" x14ac:dyDescent="0.25">
      <c r="A44" s="10"/>
      <c r="B44" s="123" t="s">
        <v>112</v>
      </c>
      <c r="C44" s="124"/>
      <c r="D44" s="125"/>
      <c r="E44" s="7"/>
      <c r="F44" s="13">
        <v>2</v>
      </c>
      <c r="G44" s="9"/>
      <c r="H44" s="10"/>
    </row>
    <row r="45" spans="1:8" s="52" customFormat="1" ht="61.5" customHeight="1" x14ac:dyDescent="0.25">
      <c r="A45" s="55" t="s">
        <v>65</v>
      </c>
      <c r="B45" s="120" t="s">
        <v>66</v>
      </c>
      <c r="C45" s="121"/>
      <c r="D45" s="122"/>
      <c r="E45" s="7">
        <v>60</v>
      </c>
      <c r="F45" s="8">
        <f>SUM(F46:F51)</f>
        <v>50</v>
      </c>
      <c r="G45" s="9">
        <f>SUM(G46:G51)</f>
        <v>0</v>
      </c>
      <c r="H45" s="55"/>
    </row>
    <row r="46" spans="1:8" s="11" customFormat="1" ht="26.25" customHeight="1" x14ac:dyDescent="0.25">
      <c r="A46" s="10"/>
      <c r="B46" s="117" t="s">
        <v>67</v>
      </c>
      <c r="C46" s="118"/>
      <c r="D46" s="119"/>
      <c r="E46" s="12">
        <v>60</v>
      </c>
      <c r="F46" s="10"/>
      <c r="G46" s="12"/>
      <c r="H46" s="10"/>
    </row>
    <row r="47" spans="1:8" s="11" customFormat="1" ht="26.25" customHeight="1" x14ac:dyDescent="0.25">
      <c r="A47" s="10"/>
      <c r="B47" s="117" t="s">
        <v>68</v>
      </c>
      <c r="C47" s="118"/>
      <c r="D47" s="119"/>
      <c r="E47" s="12">
        <v>50</v>
      </c>
      <c r="F47" s="10">
        <v>50</v>
      </c>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52" customFormat="1" ht="24" customHeight="1" x14ac:dyDescent="0.25">
      <c r="A52" s="55"/>
      <c r="B52" s="103" t="s">
        <v>73</v>
      </c>
      <c r="C52" s="104"/>
      <c r="D52" s="105"/>
      <c r="E52" s="21">
        <f>E14+E32+E45</f>
        <v>100</v>
      </c>
      <c r="F52" s="21">
        <f>F14+F32+F45</f>
        <v>87</v>
      </c>
      <c r="G52" s="22">
        <f>G14+G32+G45</f>
        <v>20</v>
      </c>
      <c r="H52" s="55"/>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87</v>
      </c>
      <c r="G54" s="22">
        <f>ROUND(G52-G53,1)</f>
        <v>20</v>
      </c>
      <c r="H54" s="55"/>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53" t="s">
        <v>81</v>
      </c>
      <c r="F58" s="53" t="s">
        <v>82</v>
      </c>
      <c r="G58" s="53" t="s">
        <v>83</v>
      </c>
      <c r="H58" s="53"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87</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52" customFormat="1" ht="35.25" customHeight="1" x14ac:dyDescent="0.25">
      <c r="D65" s="31"/>
      <c r="E65" s="97" t="s">
        <v>93</v>
      </c>
      <c r="F65" s="97"/>
      <c r="G65" s="97"/>
      <c r="H65" s="97"/>
    </row>
    <row r="66" spans="2:8" ht="15.6" x14ac:dyDescent="0.35">
      <c r="D66" s="32"/>
      <c r="E66" s="32"/>
      <c r="F66" s="32"/>
      <c r="G66" s="32"/>
      <c r="H66" s="32"/>
    </row>
    <row r="68" spans="2:8" x14ac:dyDescent="0.25">
      <c r="F68" s="37" t="s">
        <v>178</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234</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63" sqref="K63"/>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85" customFormat="1" ht="48.75" customHeight="1" x14ac:dyDescent="0.25">
      <c r="A2" s="97" t="s">
        <v>1</v>
      </c>
      <c r="B2" s="97"/>
      <c r="C2" s="97"/>
      <c r="D2" s="97" t="s">
        <v>2</v>
      </c>
      <c r="E2" s="97"/>
      <c r="F2" s="97"/>
      <c r="G2" s="97"/>
      <c r="H2" s="97"/>
    </row>
    <row r="3" spans="1:8" s="85"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179</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144</v>
      </c>
      <c r="C9" s="132"/>
      <c r="D9" s="132"/>
      <c r="E9" s="132"/>
      <c r="F9" s="132"/>
      <c r="G9" s="132"/>
      <c r="H9" s="132"/>
    </row>
    <row r="10" spans="1:8" s="4" customFormat="1" ht="20.100000000000001" customHeight="1" x14ac:dyDescent="0.25">
      <c r="B10" s="87" t="s">
        <v>134</v>
      </c>
      <c r="C10" s="44">
        <v>11100096272</v>
      </c>
      <c r="D10" s="87"/>
      <c r="E10" s="87"/>
      <c r="F10" s="87"/>
      <c r="G10" s="87"/>
      <c r="H10" s="87"/>
    </row>
    <row r="11" spans="1:8" s="4" customFormat="1" ht="12" customHeight="1" x14ac:dyDescent="0.35">
      <c r="B11" s="87"/>
      <c r="C11" s="87"/>
    </row>
    <row r="12" spans="1:8" s="85" customFormat="1" ht="52.5" customHeight="1" x14ac:dyDescent="0.25">
      <c r="A12" s="88" t="s">
        <v>7</v>
      </c>
      <c r="B12" s="133" t="s">
        <v>8</v>
      </c>
      <c r="C12" s="133"/>
      <c r="D12" s="133"/>
      <c r="E12" s="88" t="s">
        <v>9</v>
      </c>
      <c r="F12" s="86" t="s">
        <v>10</v>
      </c>
      <c r="G12" s="86" t="s">
        <v>11</v>
      </c>
      <c r="H12" s="88" t="s">
        <v>12</v>
      </c>
    </row>
    <row r="13" spans="1:8" s="6" customFormat="1" ht="16.5" customHeight="1" x14ac:dyDescent="0.35">
      <c r="A13" s="5" t="s">
        <v>13</v>
      </c>
      <c r="B13" s="134" t="s">
        <v>14</v>
      </c>
      <c r="C13" s="135"/>
      <c r="D13" s="136"/>
      <c r="E13" s="5" t="s">
        <v>15</v>
      </c>
      <c r="F13" s="5" t="s">
        <v>16</v>
      </c>
      <c r="G13" s="5" t="s">
        <v>17</v>
      </c>
      <c r="H13" s="5" t="s">
        <v>18</v>
      </c>
    </row>
    <row r="14" spans="1:8" s="85" customFormat="1" ht="93.75" customHeight="1" x14ac:dyDescent="0.25">
      <c r="A14" s="88" t="s">
        <v>19</v>
      </c>
      <c r="B14" s="129" t="s">
        <v>20</v>
      </c>
      <c r="C14" s="129"/>
      <c r="D14" s="129"/>
      <c r="E14" s="7">
        <f>E15+E19+E25+E28</f>
        <v>20</v>
      </c>
      <c r="F14" s="8">
        <f>ROUND(F15+F19+F25+F28,1)</f>
        <v>20</v>
      </c>
      <c r="G14" s="9">
        <f>ROUND(G15+G19+G25+G28,1)</f>
        <v>20</v>
      </c>
      <c r="H14" s="88"/>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85" customFormat="1" ht="27.75" customHeight="1" x14ac:dyDescent="0.25">
      <c r="A32" s="88" t="s">
        <v>50</v>
      </c>
      <c r="B32" s="126" t="s">
        <v>51</v>
      </c>
      <c r="C32" s="127"/>
      <c r="D32" s="128"/>
      <c r="E32" s="7">
        <f>E33+E35+E37+E39+E41+E43</f>
        <v>20</v>
      </c>
      <c r="F32" s="8">
        <f>ROUND(F33+F35+F37+F39+F41+F43,1)</f>
        <v>15</v>
      </c>
      <c r="G32" s="9">
        <f>ROUND(G33+G35+G37+G39+G41+G43,1)</f>
        <v>0</v>
      </c>
      <c r="H32" s="88"/>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85" customFormat="1" ht="61.5" customHeight="1" x14ac:dyDescent="0.25">
      <c r="A45" s="88" t="s">
        <v>65</v>
      </c>
      <c r="B45" s="120" t="s">
        <v>66</v>
      </c>
      <c r="C45" s="121"/>
      <c r="D45" s="122"/>
      <c r="E45" s="7">
        <v>60</v>
      </c>
      <c r="F45" s="8">
        <f>SUM(F46:F51)</f>
        <v>60</v>
      </c>
      <c r="G45" s="9">
        <f>SUM(G46:G51)</f>
        <v>0</v>
      </c>
      <c r="H45" s="88"/>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85" customFormat="1" ht="24" customHeight="1" x14ac:dyDescent="0.25">
      <c r="A52" s="88"/>
      <c r="B52" s="103" t="s">
        <v>73</v>
      </c>
      <c r="C52" s="104"/>
      <c r="D52" s="105"/>
      <c r="E52" s="21">
        <f>E14+E32+E45</f>
        <v>100</v>
      </c>
      <c r="F52" s="21">
        <f>F14+F32+F45</f>
        <v>95</v>
      </c>
      <c r="G52" s="22">
        <f>G14+G32+G45</f>
        <v>20</v>
      </c>
      <c r="H52" s="88"/>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95</v>
      </c>
      <c r="G54" s="22">
        <f>ROUND(G52-G53,1)</f>
        <v>20</v>
      </c>
      <c r="H54" s="88"/>
    </row>
    <row r="55" spans="1:8" ht="25.5" customHeight="1" x14ac:dyDescent="0.2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86" t="s">
        <v>81</v>
      </c>
      <c r="F58" s="86" t="s">
        <v>82</v>
      </c>
      <c r="G58" s="86" t="s">
        <v>83</v>
      </c>
      <c r="H58" s="86" t="s">
        <v>84</v>
      </c>
    </row>
    <row r="59" spans="1:8" ht="33.950000000000003" customHeight="1" x14ac:dyDescent="0.25">
      <c r="A59" s="93" t="s">
        <v>85</v>
      </c>
      <c r="B59" s="94"/>
      <c r="C59" s="95"/>
      <c r="D59" s="10" t="s">
        <v>86</v>
      </c>
      <c r="E59" s="12">
        <f>IF(AND(90&lt;=F54,F54&lt;100),F54,"")</f>
        <v>95</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235</v>
      </c>
      <c r="E64" s="96"/>
      <c r="F64" s="96"/>
      <c r="G64" s="96"/>
      <c r="H64" s="96"/>
    </row>
    <row r="65" spans="2:8" s="85" customFormat="1" ht="35.25" customHeight="1" x14ac:dyDescent="0.25">
      <c r="D65" s="31"/>
      <c r="E65" s="97" t="s">
        <v>93</v>
      </c>
      <c r="F65" s="97"/>
      <c r="G65" s="97"/>
      <c r="H65" s="97"/>
    </row>
    <row r="66" spans="2:8" x14ac:dyDescent="0.25">
      <c r="D66" s="32"/>
      <c r="E66" s="32"/>
      <c r="F66" s="32"/>
      <c r="G66" s="32"/>
      <c r="H66" s="32"/>
    </row>
    <row r="68" spans="2:8" x14ac:dyDescent="0.25">
      <c r="F68" s="37" t="s">
        <v>180</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8:H8"/>
    <mergeCell ref="B9:H9"/>
    <mergeCell ref="B12:D12"/>
    <mergeCell ref="B13:D13"/>
    <mergeCell ref="A2:C2"/>
    <mergeCell ref="D2:H2"/>
    <mergeCell ref="A3:B3"/>
    <mergeCell ref="A5:H5"/>
    <mergeCell ref="B7:H7"/>
    <mergeCell ref="B14:D14"/>
    <mergeCell ref="B15:D15"/>
    <mergeCell ref="B28:D28"/>
    <mergeCell ref="B17:D17"/>
    <mergeCell ref="B18:D18"/>
    <mergeCell ref="B19:D19"/>
    <mergeCell ref="B20:D20"/>
    <mergeCell ref="B21:D21"/>
    <mergeCell ref="B22:D22"/>
    <mergeCell ref="B23:D23"/>
    <mergeCell ref="B16:D16"/>
    <mergeCell ref="B24:D24"/>
    <mergeCell ref="B25:D25"/>
    <mergeCell ref="B26:D26"/>
    <mergeCell ref="B27:D27"/>
    <mergeCell ref="B29:D29"/>
    <mergeCell ref="B30:D30"/>
    <mergeCell ref="B31:D31"/>
    <mergeCell ref="B32:D32"/>
    <mergeCell ref="B33:D33"/>
    <mergeCell ref="B46:D46"/>
    <mergeCell ref="B47:D47"/>
    <mergeCell ref="B48:D48"/>
    <mergeCell ref="B49:D49"/>
    <mergeCell ref="B34:D34"/>
    <mergeCell ref="B35:D35"/>
    <mergeCell ref="B36:D36"/>
    <mergeCell ref="B37:D37"/>
    <mergeCell ref="B38:D38"/>
    <mergeCell ref="B39:D39"/>
    <mergeCell ref="B41:D41"/>
    <mergeCell ref="B42:D42"/>
    <mergeCell ref="B43:D43"/>
    <mergeCell ref="B44:D44"/>
    <mergeCell ref="B45:D45"/>
    <mergeCell ref="B40:D40"/>
    <mergeCell ref="B50:D50"/>
    <mergeCell ref="B51:D51"/>
    <mergeCell ref="D64:H64"/>
    <mergeCell ref="B53:D53"/>
    <mergeCell ref="B54:D54"/>
    <mergeCell ref="B56:D56"/>
    <mergeCell ref="A57:C58"/>
    <mergeCell ref="D57:D58"/>
    <mergeCell ref="E57:F57"/>
    <mergeCell ref="G57:H57"/>
    <mergeCell ref="B52:D52"/>
    <mergeCell ref="B71:H71"/>
    <mergeCell ref="D72:H72"/>
    <mergeCell ref="D73:H73"/>
    <mergeCell ref="A59:C59"/>
    <mergeCell ref="A60:C60"/>
    <mergeCell ref="A61:C61"/>
    <mergeCell ref="A62:C62"/>
    <mergeCell ref="E65:H65"/>
    <mergeCell ref="B70:H70"/>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3" zoomScaleNormal="100" workbookViewId="0">
      <selection activeCell="I74" sqref="I74"/>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2" customFormat="1" ht="48.75" customHeight="1" x14ac:dyDescent="0.25">
      <c r="A2" s="97" t="s">
        <v>1</v>
      </c>
      <c r="B2" s="97"/>
      <c r="C2" s="97"/>
      <c r="D2" s="97" t="s">
        <v>2</v>
      </c>
      <c r="E2" s="97"/>
      <c r="F2" s="97"/>
      <c r="G2" s="97"/>
      <c r="H2" s="97"/>
    </row>
    <row r="3" spans="1:8" s="52"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181</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144</v>
      </c>
      <c r="C9" s="132"/>
      <c r="D9" s="132"/>
      <c r="E9" s="132"/>
      <c r="F9" s="132"/>
      <c r="G9" s="132"/>
      <c r="H9" s="132"/>
    </row>
    <row r="10" spans="1:8" s="4" customFormat="1" ht="20.100000000000001" customHeight="1" x14ac:dyDescent="0.25">
      <c r="B10" s="54" t="s">
        <v>134</v>
      </c>
      <c r="C10" s="44">
        <v>11100096304</v>
      </c>
      <c r="D10" s="54"/>
      <c r="E10" s="54"/>
      <c r="F10" s="54"/>
      <c r="G10" s="54"/>
      <c r="H10" s="54"/>
    </row>
    <row r="11" spans="1:8" s="4" customFormat="1" ht="12" customHeight="1" x14ac:dyDescent="0.35">
      <c r="B11" s="54"/>
      <c r="C11" s="54"/>
    </row>
    <row r="12" spans="1:8" s="52" customFormat="1" ht="52.5" customHeight="1" x14ac:dyDescent="0.25">
      <c r="A12" s="55" t="s">
        <v>7</v>
      </c>
      <c r="B12" s="133" t="s">
        <v>8</v>
      </c>
      <c r="C12" s="133"/>
      <c r="D12" s="133"/>
      <c r="E12" s="55" t="s">
        <v>9</v>
      </c>
      <c r="F12" s="53" t="s">
        <v>10</v>
      </c>
      <c r="G12" s="53" t="s">
        <v>11</v>
      </c>
      <c r="H12" s="55" t="s">
        <v>12</v>
      </c>
    </row>
    <row r="13" spans="1:8" s="6" customFormat="1" ht="16.5" customHeight="1" x14ac:dyDescent="0.35">
      <c r="A13" s="5" t="s">
        <v>13</v>
      </c>
      <c r="B13" s="134" t="s">
        <v>14</v>
      </c>
      <c r="C13" s="135"/>
      <c r="D13" s="136"/>
      <c r="E13" s="5" t="s">
        <v>15</v>
      </c>
      <c r="F13" s="5" t="s">
        <v>16</v>
      </c>
      <c r="G13" s="5" t="s">
        <v>17</v>
      </c>
      <c r="H13" s="5" t="s">
        <v>18</v>
      </c>
    </row>
    <row r="14" spans="1:8" s="52" customFormat="1" ht="93.75" customHeight="1" x14ac:dyDescent="0.25">
      <c r="A14" s="55" t="s">
        <v>19</v>
      </c>
      <c r="B14" s="129" t="s">
        <v>20</v>
      </c>
      <c r="C14" s="129"/>
      <c r="D14" s="129"/>
      <c r="E14" s="7">
        <f>E15+E19+E25+E28</f>
        <v>20</v>
      </c>
      <c r="F14" s="8">
        <f>ROUND(F15+F19+F25+F28,1)</f>
        <v>20</v>
      </c>
      <c r="G14" s="9">
        <f>ROUND(G15+G19+G25+G28,1)</f>
        <v>20</v>
      </c>
      <c r="H14" s="55"/>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52" customFormat="1" ht="27.75" customHeight="1" x14ac:dyDescent="0.25">
      <c r="A32" s="55" t="s">
        <v>50</v>
      </c>
      <c r="B32" s="126" t="s">
        <v>51</v>
      </c>
      <c r="C32" s="127"/>
      <c r="D32" s="128"/>
      <c r="E32" s="7">
        <f>E33+E35+E37+E39+E41+E43</f>
        <v>20</v>
      </c>
      <c r="F32" s="8">
        <f>ROUND(F33+F35+F37+F39+F41+F43,1)</f>
        <v>15</v>
      </c>
      <c r="G32" s="9">
        <f>ROUND(G33+G35+G37+G39+G41+G43,1)</f>
        <v>0</v>
      </c>
      <c r="H32" s="55"/>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52" customFormat="1" ht="61.5" customHeight="1" x14ac:dyDescent="0.25">
      <c r="A45" s="55" t="s">
        <v>65</v>
      </c>
      <c r="B45" s="120" t="s">
        <v>66</v>
      </c>
      <c r="C45" s="121"/>
      <c r="D45" s="122"/>
      <c r="E45" s="7">
        <v>60</v>
      </c>
      <c r="F45" s="8">
        <f>SUM(F46:F51)</f>
        <v>50</v>
      </c>
      <c r="G45" s="9">
        <f>SUM(G46:G51)</f>
        <v>0</v>
      </c>
      <c r="H45" s="55"/>
    </row>
    <row r="46" spans="1:8" s="11" customFormat="1" ht="26.25" customHeight="1" x14ac:dyDescent="0.25">
      <c r="A46" s="10"/>
      <c r="B46" s="117" t="s">
        <v>67</v>
      </c>
      <c r="C46" s="118"/>
      <c r="D46" s="119"/>
      <c r="E46" s="12">
        <v>60</v>
      </c>
      <c r="F46" s="10"/>
      <c r="G46" s="12"/>
      <c r="H46" s="10"/>
    </row>
    <row r="47" spans="1:8" s="11" customFormat="1" ht="26.25" customHeight="1" x14ac:dyDescent="0.25">
      <c r="A47" s="10"/>
      <c r="B47" s="117" t="s">
        <v>68</v>
      </c>
      <c r="C47" s="118"/>
      <c r="D47" s="119"/>
      <c r="E47" s="12">
        <v>50</v>
      </c>
      <c r="F47" s="10">
        <v>50</v>
      </c>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52" customFormat="1" ht="24" customHeight="1" x14ac:dyDescent="0.25">
      <c r="A52" s="55"/>
      <c r="B52" s="103" t="s">
        <v>73</v>
      </c>
      <c r="C52" s="104"/>
      <c r="D52" s="105"/>
      <c r="E52" s="21">
        <f>E14+E32+E45</f>
        <v>100</v>
      </c>
      <c r="F52" s="21">
        <f>F14+F32+F45</f>
        <v>85</v>
      </c>
      <c r="G52" s="22">
        <f>G14+G32+G45</f>
        <v>20</v>
      </c>
      <c r="H52" s="55"/>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85</v>
      </c>
      <c r="G54" s="22">
        <f>ROUND(G52-G53,1)</f>
        <v>20</v>
      </c>
      <c r="H54" s="55"/>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53" t="s">
        <v>81</v>
      </c>
      <c r="F58" s="53" t="s">
        <v>82</v>
      </c>
      <c r="G58" s="53" t="s">
        <v>83</v>
      </c>
      <c r="H58" s="53"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85</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52" customFormat="1" ht="35.25" customHeight="1" x14ac:dyDescent="0.25">
      <c r="D65" s="31"/>
      <c r="E65" s="97" t="s">
        <v>93</v>
      </c>
      <c r="F65" s="97"/>
      <c r="G65" s="97"/>
      <c r="H65" s="97"/>
    </row>
    <row r="66" spans="2:8" ht="15.6" x14ac:dyDescent="0.35">
      <c r="D66" s="32"/>
      <c r="E66" s="32"/>
      <c r="F66" s="32"/>
      <c r="G66" s="32"/>
      <c r="H66" s="32"/>
    </row>
    <row r="68" spans="2:8" x14ac:dyDescent="0.25">
      <c r="F68" s="37" t="s">
        <v>182</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147</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4" zoomScale="110" zoomScaleNormal="110" workbookViewId="0">
      <selection activeCell="I74" sqref="I7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9.140625" style="42" customWidth="1"/>
    <col min="6" max="6" width="10.5703125" style="42" customWidth="1"/>
    <col min="7" max="7" width="10.140625" style="42" customWidth="1"/>
    <col min="8" max="8" width="16.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6" customFormat="1" ht="48.75" customHeight="1" x14ac:dyDescent="0.25">
      <c r="A2" s="97" t="s">
        <v>1</v>
      </c>
      <c r="B2" s="97"/>
      <c r="C2" s="97"/>
      <c r="D2" s="97" t="s">
        <v>2</v>
      </c>
      <c r="E2" s="97"/>
      <c r="F2" s="97"/>
      <c r="G2" s="97"/>
      <c r="H2" s="97"/>
    </row>
    <row r="3" spans="1:8" s="56"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188</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127</v>
      </c>
      <c r="C9" s="132"/>
      <c r="D9" s="132"/>
      <c r="E9" s="132"/>
      <c r="F9" s="132"/>
      <c r="G9" s="132"/>
      <c r="H9" s="132"/>
    </row>
    <row r="10" spans="1:8" s="4" customFormat="1" ht="20.100000000000001" customHeight="1" x14ac:dyDescent="0.25">
      <c r="B10" s="36" t="s">
        <v>189</v>
      </c>
      <c r="C10" s="36"/>
      <c r="D10" s="57"/>
      <c r="E10" s="57"/>
      <c r="F10" s="57"/>
      <c r="G10" s="57"/>
      <c r="H10" s="57"/>
    </row>
    <row r="11" spans="1:8" s="4" customFormat="1" ht="12" customHeight="1" x14ac:dyDescent="0.35">
      <c r="B11" s="57"/>
      <c r="C11" s="57"/>
    </row>
    <row r="12" spans="1:8" s="56" customFormat="1" ht="52.5" customHeight="1" x14ac:dyDescent="0.25">
      <c r="A12" s="58" t="s">
        <v>7</v>
      </c>
      <c r="B12" s="133" t="s">
        <v>8</v>
      </c>
      <c r="C12" s="133"/>
      <c r="D12" s="133"/>
      <c r="E12" s="58" t="s">
        <v>9</v>
      </c>
      <c r="F12" s="59" t="s">
        <v>10</v>
      </c>
      <c r="G12" s="59" t="s">
        <v>11</v>
      </c>
      <c r="H12" s="58" t="s">
        <v>12</v>
      </c>
    </row>
    <row r="13" spans="1:8" s="6" customFormat="1" ht="16.5" customHeight="1" x14ac:dyDescent="0.35">
      <c r="A13" s="5" t="s">
        <v>13</v>
      </c>
      <c r="B13" s="134" t="s">
        <v>14</v>
      </c>
      <c r="C13" s="135"/>
      <c r="D13" s="136"/>
      <c r="E13" s="5" t="s">
        <v>15</v>
      </c>
      <c r="F13" s="5" t="s">
        <v>16</v>
      </c>
      <c r="G13" s="5" t="s">
        <v>17</v>
      </c>
      <c r="H13" s="5" t="s">
        <v>18</v>
      </c>
    </row>
    <row r="14" spans="1:8" s="56" customFormat="1" ht="93.75" customHeight="1" x14ac:dyDescent="0.25">
      <c r="A14" s="58" t="s">
        <v>19</v>
      </c>
      <c r="B14" s="129" t="s">
        <v>20</v>
      </c>
      <c r="C14" s="129"/>
      <c r="D14" s="129"/>
      <c r="E14" s="7">
        <f>E15+E19+E25+E28</f>
        <v>20</v>
      </c>
      <c r="F14" s="8">
        <f>ROUND(F15+F19+F25+F28,1)</f>
        <v>20</v>
      </c>
      <c r="G14" s="9">
        <f>ROUND(G15+G19+G25+G28,1)</f>
        <v>20</v>
      </c>
      <c r="H14" s="58"/>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56" customFormat="1" ht="27.75" customHeight="1" x14ac:dyDescent="0.25">
      <c r="A32" s="58" t="s">
        <v>50</v>
      </c>
      <c r="B32" s="126" t="s">
        <v>51</v>
      </c>
      <c r="C32" s="127"/>
      <c r="D32" s="128"/>
      <c r="E32" s="7">
        <f>E33+E35+E37+E39+E41+E43</f>
        <v>20</v>
      </c>
      <c r="F32" s="8">
        <f>ROUND(F33+F35+F37+F39+F41+F43,1)</f>
        <v>6</v>
      </c>
      <c r="G32" s="9">
        <f>ROUND(G33+G35+G37+G39+G41+G43,1)</f>
        <v>0</v>
      </c>
      <c r="H32" s="58"/>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1</v>
      </c>
      <c r="G35" s="9">
        <f>G36</f>
        <v>0</v>
      </c>
      <c r="H35" s="10"/>
    </row>
    <row r="36" spans="1:8" s="11" customFormat="1" ht="60.75" customHeight="1" x14ac:dyDescent="0.25">
      <c r="A36" s="10"/>
      <c r="B36" s="117" t="s">
        <v>108</v>
      </c>
      <c r="C36" s="118"/>
      <c r="D36" s="119"/>
      <c r="E36" s="7"/>
      <c r="F36" s="13">
        <v>1</v>
      </c>
      <c r="G36" s="9"/>
      <c r="H36" s="10" t="s">
        <v>129</v>
      </c>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0</v>
      </c>
      <c r="G41" s="9">
        <f>G42</f>
        <v>0</v>
      </c>
      <c r="H41" s="10"/>
    </row>
    <row r="42" spans="1:8" s="11" customFormat="1" ht="127.5" customHeight="1" x14ac:dyDescent="0.25">
      <c r="A42" s="10"/>
      <c r="B42" s="123" t="s">
        <v>126</v>
      </c>
      <c r="C42" s="124"/>
      <c r="D42" s="125"/>
      <c r="E42" s="7"/>
      <c r="F42" s="13">
        <v>5</v>
      </c>
      <c r="G42" s="9"/>
      <c r="H42" s="10" t="s">
        <v>130</v>
      </c>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56" customFormat="1" ht="61.5" customHeight="1" x14ac:dyDescent="0.25">
      <c r="A45" s="58" t="s">
        <v>65</v>
      </c>
      <c r="B45" s="120" t="s">
        <v>66</v>
      </c>
      <c r="C45" s="121"/>
      <c r="D45" s="122"/>
      <c r="E45" s="7">
        <v>60</v>
      </c>
      <c r="F45" s="8">
        <f>SUM(F46:F51)</f>
        <v>60</v>
      </c>
      <c r="G45" s="9">
        <f>SUM(G46:G51)</f>
        <v>0</v>
      </c>
      <c r="H45" s="58"/>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56" customFormat="1" ht="24" customHeight="1" x14ac:dyDescent="0.25">
      <c r="A52" s="58"/>
      <c r="B52" s="103" t="s">
        <v>73</v>
      </c>
      <c r="C52" s="104"/>
      <c r="D52" s="105"/>
      <c r="E52" s="21">
        <f>E14+E32+E45</f>
        <v>100</v>
      </c>
      <c r="F52" s="21">
        <f>F14+F32+F45</f>
        <v>86</v>
      </c>
      <c r="G52" s="22">
        <f>G14+G32+G45</f>
        <v>20</v>
      </c>
      <c r="H52" s="58"/>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86</v>
      </c>
      <c r="G54" s="22">
        <f>ROUND(G52-G53,1)</f>
        <v>20</v>
      </c>
      <c r="H54" s="58"/>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59" t="s">
        <v>81</v>
      </c>
      <c r="F58" s="59" t="s">
        <v>82</v>
      </c>
      <c r="G58" s="59" t="s">
        <v>83</v>
      </c>
      <c r="H58" s="59"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86</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226</v>
      </c>
      <c r="E64" s="96"/>
      <c r="F64" s="96"/>
      <c r="G64" s="96"/>
      <c r="H64" s="96"/>
    </row>
    <row r="65" spans="2:8" s="56" customFormat="1" ht="35.25" customHeight="1" x14ac:dyDescent="0.25">
      <c r="D65" s="31"/>
      <c r="E65" s="97" t="s">
        <v>93</v>
      </c>
      <c r="F65" s="97"/>
      <c r="G65" s="97"/>
      <c r="H65" s="97"/>
    </row>
    <row r="66" spans="2:8" ht="15.6" x14ac:dyDescent="0.35">
      <c r="D66" s="32"/>
      <c r="E66" s="32"/>
      <c r="F66" s="32"/>
      <c r="G66" s="32"/>
      <c r="H66" s="32"/>
    </row>
    <row r="68" spans="2:8" x14ac:dyDescent="0.25">
      <c r="F68" s="37" t="s">
        <v>190</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227</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3" zoomScaleNormal="100" workbookViewId="0">
      <selection activeCell="I74" sqref="I7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81" customFormat="1" ht="48.75" customHeight="1" x14ac:dyDescent="0.25">
      <c r="A2" s="97" t="s">
        <v>1</v>
      </c>
      <c r="B2" s="97"/>
      <c r="C2" s="97"/>
      <c r="D2" s="97" t="s">
        <v>2</v>
      </c>
      <c r="E2" s="97"/>
      <c r="F2" s="97"/>
      <c r="G2" s="97"/>
      <c r="H2" s="97"/>
    </row>
    <row r="3" spans="1:8" s="81"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137</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138</v>
      </c>
      <c r="C9" s="132"/>
      <c r="D9" s="132"/>
      <c r="E9" s="132"/>
      <c r="F9" s="132"/>
      <c r="G9" s="132"/>
      <c r="H9" s="132"/>
    </row>
    <row r="10" spans="1:8" s="4" customFormat="1" ht="20.100000000000001" customHeight="1" x14ac:dyDescent="0.25">
      <c r="B10" s="36" t="s">
        <v>139</v>
      </c>
      <c r="C10" s="82"/>
      <c r="D10" s="82"/>
      <c r="E10" s="82"/>
      <c r="F10" s="82"/>
      <c r="G10" s="82"/>
      <c r="H10" s="82"/>
    </row>
    <row r="11" spans="1:8" s="4" customFormat="1" ht="12" customHeight="1" x14ac:dyDescent="0.35">
      <c r="B11" s="82"/>
      <c r="C11" s="82"/>
    </row>
    <row r="12" spans="1:8" s="81" customFormat="1" ht="52.5" customHeight="1" x14ac:dyDescent="0.25">
      <c r="A12" s="83" t="s">
        <v>7</v>
      </c>
      <c r="B12" s="133" t="s">
        <v>8</v>
      </c>
      <c r="C12" s="133"/>
      <c r="D12" s="133"/>
      <c r="E12" s="83" t="s">
        <v>9</v>
      </c>
      <c r="F12" s="84" t="s">
        <v>10</v>
      </c>
      <c r="G12" s="84" t="s">
        <v>11</v>
      </c>
      <c r="H12" s="83" t="s">
        <v>12</v>
      </c>
    </row>
    <row r="13" spans="1:8" s="6" customFormat="1" ht="16.5" customHeight="1" x14ac:dyDescent="0.35">
      <c r="A13" s="5" t="s">
        <v>13</v>
      </c>
      <c r="B13" s="134" t="s">
        <v>14</v>
      </c>
      <c r="C13" s="135"/>
      <c r="D13" s="136"/>
      <c r="E13" s="5" t="s">
        <v>15</v>
      </c>
      <c r="F13" s="5" t="s">
        <v>16</v>
      </c>
      <c r="G13" s="5" t="s">
        <v>17</v>
      </c>
      <c r="H13" s="5" t="s">
        <v>18</v>
      </c>
    </row>
    <row r="14" spans="1:8" s="81" customFormat="1" ht="93.75" customHeight="1" x14ac:dyDescent="0.25">
      <c r="A14" s="83" t="s">
        <v>19</v>
      </c>
      <c r="B14" s="129" t="s">
        <v>20</v>
      </c>
      <c r="C14" s="129"/>
      <c r="D14" s="129"/>
      <c r="E14" s="7">
        <f>E15+E19+E25+E28</f>
        <v>20</v>
      </c>
      <c r="F14" s="8">
        <f>ROUND(F15+F19+F25+F28,1)</f>
        <v>20</v>
      </c>
      <c r="G14" s="9">
        <f>ROUND(G15+G19+G25+G28,1)</f>
        <v>20</v>
      </c>
      <c r="H14" s="83"/>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81" customFormat="1" ht="27.75" customHeight="1" x14ac:dyDescent="0.25">
      <c r="A32" s="83" t="s">
        <v>50</v>
      </c>
      <c r="B32" s="126" t="s">
        <v>51</v>
      </c>
      <c r="C32" s="127"/>
      <c r="D32" s="128"/>
      <c r="E32" s="7">
        <f>E33+E35+E37+E39+E41+E43</f>
        <v>20</v>
      </c>
      <c r="F32" s="8">
        <f>ROUND(F33+F35+F37+F39+F41+F43,1)</f>
        <v>13</v>
      </c>
      <c r="G32" s="9">
        <f>ROUND(G33+G35+G37+G39+G41+G43,1)</f>
        <v>0</v>
      </c>
      <c r="H32" s="83"/>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0</v>
      </c>
      <c r="G35" s="9">
        <f>G36</f>
        <v>0</v>
      </c>
      <c r="H35" s="10"/>
    </row>
    <row r="36" spans="1:8" s="11" customFormat="1" ht="60.75" customHeight="1" x14ac:dyDescent="0.25">
      <c r="A36" s="10"/>
      <c r="B36" s="117" t="s">
        <v>108</v>
      </c>
      <c r="C36" s="118"/>
      <c r="D36" s="119"/>
      <c r="E36" s="7"/>
      <c r="F36" s="13"/>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81" customFormat="1" ht="61.5" customHeight="1" x14ac:dyDescent="0.25">
      <c r="A45" s="83" t="s">
        <v>65</v>
      </c>
      <c r="B45" s="120" t="s">
        <v>66</v>
      </c>
      <c r="C45" s="121"/>
      <c r="D45" s="122"/>
      <c r="E45" s="7">
        <v>60</v>
      </c>
      <c r="F45" s="8">
        <f>SUM(F46:F51)</f>
        <v>60</v>
      </c>
      <c r="G45" s="9">
        <f>SUM(G46:G51)</f>
        <v>0</v>
      </c>
      <c r="H45" s="83"/>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81" customFormat="1" ht="24" customHeight="1" x14ac:dyDescent="0.25">
      <c r="A52" s="83"/>
      <c r="B52" s="103" t="s">
        <v>73</v>
      </c>
      <c r="C52" s="104"/>
      <c r="D52" s="105"/>
      <c r="E52" s="21">
        <f>E14+E32+E45</f>
        <v>100</v>
      </c>
      <c r="F52" s="21">
        <f>F14+F32+F45</f>
        <v>93</v>
      </c>
      <c r="G52" s="22">
        <f>G14+G32+G45</f>
        <v>20</v>
      </c>
      <c r="H52" s="83"/>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93</v>
      </c>
      <c r="G54" s="22">
        <f>ROUND(G52-G53,1)</f>
        <v>20</v>
      </c>
      <c r="H54" s="83"/>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84" t="s">
        <v>81</v>
      </c>
      <c r="F58" s="84" t="s">
        <v>82</v>
      </c>
      <c r="G58" s="84" t="s">
        <v>83</v>
      </c>
      <c r="H58" s="84" t="s">
        <v>84</v>
      </c>
    </row>
    <row r="59" spans="1:8" ht="33.950000000000003" customHeight="1" x14ac:dyDescent="0.25">
      <c r="A59" s="93" t="s">
        <v>85</v>
      </c>
      <c r="B59" s="94"/>
      <c r="C59" s="95"/>
      <c r="D59" s="10" t="s">
        <v>86</v>
      </c>
      <c r="E59" s="12">
        <f>IF(AND(90&lt;=F54,F54&lt;100),F54,"")</f>
        <v>93</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81" customFormat="1" ht="35.25" customHeight="1" x14ac:dyDescent="0.25">
      <c r="D65" s="31"/>
      <c r="E65" s="97" t="s">
        <v>93</v>
      </c>
      <c r="F65" s="97"/>
      <c r="G65" s="97"/>
      <c r="H65" s="97"/>
    </row>
    <row r="66" spans="2:8" ht="15.6" x14ac:dyDescent="0.35">
      <c r="D66" s="32"/>
      <c r="E66" s="32"/>
      <c r="F66" s="32"/>
      <c r="G66" s="32"/>
      <c r="H66" s="32"/>
    </row>
    <row r="68" spans="2:8" x14ac:dyDescent="0.25">
      <c r="F68" s="37" t="s">
        <v>154</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D65" sqref="D65"/>
    </sheetView>
  </sheetViews>
  <sheetFormatPr defaultRowHeight="15.75" x14ac:dyDescent="0.25"/>
  <cols>
    <col min="1" max="1" width="5.42578125" style="42" bestFit="1" customWidth="1"/>
    <col min="2" max="2" width="22" style="1" customWidth="1"/>
    <col min="3" max="3" width="13.140625" style="42" customWidth="1"/>
    <col min="4" max="4" width="13.8554687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2" style="42" customWidth="1"/>
    <col min="259" max="259" width="13.140625" style="42" customWidth="1"/>
    <col min="260" max="260" width="13.8554687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2" style="42" customWidth="1"/>
    <col min="515" max="515" width="13.140625" style="42" customWidth="1"/>
    <col min="516" max="516" width="13.8554687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2" style="42" customWidth="1"/>
    <col min="771" max="771" width="13.140625" style="42" customWidth="1"/>
    <col min="772" max="772" width="13.8554687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2" style="42" customWidth="1"/>
    <col min="1027" max="1027" width="13.140625" style="42" customWidth="1"/>
    <col min="1028" max="1028" width="13.8554687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2" style="42" customWidth="1"/>
    <col min="1283" max="1283" width="13.140625" style="42" customWidth="1"/>
    <col min="1284" max="1284" width="13.8554687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2" style="42" customWidth="1"/>
    <col min="1539" max="1539" width="13.140625" style="42" customWidth="1"/>
    <col min="1540" max="1540" width="13.8554687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2" style="42" customWidth="1"/>
    <col min="1795" max="1795" width="13.140625" style="42" customWidth="1"/>
    <col min="1796" max="1796" width="13.8554687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2" style="42" customWidth="1"/>
    <col min="2051" max="2051" width="13.140625" style="42" customWidth="1"/>
    <col min="2052" max="2052" width="13.8554687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2" style="42" customWidth="1"/>
    <col min="2307" max="2307" width="13.140625" style="42" customWidth="1"/>
    <col min="2308" max="2308" width="13.8554687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2" style="42" customWidth="1"/>
    <col min="2563" max="2563" width="13.140625" style="42" customWidth="1"/>
    <col min="2564" max="2564" width="13.8554687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2" style="42" customWidth="1"/>
    <col min="2819" max="2819" width="13.140625" style="42" customWidth="1"/>
    <col min="2820" max="2820" width="13.8554687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2" style="42" customWidth="1"/>
    <col min="3075" max="3075" width="13.140625" style="42" customWidth="1"/>
    <col min="3076" max="3076" width="13.8554687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2" style="42" customWidth="1"/>
    <col min="3331" max="3331" width="13.140625" style="42" customWidth="1"/>
    <col min="3332" max="3332" width="13.8554687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2" style="42" customWidth="1"/>
    <col min="3587" max="3587" width="13.140625" style="42" customWidth="1"/>
    <col min="3588" max="3588" width="13.8554687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2" style="42" customWidth="1"/>
    <col min="3843" max="3843" width="13.140625" style="42" customWidth="1"/>
    <col min="3844" max="3844" width="13.8554687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2" style="42" customWidth="1"/>
    <col min="4099" max="4099" width="13.140625" style="42" customWidth="1"/>
    <col min="4100" max="4100" width="13.8554687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2" style="42" customWidth="1"/>
    <col min="4355" max="4355" width="13.140625" style="42" customWidth="1"/>
    <col min="4356" max="4356" width="13.8554687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2" style="42" customWidth="1"/>
    <col min="4611" max="4611" width="13.140625" style="42" customWidth="1"/>
    <col min="4612" max="4612" width="13.8554687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2" style="42" customWidth="1"/>
    <col min="4867" max="4867" width="13.140625" style="42" customWidth="1"/>
    <col min="4868" max="4868" width="13.8554687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2" style="42" customWidth="1"/>
    <col min="5123" max="5123" width="13.140625" style="42" customWidth="1"/>
    <col min="5124" max="5124" width="13.8554687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2" style="42" customWidth="1"/>
    <col min="5379" max="5379" width="13.140625" style="42" customWidth="1"/>
    <col min="5380" max="5380" width="13.8554687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2" style="42" customWidth="1"/>
    <col min="5635" max="5635" width="13.140625" style="42" customWidth="1"/>
    <col min="5636" max="5636" width="13.8554687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2" style="42" customWidth="1"/>
    <col min="5891" max="5891" width="13.140625" style="42" customWidth="1"/>
    <col min="5892" max="5892" width="13.8554687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2" style="42" customWidth="1"/>
    <col min="6147" max="6147" width="13.140625" style="42" customWidth="1"/>
    <col min="6148" max="6148" width="13.8554687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2" style="42" customWidth="1"/>
    <col min="6403" max="6403" width="13.140625" style="42" customWidth="1"/>
    <col min="6404" max="6404" width="13.8554687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2" style="42" customWidth="1"/>
    <col min="6659" max="6659" width="13.140625" style="42" customWidth="1"/>
    <col min="6660" max="6660" width="13.8554687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2" style="42" customWidth="1"/>
    <col min="6915" max="6915" width="13.140625" style="42" customWidth="1"/>
    <col min="6916" max="6916" width="13.8554687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2" style="42" customWidth="1"/>
    <col min="7171" max="7171" width="13.140625" style="42" customWidth="1"/>
    <col min="7172" max="7172" width="13.8554687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2" style="42" customWidth="1"/>
    <col min="7427" max="7427" width="13.140625" style="42" customWidth="1"/>
    <col min="7428" max="7428" width="13.8554687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2" style="42" customWidth="1"/>
    <col min="7683" max="7683" width="13.140625" style="42" customWidth="1"/>
    <col min="7684" max="7684" width="13.8554687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2" style="42" customWidth="1"/>
    <col min="7939" max="7939" width="13.140625" style="42" customWidth="1"/>
    <col min="7940" max="7940" width="13.8554687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2" style="42" customWidth="1"/>
    <col min="8195" max="8195" width="13.140625" style="42" customWidth="1"/>
    <col min="8196" max="8196" width="13.8554687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2" style="42" customWidth="1"/>
    <col min="8451" max="8451" width="13.140625" style="42" customWidth="1"/>
    <col min="8452" max="8452" width="13.8554687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2" style="42" customWidth="1"/>
    <col min="8707" max="8707" width="13.140625" style="42" customWidth="1"/>
    <col min="8708" max="8708" width="13.8554687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2" style="42" customWidth="1"/>
    <col min="8963" max="8963" width="13.140625" style="42" customWidth="1"/>
    <col min="8964" max="8964" width="13.8554687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2" style="42" customWidth="1"/>
    <col min="9219" max="9219" width="13.140625" style="42" customWidth="1"/>
    <col min="9220" max="9220" width="13.8554687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2" style="42" customWidth="1"/>
    <col min="9475" max="9475" width="13.140625" style="42" customWidth="1"/>
    <col min="9476" max="9476" width="13.8554687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2" style="42" customWidth="1"/>
    <col min="9731" max="9731" width="13.140625" style="42" customWidth="1"/>
    <col min="9732" max="9732" width="13.8554687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2" style="42" customWidth="1"/>
    <col min="9987" max="9987" width="13.140625" style="42" customWidth="1"/>
    <col min="9988" max="9988" width="13.8554687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2" style="42" customWidth="1"/>
    <col min="10243" max="10243" width="13.140625" style="42" customWidth="1"/>
    <col min="10244" max="10244" width="13.8554687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2" style="42" customWidth="1"/>
    <col min="10499" max="10499" width="13.140625" style="42" customWidth="1"/>
    <col min="10500" max="10500" width="13.8554687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2" style="42" customWidth="1"/>
    <col min="10755" max="10755" width="13.140625" style="42" customWidth="1"/>
    <col min="10756" max="10756" width="13.8554687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2" style="42" customWidth="1"/>
    <col min="11011" max="11011" width="13.140625" style="42" customWidth="1"/>
    <col min="11012" max="11012" width="13.8554687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2" style="42" customWidth="1"/>
    <col min="11267" max="11267" width="13.140625" style="42" customWidth="1"/>
    <col min="11268" max="11268" width="13.8554687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2" style="42" customWidth="1"/>
    <col min="11523" max="11523" width="13.140625" style="42" customWidth="1"/>
    <col min="11524" max="11524" width="13.8554687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2" style="42" customWidth="1"/>
    <col min="11779" max="11779" width="13.140625" style="42" customWidth="1"/>
    <col min="11780" max="11780" width="13.8554687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2" style="42" customWidth="1"/>
    <col min="12035" max="12035" width="13.140625" style="42" customWidth="1"/>
    <col min="12036" max="12036" width="13.8554687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2" style="42" customWidth="1"/>
    <col min="12291" max="12291" width="13.140625" style="42" customWidth="1"/>
    <col min="12292" max="12292" width="13.8554687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2" style="42" customWidth="1"/>
    <col min="12547" max="12547" width="13.140625" style="42" customWidth="1"/>
    <col min="12548" max="12548" width="13.8554687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2" style="42" customWidth="1"/>
    <col min="12803" max="12803" width="13.140625" style="42" customWidth="1"/>
    <col min="12804" max="12804" width="13.8554687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2" style="42" customWidth="1"/>
    <col min="13059" max="13059" width="13.140625" style="42" customWidth="1"/>
    <col min="13060" max="13060" width="13.8554687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2" style="42" customWidth="1"/>
    <col min="13315" max="13315" width="13.140625" style="42" customWidth="1"/>
    <col min="13316" max="13316" width="13.8554687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2" style="42" customWidth="1"/>
    <col min="13571" max="13571" width="13.140625" style="42" customWidth="1"/>
    <col min="13572" max="13572" width="13.8554687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2" style="42" customWidth="1"/>
    <col min="13827" max="13827" width="13.140625" style="42" customWidth="1"/>
    <col min="13828" max="13828" width="13.8554687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2" style="42" customWidth="1"/>
    <col min="14083" max="14083" width="13.140625" style="42" customWidth="1"/>
    <col min="14084" max="14084" width="13.8554687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2" style="42" customWidth="1"/>
    <col min="14339" max="14339" width="13.140625" style="42" customWidth="1"/>
    <col min="14340" max="14340" width="13.8554687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2" style="42" customWidth="1"/>
    <col min="14595" max="14595" width="13.140625" style="42" customWidth="1"/>
    <col min="14596" max="14596" width="13.8554687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2" style="42" customWidth="1"/>
    <col min="14851" max="14851" width="13.140625" style="42" customWidth="1"/>
    <col min="14852" max="14852" width="13.8554687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2" style="42" customWidth="1"/>
    <col min="15107" max="15107" width="13.140625" style="42" customWidth="1"/>
    <col min="15108" max="15108" width="13.8554687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2" style="42" customWidth="1"/>
    <col min="15363" max="15363" width="13.140625" style="42" customWidth="1"/>
    <col min="15364" max="15364" width="13.8554687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2" style="42" customWidth="1"/>
    <col min="15619" max="15619" width="13.140625" style="42" customWidth="1"/>
    <col min="15620" max="15620" width="13.8554687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2" style="42" customWidth="1"/>
    <col min="15875" max="15875" width="13.140625" style="42" customWidth="1"/>
    <col min="15876" max="15876" width="13.8554687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2" style="42" customWidth="1"/>
    <col min="16131" max="16131" width="13.140625" style="42" customWidth="1"/>
    <col min="16132" max="16132" width="13.8554687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81" customFormat="1" ht="48.75" customHeight="1" x14ac:dyDescent="0.25">
      <c r="A2" s="97" t="s">
        <v>1</v>
      </c>
      <c r="B2" s="97"/>
      <c r="C2" s="97"/>
      <c r="D2" s="97" t="s">
        <v>2</v>
      </c>
      <c r="E2" s="97"/>
      <c r="F2" s="97"/>
      <c r="G2" s="97"/>
      <c r="H2" s="97"/>
    </row>
    <row r="3" spans="1:8" s="81"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141</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115</v>
      </c>
      <c r="C9" s="132"/>
      <c r="D9" s="132"/>
      <c r="E9" s="132"/>
      <c r="F9" s="132"/>
      <c r="G9" s="132"/>
      <c r="H9" s="132"/>
    </row>
    <row r="10" spans="1:8" s="4" customFormat="1" ht="20.100000000000001" customHeight="1" x14ac:dyDescent="0.25">
      <c r="B10" s="82" t="s">
        <v>6</v>
      </c>
      <c r="C10" s="46" t="s">
        <v>142</v>
      </c>
      <c r="D10" s="82"/>
      <c r="E10" s="82"/>
      <c r="F10" s="82"/>
      <c r="G10" s="82"/>
      <c r="H10" s="82"/>
    </row>
    <row r="11" spans="1:8" s="4" customFormat="1" ht="12" customHeight="1" x14ac:dyDescent="0.35">
      <c r="B11" s="82"/>
      <c r="C11" s="82"/>
    </row>
    <row r="12" spans="1:8" s="81" customFormat="1" ht="52.5" customHeight="1" x14ac:dyDescent="0.25">
      <c r="A12" s="83" t="s">
        <v>7</v>
      </c>
      <c r="B12" s="133" t="s">
        <v>8</v>
      </c>
      <c r="C12" s="133"/>
      <c r="D12" s="133"/>
      <c r="E12" s="83" t="s">
        <v>9</v>
      </c>
      <c r="F12" s="84" t="s">
        <v>10</v>
      </c>
      <c r="G12" s="84" t="s">
        <v>11</v>
      </c>
      <c r="H12" s="83" t="s">
        <v>12</v>
      </c>
    </row>
    <row r="13" spans="1:8" s="6" customFormat="1" ht="16.5" customHeight="1" x14ac:dyDescent="0.35">
      <c r="A13" s="5" t="s">
        <v>13</v>
      </c>
      <c r="B13" s="134" t="s">
        <v>14</v>
      </c>
      <c r="C13" s="135"/>
      <c r="D13" s="136"/>
      <c r="E13" s="5" t="s">
        <v>15</v>
      </c>
      <c r="F13" s="5" t="s">
        <v>16</v>
      </c>
      <c r="G13" s="5" t="s">
        <v>17</v>
      </c>
      <c r="H13" s="5" t="s">
        <v>18</v>
      </c>
    </row>
    <row r="14" spans="1:8" s="81" customFormat="1" ht="93.75" customHeight="1" x14ac:dyDescent="0.25">
      <c r="A14" s="83" t="s">
        <v>19</v>
      </c>
      <c r="B14" s="129" t="s">
        <v>20</v>
      </c>
      <c r="C14" s="129"/>
      <c r="D14" s="129"/>
      <c r="E14" s="7">
        <f>E15+E19+E25+E28</f>
        <v>20</v>
      </c>
      <c r="F14" s="8">
        <f>ROUND(F15+F19+F25+F28,1)</f>
        <v>20</v>
      </c>
      <c r="G14" s="9">
        <f>ROUND(G15+G19+G25+G28,1)</f>
        <v>20</v>
      </c>
      <c r="H14" s="83"/>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81" customFormat="1" ht="27.75" customHeight="1" x14ac:dyDescent="0.25">
      <c r="A32" s="83" t="s">
        <v>50</v>
      </c>
      <c r="B32" s="126" t="s">
        <v>51</v>
      </c>
      <c r="C32" s="127"/>
      <c r="D32" s="128"/>
      <c r="E32" s="7">
        <f>E33+E35+E37+E39+E41+E43</f>
        <v>20</v>
      </c>
      <c r="F32" s="8">
        <f>ROUND(F33+F35+F37+F39+F41+F43,1)</f>
        <v>9</v>
      </c>
      <c r="G32" s="9">
        <f>ROUND(G33+G35+G37+G39+G41+G43,1)</f>
        <v>0</v>
      </c>
      <c r="H32" s="83"/>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38" t="s">
        <v>125</v>
      </c>
      <c r="C41" s="139"/>
      <c r="D41" s="140"/>
      <c r="E41" s="7">
        <v>8</v>
      </c>
      <c r="F41" s="8" t="str">
        <f>IF(F42&gt;=8,"8",IF(F42&lt;8,"0"))</f>
        <v>0</v>
      </c>
      <c r="G41" s="9">
        <f>G42</f>
        <v>0</v>
      </c>
      <c r="H41" s="10"/>
    </row>
    <row r="42" spans="1:8" s="11" customFormat="1" ht="127.5" customHeight="1" x14ac:dyDescent="0.25">
      <c r="A42" s="10"/>
      <c r="B42" s="123" t="s">
        <v>126</v>
      </c>
      <c r="C42" s="124"/>
      <c r="D42" s="125"/>
      <c r="E42" s="7"/>
      <c r="F42" s="13"/>
      <c r="G42" s="9"/>
      <c r="H42" s="10"/>
    </row>
    <row r="43" spans="1:8" s="11" customFormat="1" ht="45" customHeight="1" x14ac:dyDescent="0.25">
      <c r="A43" s="10">
        <v>10</v>
      </c>
      <c r="B43" s="120" t="s">
        <v>111</v>
      </c>
      <c r="C43" s="121"/>
      <c r="D43" s="122"/>
      <c r="E43" s="7">
        <v>5</v>
      </c>
      <c r="F43" s="8">
        <f>IF(F44&gt;5,"5",F44)</f>
        <v>2</v>
      </c>
      <c r="G43" s="9">
        <f>G44</f>
        <v>0</v>
      </c>
      <c r="H43" s="10"/>
    </row>
    <row r="44" spans="1:8" s="11" customFormat="1" ht="156.75" customHeight="1" x14ac:dyDescent="0.25">
      <c r="A44" s="10"/>
      <c r="B44" s="123" t="s">
        <v>112</v>
      </c>
      <c r="C44" s="124"/>
      <c r="D44" s="125"/>
      <c r="E44" s="7"/>
      <c r="F44" s="13">
        <v>2</v>
      </c>
      <c r="G44" s="9"/>
      <c r="H44" s="10"/>
    </row>
    <row r="45" spans="1:8" s="81" customFormat="1" ht="61.5" customHeight="1" x14ac:dyDescent="0.25">
      <c r="A45" s="83" t="s">
        <v>65</v>
      </c>
      <c r="B45" s="120" t="s">
        <v>66</v>
      </c>
      <c r="C45" s="121"/>
      <c r="D45" s="122"/>
      <c r="E45" s="7">
        <v>60</v>
      </c>
      <c r="F45" s="8">
        <f>SUM(F46:F51)</f>
        <v>50</v>
      </c>
      <c r="G45" s="9">
        <f>SUM(G46:G51)</f>
        <v>0</v>
      </c>
      <c r="H45" s="83"/>
    </row>
    <row r="46" spans="1:8" s="11" customFormat="1" ht="26.25" customHeight="1" x14ac:dyDescent="0.25">
      <c r="A46" s="10"/>
      <c r="B46" s="117" t="s">
        <v>67</v>
      </c>
      <c r="C46" s="118"/>
      <c r="D46" s="119"/>
      <c r="E46" s="12">
        <v>60</v>
      </c>
      <c r="F46" s="10"/>
      <c r="G46" s="12"/>
      <c r="H46" s="10"/>
    </row>
    <row r="47" spans="1:8" s="11" customFormat="1" ht="26.25" customHeight="1" x14ac:dyDescent="0.25">
      <c r="A47" s="10"/>
      <c r="B47" s="117" t="s">
        <v>68</v>
      </c>
      <c r="C47" s="118"/>
      <c r="D47" s="119"/>
      <c r="E47" s="12">
        <v>50</v>
      </c>
      <c r="F47" s="10">
        <v>50</v>
      </c>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81" customFormat="1" ht="24" customHeight="1" x14ac:dyDescent="0.25">
      <c r="A52" s="83"/>
      <c r="B52" s="103" t="s">
        <v>73</v>
      </c>
      <c r="C52" s="104"/>
      <c r="D52" s="105"/>
      <c r="E52" s="21">
        <f>E14+E32+E45</f>
        <v>100</v>
      </c>
      <c r="F52" s="21">
        <f>F14+F32+F45</f>
        <v>79</v>
      </c>
      <c r="G52" s="22">
        <f>G14+G32+G45</f>
        <v>20</v>
      </c>
      <c r="H52" s="83"/>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79</v>
      </c>
      <c r="G54" s="22">
        <f>ROUND(G52-G53,1)</f>
        <v>20</v>
      </c>
      <c r="H54" s="83"/>
    </row>
    <row r="55" spans="1:8" ht="25.5" customHeight="1" x14ac:dyDescent="0.2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84" t="s">
        <v>81</v>
      </c>
      <c r="F58" s="84" t="s">
        <v>82</v>
      </c>
      <c r="G58" s="84" t="s">
        <v>83</v>
      </c>
      <c r="H58" s="84"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79</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81" customFormat="1" ht="35.25" customHeight="1" x14ac:dyDescent="0.25">
      <c r="D65" s="31"/>
      <c r="E65" s="97" t="s">
        <v>93</v>
      </c>
      <c r="F65" s="97"/>
      <c r="G65" s="97"/>
      <c r="H65" s="97"/>
    </row>
    <row r="66" spans="2:8" x14ac:dyDescent="0.25">
      <c r="D66" s="32"/>
      <c r="E66" s="32"/>
      <c r="F66" s="32"/>
      <c r="G66" s="32"/>
      <c r="H66" s="32"/>
    </row>
    <row r="68" spans="2:8" x14ac:dyDescent="0.25">
      <c r="F68" s="37" t="s">
        <v>156</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3" zoomScaleNormal="100" workbookViewId="0">
      <selection activeCell="B13" sqref="B13:D13"/>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81" customFormat="1" ht="48.75" customHeight="1" x14ac:dyDescent="0.25">
      <c r="A2" s="97" t="s">
        <v>1</v>
      </c>
      <c r="B2" s="97"/>
      <c r="C2" s="97"/>
      <c r="D2" s="97" t="s">
        <v>2</v>
      </c>
      <c r="E2" s="97"/>
      <c r="F2" s="97"/>
      <c r="G2" s="97"/>
      <c r="H2" s="97"/>
    </row>
    <row r="3" spans="1:8" s="81"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143</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144</v>
      </c>
      <c r="C9" s="132"/>
      <c r="D9" s="132"/>
      <c r="E9" s="132"/>
      <c r="F9" s="132"/>
      <c r="G9" s="132"/>
      <c r="H9" s="132"/>
    </row>
    <row r="10" spans="1:8" s="4" customFormat="1" ht="20.100000000000001" customHeight="1" x14ac:dyDescent="0.25">
      <c r="B10" s="82" t="s">
        <v>134</v>
      </c>
      <c r="C10" s="44">
        <v>11100096317</v>
      </c>
      <c r="D10" s="82"/>
      <c r="E10" s="82"/>
      <c r="F10" s="82"/>
      <c r="G10" s="82"/>
      <c r="H10" s="82"/>
    </row>
    <row r="11" spans="1:8" s="4" customFormat="1" ht="12" customHeight="1" x14ac:dyDescent="0.35">
      <c r="B11" s="82"/>
      <c r="C11" s="82"/>
    </row>
    <row r="12" spans="1:8" s="81" customFormat="1" ht="52.5" customHeight="1" x14ac:dyDescent="0.25">
      <c r="A12" s="83" t="s">
        <v>7</v>
      </c>
      <c r="B12" s="133" t="s">
        <v>8</v>
      </c>
      <c r="C12" s="133"/>
      <c r="D12" s="133"/>
      <c r="E12" s="83" t="s">
        <v>9</v>
      </c>
      <c r="F12" s="84" t="s">
        <v>10</v>
      </c>
      <c r="G12" s="84" t="s">
        <v>11</v>
      </c>
      <c r="H12" s="83" t="s">
        <v>12</v>
      </c>
    </row>
    <row r="13" spans="1:8" s="6" customFormat="1" ht="16.5" customHeight="1" x14ac:dyDescent="0.35">
      <c r="A13" s="5" t="s">
        <v>13</v>
      </c>
      <c r="B13" s="134" t="s">
        <v>14</v>
      </c>
      <c r="C13" s="135"/>
      <c r="D13" s="136"/>
      <c r="E13" s="5" t="s">
        <v>15</v>
      </c>
      <c r="F13" s="5" t="s">
        <v>16</v>
      </c>
      <c r="G13" s="5" t="s">
        <v>17</v>
      </c>
      <c r="H13" s="5" t="s">
        <v>18</v>
      </c>
    </row>
    <row r="14" spans="1:8" s="81" customFormat="1" ht="93.75" customHeight="1" x14ac:dyDescent="0.25">
      <c r="A14" s="83" t="s">
        <v>19</v>
      </c>
      <c r="B14" s="129" t="s">
        <v>20</v>
      </c>
      <c r="C14" s="129"/>
      <c r="D14" s="129"/>
      <c r="E14" s="7">
        <f>E15+E19+E25+E28</f>
        <v>20</v>
      </c>
      <c r="F14" s="8">
        <f>ROUND(F15+F19+F25+F28,1)</f>
        <v>20</v>
      </c>
      <c r="G14" s="9">
        <f>ROUND(G15+G19+G25+G28,1)</f>
        <v>20</v>
      </c>
      <c r="H14" s="83"/>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81" customFormat="1" ht="27.75" customHeight="1" x14ac:dyDescent="0.25">
      <c r="A32" s="83" t="s">
        <v>50</v>
      </c>
      <c r="B32" s="126" t="s">
        <v>51</v>
      </c>
      <c r="C32" s="127"/>
      <c r="D32" s="128"/>
      <c r="E32" s="7">
        <f>E33+E35+E37+E39+E41+E43</f>
        <v>20</v>
      </c>
      <c r="F32" s="8">
        <f>ROUND(F33+F35+F37+F39+F41+F43,1)</f>
        <v>15</v>
      </c>
      <c r="G32" s="9">
        <f>ROUND(G33+G35+G37+G39+G41+G43,1)</f>
        <v>0</v>
      </c>
      <c r="H32" s="83"/>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81" customFormat="1" ht="61.5" customHeight="1" x14ac:dyDescent="0.25">
      <c r="A45" s="83" t="s">
        <v>65</v>
      </c>
      <c r="B45" s="120" t="s">
        <v>66</v>
      </c>
      <c r="C45" s="121"/>
      <c r="D45" s="122"/>
      <c r="E45" s="7">
        <v>60</v>
      </c>
      <c r="F45" s="8">
        <f>SUM(F46:F51)</f>
        <v>50</v>
      </c>
      <c r="G45" s="9">
        <f>SUM(G46:G51)</f>
        <v>0</v>
      </c>
      <c r="H45" s="83"/>
    </row>
    <row r="46" spans="1:8" s="11" customFormat="1" ht="26.25" customHeight="1" x14ac:dyDescent="0.25">
      <c r="A46" s="10"/>
      <c r="B46" s="117" t="s">
        <v>67</v>
      </c>
      <c r="C46" s="118"/>
      <c r="D46" s="119"/>
      <c r="E46" s="12">
        <v>60</v>
      </c>
      <c r="F46" s="10"/>
      <c r="G46" s="12"/>
      <c r="H46" s="10"/>
    </row>
    <row r="47" spans="1:8" s="11" customFormat="1" ht="26.25" customHeight="1" x14ac:dyDescent="0.25">
      <c r="A47" s="10"/>
      <c r="B47" s="117" t="s">
        <v>68</v>
      </c>
      <c r="C47" s="118"/>
      <c r="D47" s="119"/>
      <c r="E47" s="12">
        <v>50</v>
      </c>
      <c r="F47" s="10">
        <v>50</v>
      </c>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81" customFormat="1" ht="24" customHeight="1" x14ac:dyDescent="0.25">
      <c r="A52" s="83"/>
      <c r="B52" s="103" t="s">
        <v>73</v>
      </c>
      <c r="C52" s="104"/>
      <c r="D52" s="105"/>
      <c r="E52" s="21">
        <f>E14+E32+E45</f>
        <v>100</v>
      </c>
      <c r="F52" s="21">
        <f>F14+F32+F45</f>
        <v>85</v>
      </c>
      <c r="G52" s="22">
        <f>G14+G32+G45</f>
        <v>20</v>
      </c>
      <c r="H52" s="83"/>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85</v>
      </c>
      <c r="G54" s="22">
        <f>ROUND(G52-G53,1)</f>
        <v>20</v>
      </c>
      <c r="H54" s="83"/>
    </row>
    <row r="55" spans="1:8" ht="25.5" customHeight="1" x14ac:dyDescent="0.2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84" t="s">
        <v>81</v>
      </c>
      <c r="F58" s="84" t="s">
        <v>82</v>
      </c>
      <c r="G58" s="84" t="s">
        <v>83</v>
      </c>
      <c r="H58" s="84"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f>IF(AND(75&lt;=F54,F54&lt;90),F54,"")</f>
        <v>85</v>
      </c>
      <c r="F60" s="18" t="str">
        <f>IF(AND(75&lt;=G54,G54&lt;90),G54,"")</f>
        <v/>
      </c>
      <c r="G60" s="26" t="str">
        <f t="shared" si="0"/>
        <v>X</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81" customFormat="1" ht="35.25" customHeight="1" x14ac:dyDescent="0.25">
      <c r="D65" s="31"/>
      <c r="E65" s="97" t="s">
        <v>93</v>
      </c>
      <c r="F65" s="97"/>
      <c r="G65" s="97"/>
      <c r="H65" s="97"/>
    </row>
    <row r="66" spans="2:8" x14ac:dyDescent="0.25">
      <c r="D66" s="32"/>
      <c r="E66" s="32"/>
      <c r="F66" s="32"/>
      <c r="G66" s="32"/>
      <c r="H66" s="32"/>
    </row>
    <row r="68" spans="2:8" x14ac:dyDescent="0.25">
      <c r="F68" s="37" t="s">
        <v>157</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Normal="100" workbookViewId="0">
      <selection activeCell="K42" sqref="K42"/>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81" customFormat="1" ht="48.75" customHeight="1" x14ac:dyDescent="0.25">
      <c r="A2" s="97" t="s">
        <v>1</v>
      </c>
      <c r="B2" s="97"/>
      <c r="C2" s="97"/>
      <c r="D2" s="97" t="s">
        <v>2</v>
      </c>
      <c r="E2" s="97"/>
      <c r="F2" s="97"/>
      <c r="G2" s="97"/>
      <c r="H2" s="97"/>
    </row>
    <row r="3" spans="1:8" s="81"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145</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171</v>
      </c>
      <c r="C9" s="132"/>
      <c r="D9" s="132"/>
      <c r="E9" s="132"/>
      <c r="F9" s="132"/>
      <c r="G9" s="132"/>
      <c r="H9" s="132"/>
    </row>
    <row r="10" spans="1:8" s="4" customFormat="1" ht="20.100000000000001" customHeight="1" x14ac:dyDescent="0.25">
      <c r="B10" s="61" t="s">
        <v>146</v>
      </c>
      <c r="C10" s="82"/>
      <c r="D10" s="82"/>
      <c r="E10" s="82"/>
      <c r="F10" s="82"/>
      <c r="G10" s="82"/>
      <c r="H10" s="82"/>
    </row>
    <row r="11" spans="1:8" s="4" customFormat="1" ht="12" customHeight="1" x14ac:dyDescent="0.35">
      <c r="B11" s="82"/>
      <c r="C11" s="82"/>
    </row>
    <row r="12" spans="1:8" s="81" customFormat="1" ht="52.5" customHeight="1" x14ac:dyDescent="0.25">
      <c r="A12" s="83" t="s">
        <v>7</v>
      </c>
      <c r="B12" s="133" t="s">
        <v>8</v>
      </c>
      <c r="C12" s="133"/>
      <c r="D12" s="133"/>
      <c r="E12" s="83" t="s">
        <v>9</v>
      </c>
      <c r="F12" s="84" t="s">
        <v>10</v>
      </c>
      <c r="G12" s="84" t="s">
        <v>11</v>
      </c>
      <c r="H12" s="83" t="s">
        <v>12</v>
      </c>
    </row>
    <row r="13" spans="1:8" s="6" customFormat="1" ht="16.5" customHeight="1" x14ac:dyDescent="0.35">
      <c r="A13" s="5" t="s">
        <v>13</v>
      </c>
      <c r="B13" s="134" t="s">
        <v>14</v>
      </c>
      <c r="C13" s="135"/>
      <c r="D13" s="136"/>
      <c r="E13" s="5" t="s">
        <v>15</v>
      </c>
      <c r="F13" s="5" t="s">
        <v>16</v>
      </c>
      <c r="G13" s="5" t="s">
        <v>17</v>
      </c>
      <c r="H13" s="5" t="s">
        <v>18</v>
      </c>
    </row>
    <row r="14" spans="1:8" s="81" customFormat="1" ht="93.75" customHeight="1" x14ac:dyDescent="0.25">
      <c r="A14" s="83" t="s">
        <v>19</v>
      </c>
      <c r="B14" s="129" t="s">
        <v>20</v>
      </c>
      <c r="C14" s="129"/>
      <c r="D14" s="129"/>
      <c r="E14" s="7">
        <f>E15+E19+E25+E28</f>
        <v>20</v>
      </c>
      <c r="F14" s="8">
        <f>ROUND(F15+F19+F25+F28,1)</f>
        <v>20</v>
      </c>
      <c r="G14" s="9">
        <f>ROUND(G15+G19+G25+G28,1)</f>
        <v>20</v>
      </c>
      <c r="H14" s="83"/>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81" customFormat="1" ht="27.75" customHeight="1" x14ac:dyDescent="0.25">
      <c r="A32" s="83" t="s">
        <v>50</v>
      </c>
      <c r="B32" s="126" t="s">
        <v>51</v>
      </c>
      <c r="C32" s="127"/>
      <c r="D32" s="128"/>
      <c r="E32" s="7">
        <f>E33+E35+E37+E39+E41+E43</f>
        <v>20</v>
      </c>
      <c r="F32" s="8">
        <f>ROUND(F33+F35+F37+F39+F41+F43,1)</f>
        <v>13</v>
      </c>
      <c r="G32" s="9">
        <f>ROUND(G33+G35+G37+G39+G41+G43,1)</f>
        <v>0</v>
      </c>
      <c r="H32" s="83"/>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0</v>
      </c>
      <c r="G35" s="9">
        <f>G36</f>
        <v>0</v>
      </c>
      <c r="H35" s="10"/>
    </row>
    <row r="36" spans="1:8" s="11" customFormat="1" ht="60.75" customHeight="1" x14ac:dyDescent="0.25">
      <c r="A36" s="10"/>
      <c r="B36" s="117" t="s">
        <v>108</v>
      </c>
      <c r="C36" s="118"/>
      <c r="D36" s="119"/>
      <c r="E36" s="7"/>
      <c r="F36" s="13"/>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8</v>
      </c>
      <c r="G41" s="9">
        <f>G42</f>
        <v>0</v>
      </c>
      <c r="H41" s="10"/>
    </row>
    <row r="42" spans="1:8" s="11" customFormat="1" ht="127.5" customHeight="1" x14ac:dyDescent="0.25">
      <c r="A42" s="10"/>
      <c r="B42" s="123" t="s">
        <v>126</v>
      </c>
      <c r="C42" s="124"/>
      <c r="D42" s="125"/>
      <c r="E42" s="7"/>
      <c r="F42" s="13">
        <v>8</v>
      </c>
      <c r="G42" s="9"/>
      <c r="H42" s="10" t="s">
        <v>224</v>
      </c>
    </row>
    <row r="43" spans="1:8" s="11" customFormat="1" ht="45" customHeight="1" x14ac:dyDescent="0.25">
      <c r="A43" s="10">
        <v>10</v>
      </c>
      <c r="B43" s="120" t="s">
        <v>111</v>
      </c>
      <c r="C43" s="121"/>
      <c r="D43" s="122"/>
      <c r="E43" s="7">
        <v>5</v>
      </c>
      <c r="F43" s="8">
        <f>IF(F44&gt;5,"5",F44)</f>
        <v>0</v>
      </c>
      <c r="G43" s="9">
        <f>G44</f>
        <v>0</v>
      </c>
      <c r="H43" s="10"/>
    </row>
    <row r="44" spans="1:8" s="11" customFormat="1" ht="156.75" customHeight="1" x14ac:dyDescent="0.25">
      <c r="A44" s="10"/>
      <c r="B44" s="123" t="s">
        <v>112</v>
      </c>
      <c r="C44" s="124"/>
      <c r="D44" s="125"/>
      <c r="E44" s="7"/>
      <c r="F44" s="13"/>
      <c r="G44" s="9"/>
      <c r="H44" s="10"/>
    </row>
    <row r="45" spans="1:8" s="81" customFormat="1" ht="61.5" customHeight="1" x14ac:dyDescent="0.25">
      <c r="A45" s="83" t="s">
        <v>65</v>
      </c>
      <c r="B45" s="120" t="s">
        <v>66</v>
      </c>
      <c r="C45" s="121"/>
      <c r="D45" s="122"/>
      <c r="E45" s="7">
        <v>60</v>
      </c>
      <c r="F45" s="8">
        <f>SUM(F46:F51)</f>
        <v>60</v>
      </c>
      <c r="G45" s="9">
        <f>SUM(G46:G51)</f>
        <v>0</v>
      </c>
      <c r="H45" s="83"/>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81" customFormat="1" ht="24" customHeight="1" x14ac:dyDescent="0.25">
      <c r="A52" s="83"/>
      <c r="B52" s="103" t="s">
        <v>73</v>
      </c>
      <c r="C52" s="104"/>
      <c r="D52" s="105"/>
      <c r="E52" s="21">
        <f>E14+E32+E45</f>
        <v>100</v>
      </c>
      <c r="F52" s="21">
        <f>F14+F32+F45</f>
        <v>93</v>
      </c>
      <c r="G52" s="22">
        <f>G14+G32+G45</f>
        <v>20</v>
      </c>
      <c r="H52" s="83"/>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93</v>
      </c>
      <c r="G54" s="22">
        <f>ROUND(G52-G53,1)</f>
        <v>20</v>
      </c>
      <c r="H54" s="83"/>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84" t="s">
        <v>81</v>
      </c>
      <c r="F58" s="84" t="s">
        <v>82</v>
      </c>
      <c r="G58" s="84" t="s">
        <v>83</v>
      </c>
      <c r="H58" s="84" t="s">
        <v>84</v>
      </c>
    </row>
    <row r="59" spans="1:8" ht="33.950000000000003" customHeight="1" x14ac:dyDescent="0.25">
      <c r="A59" s="93" t="s">
        <v>85</v>
      </c>
      <c r="B59" s="94"/>
      <c r="C59" s="95"/>
      <c r="D59" s="10" t="s">
        <v>86</v>
      </c>
      <c r="E59" s="12">
        <f>IF(AND(90&lt;=F54,F54&lt;100),F54,"")</f>
        <v>93</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81" customFormat="1" ht="35.25" customHeight="1" x14ac:dyDescent="0.25">
      <c r="D65" s="31"/>
      <c r="E65" s="97" t="s">
        <v>93</v>
      </c>
      <c r="F65" s="97"/>
      <c r="G65" s="97"/>
      <c r="H65" s="97"/>
    </row>
    <row r="66" spans="2:8" ht="15.6" x14ac:dyDescent="0.35">
      <c r="D66" s="32"/>
      <c r="E66" s="32"/>
      <c r="F66" s="32"/>
      <c r="G66" s="32"/>
      <c r="H66" s="32"/>
    </row>
    <row r="68" spans="2:8" x14ac:dyDescent="0.25">
      <c r="E68" s="37"/>
      <c r="F68" s="37" t="s">
        <v>225</v>
      </c>
      <c r="G68" s="37"/>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85" zoomScaleNormal="85" workbookViewId="0">
      <selection activeCell="C68" sqref="C68"/>
    </sheetView>
  </sheetViews>
  <sheetFormatPr defaultRowHeight="15.75" x14ac:dyDescent="0.25"/>
  <cols>
    <col min="1" max="1" width="5.42578125" style="42" bestFit="1" customWidth="1"/>
    <col min="2" max="2" width="27.140625" style="1" customWidth="1"/>
    <col min="3" max="3" width="14.71093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7109375" style="42" customWidth="1"/>
    <col min="260" max="260" width="10.5703125" style="42" customWidth="1"/>
    <col min="261" max="261" width="9.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7109375" style="42" customWidth="1"/>
    <col min="516" max="516" width="10.5703125" style="42" customWidth="1"/>
    <col min="517" max="517" width="9.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7109375" style="42" customWidth="1"/>
    <col min="772" max="772" width="10.5703125" style="42" customWidth="1"/>
    <col min="773" max="773" width="9.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7109375" style="42" customWidth="1"/>
    <col min="1028" max="1028" width="10.5703125" style="42" customWidth="1"/>
    <col min="1029" max="1029" width="9.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7109375" style="42" customWidth="1"/>
    <col min="1284" max="1284" width="10.5703125" style="42" customWidth="1"/>
    <col min="1285" max="1285" width="9.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7109375" style="42" customWidth="1"/>
    <col min="1540" max="1540" width="10.5703125" style="42" customWidth="1"/>
    <col min="1541" max="1541" width="9.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7109375" style="42" customWidth="1"/>
    <col min="1796" max="1796" width="10.5703125" style="42" customWidth="1"/>
    <col min="1797" max="1797" width="9.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7109375" style="42" customWidth="1"/>
    <col min="2052" max="2052" width="10.5703125" style="42" customWidth="1"/>
    <col min="2053" max="2053" width="9.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7109375" style="42" customWidth="1"/>
    <col min="2308" max="2308" width="10.5703125" style="42" customWidth="1"/>
    <col min="2309" max="2309" width="9.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7109375" style="42" customWidth="1"/>
    <col min="2564" max="2564" width="10.5703125" style="42" customWidth="1"/>
    <col min="2565" max="2565" width="9.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7109375" style="42" customWidth="1"/>
    <col min="2820" max="2820" width="10.5703125" style="42" customWidth="1"/>
    <col min="2821" max="2821" width="9.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7109375" style="42" customWidth="1"/>
    <col min="3076" max="3076" width="10.5703125" style="42" customWidth="1"/>
    <col min="3077" max="3077" width="9.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7109375" style="42" customWidth="1"/>
    <col min="3332" max="3332" width="10.5703125" style="42" customWidth="1"/>
    <col min="3333" max="3333" width="9.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7109375" style="42" customWidth="1"/>
    <col min="3588" max="3588" width="10.5703125" style="42" customWidth="1"/>
    <col min="3589" max="3589" width="9.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7109375" style="42" customWidth="1"/>
    <col min="3844" max="3844" width="10.5703125" style="42" customWidth="1"/>
    <col min="3845" max="3845" width="9.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7109375" style="42" customWidth="1"/>
    <col min="4100" max="4100" width="10.5703125" style="42" customWidth="1"/>
    <col min="4101" max="4101" width="9.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7109375" style="42" customWidth="1"/>
    <col min="4356" max="4356" width="10.5703125" style="42" customWidth="1"/>
    <col min="4357" max="4357" width="9.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7109375" style="42" customWidth="1"/>
    <col min="4612" max="4612" width="10.5703125" style="42" customWidth="1"/>
    <col min="4613" max="4613" width="9.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7109375" style="42" customWidth="1"/>
    <col min="4868" max="4868" width="10.5703125" style="42" customWidth="1"/>
    <col min="4869" max="4869" width="9.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7109375" style="42" customWidth="1"/>
    <col min="5124" max="5124" width="10.5703125" style="42" customWidth="1"/>
    <col min="5125" max="5125" width="9.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7109375" style="42" customWidth="1"/>
    <col min="5380" max="5380" width="10.5703125" style="42" customWidth="1"/>
    <col min="5381" max="5381" width="9.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7109375" style="42" customWidth="1"/>
    <col min="5636" max="5636" width="10.5703125" style="42" customWidth="1"/>
    <col min="5637" max="5637" width="9.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7109375" style="42" customWidth="1"/>
    <col min="5892" max="5892" width="10.5703125" style="42" customWidth="1"/>
    <col min="5893" max="5893" width="9.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7109375" style="42" customWidth="1"/>
    <col min="6148" max="6148" width="10.5703125" style="42" customWidth="1"/>
    <col min="6149" max="6149" width="9.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7109375" style="42" customWidth="1"/>
    <col min="6404" max="6404" width="10.5703125" style="42" customWidth="1"/>
    <col min="6405" max="6405" width="9.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7109375" style="42" customWidth="1"/>
    <col min="6660" max="6660" width="10.5703125" style="42" customWidth="1"/>
    <col min="6661" max="6661" width="9.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7109375" style="42" customWidth="1"/>
    <col min="6916" max="6916" width="10.5703125" style="42" customWidth="1"/>
    <col min="6917" max="6917" width="9.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7109375" style="42" customWidth="1"/>
    <col min="7172" max="7172" width="10.5703125" style="42" customWidth="1"/>
    <col min="7173" max="7173" width="9.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7109375" style="42" customWidth="1"/>
    <col min="7428" max="7428" width="10.5703125" style="42" customWidth="1"/>
    <col min="7429" max="7429" width="9.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7109375" style="42" customWidth="1"/>
    <col min="7684" max="7684" width="10.5703125" style="42" customWidth="1"/>
    <col min="7685" max="7685" width="9.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7109375" style="42" customWidth="1"/>
    <col min="7940" max="7940" width="10.5703125" style="42" customWidth="1"/>
    <col min="7941" max="7941" width="9.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7109375" style="42" customWidth="1"/>
    <col min="8196" max="8196" width="10.5703125" style="42" customWidth="1"/>
    <col min="8197" max="8197" width="9.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7109375" style="42" customWidth="1"/>
    <col min="8452" max="8452" width="10.5703125" style="42" customWidth="1"/>
    <col min="8453" max="8453" width="9.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7109375" style="42" customWidth="1"/>
    <col min="8708" max="8708" width="10.5703125" style="42" customWidth="1"/>
    <col min="8709" max="8709" width="9.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7109375" style="42" customWidth="1"/>
    <col min="8964" max="8964" width="10.5703125" style="42" customWidth="1"/>
    <col min="8965" max="8965" width="9.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7109375" style="42" customWidth="1"/>
    <col min="9220" max="9220" width="10.5703125" style="42" customWidth="1"/>
    <col min="9221" max="9221" width="9.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7109375" style="42" customWidth="1"/>
    <col min="9476" max="9476" width="10.5703125" style="42" customWidth="1"/>
    <col min="9477" max="9477" width="9.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7109375" style="42" customWidth="1"/>
    <col min="9732" max="9732" width="10.5703125" style="42" customWidth="1"/>
    <col min="9733" max="9733" width="9.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7109375" style="42" customWidth="1"/>
    <col min="9988" max="9988" width="10.5703125" style="42" customWidth="1"/>
    <col min="9989" max="9989" width="9.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7109375" style="42" customWidth="1"/>
    <col min="10244" max="10244" width="10.5703125" style="42" customWidth="1"/>
    <col min="10245" max="10245" width="9.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7109375" style="42" customWidth="1"/>
    <col min="10500" max="10500" width="10.5703125" style="42" customWidth="1"/>
    <col min="10501" max="10501" width="9.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7109375" style="42" customWidth="1"/>
    <col min="10756" max="10756" width="10.5703125" style="42" customWidth="1"/>
    <col min="10757" max="10757" width="9.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7109375" style="42" customWidth="1"/>
    <col min="11012" max="11012" width="10.5703125" style="42" customWidth="1"/>
    <col min="11013" max="11013" width="9.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7109375" style="42" customWidth="1"/>
    <col min="11268" max="11268" width="10.5703125" style="42" customWidth="1"/>
    <col min="11269" max="11269" width="9.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7109375" style="42" customWidth="1"/>
    <col min="11524" max="11524" width="10.5703125" style="42" customWidth="1"/>
    <col min="11525" max="11525" width="9.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7109375" style="42" customWidth="1"/>
    <col min="11780" max="11780" width="10.5703125" style="42" customWidth="1"/>
    <col min="11781" max="11781" width="9.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7109375" style="42" customWidth="1"/>
    <col min="12036" max="12036" width="10.5703125" style="42" customWidth="1"/>
    <col min="12037" max="12037" width="9.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7109375" style="42" customWidth="1"/>
    <col min="12292" max="12292" width="10.5703125" style="42" customWidth="1"/>
    <col min="12293" max="12293" width="9.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7109375" style="42" customWidth="1"/>
    <col min="12548" max="12548" width="10.5703125" style="42" customWidth="1"/>
    <col min="12549" max="12549" width="9.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7109375" style="42" customWidth="1"/>
    <col min="12804" max="12804" width="10.5703125" style="42" customWidth="1"/>
    <col min="12805" max="12805" width="9.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7109375" style="42" customWidth="1"/>
    <col min="13060" max="13060" width="10.5703125" style="42" customWidth="1"/>
    <col min="13061" max="13061" width="9.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7109375" style="42" customWidth="1"/>
    <col min="13316" max="13316" width="10.5703125" style="42" customWidth="1"/>
    <col min="13317" max="13317" width="9.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7109375" style="42" customWidth="1"/>
    <col min="13572" max="13572" width="10.5703125" style="42" customWidth="1"/>
    <col min="13573" max="13573" width="9.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7109375" style="42" customWidth="1"/>
    <col min="13828" max="13828" width="10.5703125" style="42" customWidth="1"/>
    <col min="13829" max="13829" width="9.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7109375" style="42" customWidth="1"/>
    <col min="14084" max="14084" width="10.5703125" style="42" customWidth="1"/>
    <col min="14085" max="14085" width="9.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7109375" style="42" customWidth="1"/>
    <col min="14340" max="14340" width="10.5703125" style="42" customWidth="1"/>
    <col min="14341" max="14341" width="9.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7109375" style="42" customWidth="1"/>
    <col min="14596" max="14596" width="10.5703125" style="42" customWidth="1"/>
    <col min="14597" max="14597" width="9.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7109375" style="42" customWidth="1"/>
    <col min="14852" max="14852" width="10.5703125" style="42" customWidth="1"/>
    <col min="14853" max="14853" width="9.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7109375" style="42" customWidth="1"/>
    <col min="15108" max="15108" width="10.5703125" style="42" customWidth="1"/>
    <col min="15109" max="15109" width="9.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7109375" style="42" customWidth="1"/>
    <col min="15364" max="15364" width="10.5703125" style="42" customWidth="1"/>
    <col min="15365" max="15365" width="9.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7109375" style="42" customWidth="1"/>
    <col min="15620" max="15620" width="10.5703125" style="42" customWidth="1"/>
    <col min="15621" max="15621" width="9.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7109375" style="42" customWidth="1"/>
    <col min="15876" max="15876" width="10.5703125" style="42" customWidth="1"/>
    <col min="15877" max="15877" width="9.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7109375" style="42" customWidth="1"/>
    <col min="16132" max="16132" width="10.5703125" style="42" customWidth="1"/>
    <col min="16133" max="16133" width="9.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81" customFormat="1" ht="48.75" customHeight="1" x14ac:dyDescent="0.25">
      <c r="A2" s="97" t="s">
        <v>1</v>
      </c>
      <c r="B2" s="97"/>
      <c r="C2" s="97"/>
      <c r="D2" s="97" t="s">
        <v>2</v>
      </c>
      <c r="E2" s="97"/>
      <c r="F2" s="97"/>
      <c r="G2" s="97"/>
      <c r="H2" s="97"/>
    </row>
    <row r="3" spans="1:8" s="81"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140</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5</v>
      </c>
      <c r="C9" s="132"/>
      <c r="D9" s="132"/>
      <c r="E9" s="132"/>
      <c r="F9" s="132"/>
      <c r="G9" s="132"/>
      <c r="H9" s="132"/>
    </row>
    <row r="10" spans="1:8" s="4" customFormat="1" ht="20.100000000000001" customHeight="1" x14ac:dyDescent="0.25">
      <c r="B10" s="82" t="s">
        <v>134</v>
      </c>
      <c r="C10" s="82">
        <v>60200000602</v>
      </c>
      <c r="D10" s="82"/>
      <c r="E10" s="82"/>
      <c r="F10" s="82"/>
      <c r="G10" s="82"/>
      <c r="H10" s="82"/>
    </row>
    <row r="11" spans="1:8" s="4" customFormat="1" ht="12" customHeight="1" x14ac:dyDescent="0.35">
      <c r="B11" s="82"/>
      <c r="C11" s="82"/>
    </row>
    <row r="12" spans="1:8" s="81" customFormat="1" ht="52.5" customHeight="1" x14ac:dyDescent="0.25">
      <c r="A12" s="83" t="s">
        <v>7</v>
      </c>
      <c r="B12" s="133" t="s">
        <v>8</v>
      </c>
      <c r="C12" s="133"/>
      <c r="D12" s="133"/>
      <c r="E12" s="83" t="s">
        <v>9</v>
      </c>
      <c r="F12" s="84" t="s">
        <v>10</v>
      </c>
      <c r="G12" s="84" t="s">
        <v>11</v>
      </c>
      <c r="H12" s="83" t="s">
        <v>12</v>
      </c>
    </row>
    <row r="13" spans="1:8" s="6" customFormat="1" ht="16.5" customHeight="1" x14ac:dyDescent="0.35">
      <c r="A13" s="5" t="s">
        <v>13</v>
      </c>
      <c r="B13" s="134" t="s">
        <v>14</v>
      </c>
      <c r="C13" s="135"/>
      <c r="D13" s="136"/>
      <c r="E13" s="5" t="s">
        <v>15</v>
      </c>
      <c r="F13" s="5" t="s">
        <v>16</v>
      </c>
      <c r="G13" s="5" t="s">
        <v>17</v>
      </c>
      <c r="H13" s="5" t="s">
        <v>18</v>
      </c>
    </row>
    <row r="14" spans="1:8" s="81" customFormat="1" ht="93.75" customHeight="1" x14ac:dyDescent="0.25">
      <c r="A14" s="83" t="s">
        <v>19</v>
      </c>
      <c r="B14" s="129" t="s">
        <v>20</v>
      </c>
      <c r="C14" s="129"/>
      <c r="D14" s="129"/>
      <c r="E14" s="7">
        <f>E15+E19+E25+E28</f>
        <v>20</v>
      </c>
      <c r="F14" s="8">
        <f>ROUND(F15+F19+F25+F28,1)</f>
        <v>20</v>
      </c>
      <c r="G14" s="9">
        <f>ROUND(G15+G19+G25+G28,1)</f>
        <v>20</v>
      </c>
      <c r="H14" s="83"/>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81" customFormat="1" ht="27.75" customHeight="1" x14ac:dyDescent="0.25">
      <c r="A32" s="83" t="s">
        <v>50</v>
      </c>
      <c r="B32" s="126" t="s">
        <v>51</v>
      </c>
      <c r="C32" s="127"/>
      <c r="D32" s="128"/>
      <c r="E32" s="7">
        <f>E33+E35+E37+E39+E41+E43</f>
        <v>20</v>
      </c>
      <c r="F32" s="8">
        <f>ROUND(F33+F35+F37+F39+F41+F43,1)</f>
        <v>12</v>
      </c>
      <c r="G32" s="9">
        <f>ROUND(G33+G35+G37+G39+G41+G43,1)</f>
        <v>0</v>
      </c>
      <c r="H32" s="83"/>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f>IF(F42&gt;8,"8",F42)</f>
        <v>0</v>
      </c>
      <c r="G41" s="9">
        <f>G42</f>
        <v>0</v>
      </c>
      <c r="H41" s="10"/>
    </row>
    <row r="42" spans="1:8" s="11" customFormat="1" ht="127.5" customHeight="1" x14ac:dyDescent="0.25">
      <c r="A42" s="10"/>
      <c r="B42" s="123" t="s">
        <v>126</v>
      </c>
      <c r="C42" s="124"/>
      <c r="D42" s="125"/>
      <c r="E42" s="7"/>
      <c r="F42" s="13"/>
      <c r="G42" s="9"/>
      <c r="H42" s="10"/>
    </row>
    <row r="43" spans="1:8" s="11" customFormat="1" ht="45" customHeight="1" x14ac:dyDescent="0.25">
      <c r="A43" s="10">
        <v>10</v>
      </c>
      <c r="B43" s="120" t="s">
        <v>111</v>
      </c>
      <c r="C43" s="121"/>
      <c r="D43" s="122"/>
      <c r="E43" s="7">
        <v>5</v>
      </c>
      <c r="F43" s="8">
        <f>IF(F44&gt;5,"5",F44)</f>
        <v>5</v>
      </c>
      <c r="G43" s="9">
        <f>G44</f>
        <v>0</v>
      </c>
      <c r="H43" s="10"/>
    </row>
    <row r="44" spans="1:8" s="11" customFormat="1" ht="156.75" customHeight="1" x14ac:dyDescent="0.25">
      <c r="A44" s="10"/>
      <c r="B44" s="123" t="s">
        <v>112</v>
      </c>
      <c r="C44" s="124"/>
      <c r="D44" s="125"/>
      <c r="E44" s="7"/>
      <c r="F44" s="13">
        <v>5</v>
      </c>
      <c r="G44" s="9"/>
      <c r="H44" s="10"/>
    </row>
    <row r="45" spans="1:8" s="81" customFormat="1" ht="61.5" customHeight="1" x14ac:dyDescent="0.25">
      <c r="A45" s="83" t="s">
        <v>65</v>
      </c>
      <c r="B45" s="120" t="s">
        <v>66</v>
      </c>
      <c r="C45" s="121"/>
      <c r="D45" s="122"/>
      <c r="E45" s="7">
        <v>60</v>
      </c>
      <c r="F45" s="8">
        <f>SUM(F46:F51)</f>
        <v>60</v>
      </c>
      <c r="G45" s="9">
        <f>SUM(G46:G51)</f>
        <v>0</v>
      </c>
      <c r="H45" s="83"/>
    </row>
    <row r="46" spans="1:8" s="11" customFormat="1" ht="26.25" customHeight="1" x14ac:dyDescent="0.25">
      <c r="A46" s="10"/>
      <c r="B46" s="117" t="s">
        <v>67</v>
      </c>
      <c r="C46" s="118"/>
      <c r="D46" s="119"/>
      <c r="E46" s="12">
        <v>60</v>
      </c>
      <c r="F46" s="10">
        <v>60</v>
      </c>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81" customFormat="1" ht="24" customHeight="1" x14ac:dyDescent="0.25">
      <c r="A52" s="83"/>
      <c r="B52" s="103" t="s">
        <v>73</v>
      </c>
      <c r="C52" s="104"/>
      <c r="D52" s="105"/>
      <c r="E52" s="21">
        <f>E14+E32+E45</f>
        <v>100</v>
      </c>
      <c r="F52" s="21">
        <f>F14+F32+F45</f>
        <v>92</v>
      </c>
      <c r="G52" s="22">
        <f>G14+G32+G45</f>
        <v>20</v>
      </c>
      <c r="H52" s="83"/>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92</v>
      </c>
      <c r="G54" s="22">
        <f>ROUND(G52-G53,1)</f>
        <v>20</v>
      </c>
      <c r="H54" s="83"/>
    </row>
    <row r="55" spans="1:8" ht="25.5" customHeight="1" x14ac:dyDescent="0.3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84" t="s">
        <v>81</v>
      </c>
      <c r="F58" s="84" t="s">
        <v>82</v>
      </c>
      <c r="G58" s="84" t="s">
        <v>83</v>
      </c>
      <c r="H58" s="84" t="s">
        <v>84</v>
      </c>
    </row>
    <row r="59" spans="1:8" ht="33.950000000000003" customHeight="1" x14ac:dyDescent="0.25">
      <c r="A59" s="93" t="s">
        <v>85</v>
      </c>
      <c r="B59" s="94"/>
      <c r="C59" s="95"/>
      <c r="D59" s="10" t="s">
        <v>86</v>
      </c>
      <c r="E59" s="12">
        <f>IF(AND(90&lt;=F54,F54&lt;100),F54,"")</f>
        <v>92</v>
      </c>
      <c r="F59" s="18" t="str">
        <f>IF(AND(90&lt;=G54,G54&lt;=100),G54,"")</f>
        <v/>
      </c>
      <c r="G59" s="26" t="str">
        <f t="shared" ref="G59:H62" si="0">IF(ISNUMBER(E59)=TRUE,"X","")</f>
        <v>X</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t="str">
        <f>IF(AND(50&lt;=F54,F54&lt;75),F54,"")</f>
        <v/>
      </c>
      <c r="F61" s="18" t="str">
        <f>IF(AND(50&lt;=G54,G54&lt;75),G54,"")</f>
        <v/>
      </c>
      <c r="G61" s="26" t="str">
        <f t="shared" si="0"/>
        <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81" customFormat="1" ht="35.25" customHeight="1" x14ac:dyDescent="0.25">
      <c r="D65" s="31"/>
      <c r="E65" s="97" t="s">
        <v>93</v>
      </c>
      <c r="F65" s="97"/>
      <c r="G65" s="97"/>
      <c r="H65" s="97"/>
    </row>
    <row r="66" spans="2:8" ht="15.6" x14ac:dyDescent="0.35">
      <c r="D66" s="32"/>
      <c r="E66" s="32"/>
      <c r="F66" s="32"/>
      <c r="G66" s="32"/>
      <c r="H66" s="32"/>
    </row>
    <row r="68" spans="2:8" x14ac:dyDescent="0.25">
      <c r="F68" s="37" t="s">
        <v>155</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3" zoomScaleNormal="100" workbookViewId="0">
      <selection activeCell="E12" sqref="E12"/>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81" customFormat="1" ht="48.75" customHeight="1" x14ac:dyDescent="0.25">
      <c r="A2" s="97" t="s">
        <v>1</v>
      </c>
      <c r="B2" s="97"/>
      <c r="C2" s="97"/>
      <c r="D2" s="97" t="s">
        <v>2</v>
      </c>
      <c r="E2" s="97"/>
      <c r="F2" s="97"/>
      <c r="G2" s="97"/>
      <c r="H2" s="97"/>
    </row>
    <row r="3" spans="1:8" s="81" customFormat="1" ht="8.25" customHeight="1" x14ac:dyDescent="0.35">
      <c r="A3" s="89"/>
      <c r="B3" s="89"/>
      <c r="D3" s="3"/>
      <c r="E3" s="3"/>
      <c r="F3" s="3"/>
      <c r="G3" s="3"/>
      <c r="H3" s="3"/>
    </row>
    <row r="4" spans="1:8" ht="13.9" customHeight="1" x14ac:dyDescent="0.35">
      <c r="B4" s="42"/>
    </row>
    <row r="5" spans="1:8" ht="39.950000000000003" customHeight="1" x14ac:dyDescent="0.25">
      <c r="A5" s="131" t="s">
        <v>222</v>
      </c>
      <c r="B5" s="131"/>
      <c r="C5" s="131"/>
      <c r="D5" s="131"/>
      <c r="E5" s="131"/>
      <c r="F5" s="131"/>
      <c r="G5" s="131"/>
      <c r="H5" s="131"/>
    </row>
    <row r="6" spans="1:8" ht="12" customHeight="1" x14ac:dyDescent="0.35"/>
    <row r="7" spans="1:8" s="4" customFormat="1" ht="25.15" customHeight="1" x14ac:dyDescent="0.25">
      <c r="B7" s="132" t="s">
        <v>135</v>
      </c>
      <c r="C7" s="132"/>
      <c r="D7" s="132"/>
      <c r="E7" s="132"/>
      <c r="F7" s="132"/>
      <c r="G7" s="132"/>
      <c r="H7" s="132"/>
    </row>
    <row r="8" spans="1:8" s="4" customFormat="1" ht="20.100000000000001" customHeight="1" x14ac:dyDescent="0.25">
      <c r="B8" s="132" t="s">
        <v>99</v>
      </c>
      <c r="C8" s="132"/>
      <c r="D8" s="132"/>
      <c r="E8" s="132"/>
      <c r="F8" s="132"/>
      <c r="G8" s="132"/>
      <c r="H8" s="132"/>
    </row>
    <row r="9" spans="1:8" s="4" customFormat="1" ht="20.100000000000001" customHeight="1" x14ac:dyDescent="0.25">
      <c r="B9" s="132" t="s">
        <v>131</v>
      </c>
      <c r="C9" s="132"/>
      <c r="D9" s="132"/>
      <c r="E9" s="132"/>
      <c r="F9" s="132"/>
      <c r="G9" s="132"/>
      <c r="H9" s="132"/>
    </row>
    <row r="10" spans="1:8" s="4" customFormat="1" ht="20.100000000000001" customHeight="1" x14ac:dyDescent="0.25">
      <c r="B10" s="36" t="s">
        <v>136</v>
      </c>
      <c r="C10" s="36"/>
      <c r="D10" s="36"/>
      <c r="E10" s="82"/>
      <c r="F10" s="82"/>
      <c r="G10" s="82"/>
      <c r="H10" s="82"/>
    </row>
    <row r="11" spans="1:8" s="4" customFormat="1" ht="12" customHeight="1" x14ac:dyDescent="0.35">
      <c r="B11" s="82"/>
      <c r="C11" s="82"/>
    </row>
    <row r="12" spans="1:8" s="81" customFormat="1" ht="52.5" customHeight="1" x14ac:dyDescent="0.25">
      <c r="A12" s="83" t="s">
        <v>7</v>
      </c>
      <c r="B12" s="133" t="s">
        <v>8</v>
      </c>
      <c r="C12" s="133"/>
      <c r="D12" s="133"/>
      <c r="E12" s="83" t="s">
        <v>9</v>
      </c>
      <c r="F12" s="84" t="s">
        <v>10</v>
      </c>
      <c r="G12" s="84" t="s">
        <v>11</v>
      </c>
      <c r="H12" s="83" t="s">
        <v>12</v>
      </c>
    </row>
    <row r="13" spans="1:8" s="6" customFormat="1" ht="16.5" customHeight="1" x14ac:dyDescent="0.35">
      <c r="A13" s="5" t="s">
        <v>13</v>
      </c>
      <c r="B13" s="134" t="s">
        <v>14</v>
      </c>
      <c r="C13" s="135"/>
      <c r="D13" s="136"/>
      <c r="E13" s="5" t="s">
        <v>15</v>
      </c>
      <c r="F13" s="5" t="s">
        <v>16</v>
      </c>
      <c r="G13" s="5" t="s">
        <v>17</v>
      </c>
      <c r="H13" s="5" t="s">
        <v>18</v>
      </c>
    </row>
    <row r="14" spans="1:8" s="81" customFormat="1" ht="93.75" customHeight="1" x14ac:dyDescent="0.25">
      <c r="A14" s="83" t="s">
        <v>19</v>
      </c>
      <c r="B14" s="129" t="s">
        <v>20</v>
      </c>
      <c r="C14" s="129"/>
      <c r="D14" s="129"/>
      <c r="E14" s="7">
        <f>E15+E19+E25+E28</f>
        <v>20</v>
      </c>
      <c r="F14" s="8">
        <f>ROUND(F15+F19+F25+F28,1)</f>
        <v>20</v>
      </c>
      <c r="G14" s="9">
        <f>ROUND(G15+G19+G25+G28,1)</f>
        <v>20</v>
      </c>
      <c r="H14" s="83"/>
    </row>
    <row r="15" spans="1:8" s="11" customFormat="1" ht="33.75" customHeight="1" x14ac:dyDescent="0.25">
      <c r="A15" s="10">
        <v>1</v>
      </c>
      <c r="B15" s="129" t="s">
        <v>21</v>
      </c>
      <c r="C15" s="129"/>
      <c r="D15" s="129"/>
      <c r="E15" s="7">
        <f>5-(E16+E17+E18)</f>
        <v>5</v>
      </c>
      <c r="F15" s="8">
        <f>ROUND(5-(F16+F17+F18),1)</f>
        <v>5</v>
      </c>
      <c r="G15" s="9">
        <f>ROUND(5-(G16+G17+G18),1)</f>
        <v>5</v>
      </c>
      <c r="H15" s="10"/>
    </row>
    <row r="16" spans="1:8" s="11" customFormat="1" ht="115.5" customHeight="1" x14ac:dyDescent="0.25">
      <c r="A16" s="10" t="s">
        <v>22</v>
      </c>
      <c r="B16" s="123" t="s">
        <v>23</v>
      </c>
      <c r="C16" s="124"/>
      <c r="D16" s="125"/>
      <c r="E16" s="12"/>
      <c r="F16" s="17"/>
      <c r="G16" s="12"/>
      <c r="H16" s="10"/>
    </row>
    <row r="17" spans="1:8" s="15" customFormat="1" ht="102" customHeight="1" x14ac:dyDescent="0.25">
      <c r="A17" s="10" t="s">
        <v>24</v>
      </c>
      <c r="B17" s="123" t="s">
        <v>124</v>
      </c>
      <c r="C17" s="124"/>
      <c r="D17" s="125"/>
      <c r="E17" s="12"/>
      <c r="F17" s="17"/>
      <c r="G17" s="19"/>
      <c r="H17" s="14"/>
    </row>
    <row r="18" spans="1:8" s="15" customFormat="1" ht="92.25" customHeight="1" x14ac:dyDescent="0.25">
      <c r="A18" s="10" t="s">
        <v>25</v>
      </c>
      <c r="B18" s="123" t="s">
        <v>100</v>
      </c>
      <c r="C18" s="124"/>
      <c r="D18" s="125"/>
      <c r="E18" s="12"/>
      <c r="F18" s="17"/>
      <c r="G18" s="19"/>
      <c r="H18" s="14"/>
    </row>
    <row r="19" spans="1:8" s="15" customFormat="1" ht="52.5" customHeight="1" x14ac:dyDescent="0.25">
      <c r="A19" s="10">
        <v>2</v>
      </c>
      <c r="B19" s="120" t="s">
        <v>27</v>
      </c>
      <c r="C19" s="121"/>
      <c r="D19" s="122"/>
      <c r="E19" s="7">
        <f>6-(E20+E21+E22+E23+E24)</f>
        <v>6</v>
      </c>
      <c r="F19" s="8">
        <f>ROUND(6-(F20+F21+F22+F23+F24),1)</f>
        <v>6</v>
      </c>
      <c r="G19" s="9">
        <f>ROUND(6-(G20+G21+G22+G23+G24),1)</f>
        <v>6</v>
      </c>
      <c r="H19" s="16"/>
    </row>
    <row r="20" spans="1:8" s="15" customFormat="1" ht="39.75" customHeight="1" x14ac:dyDescent="0.25">
      <c r="A20" s="17" t="s">
        <v>28</v>
      </c>
      <c r="B20" s="123" t="s">
        <v>29</v>
      </c>
      <c r="C20" s="124"/>
      <c r="D20" s="125"/>
      <c r="E20" s="18"/>
      <c r="F20" s="17"/>
      <c r="G20" s="19"/>
      <c r="H20" s="14"/>
    </row>
    <row r="21" spans="1:8" s="15" customFormat="1" ht="57" customHeight="1" x14ac:dyDescent="0.25">
      <c r="A21" s="17" t="s">
        <v>30</v>
      </c>
      <c r="B21" s="123" t="s">
        <v>31</v>
      </c>
      <c r="C21" s="124"/>
      <c r="D21" s="125"/>
      <c r="E21" s="18"/>
      <c r="F21" s="17"/>
      <c r="G21" s="34"/>
      <c r="H21" s="14"/>
    </row>
    <row r="22" spans="1:8" s="15" customFormat="1" ht="52.5" customHeight="1" x14ac:dyDescent="0.25">
      <c r="A22" s="10" t="s">
        <v>32</v>
      </c>
      <c r="B22" s="123" t="s">
        <v>101</v>
      </c>
      <c r="C22" s="124"/>
      <c r="D22" s="125"/>
      <c r="E22" s="12"/>
      <c r="F22" s="17"/>
      <c r="G22" s="35"/>
      <c r="H22" s="14"/>
    </row>
    <row r="23" spans="1:8" s="15" customFormat="1" ht="70.5" customHeight="1" x14ac:dyDescent="0.25">
      <c r="A23" s="10" t="s">
        <v>34</v>
      </c>
      <c r="B23" s="123" t="s">
        <v>102</v>
      </c>
      <c r="C23" s="124"/>
      <c r="D23" s="125"/>
      <c r="E23" s="12"/>
      <c r="F23" s="17"/>
      <c r="G23" s="35"/>
      <c r="H23" s="14"/>
    </row>
    <row r="24" spans="1:8" s="15" customFormat="1" ht="42.75" customHeight="1" x14ac:dyDescent="0.25">
      <c r="A24" s="10" t="s">
        <v>36</v>
      </c>
      <c r="B24" s="123" t="s">
        <v>103</v>
      </c>
      <c r="C24" s="124"/>
      <c r="D24" s="125"/>
      <c r="E24" s="12"/>
      <c r="F24" s="17"/>
      <c r="G24" s="19"/>
      <c r="H24" s="14"/>
    </row>
    <row r="25" spans="1:8" s="11" customFormat="1" ht="60.75" customHeight="1" x14ac:dyDescent="0.25">
      <c r="A25" s="10">
        <v>3</v>
      </c>
      <c r="B25" s="120" t="s">
        <v>38</v>
      </c>
      <c r="C25" s="121"/>
      <c r="D25" s="122"/>
      <c r="E25" s="7">
        <f>5-(E26+E27)</f>
        <v>5</v>
      </c>
      <c r="F25" s="8">
        <f>ROUND(5-(F26+F27),1)</f>
        <v>5</v>
      </c>
      <c r="G25" s="9">
        <f>ROUND(5-(G26+G27),1)</f>
        <v>5</v>
      </c>
      <c r="H25" s="10"/>
    </row>
    <row r="26" spans="1:8" s="15" customFormat="1" ht="100.5" customHeight="1" x14ac:dyDescent="0.25">
      <c r="A26" s="10" t="s">
        <v>39</v>
      </c>
      <c r="B26" s="123" t="s">
        <v>40</v>
      </c>
      <c r="C26" s="124"/>
      <c r="D26" s="125"/>
      <c r="E26" s="12"/>
      <c r="F26" s="17"/>
      <c r="G26" s="19"/>
      <c r="H26" s="14"/>
    </row>
    <row r="27" spans="1:8" s="15" customFormat="1" ht="54.75" customHeight="1" x14ac:dyDescent="0.25">
      <c r="A27" s="10" t="s">
        <v>41</v>
      </c>
      <c r="B27" s="123" t="s">
        <v>104</v>
      </c>
      <c r="C27" s="124"/>
      <c r="D27" s="125"/>
      <c r="E27" s="12"/>
      <c r="F27" s="17"/>
      <c r="G27" s="19"/>
      <c r="H27" s="14"/>
    </row>
    <row r="28" spans="1:8" s="15" customFormat="1" ht="149.25" customHeight="1" x14ac:dyDescent="0.25">
      <c r="A28" s="20">
        <v>4</v>
      </c>
      <c r="B28" s="120" t="s">
        <v>43</v>
      </c>
      <c r="C28" s="121"/>
      <c r="D28" s="122"/>
      <c r="E28" s="7">
        <f>4-(E29+E30+E31)</f>
        <v>4</v>
      </c>
      <c r="F28" s="8">
        <f>ROUND(4-(F29+F30+F31),1)</f>
        <v>4</v>
      </c>
      <c r="G28" s="9">
        <f>ROUND(4-(G29+G30+G31),1)</f>
        <v>4</v>
      </c>
      <c r="H28" s="16"/>
    </row>
    <row r="29" spans="1:8" s="15" customFormat="1" ht="54" customHeight="1" x14ac:dyDescent="0.25">
      <c r="A29" s="10" t="s">
        <v>44</v>
      </c>
      <c r="B29" s="123" t="s">
        <v>45</v>
      </c>
      <c r="C29" s="124"/>
      <c r="D29" s="125"/>
      <c r="E29" s="12"/>
      <c r="F29" s="17"/>
      <c r="G29" s="19"/>
      <c r="H29" s="14"/>
    </row>
    <row r="30" spans="1:8" s="15" customFormat="1" ht="60.75" customHeight="1" x14ac:dyDescent="0.25">
      <c r="A30" s="10" t="s">
        <v>46</v>
      </c>
      <c r="B30" s="123" t="s">
        <v>47</v>
      </c>
      <c r="C30" s="124"/>
      <c r="D30" s="125"/>
      <c r="E30" s="12"/>
      <c r="F30" s="17"/>
      <c r="G30" s="19"/>
      <c r="H30" s="14"/>
    </row>
    <row r="31" spans="1:8" s="15" customFormat="1" ht="52.5" customHeight="1" x14ac:dyDescent="0.25">
      <c r="A31" s="10" t="s">
        <v>48</v>
      </c>
      <c r="B31" s="123" t="s">
        <v>49</v>
      </c>
      <c r="C31" s="124"/>
      <c r="D31" s="125"/>
      <c r="E31" s="12"/>
      <c r="F31" s="17"/>
      <c r="G31" s="19"/>
      <c r="H31" s="14"/>
    </row>
    <row r="32" spans="1:8" s="81" customFormat="1" ht="27.75" customHeight="1" x14ac:dyDescent="0.25">
      <c r="A32" s="83" t="s">
        <v>50</v>
      </c>
      <c r="B32" s="126" t="s">
        <v>51</v>
      </c>
      <c r="C32" s="127"/>
      <c r="D32" s="128"/>
      <c r="E32" s="7">
        <f>E33+E35+E37+E39+E41+E43</f>
        <v>20</v>
      </c>
      <c r="F32" s="8">
        <f>ROUND(F33+F35+F37+F39+F41+F43,1)</f>
        <v>11</v>
      </c>
      <c r="G32" s="9">
        <f>ROUND(G33+G35+G37+G39+G41+G43,1)</f>
        <v>0</v>
      </c>
      <c r="H32" s="83"/>
    </row>
    <row r="33" spans="1:8" s="11" customFormat="1" ht="73.150000000000006" customHeight="1" x14ac:dyDescent="0.25">
      <c r="A33" s="10">
        <v>5</v>
      </c>
      <c r="B33" s="129" t="s">
        <v>105</v>
      </c>
      <c r="C33" s="129"/>
      <c r="D33" s="129"/>
      <c r="E33" s="7">
        <v>1</v>
      </c>
      <c r="F33" s="8">
        <f>IF(F34&gt;1,"1",F34)</f>
        <v>1</v>
      </c>
      <c r="G33" s="9">
        <f>G34</f>
        <v>0</v>
      </c>
      <c r="H33" s="10"/>
    </row>
    <row r="34" spans="1:8" s="11" customFormat="1" ht="117.75" customHeight="1" x14ac:dyDescent="0.25">
      <c r="A34" s="10"/>
      <c r="B34" s="130" t="s">
        <v>106</v>
      </c>
      <c r="C34" s="130"/>
      <c r="D34" s="130"/>
      <c r="E34" s="7"/>
      <c r="F34" s="13">
        <v>1</v>
      </c>
      <c r="G34" s="9"/>
      <c r="H34" s="10"/>
    </row>
    <row r="35" spans="1:8" s="11" customFormat="1" ht="35.25" customHeight="1" x14ac:dyDescent="0.25">
      <c r="A35" s="10">
        <v>6</v>
      </c>
      <c r="B35" s="120" t="s">
        <v>107</v>
      </c>
      <c r="C35" s="121"/>
      <c r="D35" s="122"/>
      <c r="E35" s="7">
        <v>2</v>
      </c>
      <c r="F35" s="8">
        <f>IF(F36&gt;2,"2",F36)</f>
        <v>2</v>
      </c>
      <c r="G35" s="9">
        <f>G36</f>
        <v>0</v>
      </c>
      <c r="H35" s="10"/>
    </row>
    <row r="36" spans="1:8" s="11" customFormat="1" ht="60.75" customHeight="1" x14ac:dyDescent="0.25">
      <c r="A36" s="10"/>
      <c r="B36" s="117" t="s">
        <v>108</v>
      </c>
      <c r="C36" s="118"/>
      <c r="D36" s="119"/>
      <c r="E36" s="7"/>
      <c r="F36" s="13">
        <v>2</v>
      </c>
      <c r="G36" s="9"/>
      <c r="H36" s="10"/>
    </row>
    <row r="37" spans="1:8" s="11" customFormat="1" ht="52.5" customHeight="1" x14ac:dyDescent="0.25">
      <c r="A37" s="10">
        <v>7</v>
      </c>
      <c r="B37" s="120" t="s">
        <v>56</v>
      </c>
      <c r="C37" s="121"/>
      <c r="D37" s="122"/>
      <c r="E37" s="7">
        <v>2</v>
      </c>
      <c r="F37" s="8">
        <f>IF(F38&gt;2,"2",F38)</f>
        <v>2</v>
      </c>
      <c r="G37" s="9">
        <f>G38</f>
        <v>0</v>
      </c>
      <c r="H37" s="10"/>
    </row>
    <row r="38" spans="1:8" s="11" customFormat="1" ht="68.25" customHeight="1" x14ac:dyDescent="0.25">
      <c r="A38" s="10"/>
      <c r="B38" s="123" t="s">
        <v>109</v>
      </c>
      <c r="C38" s="124"/>
      <c r="D38" s="125"/>
      <c r="E38" s="7"/>
      <c r="F38" s="13">
        <v>2</v>
      </c>
      <c r="G38" s="9"/>
      <c r="H38" s="10"/>
    </row>
    <row r="39" spans="1:8" s="11" customFormat="1" ht="61.5" customHeight="1" x14ac:dyDescent="0.25">
      <c r="A39" s="10">
        <v>8</v>
      </c>
      <c r="B39" s="120" t="s">
        <v>58</v>
      </c>
      <c r="C39" s="121"/>
      <c r="D39" s="122"/>
      <c r="E39" s="7">
        <v>2</v>
      </c>
      <c r="F39" s="8">
        <f>IF(F40&gt;2,"2",F40)</f>
        <v>2</v>
      </c>
      <c r="G39" s="9">
        <f>G40</f>
        <v>0</v>
      </c>
      <c r="H39" s="10"/>
    </row>
    <row r="40" spans="1:8" s="11" customFormat="1" ht="70.5" customHeight="1" x14ac:dyDescent="0.25">
      <c r="A40" s="10"/>
      <c r="B40" s="123" t="s">
        <v>110</v>
      </c>
      <c r="C40" s="124"/>
      <c r="D40" s="125"/>
      <c r="E40" s="7"/>
      <c r="F40" s="13">
        <v>2</v>
      </c>
      <c r="G40" s="9"/>
      <c r="H40" s="10"/>
    </row>
    <row r="41" spans="1:8" s="11" customFormat="1" ht="116.25" customHeight="1" x14ac:dyDescent="0.25">
      <c r="A41" s="10">
        <v>9</v>
      </c>
      <c r="B41" s="120" t="s">
        <v>125</v>
      </c>
      <c r="C41" s="121"/>
      <c r="D41" s="122"/>
      <c r="E41" s="7">
        <v>8</v>
      </c>
      <c r="F41" s="8" t="str">
        <f>IF(F42&gt;=8,"8",IF(F42&lt;8,"0"))</f>
        <v>0</v>
      </c>
      <c r="G41" s="9">
        <f>G42</f>
        <v>0</v>
      </c>
      <c r="H41" s="10"/>
    </row>
    <row r="42" spans="1:8" s="11" customFormat="1" ht="127.5" customHeight="1" x14ac:dyDescent="0.25">
      <c r="A42" s="10"/>
      <c r="B42" s="123" t="s">
        <v>126</v>
      </c>
      <c r="C42" s="124"/>
      <c r="D42" s="125"/>
      <c r="E42" s="7"/>
      <c r="F42" s="13"/>
      <c r="G42" s="9"/>
      <c r="H42" s="10"/>
    </row>
    <row r="43" spans="1:8" s="11" customFormat="1" ht="45" customHeight="1" x14ac:dyDescent="0.25">
      <c r="A43" s="10">
        <v>10</v>
      </c>
      <c r="B43" s="120" t="s">
        <v>111</v>
      </c>
      <c r="C43" s="121"/>
      <c r="D43" s="122"/>
      <c r="E43" s="7">
        <v>5</v>
      </c>
      <c r="F43" s="8">
        <f>IF(F44&gt;5,"5",F44)</f>
        <v>4</v>
      </c>
      <c r="G43" s="9">
        <f>G44</f>
        <v>0</v>
      </c>
      <c r="H43" s="10"/>
    </row>
    <row r="44" spans="1:8" s="11" customFormat="1" ht="156.75" customHeight="1" x14ac:dyDescent="0.25">
      <c r="A44" s="10"/>
      <c r="B44" s="123" t="s">
        <v>112</v>
      </c>
      <c r="C44" s="124"/>
      <c r="D44" s="125"/>
      <c r="E44" s="7"/>
      <c r="F44" s="13">
        <v>4</v>
      </c>
      <c r="G44" s="9"/>
      <c r="H44" s="10"/>
    </row>
    <row r="45" spans="1:8" s="81" customFormat="1" ht="61.5" customHeight="1" x14ac:dyDescent="0.25">
      <c r="A45" s="83" t="s">
        <v>65</v>
      </c>
      <c r="B45" s="120" t="s">
        <v>66</v>
      </c>
      <c r="C45" s="121"/>
      <c r="D45" s="122"/>
      <c r="E45" s="7">
        <v>60</v>
      </c>
      <c r="F45" s="8">
        <f>SUM(F46:F51)</f>
        <v>40</v>
      </c>
      <c r="G45" s="9">
        <f>SUM(G46:G51)</f>
        <v>0</v>
      </c>
      <c r="H45" s="83"/>
    </row>
    <row r="46" spans="1:8" s="11" customFormat="1" ht="26.25" customHeight="1" x14ac:dyDescent="0.25">
      <c r="A46" s="10"/>
      <c r="B46" s="117" t="s">
        <v>67</v>
      </c>
      <c r="C46" s="118"/>
      <c r="D46" s="119"/>
      <c r="E46" s="12">
        <v>60</v>
      </c>
      <c r="F46" s="10"/>
      <c r="G46" s="12"/>
      <c r="H46" s="10"/>
    </row>
    <row r="47" spans="1:8" s="11" customFormat="1" ht="26.25" customHeight="1" x14ac:dyDescent="0.25">
      <c r="A47" s="10"/>
      <c r="B47" s="117" t="s">
        <v>68</v>
      </c>
      <c r="C47" s="118"/>
      <c r="D47" s="119"/>
      <c r="E47" s="12">
        <v>50</v>
      </c>
      <c r="F47" s="10"/>
      <c r="G47" s="12"/>
      <c r="H47" s="10"/>
    </row>
    <row r="48" spans="1:8" s="11" customFormat="1" ht="26.25" customHeight="1" x14ac:dyDescent="0.25">
      <c r="A48" s="10"/>
      <c r="B48" s="117" t="s">
        <v>69</v>
      </c>
      <c r="C48" s="118"/>
      <c r="D48" s="119"/>
      <c r="E48" s="12">
        <v>40</v>
      </c>
      <c r="F48" s="10">
        <v>40</v>
      </c>
      <c r="G48" s="12"/>
      <c r="H48" s="10"/>
    </row>
    <row r="49" spans="1:8" s="11" customFormat="1" ht="26.25" customHeight="1" x14ac:dyDescent="0.25">
      <c r="A49" s="10"/>
      <c r="B49" s="117" t="s">
        <v>70</v>
      </c>
      <c r="C49" s="118"/>
      <c r="D49" s="119"/>
      <c r="E49" s="12">
        <v>30</v>
      </c>
      <c r="F49" s="10"/>
      <c r="G49" s="12"/>
      <c r="H49" s="10"/>
    </row>
    <row r="50" spans="1:8" s="11" customFormat="1" ht="26.25" customHeight="1" x14ac:dyDescent="0.25">
      <c r="A50" s="10"/>
      <c r="B50" s="117" t="s">
        <v>71</v>
      </c>
      <c r="C50" s="118"/>
      <c r="D50" s="119"/>
      <c r="E50" s="12">
        <v>20</v>
      </c>
      <c r="F50" s="10"/>
      <c r="G50" s="12"/>
      <c r="H50" s="10"/>
    </row>
    <row r="51" spans="1:8" s="11" customFormat="1" ht="26.25" customHeight="1" x14ac:dyDescent="0.25">
      <c r="A51" s="10"/>
      <c r="B51" s="117" t="s">
        <v>72</v>
      </c>
      <c r="C51" s="118"/>
      <c r="D51" s="119"/>
      <c r="E51" s="12">
        <v>0</v>
      </c>
      <c r="F51" s="10"/>
      <c r="G51" s="12"/>
      <c r="H51" s="10"/>
    </row>
    <row r="52" spans="1:8" s="81" customFormat="1" ht="24" customHeight="1" x14ac:dyDescent="0.25">
      <c r="A52" s="83"/>
      <c r="B52" s="103" t="s">
        <v>73</v>
      </c>
      <c r="C52" s="104"/>
      <c r="D52" s="105"/>
      <c r="E52" s="21">
        <f>E14+E32+E45</f>
        <v>100</v>
      </c>
      <c r="F52" s="21">
        <f>F14+F32+F45</f>
        <v>71</v>
      </c>
      <c r="G52" s="22">
        <f>G14+G32+G45</f>
        <v>20</v>
      </c>
      <c r="H52" s="83"/>
    </row>
    <row r="53" spans="1:8" ht="26.25" customHeight="1" x14ac:dyDescent="0.25">
      <c r="A53" s="23"/>
      <c r="B53" s="106" t="s">
        <v>74</v>
      </c>
      <c r="C53" s="107"/>
      <c r="D53" s="108"/>
      <c r="E53" s="43"/>
      <c r="F53" s="23"/>
      <c r="G53" s="43"/>
      <c r="H53" s="23"/>
    </row>
    <row r="54" spans="1:8" ht="53.25" customHeight="1" x14ac:dyDescent="0.25">
      <c r="A54" s="23"/>
      <c r="B54" s="103" t="s">
        <v>75</v>
      </c>
      <c r="C54" s="104"/>
      <c r="D54" s="105"/>
      <c r="E54" s="21">
        <f>E52-E53</f>
        <v>100</v>
      </c>
      <c r="F54" s="21">
        <f>ROUND(F52-F53,1)</f>
        <v>71</v>
      </c>
      <c r="G54" s="22">
        <f>ROUND(G52-G53,1)</f>
        <v>20</v>
      </c>
      <c r="H54" s="83"/>
    </row>
    <row r="55" spans="1:8" ht="25.5" customHeight="1" x14ac:dyDescent="0.25">
      <c r="A55" s="24"/>
      <c r="B55" s="25"/>
      <c r="C55" s="25"/>
      <c r="D55" s="25"/>
      <c r="E55" s="24"/>
      <c r="F55" s="24"/>
      <c r="G55" s="24"/>
      <c r="H55" s="24"/>
    </row>
    <row r="56" spans="1:8" ht="20.25" customHeight="1" x14ac:dyDescent="0.25">
      <c r="B56" s="109" t="s">
        <v>76</v>
      </c>
      <c r="C56" s="109"/>
      <c r="D56" s="109"/>
    </row>
    <row r="57" spans="1:8" s="4" customFormat="1" ht="32.25" customHeight="1" x14ac:dyDescent="0.25">
      <c r="A57" s="110" t="s">
        <v>77</v>
      </c>
      <c r="B57" s="111"/>
      <c r="C57" s="112"/>
      <c r="D57" s="115" t="s">
        <v>78</v>
      </c>
      <c r="E57" s="90" t="s">
        <v>79</v>
      </c>
      <c r="F57" s="90"/>
      <c r="G57" s="91" t="s">
        <v>80</v>
      </c>
      <c r="H57" s="92"/>
    </row>
    <row r="58" spans="1:8" s="4" customFormat="1" ht="63" x14ac:dyDescent="0.25">
      <c r="A58" s="113"/>
      <c r="B58" s="98"/>
      <c r="C58" s="114"/>
      <c r="D58" s="116"/>
      <c r="E58" s="84" t="s">
        <v>81</v>
      </c>
      <c r="F58" s="84" t="s">
        <v>82</v>
      </c>
      <c r="G58" s="84" t="s">
        <v>83</v>
      </c>
      <c r="H58" s="84" t="s">
        <v>84</v>
      </c>
    </row>
    <row r="59" spans="1:8" ht="33.950000000000003" customHeight="1" x14ac:dyDescent="0.25">
      <c r="A59" s="93" t="s">
        <v>85</v>
      </c>
      <c r="B59" s="94"/>
      <c r="C59" s="95"/>
      <c r="D59" s="10" t="s">
        <v>86</v>
      </c>
      <c r="E59" s="12" t="str">
        <f>IF(AND(90&lt;=F54,F54&lt;100),F54,"")</f>
        <v/>
      </c>
      <c r="F59" s="18" t="str">
        <f>IF(AND(90&lt;=G54,G54&lt;=100),G54,"")</f>
        <v/>
      </c>
      <c r="G59" s="26" t="str">
        <f t="shared" ref="G59:H62" si="0">IF(ISNUMBER(E59)=TRUE,"X","")</f>
        <v/>
      </c>
      <c r="H59" s="26" t="str">
        <f t="shared" si="0"/>
        <v/>
      </c>
    </row>
    <row r="60" spans="1:8" ht="45.75" customHeight="1" x14ac:dyDescent="0.25">
      <c r="A60" s="93" t="s">
        <v>87</v>
      </c>
      <c r="B60" s="94"/>
      <c r="C60" s="95"/>
      <c r="D60" s="10" t="s">
        <v>88</v>
      </c>
      <c r="E60" s="12" t="str">
        <f>IF(AND(75&lt;=F54,F54&lt;90),F54,"")</f>
        <v/>
      </c>
      <c r="F60" s="18" t="str">
        <f>IF(AND(75&lt;=G54,G54&lt;90),G54,"")</f>
        <v/>
      </c>
      <c r="G60" s="26" t="str">
        <f t="shared" si="0"/>
        <v/>
      </c>
      <c r="H60" s="26" t="str">
        <f t="shared" si="0"/>
        <v/>
      </c>
    </row>
    <row r="61" spans="1:8" ht="48" customHeight="1" x14ac:dyDescent="0.25">
      <c r="A61" s="93" t="s">
        <v>89</v>
      </c>
      <c r="B61" s="94"/>
      <c r="C61" s="95"/>
      <c r="D61" s="10" t="s">
        <v>90</v>
      </c>
      <c r="E61" s="12">
        <f>IF(AND(50&lt;=F54,F54&lt;75),F54,"")</f>
        <v>71</v>
      </c>
      <c r="F61" s="18" t="str">
        <f>IF(AND(50&lt;=G54,G54&lt;75),G54,"")</f>
        <v/>
      </c>
      <c r="G61" s="26" t="str">
        <f t="shared" si="0"/>
        <v>X</v>
      </c>
      <c r="H61" s="26" t="str">
        <f t="shared" si="0"/>
        <v/>
      </c>
    </row>
    <row r="62" spans="1:8" ht="31.35" customHeight="1" x14ac:dyDescent="0.25">
      <c r="A62" s="93" t="s">
        <v>91</v>
      </c>
      <c r="B62" s="94"/>
      <c r="C62" s="95"/>
      <c r="D62" s="10" t="s">
        <v>92</v>
      </c>
      <c r="E62" s="12" t="str">
        <f>IF(AND(0&lt;F54,F54&lt;50),F54,"")</f>
        <v/>
      </c>
      <c r="F62" s="27">
        <f>IF(AND(0&lt;G54,G54&lt;50),G54,"")</f>
        <v>20</v>
      </c>
      <c r="G62" s="26" t="str">
        <f t="shared" si="0"/>
        <v/>
      </c>
      <c r="H62" s="28" t="str">
        <f t="shared" si="0"/>
        <v>X</v>
      </c>
    </row>
    <row r="64" spans="1:8" s="30" customFormat="1" ht="20.25" customHeight="1" x14ac:dyDescent="0.25">
      <c r="B64" s="29"/>
      <c r="D64" s="96" t="s">
        <v>223</v>
      </c>
      <c r="E64" s="96"/>
      <c r="F64" s="96"/>
      <c r="G64" s="96"/>
      <c r="H64" s="96"/>
    </row>
    <row r="65" spans="2:8" s="81" customFormat="1" ht="35.25" customHeight="1" x14ac:dyDescent="0.25">
      <c r="D65" s="31"/>
      <c r="E65" s="97" t="s">
        <v>93</v>
      </c>
      <c r="F65" s="97"/>
      <c r="G65" s="97"/>
      <c r="H65" s="97"/>
    </row>
    <row r="66" spans="2:8" x14ac:dyDescent="0.25">
      <c r="D66" s="32"/>
      <c r="E66" s="32"/>
      <c r="F66" s="32"/>
      <c r="G66" s="32"/>
      <c r="H66" s="32"/>
    </row>
    <row r="68" spans="2:8" x14ac:dyDescent="0.25">
      <c r="F68" s="37" t="s">
        <v>153</v>
      </c>
    </row>
    <row r="70" spans="2:8" ht="25.15" customHeight="1" x14ac:dyDescent="0.25">
      <c r="B70" s="98" t="s">
        <v>94</v>
      </c>
      <c r="C70" s="98"/>
      <c r="D70" s="98"/>
      <c r="E70" s="98"/>
      <c r="F70" s="98"/>
      <c r="G70" s="98"/>
      <c r="H70" s="98"/>
    </row>
    <row r="71" spans="2:8" ht="106.9" customHeight="1" x14ac:dyDescent="0.25">
      <c r="B71" s="99" t="s">
        <v>95</v>
      </c>
      <c r="C71" s="100"/>
      <c r="D71" s="100"/>
      <c r="E71" s="100"/>
      <c r="F71" s="100"/>
      <c r="G71" s="100"/>
      <c r="H71" s="101"/>
    </row>
    <row r="72" spans="2:8" ht="25.15" customHeight="1" x14ac:dyDescent="0.25">
      <c r="B72" s="33"/>
      <c r="D72" s="102" t="s">
        <v>162</v>
      </c>
      <c r="E72" s="102"/>
      <c r="F72" s="102"/>
      <c r="G72" s="102"/>
      <c r="H72" s="102"/>
    </row>
    <row r="73" spans="2:8" ht="21" customHeight="1" x14ac:dyDescent="0.25">
      <c r="B73" s="31"/>
      <c r="D73" s="89" t="s">
        <v>96</v>
      </c>
      <c r="E73" s="89"/>
      <c r="F73" s="89"/>
      <c r="G73" s="89"/>
      <c r="H73" s="8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51</vt:i4>
      </vt:variant>
    </vt:vector>
  </HeadingPairs>
  <TitlesOfParts>
    <vt:vector size="80" baseType="lpstr">
      <vt:lpstr>1B-T.XUYÊN(huỷ)</vt:lpstr>
      <vt:lpstr>1B-C.GIANG(huỷ)</vt:lpstr>
      <vt:lpstr>1B-C.LINH(huỷ)</vt:lpstr>
      <vt:lpstr>1C-C.CHI(huỷ)</vt:lpstr>
      <vt:lpstr>1B-T.KHOA</vt:lpstr>
      <vt:lpstr>1B-C.CHI</vt:lpstr>
      <vt:lpstr>1B-T.DANH</vt:lpstr>
      <vt:lpstr>T. Khanh</vt:lpstr>
      <vt:lpstr>1B-NVDon</vt:lpstr>
      <vt:lpstr>1C-LQHQuoc</vt:lpstr>
      <vt:lpstr>DNVong</vt:lpstr>
      <vt:lpstr>1C-T.Việt</vt:lpstr>
      <vt:lpstr>1C-BVDung</vt:lpstr>
      <vt:lpstr>1C-DNDoan</vt:lpstr>
      <vt:lpstr>1C-NNTuyen</vt:lpstr>
      <vt:lpstr>1C-C.GIANG</vt:lpstr>
      <vt:lpstr>1C-T.MINH </vt:lpstr>
      <vt:lpstr>1C-C.LINH</vt:lpstr>
      <vt:lpstr>1C-C.THƯ</vt:lpstr>
      <vt:lpstr>1C-C.THỦY</vt:lpstr>
      <vt:lpstr>1C-C.HỒNG</vt:lpstr>
      <vt:lpstr>1C-C.THÁI</vt:lpstr>
      <vt:lpstr>1C-T.QUỐC DŨNG</vt:lpstr>
      <vt:lpstr>T.Cuong</vt:lpstr>
      <vt:lpstr>C.Quyen</vt:lpstr>
      <vt:lpstr>C.Yen</vt:lpstr>
      <vt:lpstr>T.Xuyên</vt:lpstr>
      <vt:lpstr>T.Tuan</vt:lpstr>
      <vt:lpstr>T.Phong</vt:lpstr>
      <vt:lpstr>'1B-C.CHI'!Print_Area</vt:lpstr>
      <vt:lpstr>'1B-C.GIANG(huỷ)'!Print_Area</vt:lpstr>
      <vt:lpstr>'1B-C.LINH(huỷ)'!Print_Area</vt:lpstr>
      <vt:lpstr>'1B-NVDon'!Print_Area</vt:lpstr>
      <vt:lpstr>'1B-T.DANH'!Print_Area</vt:lpstr>
      <vt:lpstr>'1B-T.KHOA'!Print_Area</vt:lpstr>
      <vt:lpstr>'1B-T.XUYÊN(huỷ)'!Print_Area</vt:lpstr>
      <vt:lpstr>'1C-BVDung'!Print_Area</vt:lpstr>
      <vt:lpstr>'1C-C.CHI(huỷ)'!Print_Area</vt:lpstr>
      <vt:lpstr>'1C-C.GIANG'!Print_Area</vt:lpstr>
      <vt:lpstr>'1C-C.HỒNG'!Print_Area</vt:lpstr>
      <vt:lpstr>'1C-C.LINH'!Print_Area</vt:lpstr>
      <vt:lpstr>'1C-C.THÁI'!Print_Area</vt:lpstr>
      <vt:lpstr>'1C-C.THƯ'!Print_Area</vt:lpstr>
      <vt:lpstr>'1C-C.THỦY'!Print_Area</vt:lpstr>
      <vt:lpstr>'1C-DNDoan'!Print_Area</vt:lpstr>
      <vt:lpstr>'1C-LQHQuoc'!Print_Area</vt:lpstr>
      <vt:lpstr>'1C-NNTuyen'!Print_Area</vt:lpstr>
      <vt:lpstr>'1C-T.MINH '!Print_Area</vt:lpstr>
      <vt:lpstr>'1C-T.QUỐC DŨNG'!Print_Area</vt:lpstr>
      <vt:lpstr>'1C-T.Việt'!Print_Area</vt:lpstr>
      <vt:lpstr>C.Quyen!Print_Area</vt:lpstr>
      <vt:lpstr>C.Yen!Print_Area</vt:lpstr>
      <vt:lpstr>'T. Khanh'!Print_Area</vt:lpstr>
      <vt:lpstr>T.Cuong!Print_Area</vt:lpstr>
      <vt:lpstr>T.Phong!Print_Area</vt:lpstr>
      <vt:lpstr>T.Tuan!Print_Area</vt:lpstr>
      <vt:lpstr>T.Xuyên!Print_Area</vt:lpstr>
      <vt:lpstr>'1B-C.CHI'!Print_Titles</vt:lpstr>
      <vt:lpstr>'1B-C.GIANG(huỷ)'!Print_Titles</vt:lpstr>
      <vt:lpstr>'1B-C.LINH(huỷ)'!Print_Titles</vt:lpstr>
      <vt:lpstr>'1B-NVDon'!Print_Titles</vt:lpstr>
      <vt:lpstr>'1B-T.DANH'!Print_Titles</vt:lpstr>
      <vt:lpstr>'1B-T.KHOA'!Print_Titles</vt:lpstr>
      <vt:lpstr>'1B-T.XUYÊN(huỷ)'!Print_Titles</vt:lpstr>
      <vt:lpstr>'1C-BVDung'!Print_Titles</vt:lpstr>
      <vt:lpstr>'1C-C.CHI(huỷ)'!Print_Titles</vt:lpstr>
      <vt:lpstr>'1C-C.GIANG'!Print_Titles</vt:lpstr>
      <vt:lpstr>'1C-C.HỒNG'!Print_Titles</vt:lpstr>
      <vt:lpstr>'1C-C.LINH'!Print_Titles</vt:lpstr>
      <vt:lpstr>'1C-C.THÁI'!Print_Titles</vt:lpstr>
      <vt:lpstr>'1C-C.THƯ'!Print_Titles</vt:lpstr>
      <vt:lpstr>'1C-C.THỦY'!Print_Titles</vt:lpstr>
      <vt:lpstr>'1C-DNDoan'!Print_Titles</vt:lpstr>
      <vt:lpstr>'1C-LQHQuoc'!Print_Titles</vt:lpstr>
      <vt:lpstr>'1C-NNTuyen'!Print_Titles</vt:lpstr>
      <vt:lpstr>'1C-T.MINH '!Print_Titles</vt:lpstr>
      <vt:lpstr>'1C-T.QUỐC DŨNG'!Print_Titles</vt:lpstr>
      <vt:lpstr>'1C-T.Việt'!Print_Titles</vt:lpstr>
      <vt:lpstr>DNVong!Print_Titles</vt:lpstr>
      <vt:lpstr>T.Xuyên!Print_Titles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2021-10-18T07:52:54Z</dcterms:modified>
</cp:coreProperties>
</file>