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9465" windowHeight="4440" firstSheet="7" activeTab="7"/>
  </bookViews>
  <sheets>
    <sheet name="DK.T9" sheetId="53" r:id="rId1"/>
    <sheet name="nháp10.9.15" sheetId="55" r:id="rId2"/>
    <sheet name="T.9_HK1" sheetId="23" r:id="rId3"/>
    <sheet name="T.10_HK1" sheetId="57" r:id="rId4"/>
    <sheet name="T.11_HK1" sheetId="39" r:id="rId5"/>
    <sheet name="T.12_HK1_TC" sheetId="50" r:id="rId6"/>
    <sheet name="T.12_HK1" sheetId="58" r:id="rId7"/>
    <sheet name="T.01-16_HK1" sheetId="24" r:id="rId8"/>
    <sheet name="XXXXXXXX" sheetId="16" state="veryHidden" r:id="rId9"/>
    <sheet name="00000000" sheetId="36" state="veryHidden" r:id="rId10"/>
  </sheets>
  <definedNames>
    <definedName name="_Fill" hidden="1">#REF!</definedName>
  </definedNames>
  <calcPr calcId="144525"/>
</workbook>
</file>

<file path=xl/calcChain.xml><?xml version="1.0" encoding="utf-8"?>
<calcChain xmlns="http://schemas.openxmlformats.org/spreadsheetml/2006/main">
  <c r="D90" i="24" l="1"/>
  <c r="D91" i="24"/>
  <c r="P26" i="58"/>
  <c r="J41" i="24"/>
  <c r="J52" i="24"/>
  <c r="J75" i="24"/>
  <c r="J15" i="24"/>
  <c r="J24" i="24"/>
  <c r="J29" i="24"/>
  <c r="D92" i="24"/>
  <c r="J79" i="24"/>
  <c r="D93" i="24"/>
  <c r="J87" i="24"/>
  <c r="D94" i="24"/>
  <c r="J40" i="39"/>
  <c r="J51" i="39"/>
  <c r="J113" i="50"/>
  <c r="J74" i="39"/>
  <c r="D89" i="39"/>
  <c r="J78" i="39"/>
  <c r="D90" i="39"/>
  <c r="J86" i="39"/>
  <c r="D91" i="39"/>
  <c r="J14" i="39"/>
  <c r="J23" i="39"/>
  <c r="D92" i="39"/>
  <c r="J28" i="39"/>
  <c r="D93" i="39"/>
  <c r="D88" i="39"/>
  <c r="P92" i="58"/>
  <c r="J41" i="58"/>
  <c r="J52" i="58"/>
  <c r="J75" i="58"/>
  <c r="J79" i="58"/>
  <c r="D91" i="58"/>
  <c r="J87" i="58"/>
  <c r="D92" i="58"/>
  <c r="J15" i="58"/>
  <c r="J109" i="24"/>
  <c r="J24" i="58"/>
  <c r="D93" i="58"/>
  <c r="J29" i="58"/>
  <c r="D94" i="58"/>
  <c r="D97" i="24"/>
  <c r="D96" i="24"/>
  <c r="D98" i="24"/>
  <c r="D99" i="24"/>
  <c r="D100" i="24"/>
  <c r="D95" i="24"/>
  <c r="P89" i="24"/>
  <c r="P90" i="24"/>
  <c r="P91" i="24"/>
  <c r="J116" i="24"/>
  <c r="J114" i="24"/>
  <c r="J113" i="24"/>
  <c r="J112" i="24"/>
  <c r="J111" i="24"/>
  <c r="J110" i="24"/>
  <c r="D129" i="24"/>
  <c r="H129" i="24"/>
  <c r="K129" i="24"/>
  <c r="G120" i="24"/>
  <c r="G121" i="24"/>
  <c r="J121" i="24"/>
  <c r="G122" i="24"/>
  <c r="G123" i="24"/>
  <c r="J123" i="24"/>
  <c r="G124" i="24"/>
  <c r="G125" i="24"/>
  <c r="J125" i="24"/>
  <c r="G126" i="24"/>
  <c r="G129" i="24"/>
  <c r="J129" i="24"/>
  <c r="I120" i="24"/>
  <c r="I121" i="24"/>
  <c r="I122" i="24"/>
  <c r="I123" i="24"/>
  <c r="I124" i="24"/>
  <c r="I125" i="24"/>
  <c r="I126" i="24"/>
  <c r="I129" i="24"/>
  <c r="J128" i="24"/>
  <c r="J127" i="24"/>
  <c r="J126" i="24"/>
  <c r="J124" i="24"/>
  <c r="J122" i="24"/>
  <c r="J120" i="24"/>
  <c r="H117" i="24"/>
  <c r="N15" i="24"/>
  <c r="F109" i="24"/>
  <c r="D109" i="24"/>
  <c r="D110" i="24"/>
  <c r="D111" i="24"/>
  <c r="N41" i="24"/>
  <c r="F112" i="24"/>
  <c r="D112" i="24"/>
  <c r="G112" i="24"/>
  <c r="I112" i="24"/>
  <c r="N52" i="24"/>
  <c r="F113" i="24"/>
  <c r="D113" i="24"/>
  <c r="G113" i="24"/>
  <c r="I113" i="24"/>
  <c r="D114" i="24"/>
  <c r="D115" i="24"/>
  <c r="D116" i="24"/>
  <c r="G110" i="24"/>
  <c r="G111" i="24"/>
  <c r="I111" i="24"/>
  <c r="G114" i="24"/>
  <c r="G115" i="24"/>
  <c r="I115" i="24"/>
  <c r="G116" i="24"/>
  <c r="E117" i="24"/>
  <c r="I116" i="24"/>
  <c r="I114" i="24"/>
  <c r="I110" i="24"/>
  <c r="N24" i="24"/>
  <c r="N29" i="24"/>
  <c r="N75" i="24"/>
  <c r="N79" i="24"/>
  <c r="N87" i="24"/>
  <c r="M15" i="24"/>
  <c r="M24" i="24"/>
  <c r="M29" i="24"/>
  <c r="M41" i="24"/>
  <c r="M52" i="24"/>
  <c r="M75" i="24"/>
  <c r="M79" i="24"/>
  <c r="M87" i="24"/>
  <c r="D103" i="24"/>
  <c r="K29" i="24"/>
  <c r="H92" i="24"/>
  <c r="K15" i="24"/>
  <c r="K24" i="24"/>
  <c r="H91" i="24"/>
  <c r="K87" i="24"/>
  <c r="H94" i="24"/>
  <c r="K79" i="24"/>
  <c r="H93" i="24"/>
  <c r="K41" i="24"/>
  <c r="K52" i="24"/>
  <c r="K75" i="24"/>
  <c r="H90" i="24"/>
  <c r="H89" i="24"/>
  <c r="E82" i="24"/>
  <c r="E83" i="24"/>
  <c r="E84" i="24"/>
  <c r="E85" i="24"/>
  <c r="E86" i="24"/>
  <c r="E87" i="24"/>
  <c r="L82" i="24"/>
  <c r="L83" i="24"/>
  <c r="L84" i="24"/>
  <c r="L85" i="24"/>
  <c r="L87" i="24"/>
  <c r="E78" i="24"/>
  <c r="L78" i="24"/>
  <c r="L79" i="24"/>
  <c r="E55" i="24"/>
  <c r="E56" i="24"/>
  <c r="E57" i="24"/>
  <c r="E58" i="24"/>
  <c r="E59" i="24"/>
  <c r="E60" i="24"/>
  <c r="E61" i="24"/>
  <c r="E62" i="24"/>
  <c r="E63" i="24"/>
  <c r="E64" i="24"/>
  <c r="E65" i="24"/>
  <c r="E66" i="24"/>
  <c r="E67" i="24"/>
  <c r="E68" i="24"/>
  <c r="E69" i="24"/>
  <c r="E70" i="24"/>
  <c r="E71" i="24"/>
  <c r="E72" i="24"/>
  <c r="E73" i="24"/>
  <c r="E75" i="24"/>
  <c r="L55" i="24"/>
  <c r="L56" i="24"/>
  <c r="L57" i="24"/>
  <c r="L58" i="24"/>
  <c r="L59" i="24"/>
  <c r="L60" i="24"/>
  <c r="L61" i="24"/>
  <c r="L62" i="24"/>
  <c r="L63" i="24"/>
  <c r="L64" i="24"/>
  <c r="L65" i="24"/>
  <c r="L66" i="24"/>
  <c r="L67" i="24"/>
  <c r="L68" i="24"/>
  <c r="L69" i="24"/>
  <c r="L70" i="24"/>
  <c r="L71" i="24"/>
  <c r="L72" i="24"/>
  <c r="L73" i="24"/>
  <c r="E44" i="24"/>
  <c r="E45" i="24"/>
  <c r="E46" i="24"/>
  <c r="E47" i="24"/>
  <c r="E48" i="24"/>
  <c r="E49" i="24"/>
  <c r="E50" i="24"/>
  <c r="E51" i="24"/>
  <c r="E52" i="24"/>
  <c r="L44" i="24"/>
  <c r="L45" i="24"/>
  <c r="L46" i="24"/>
  <c r="L47" i="24"/>
  <c r="L48" i="24"/>
  <c r="L49" i="24"/>
  <c r="L50" i="24"/>
  <c r="L51" i="24"/>
  <c r="E32" i="24"/>
  <c r="E33" i="24"/>
  <c r="E34" i="24"/>
  <c r="E35" i="24"/>
  <c r="E36" i="24"/>
  <c r="E37" i="24"/>
  <c r="E38" i="24"/>
  <c r="E39" i="24"/>
  <c r="E40" i="24"/>
  <c r="E41" i="24"/>
  <c r="L32" i="24"/>
  <c r="L33" i="24"/>
  <c r="L34" i="24"/>
  <c r="L35" i="24"/>
  <c r="L36" i="24"/>
  <c r="L37" i="24"/>
  <c r="L38" i="24"/>
  <c r="L39" i="24"/>
  <c r="L41" i="24"/>
  <c r="E27" i="24"/>
  <c r="E28" i="24"/>
  <c r="E29" i="24"/>
  <c r="L27" i="24"/>
  <c r="E18" i="24"/>
  <c r="E19" i="24"/>
  <c r="E20" i="24"/>
  <c r="E21" i="24"/>
  <c r="E22" i="24"/>
  <c r="E23" i="24"/>
  <c r="L18" i="24"/>
  <c r="L19" i="24"/>
  <c r="L20" i="24"/>
  <c r="L21" i="24"/>
  <c r="L22" i="24"/>
  <c r="L23" i="24"/>
  <c r="L24" i="24"/>
  <c r="E11" i="24"/>
  <c r="E12" i="24"/>
  <c r="E13" i="24"/>
  <c r="E14" i="24"/>
  <c r="E15" i="24"/>
  <c r="L11" i="24"/>
  <c r="L12" i="24"/>
  <c r="L13" i="24"/>
  <c r="J28" i="23"/>
  <c r="J39" i="23"/>
  <c r="D43" i="23"/>
  <c r="J16" i="23"/>
  <c r="D44" i="23"/>
  <c r="J74" i="57"/>
  <c r="D95" i="57"/>
  <c r="J78" i="57"/>
  <c r="D96" i="57"/>
  <c r="J86" i="57"/>
  <c r="D97" i="57"/>
  <c r="J23" i="57"/>
  <c r="D98" i="57"/>
  <c r="J28" i="57"/>
  <c r="D99" i="57"/>
  <c r="J40" i="57"/>
  <c r="J51" i="57"/>
  <c r="D89" i="57"/>
  <c r="D90" i="57"/>
  <c r="D91" i="57"/>
  <c r="J14" i="57"/>
  <c r="D92" i="57"/>
  <c r="D93" i="57"/>
  <c r="D88" i="57"/>
  <c r="P91" i="39"/>
  <c r="P92" i="39"/>
  <c r="J114" i="50"/>
  <c r="J109" i="50"/>
  <c r="N15" i="50"/>
  <c r="F109" i="50"/>
  <c r="D109" i="50"/>
  <c r="J15" i="50"/>
  <c r="G109" i="50"/>
  <c r="I109" i="50"/>
  <c r="D114" i="50"/>
  <c r="J75" i="50"/>
  <c r="G114" i="50"/>
  <c r="N52" i="50"/>
  <c r="F113" i="50"/>
  <c r="D116" i="50"/>
  <c r="J87" i="50"/>
  <c r="J115" i="39"/>
  <c r="J114" i="39"/>
  <c r="J113" i="39"/>
  <c r="J112" i="39"/>
  <c r="J111" i="39"/>
  <c r="J110" i="39"/>
  <c r="J109" i="39"/>
  <c r="J108" i="39"/>
  <c r="N40" i="57"/>
  <c r="F111" i="57"/>
  <c r="D111" i="57"/>
  <c r="L84" i="39"/>
  <c r="L83" i="39"/>
  <c r="L82" i="39"/>
  <c r="L81" i="39"/>
  <c r="E86" i="39"/>
  <c r="E85" i="39"/>
  <c r="E84" i="39"/>
  <c r="E83" i="39"/>
  <c r="E82" i="39"/>
  <c r="L86" i="39"/>
  <c r="E81" i="39"/>
  <c r="E77" i="57"/>
  <c r="L78" i="57"/>
  <c r="D115" i="57"/>
  <c r="G115" i="57"/>
  <c r="I115" i="57"/>
  <c r="D114" i="57"/>
  <c r="G114" i="57"/>
  <c r="D113" i="57"/>
  <c r="G113" i="57"/>
  <c r="I113" i="57"/>
  <c r="N51" i="57"/>
  <c r="F112" i="57"/>
  <c r="D112" i="57"/>
  <c r="J112" i="57"/>
  <c r="D110" i="57"/>
  <c r="G110" i="57"/>
  <c r="I110" i="57"/>
  <c r="D109" i="57"/>
  <c r="N14" i="57"/>
  <c r="L22" i="57"/>
  <c r="L21" i="57"/>
  <c r="L20" i="57"/>
  <c r="L19" i="57"/>
  <c r="L18" i="57"/>
  <c r="L17" i="57"/>
  <c r="E22" i="57"/>
  <c r="E21" i="57"/>
  <c r="E20" i="57"/>
  <c r="E19" i="57"/>
  <c r="E18" i="57"/>
  <c r="L23" i="57"/>
  <c r="E17" i="57"/>
  <c r="L84" i="57"/>
  <c r="L83" i="57"/>
  <c r="L82" i="57"/>
  <c r="L81" i="57"/>
  <c r="E86" i="57"/>
  <c r="E85" i="57"/>
  <c r="E84" i="57"/>
  <c r="E83" i="57"/>
  <c r="E82" i="57"/>
  <c r="L86" i="57"/>
  <c r="E81" i="57"/>
  <c r="J116" i="50"/>
  <c r="J115" i="50"/>
  <c r="J112" i="50"/>
  <c r="J111" i="50"/>
  <c r="D114" i="58"/>
  <c r="G114" i="58"/>
  <c r="I114" i="58"/>
  <c r="J114" i="58"/>
  <c r="D129" i="58"/>
  <c r="H129" i="58"/>
  <c r="K129" i="58"/>
  <c r="G120" i="58"/>
  <c r="G121" i="58"/>
  <c r="G122" i="58"/>
  <c r="G123" i="58"/>
  <c r="G124" i="58"/>
  <c r="G125" i="58"/>
  <c r="G126" i="58"/>
  <c r="G129" i="58"/>
  <c r="I120" i="58"/>
  <c r="I121" i="58"/>
  <c r="I122" i="58"/>
  <c r="I123" i="58"/>
  <c r="I124" i="58"/>
  <c r="I125" i="58"/>
  <c r="I126" i="58"/>
  <c r="I129" i="58"/>
  <c r="J128" i="58"/>
  <c r="J127" i="58"/>
  <c r="J126" i="58"/>
  <c r="J124" i="58"/>
  <c r="J122" i="58"/>
  <c r="J120" i="58"/>
  <c r="H117" i="58"/>
  <c r="N15" i="58"/>
  <c r="D110" i="58"/>
  <c r="D111" i="58"/>
  <c r="G111" i="58"/>
  <c r="I111" i="58"/>
  <c r="N41" i="58"/>
  <c r="F112" i="58"/>
  <c r="D112" i="58"/>
  <c r="G112" i="58"/>
  <c r="I112" i="58"/>
  <c r="N52" i="58"/>
  <c r="F113" i="58"/>
  <c r="D113" i="58"/>
  <c r="G113" i="58"/>
  <c r="I113" i="58"/>
  <c r="D115" i="58"/>
  <c r="D116" i="58"/>
  <c r="G116" i="58"/>
  <c r="I116" i="58"/>
  <c r="G110" i="58"/>
  <c r="I110" i="58"/>
  <c r="G115" i="58"/>
  <c r="I115" i="58"/>
  <c r="E117" i="58"/>
  <c r="J116" i="58"/>
  <c r="J115" i="58"/>
  <c r="J113" i="58"/>
  <c r="J112" i="58"/>
  <c r="J111" i="58"/>
  <c r="J110" i="58"/>
  <c r="N24" i="58"/>
  <c r="N29" i="58"/>
  <c r="N75" i="58"/>
  <c r="N79" i="58"/>
  <c r="N87" i="58"/>
  <c r="M15" i="58"/>
  <c r="M24" i="58"/>
  <c r="M29" i="58"/>
  <c r="M41" i="58"/>
  <c r="M52" i="58"/>
  <c r="M75" i="58"/>
  <c r="M79" i="58"/>
  <c r="M87" i="58"/>
  <c r="D103" i="58"/>
  <c r="D100" i="58"/>
  <c r="D99" i="58"/>
  <c r="D98" i="58"/>
  <c r="D96" i="58"/>
  <c r="K29" i="58"/>
  <c r="H94" i="58"/>
  <c r="K15" i="58"/>
  <c r="K24" i="58"/>
  <c r="H93" i="58"/>
  <c r="K87" i="58"/>
  <c r="H92" i="58"/>
  <c r="P89" i="58"/>
  <c r="P90" i="58"/>
  <c r="P91" i="58"/>
  <c r="K79" i="58"/>
  <c r="H91" i="58"/>
  <c r="K41" i="58"/>
  <c r="K52" i="58"/>
  <c r="K75" i="58"/>
  <c r="E82" i="58"/>
  <c r="E83" i="58"/>
  <c r="E84" i="58"/>
  <c r="E85" i="58"/>
  <c r="E86" i="58"/>
  <c r="E87" i="58"/>
  <c r="L82" i="58"/>
  <c r="L83" i="58"/>
  <c r="L84" i="58"/>
  <c r="L85" i="58"/>
  <c r="E78" i="58"/>
  <c r="L78" i="58"/>
  <c r="L79" i="58"/>
  <c r="E55" i="58"/>
  <c r="E56" i="58"/>
  <c r="E57" i="58"/>
  <c r="E58" i="58"/>
  <c r="E59" i="58"/>
  <c r="E60" i="58"/>
  <c r="E61" i="58"/>
  <c r="E62" i="58"/>
  <c r="E63" i="58"/>
  <c r="E64" i="58"/>
  <c r="E65" i="58"/>
  <c r="E66" i="58"/>
  <c r="E67" i="58"/>
  <c r="E68" i="58"/>
  <c r="E69" i="58"/>
  <c r="E70" i="58"/>
  <c r="E71" i="58"/>
  <c r="E72" i="58"/>
  <c r="E73" i="58"/>
  <c r="E75" i="58"/>
  <c r="L55" i="58"/>
  <c r="L56" i="58"/>
  <c r="L57" i="58"/>
  <c r="L58" i="58"/>
  <c r="L59" i="58"/>
  <c r="L60" i="58"/>
  <c r="L61" i="58"/>
  <c r="L62" i="58"/>
  <c r="L63" i="58"/>
  <c r="L64" i="58"/>
  <c r="L65" i="58"/>
  <c r="L66" i="58"/>
  <c r="L67" i="58"/>
  <c r="L68" i="58"/>
  <c r="L69" i="58"/>
  <c r="L70" i="58"/>
  <c r="L71" i="58"/>
  <c r="L72" i="58"/>
  <c r="L73" i="58"/>
  <c r="L75" i="58"/>
  <c r="E44" i="58"/>
  <c r="E45" i="58"/>
  <c r="E46" i="58"/>
  <c r="E47" i="58"/>
  <c r="E48" i="58"/>
  <c r="E49" i="58"/>
  <c r="E50" i="58"/>
  <c r="E51" i="58"/>
  <c r="E52" i="58"/>
  <c r="L44" i="58"/>
  <c r="L45" i="58"/>
  <c r="L46" i="58"/>
  <c r="L47" i="58"/>
  <c r="L48" i="58"/>
  <c r="L49" i="58"/>
  <c r="L50" i="58"/>
  <c r="L51" i="58"/>
  <c r="L52" i="58"/>
  <c r="E32" i="58"/>
  <c r="E33" i="58"/>
  <c r="E34" i="58"/>
  <c r="E35" i="58"/>
  <c r="E36" i="58"/>
  <c r="E37" i="58"/>
  <c r="E38" i="58"/>
  <c r="E39" i="58"/>
  <c r="E40" i="58"/>
  <c r="E41" i="58"/>
  <c r="L32" i="58"/>
  <c r="L33" i="58"/>
  <c r="L34" i="58"/>
  <c r="L35" i="58"/>
  <c r="L36" i="58"/>
  <c r="L37" i="58"/>
  <c r="L38" i="58"/>
  <c r="L39" i="58"/>
  <c r="E27" i="58"/>
  <c r="E28" i="58"/>
  <c r="E29" i="58"/>
  <c r="L27" i="58"/>
  <c r="L29" i="58"/>
  <c r="E18" i="58"/>
  <c r="E19" i="58"/>
  <c r="E20" i="58"/>
  <c r="E21" i="58"/>
  <c r="E22" i="58"/>
  <c r="E23" i="58"/>
  <c r="L18" i="58"/>
  <c r="L19" i="58"/>
  <c r="L20" i="58"/>
  <c r="L21" i="58"/>
  <c r="L22" i="58"/>
  <c r="L23" i="58"/>
  <c r="E11" i="58"/>
  <c r="E12" i="58"/>
  <c r="E13" i="58"/>
  <c r="E14" i="58"/>
  <c r="E15" i="58"/>
  <c r="L11" i="58"/>
  <c r="L12" i="58"/>
  <c r="L13" i="58"/>
  <c r="L15" i="58"/>
  <c r="E14" i="39"/>
  <c r="E13" i="39"/>
  <c r="E12" i="39"/>
  <c r="E11" i="39"/>
  <c r="E10" i="39"/>
  <c r="D110" i="39"/>
  <c r="G110" i="39"/>
  <c r="I110" i="39"/>
  <c r="D113" i="39"/>
  <c r="G113" i="39"/>
  <c r="P49" i="39"/>
  <c r="K86" i="57"/>
  <c r="D129" i="50"/>
  <c r="H129" i="50"/>
  <c r="K129" i="50"/>
  <c r="G120" i="50"/>
  <c r="G121" i="50"/>
  <c r="G122" i="50"/>
  <c r="G123" i="50"/>
  <c r="G124" i="50"/>
  <c r="G125" i="50"/>
  <c r="G126" i="50"/>
  <c r="I120" i="50"/>
  <c r="I121" i="50"/>
  <c r="I122" i="50"/>
  <c r="I123" i="50"/>
  <c r="I124" i="50"/>
  <c r="I125" i="50"/>
  <c r="I126" i="50"/>
  <c r="J128" i="50"/>
  <c r="J127" i="50"/>
  <c r="J125" i="50"/>
  <c r="J123" i="50"/>
  <c r="J121" i="50"/>
  <c r="H117" i="50"/>
  <c r="D110" i="50"/>
  <c r="D111" i="50"/>
  <c r="N41" i="50"/>
  <c r="F112" i="50"/>
  <c r="D112" i="50"/>
  <c r="D113" i="50"/>
  <c r="D115" i="50"/>
  <c r="D117" i="50"/>
  <c r="J24" i="50"/>
  <c r="J29" i="50"/>
  <c r="D100" i="50"/>
  <c r="J41" i="50"/>
  <c r="J52" i="50"/>
  <c r="D90" i="50"/>
  <c r="J79" i="50"/>
  <c r="F117" i="50"/>
  <c r="E117" i="50"/>
  <c r="I114" i="50"/>
  <c r="N24" i="50"/>
  <c r="N29" i="50"/>
  <c r="N75" i="50"/>
  <c r="N79" i="50"/>
  <c r="N87" i="50"/>
  <c r="G107" i="50"/>
  <c r="M15" i="50"/>
  <c r="M24" i="50"/>
  <c r="M29" i="50"/>
  <c r="M41" i="50"/>
  <c r="M52" i="50"/>
  <c r="M75" i="50"/>
  <c r="M79" i="50"/>
  <c r="M87" i="50"/>
  <c r="D92" i="50"/>
  <c r="D99" i="50"/>
  <c r="D97" i="50"/>
  <c r="D96" i="50"/>
  <c r="K29" i="50"/>
  <c r="H94" i="50"/>
  <c r="K15" i="50"/>
  <c r="K24" i="50"/>
  <c r="H93" i="50"/>
  <c r="K87" i="50"/>
  <c r="H92" i="50"/>
  <c r="P89" i="50"/>
  <c r="P90" i="50"/>
  <c r="P91" i="50"/>
  <c r="K79" i="50"/>
  <c r="H91" i="50"/>
  <c r="K41" i="50"/>
  <c r="K52" i="50"/>
  <c r="K75" i="50"/>
  <c r="H90" i="50"/>
  <c r="H89" i="50"/>
  <c r="E82" i="50"/>
  <c r="E83" i="50"/>
  <c r="E84" i="50"/>
  <c r="E85" i="50"/>
  <c r="E86" i="50"/>
  <c r="E87" i="50"/>
  <c r="L82" i="50"/>
  <c r="L83" i="50"/>
  <c r="L84" i="50"/>
  <c r="L85" i="50"/>
  <c r="L87" i="50"/>
  <c r="E78" i="50"/>
  <c r="L78" i="50"/>
  <c r="L79" i="50"/>
  <c r="E55" i="50"/>
  <c r="E56" i="50"/>
  <c r="E57" i="50"/>
  <c r="E58" i="50"/>
  <c r="E59" i="50"/>
  <c r="E60" i="50"/>
  <c r="E61" i="50"/>
  <c r="E62" i="50"/>
  <c r="E63" i="50"/>
  <c r="E64" i="50"/>
  <c r="E65" i="50"/>
  <c r="E66" i="50"/>
  <c r="E67" i="50"/>
  <c r="E68" i="50"/>
  <c r="E69" i="50"/>
  <c r="E70" i="50"/>
  <c r="E71" i="50"/>
  <c r="E72" i="50"/>
  <c r="E73" i="50"/>
  <c r="E75" i="50"/>
  <c r="L55" i="50"/>
  <c r="L56" i="50"/>
  <c r="L57" i="50"/>
  <c r="L58" i="50"/>
  <c r="L59" i="50"/>
  <c r="L60" i="50"/>
  <c r="L61" i="50"/>
  <c r="L62" i="50"/>
  <c r="L63" i="50"/>
  <c r="L64" i="50"/>
  <c r="L65" i="50"/>
  <c r="L66" i="50"/>
  <c r="L67" i="50"/>
  <c r="L68" i="50"/>
  <c r="L69" i="50"/>
  <c r="L70" i="50"/>
  <c r="L71" i="50"/>
  <c r="L72" i="50"/>
  <c r="L73" i="50"/>
  <c r="E44" i="50"/>
  <c r="E45" i="50"/>
  <c r="E46" i="50"/>
  <c r="E47" i="50"/>
  <c r="E48" i="50"/>
  <c r="E49" i="50"/>
  <c r="E50" i="50"/>
  <c r="E51" i="50"/>
  <c r="E52" i="50"/>
  <c r="L44" i="50"/>
  <c r="L45" i="50"/>
  <c r="L46" i="50"/>
  <c r="L47" i="50"/>
  <c r="L48" i="50"/>
  <c r="L49" i="50"/>
  <c r="L50" i="50"/>
  <c r="L51" i="50"/>
  <c r="E32" i="50"/>
  <c r="E33" i="50"/>
  <c r="E34" i="50"/>
  <c r="E35" i="50"/>
  <c r="E36" i="50"/>
  <c r="E37" i="50"/>
  <c r="E38" i="50"/>
  <c r="E39" i="50"/>
  <c r="E40" i="50"/>
  <c r="E41" i="50"/>
  <c r="L32" i="50"/>
  <c r="L33" i="50"/>
  <c r="L34" i="50"/>
  <c r="L35" i="50"/>
  <c r="L36" i="50"/>
  <c r="L37" i="50"/>
  <c r="L38" i="50"/>
  <c r="L39" i="50"/>
  <c r="L41" i="50"/>
  <c r="E27" i="50"/>
  <c r="E28" i="50"/>
  <c r="E29" i="50"/>
  <c r="L27" i="50"/>
  <c r="E18" i="50"/>
  <c r="E19" i="50"/>
  <c r="E20" i="50"/>
  <c r="E21" i="50"/>
  <c r="E22" i="50"/>
  <c r="E23" i="50"/>
  <c r="L18" i="50"/>
  <c r="L19" i="50"/>
  <c r="L20" i="50"/>
  <c r="L21" i="50"/>
  <c r="L22" i="50"/>
  <c r="L23" i="50"/>
  <c r="L24" i="50"/>
  <c r="E11" i="50"/>
  <c r="E12" i="50"/>
  <c r="E13" i="50"/>
  <c r="E14" i="50"/>
  <c r="E15" i="50"/>
  <c r="L11" i="50"/>
  <c r="L12" i="50"/>
  <c r="L13" i="50"/>
  <c r="G124" i="39"/>
  <c r="G124" i="57"/>
  <c r="G123" i="57"/>
  <c r="J123" i="57"/>
  <c r="N28" i="57"/>
  <c r="K28" i="57"/>
  <c r="E26" i="57"/>
  <c r="E27" i="57"/>
  <c r="E28" i="57"/>
  <c r="L26" i="57"/>
  <c r="M28" i="57"/>
  <c r="K23" i="39"/>
  <c r="E17" i="39"/>
  <c r="L17" i="39"/>
  <c r="L21" i="39"/>
  <c r="E18" i="39"/>
  <c r="E19" i="39"/>
  <c r="E20" i="39"/>
  <c r="E21" i="39"/>
  <c r="E22" i="39"/>
  <c r="L18" i="39"/>
  <c r="L19" i="39"/>
  <c r="L20" i="39"/>
  <c r="L22" i="39"/>
  <c r="L23" i="39"/>
  <c r="M23" i="39"/>
  <c r="N28" i="39"/>
  <c r="K28" i="39"/>
  <c r="L26" i="39"/>
  <c r="E26" i="39"/>
  <c r="E27" i="39"/>
  <c r="E28" i="39"/>
  <c r="L28" i="39"/>
  <c r="M28" i="39"/>
  <c r="C145" i="39"/>
  <c r="D128" i="39"/>
  <c r="H128" i="39"/>
  <c r="K128" i="39"/>
  <c r="G119" i="39"/>
  <c r="G120" i="39"/>
  <c r="G121" i="39"/>
  <c r="J121" i="39"/>
  <c r="G122" i="39"/>
  <c r="G123" i="39"/>
  <c r="G125" i="39"/>
  <c r="G128" i="39"/>
  <c r="I119" i="39"/>
  <c r="I120" i="39"/>
  <c r="J120" i="39"/>
  <c r="I121" i="39"/>
  <c r="I122" i="39"/>
  <c r="J122" i="39"/>
  <c r="I123" i="39"/>
  <c r="I124" i="39"/>
  <c r="I125" i="39"/>
  <c r="I128" i="39"/>
  <c r="J127" i="39"/>
  <c r="J126" i="39"/>
  <c r="J125" i="39"/>
  <c r="J123" i="39"/>
  <c r="J119" i="39"/>
  <c r="H116" i="39"/>
  <c r="N14" i="39"/>
  <c r="F108" i="39"/>
  <c r="D108" i="39"/>
  <c r="D109" i="39"/>
  <c r="N40" i="39"/>
  <c r="F111" i="39"/>
  <c r="D111" i="39"/>
  <c r="G111" i="39"/>
  <c r="I111" i="39"/>
  <c r="N51" i="39"/>
  <c r="F112" i="39"/>
  <c r="D112" i="39"/>
  <c r="G112" i="39"/>
  <c r="I112" i="39"/>
  <c r="D114" i="39"/>
  <c r="D115" i="39"/>
  <c r="G114" i="39"/>
  <c r="I114" i="39"/>
  <c r="G115" i="39"/>
  <c r="E116" i="39"/>
  <c r="I115" i="39"/>
  <c r="I113" i="39"/>
  <c r="N23" i="39"/>
  <c r="N74" i="39"/>
  <c r="N78" i="39"/>
  <c r="N86" i="39"/>
  <c r="M14" i="39"/>
  <c r="M40" i="39"/>
  <c r="M51" i="39"/>
  <c r="M74" i="39"/>
  <c r="M78" i="39"/>
  <c r="M86" i="39"/>
  <c r="D99" i="39"/>
  <c r="D98" i="39"/>
  <c r="D97" i="39"/>
  <c r="D96" i="39"/>
  <c r="D95" i="39"/>
  <c r="D94" i="39"/>
  <c r="H93" i="39"/>
  <c r="K14" i="39"/>
  <c r="H92" i="39"/>
  <c r="K86" i="39"/>
  <c r="H91" i="39"/>
  <c r="P88" i="39"/>
  <c r="P89" i="39"/>
  <c r="P90" i="39"/>
  <c r="K78" i="39"/>
  <c r="H90" i="39"/>
  <c r="K40" i="39"/>
  <c r="K51" i="39"/>
  <c r="K74" i="39"/>
  <c r="H89" i="39"/>
  <c r="H88" i="39"/>
  <c r="E77" i="39"/>
  <c r="L77" i="39"/>
  <c r="L78" i="39"/>
  <c r="E54" i="39"/>
  <c r="E55" i="39"/>
  <c r="E56" i="39"/>
  <c r="E57" i="39"/>
  <c r="E58" i="39"/>
  <c r="E59" i="39"/>
  <c r="E60" i="39"/>
  <c r="E61" i="39"/>
  <c r="E62" i="39"/>
  <c r="E63" i="39"/>
  <c r="E64" i="39"/>
  <c r="E65" i="39"/>
  <c r="E66" i="39"/>
  <c r="E67" i="39"/>
  <c r="E68" i="39"/>
  <c r="E69" i="39"/>
  <c r="E70" i="39"/>
  <c r="E71" i="39"/>
  <c r="E72" i="39"/>
  <c r="E74" i="39"/>
  <c r="L54" i="39"/>
  <c r="L55" i="39"/>
  <c r="L56" i="39"/>
  <c r="L57" i="39"/>
  <c r="L58" i="39"/>
  <c r="L59" i="39"/>
  <c r="L60" i="39"/>
  <c r="L61" i="39"/>
  <c r="L62" i="39"/>
  <c r="L63" i="39"/>
  <c r="L64" i="39"/>
  <c r="L65" i="39"/>
  <c r="L66" i="39"/>
  <c r="L67" i="39"/>
  <c r="L68" i="39"/>
  <c r="L69" i="39"/>
  <c r="L70" i="39"/>
  <c r="L71" i="39"/>
  <c r="L72" i="39"/>
  <c r="E43" i="39"/>
  <c r="E44" i="39"/>
  <c r="E45" i="39"/>
  <c r="E46" i="39"/>
  <c r="E47" i="39"/>
  <c r="E48" i="39"/>
  <c r="E49" i="39"/>
  <c r="E50" i="39"/>
  <c r="E51" i="39"/>
  <c r="L43" i="39"/>
  <c r="L44" i="39"/>
  <c r="L45" i="39"/>
  <c r="L46" i="39"/>
  <c r="L47" i="39"/>
  <c r="L48" i="39"/>
  <c r="L49" i="39"/>
  <c r="L50" i="39"/>
  <c r="E31" i="39"/>
  <c r="E32" i="39"/>
  <c r="E33" i="39"/>
  <c r="E34" i="39"/>
  <c r="E35" i="39"/>
  <c r="E36" i="39"/>
  <c r="E37" i="39"/>
  <c r="E38" i="39"/>
  <c r="E39" i="39"/>
  <c r="E40" i="39"/>
  <c r="L31" i="39"/>
  <c r="L32" i="39"/>
  <c r="L33" i="39"/>
  <c r="L34" i="39"/>
  <c r="L35" i="39"/>
  <c r="L36" i="39"/>
  <c r="L37" i="39"/>
  <c r="L38" i="39"/>
  <c r="L40" i="39"/>
  <c r="L10" i="39"/>
  <c r="L11" i="39"/>
  <c r="L12" i="39"/>
  <c r="L14" i="39"/>
  <c r="I125" i="57"/>
  <c r="I124" i="57"/>
  <c r="J124" i="57"/>
  <c r="I123" i="57"/>
  <c r="I122" i="57"/>
  <c r="I121" i="57"/>
  <c r="I120" i="57"/>
  <c r="I128" i="57"/>
  <c r="I119" i="57"/>
  <c r="G122" i="57"/>
  <c r="J122" i="57"/>
  <c r="G121" i="57"/>
  <c r="G120" i="57"/>
  <c r="J120" i="57"/>
  <c r="G119" i="57"/>
  <c r="M23" i="57"/>
  <c r="M86" i="57"/>
  <c r="M78" i="57"/>
  <c r="M14" i="57"/>
  <c r="M40" i="57"/>
  <c r="M51" i="57"/>
  <c r="M74" i="57"/>
  <c r="H116" i="57"/>
  <c r="J113" i="57"/>
  <c r="J114" i="57"/>
  <c r="J115" i="57"/>
  <c r="I114" i="57"/>
  <c r="E116" i="57"/>
  <c r="G125" i="57"/>
  <c r="N23" i="57"/>
  <c r="K23" i="57"/>
  <c r="C145" i="57"/>
  <c r="P89" i="57"/>
  <c r="P90" i="57"/>
  <c r="P88" i="57"/>
  <c r="K74" i="57"/>
  <c r="E65" i="57"/>
  <c r="L59" i="57"/>
  <c r="L56" i="57"/>
  <c r="E54" i="57"/>
  <c r="L65" i="57"/>
  <c r="E62" i="57"/>
  <c r="E60" i="57"/>
  <c r="E63" i="57"/>
  <c r="E69" i="57"/>
  <c r="E55" i="57"/>
  <c r="E56" i="57"/>
  <c r="E57" i="57"/>
  <c r="E58" i="57"/>
  <c r="E59" i="57"/>
  <c r="E61" i="57"/>
  <c r="E64" i="57"/>
  <c r="E66" i="57"/>
  <c r="E67" i="57"/>
  <c r="E68" i="57"/>
  <c r="E70" i="57"/>
  <c r="E71" i="57"/>
  <c r="E72" i="57"/>
  <c r="E74" i="57"/>
  <c r="L54" i="57"/>
  <c r="L55" i="57"/>
  <c r="L57" i="57"/>
  <c r="L58" i="57"/>
  <c r="L60" i="57"/>
  <c r="L61" i="57"/>
  <c r="L62" i="57"/>
  <c r="L63" i="57"/>
  <c r="L64" i="57"/>
  <c r="L66" i="57"/>
  <c r="L67" i="57"/>
  <c r="L68" i="57"/>
  <c r="L69" i="57"/>
  <c r="L70" i="57"/>
  <c r="L71" i="57"/>
  <c r="L72" i="57"/>
  <c r="N74" i="57"/>
  <c r="N78" i="57"/>
  <c r="N86" i="57"/>
  <c r="H93" i="57"/>
  <c r="K14" i="57"/>
  <c r="H92" i="57"/>
  <c r="K40" i="57"/>
  <c r="K51" i="57"/>
  <c r="H89" i="57"/>
  <c r="K78" i="57"/>
  <c r="L77" i="57"/>
  <c r="H91" i="57"/>
  <c r="L50" i="57"/>
  <c r="L49" i="57"/>
  <c r="L48" i="57"/>
  <c r="L47" i="57"/>
  <c r="L46" i="57"/>
  <c r="L45" i="57"/>
  <c r="L44" i="57"/>
  <c r="L43" i="57"/>
  <c r="E51" i="57"/>
  <c r="E50" i="57"/>
  <c r="E49" i="57"/>
  <c r="E48" i="57"/>
  <c r="E47" i="57"/>
  <c r="E46" i="57"/>
  <c r="E45" i="57"/>
  <c r="E44" i="57"/>
  <c r="L51" i="57"/>
  <c r="E43" i="57"/>
  <c r="L38" i="57"/>
  <c r="L37" i="57"/>
  <c r="L36" i="57"/>
  <c r="L35" i="57"/>
  <c r="L34" i="57"/>
  <c r="L33" i="57"/>
  <c r="L32" i="57"/>
  <c r="L31" i="57"/>
  <c r="E40" i="57"/>
  <c r="E39" i="57"/>
  <c r="E38" i="57"/>
  <c r="E37" i="57"/>
  <c r="E36" i="57"/>
  <c r="E35" i="57"/>
  <c r="E34" i="57"/>
  <c r="E33" i="57"/>
  <c r="E32" i="57"/>
  <c r="E31" i="57"/>
  <c r="L12" i="57"/>
  <c r="L11" i="57"/>
  <c r="L10" i="57"/>
  <c r="E14" i="57"/>
  <c r="E13" i="57"/>
  <c r="E12" i="57"/>
  <c r="E11" i="57"/>
  <c r="L14" i="57"/>
  <c r="E10" i="57"/>
  <c r="L40" i="57"/>
  <c r="D128" i="57"/>
  <c r="H128" i="57"/>
  <c r="K128" i="57"/>
  <c r="J127" i="57"/>
  <c r="J126" i="57"/>
  <c r="J125" i="57"/>
  <c r="J121" i="57"/>
  <c r="J119" i="57"/>
  <c r="H90" i="57"/>
  <c r="I157" i="55"/>
  <c r="I156" i="55"/>
  <c r="I155" i="55"/>
  <c r="I154" i="55"/>
  <c r="I153" i="55"/>
  <c r="I152" i="55"/>
  <c r="G157" i="55"/>
  <c r="G156" i="55"/>
  <c r="G155" i="55"/>
  <c r="G154" i="55"/>
  <c r="J154" i="55"/>
  <c r="G153" i="55"/>
  <c r="G152" i="55"/>
  <c r="N15" i="55"/>
  <c r="N22" i="55"/>
  <c r="N36" i="55"/>
  <c r="N48" i="55"/>
  <c r="N59" i="55"/>
  <c r="N83" i="55"/>
  <c r="N29" i="55"/>
  <c r="N96" i="55"/>
  <c r="N107" i="55"/>
  <c r="N115" i="55"/>
  <c r="M15" i="55"/>
  <c r="M22" i="55"/>
  <c r="M36" i="55"/>
  <c r="M48" i="55"/>
  <c r="M59" i="55"/>
  <c r="M83" i="55"/>
  <c r="M29" i="55"/>
  <c r="M96" i="55"/>
  <c r="M107" i="55"/>
  <c r="M115" i="55"/>
  <c r="D135" i="55"/>
  <c r="P118" i="55"/>
  <c r="J48" i="55"/>
  <c r="J59" i="55"/>
  <c r="J83" i="55"/>
  <c r="D126" i="55"/>
  <c r="J29" i="55"/>
  <c r="J96" i="55"/>
  <c r="J107" i="55"/>
  <c r="J115" i="55"/>
  <c r="J15" i="55"/>
  <c r="J22" i="55"/>
  <c r="D122" i="55"/>
  <c r="J36" i="55"/>
  <c r="D124" i="55"/>
  <c r="K36" i="55"/>
  <c r="H124" i="55"/>
  <c r="K15" i="55"/>
  <c r="K22" i="55"/>
  <c r="H122" i="55"/>
  <c r="K115" i="55"/>
  <c r="H121" i="55"/>
  <c r="K107" i="55"/>
  <c r="H120" i="55"/>
  <c r="K96" i="55"/>
  <c r="H119" i="55"/>
  <c r="K29" i="55"/>
  <c r="H123" i="55"/>
  <c r="D127" i="55"/>
  <c r="K48" i="55"/>
  <c r="K59" i="55"/>
  <c r="K83" i="55"/>
  <c r="H118" i="55"/>
  <c r="E62" i="55"/>
  <c r="E63" i="55"/>
  <c r="E64" i="55"/>
  <c r="E65" i="55"/>
  <c r="E66" i="55"/>
  <c r="E67" i="55"/>
  <c r="E68" i="55"/>
  <c r="E69" i="55"/>
  <c r="E70" i="55"/>
  <c r="E71" i="55"/>
  <c r="E72" i="55"/>
  <c r="E73" i="55"/>
  <c r="E74" i="55"/>
  <c r="E75" i="55"/>
  <c r="E76" i="55"/>
  <c r="E77" i="55"/>
  <c r="E78" i="55"/>
  <c r="E79" i="55"/>
  <c r="E80" i="55"/>
  <c r="E81" i="55"/>
  <c r="E82" i="55"/>
  <c r="E83" i="55"/>
  <c r="L63" i="55"/>
  <c r="L64" i="55"/>
  <c r="L65" i="55"/>
  <c r="L66" i="55"/>
  <c r="L67" i="55"/>
  <c r="L68" i="55"/>
  <c r="L69" i="55"/>
  <c r="L70" i="55"/>
  <c r="L71" i="55"/>
  <c r="L72" i="55"/>
  <c r="L73" i="55"/>
  <c r="L74" i="55"/>
  <c r="L75" i="55"/>
  <c r="L76" i="55"/>
  <c r="L77" i="55"/>
  <c r="L78" i="55"/>
  <c r="L79" i="55"/>
  <c r="L80" i="55"/>
  <c r="L81" i="55"/>
  <c r="L82" i="55"/>
  <c r="I158" i="55"/>
  <c r="I159" i="55"/>
  <c r="I160" i="55"/>
  <c r="E99" i="55"/>
  <c r="E100" i="55"/>
  <c r="E101" i="55"/>
  <c r="E102" i="55"/>
  <c r="E103" i="55"/>
  <c r="E104" i="55"/>
  <c r="E105" i="55"/>
  <c r="E106" i="55"/>
  <c r="E107" i="55"/>
  <c r="L99" i="55"/>
  <c r="L100" i="55"/>
  <c r="L101" i="55"/>
  <c r="L102" i="55"/>
  <c r="L103" i="55"/>
  <c r="L104" i="55"/>
  <c r="L105" i="55"/>
  <c r="L106" i="55"/>
  <c r="J156" i="55"/>
  <c r="J157" i="55"/>
  <c r="J158" i="55"/>
  <c r="J155" i="55"/>
  <c r="J159" i="55"/>
  <c r="M16" i="23"/>
  <c r="M28" i="23"/>
  <c r="M39" i="23"/>
  <c r="I67" i="23"/>
  <c r="I66" i="23"/>
  <c r="I65" i="23"/>
  <c r="I64" i="23"/>
  <c r="I63" i="23"/>
  <c r="I62" i="23"/>
  <c r="I61" i="23"/>
  <c r="I68" i="23"/>
  <c r="I60" i="23"/>
  <c r="G62" i="23"/>
  <c r="J62" i="23"/>
  <c r="G61" i="23"/>
  <c r="G60" i="23"/>
  <c r="G67" i="23"/>
  <c r="G65" i="23"/>
  <c r="J65" i="23"/>
  <c r="G64" i="23"/>
  <c r="G63" i="23"/>
  <c r="J63" i="23"/>
  <c r="D54" i="23"/>
  <c r="K39" i="23"/>
  <c r="L31" i="23"/>
  <c r="L32" i="23"/>
  <c r="L34" i="23"/>
  <c r="L35" i="23"/>
  <c r="L36" i="23"/>
  <c r="L37" i="23"/>
  <c r="E31" i="23"/>
  <c r="E32" i="23"/>
  <c r="E33" i="23"/>
  <c r="E34" i="23"/>
  <c r="E35" i="23"/>
  <c r="E36" i="23"/>
  <c r="E37" i="23"/>
  <c r="E38" i="23"/>
  <c r="E39" i="23"/>
  <c r="L33" i="23"/>
  <c r="L38" i="23"/>
  <c r="L39" i="23"/>
  <c r="N28" i="23"/>
  <c r="N39" i="23"/>
  <c r="D161" i="55"/>
  <c r="H161" i="55"/>
  <c r="K161" i="55"/>
  <c r="G161" i="55"/>
  <c r="J160" i="55"/>
  <c r="J153" i="55"/>
  <c r="J152" i="55"/>
  <c r="H149" i="55"/>
  <c r="G149" i="55"/>
  <c r="F139" i="55"/>
  <c r="F143" i="55"/>
  <c r="D143" i="55"/>
  <c r="F144" i="55"/>
  <c r="F149" i="55"/>
  <c r="E140" i="55"/>
  <c r="E141" i="55"/>
  <c r="D141" i="55"/>
  <c r="E142" i="55"/>
  <c r="E145" i="55"/>
  <c r="D145" i="55"/>
  <c r="E147" i="55"/>
  <c r="D147" i="55"/>
  <c r="D139" i="55"/>
  <c r="D140" i="55"/>
  <c r="D142" i="55"/>
  <c r="D144" i="55"/>
  <c r="D132" i="55"/>
  <c r="D130" i="55"/>
  <c r="P117" i="55"/>
  <c r="P119" i="55"/>
  <c r="E110" i="55"/>
  <c r="E111" i="55"/>
  <c r="E112" i="55"/>
  <c r="E113" i="55"/>
  <c r="E114" i="55"/>
  <c r="L110" i="55"/>
  <c r="L111" i="55"/>
  <c r="L112" i="55"/>
  <c r="L113" i="55"/>
  <c r="L114" i="55"/>
  <c r="L115" i="55"/>
  <c r="E115" i="55"/>
  <c r="E86" i="55"/>
  <c r="E87" i="55"/>
  <c r="E88" i="55"/>
  <c r="E89" i="55"/>
  <c r="E90" i="55"/>
  <c r="E91" i="55"/>
  <c r="E92" i="55"/>
  <c r="E93" i="55"/>
  <c r="E94" i="55"/>
  <c r="E95" i="55"/>
  <c r="E96" i="55"/>
  <c r="L86" i="55"/>
  <c r="L87" i="55"/>
  <c r="L88" i="55"/>
  <c r="L89" i="55"/>
  <c r="L90" i="55"/>
  <c r="L91" i="55"/>
  <c r="L92" i="55"/>
  <c r="L93" i="55"/>
  <c r="L94" i="55"/>
  <c r="L95" i="55"/>
  <c r="E51" i="55"/>
  <c r="E52" i="55"/>
  <c r="E53" i="55"/>
  <c r="E54" i="55"/>
  <c r="E55" i="55"/>
  <c r="E56" i="55"/>
  <c r="E57" i="55"/>
  <c r="E58" i="55"/>
  <c r="E59" i="55"/>
  <c r="L51" i="55"/>
  <c r="L52" i="55"/>
  <c r="L53" i="55"/>
  <c r="L54" i="55"/>
  <c r="L55" i="55"/>
  <c r="L56" i="55"/>
  <c r="L57" i="55"/>
  <c r="L58" i="55"/>
  <c r="E39" i="55"/>
  <c r="E40" i="55"/>
  <c r="E41" i="55"/>
  <c r="E42" i="55"/>
  <c r="E43" i="55"/>
  <c r="E44" i="55"/>
  <c r="E45" i="55"/>
  <c r="E46" i="55"/>
  <c r="E47" i="55"/>
  <c r="E48" i="55"/>
  <c r="L39" i="55"/>
  <c r="L40" i="55"/>
  <c r="L41" i="55"/>
  <c r="L42" i="55"/>
  <c r="L43" i="55"/>
  <c r="L44" i="55"/>
  <c r="L45" i="55"/>
  <c r="L46" i="55"/>
  <c r="L48" i="55"/>
  <c r="E32" i="55"/>
  <c r="E33" i="55"/>
  <c r="E34" i="55"/>
  <c r="E35" i="55"/>
  <c r="E36" i="55"/>
  <c r="L32" i="55"/>
  <c r="L33" i="55"/>
  <c r="L34" i="55"/>
  <c r="L35" i="55"/>
  <c r="L36" i="55"/>
  <c r="E25" i="55"/>
  <c r="E26" i="55"/>
  <c r="E27" i="55"/>
  <c r="E28" i="55"/>
  <c r="E29" i="55"/>
  <c r="L25" i="55"/>
  <c r="L26" i="55"/>
  <c r="L27" i="55"/>
  <c r="L28" i="55"/>
  <c r="L29" i="55"/>
  <c r="E18" i="55"/>
  <c r="E19" i="55"/>
  <c r="E20" i="55"/>
  <c r="E21" i="55"/>
  <c r="E22" i="55"/>
  <c r="L18" i="55"/>
  <c r="L19" i="55"/>
  <c r="L20" i="55"/>
  <c r="L21" i="55"/>
  <c r="L22" i="55"/>
  <c r="E11" i="55"/>
  <c r="E12" i="55"/>
  <c r="E13" i="55"/>
  <c r="E14" i="55"/>
  <c r="E15" i="55"/>
  <c r="L11" i="55"/>
  <c r="L12" i="55"/>
  <c r="L13" i="55"/>
  <c r="D68" i="23"/>
  <c r="P15" i="23"/>
  <c r="R12" i="23"/>
  <c r="R14" i="23"/>
  <c r="P12" i="23"/>
  <c r="P13" i="23"/>
  <c r="P14" i="23"/>
  <c r="R13" i="23"/>
  <c r="R16" i="23"/>
  <c r="E15" i="23"/>
  <c r="H68" i="23"/>
  <c r="G66" i="23"/>
  <c r="J66" i="23"/>
  <c r="J67" i="23"/>
  <c r="J64" i="23"/>
  <c r="J61" i="23"/>
  <c r="N16" i="23"/>
  <c r="J29" i="53"/>
  <c r="J41" i="53"/>
  <c r="D44" i="53"/>
  <c r="J16" i="53"/>
  <c r="D45" i="53"/>
  <c r="D43" i="53"/>
  <c r="M16" i="53"/>
  <c r="M29" i="53"/>
  <c r="M41" i="53"/>
  <c r="D48" i="53"/>
  <c r="K16" i="23"/>
  <c r="H44" i="23"/>
  <c r="K28" i="23"/>
  <c r="H43" i="23"/>
  <c r="H42" i="23"/>
  <c r="P42" i="23"/>
  <c r="P38" i="23"/>
  <c r="P37" i="23"/>
  <c r="P36" i="23"/>
  <c r="P35" i="23"/>
  <c r="P34" i="23"/>
  <c r="P33" i="23"/>
  <c r="P32" i="23"/>
  <c r="P31" i="23"/>
  <c r="P22" i="23"/>
  <c r="P26" i="23"/>
  <c r="P25" i="23"/>
  <c r="P24" i="23"/>
  <c r="P23" i="23"/>
  <c r="P21" i="23"/>
  <c r="P20" i="23"/>
  <c r="P19" i="23"/>
  <c r="P28" i="23"/>
  <c r="E12" i="23"/>
  <c r="L12" i="23"/>
  <c r="E13" i="23"/>
  <c r="L13" i="23"/>
  <c r="E14" i="23"/>
  <c r="L14" i="23"/>
  <c r="E16" i="23"/>
  <c r="L16" i="23"/>
  <c r="E19" i="23"/>
  <c r="L19" i="23"/>
  <c r="E20" i="23"/>
  <c r="L20" i="23"/>
  <c r="E21" i="23"/>
  <c r="L21" i="23"/>
  <c r="E22" i="23"/>
  <c r="L22" i="23"/>
  <c r="E23" i="23"/>
  <c r="L23" i="23"/>
  <c r="E24" i="23"/>
  <c r="L24" i="23"/>
  <c r="E25" i="23"/>
  <c r="L25" i="23"/>
  <c r="E26" i="23"/>
  <c r="L26" i="23"/>
  <c r="E27" i="23"/>
  <c r="L27" i="23"/>
  <c r="E28" i="23"/>
  <c r="L28" i="23"/>
  <c r="P39" i="23"/>
  <c r="P44" i="23"/>
  <c r="D45" i="23"/>
  <c r="D55" i="23"/>
  <c r="D56" i="23"/>
  <c r="D57" i="23"/>
  <c r="E57" i="23"/>
  <c r="F57" i="23"/>
  <c r="G57" i="23"/>
  <c r="H57" i="23"/>
  <c r="I58" i="53"/>
  <c r="I57" i="53"/>
  <c r="I56" i="53"/>
  <c r="I55" i="53"/>
  <c r="I54" i="53"/>
  <c r="I53" i="53"/>
  <c r="I52" i="53"/>
  <c r="I51" i="53"/>
  <c r="I59" i="53"/>
  <c r="G58" i="53"/>
  <c r="G56" i="53"/>
  <c r="J56" i="53"/>
  <c r="G55" i="53"/>
  <c r="G53" i="53"/>
  <c r="J53" i="53"/>
  <c r="G54" i="53"/>
  <c r="G52" i="53"/>
  <c r="J52" i="53"/>
  <c r="G51" i="53"/>
  <c r="N16" i="53"/>
  <c r="N29" i="53"/>
  <c r="N41" i="53"/>
  <c r="K16" i="53"/>
  <c r="H45" i="53"/>
  <c r="K29" i="53"/>
  <c r="K41" i="53"/>
  <c r="H44" i="53"/>
  <c r="H43" i="53"/>
  <c r="D59" i="53"/>
  <c r="H59" i="53"/>
  <c r="K59" i="53"/>
  <c r="G57" i="53"/>
  <c r="G59" i="53"/>
  <c r="J59" i="53"/>
  <c r="J58" i="53"/>
  <c r="J57" i="53"/>
  <c r="J55" i="53"/>
  <c r="J54" i="53"/>
  <c r="J51" i="53"/>
  <c r="E32" i="53"/>
  <c r="E33" i="53"/>
  <c r="E34" i="53"/>
  <c r="E35" i="53"/>
  <c r="E36" i="53"/>
  <c r="E37" i="53"/>
  <c r="E38" i="53"/>
  <c r="E39" i="53"/>
  <c r="E40" i="53"/>
  <c r="L32" i="53"/>
  <c r="L33" i="53"/>
  <c r="L34" i="53"/>
  <c r="L35" i="53"/>
  <c r="L36" i="53"/>
  <c r="L37" i="53"/>
  <c r="L38" i="53"/>
  <c r="L39" i="53"/>
  <c r="L40" i="53"/>
  <c r="L41" i="53"/>
  <c r="E19" i="53"/>
  <c r="E20" i="53"/>
  <c r="E21" i="53"/>
  <c r="E22" i="53"/>
  <c r="E23" i="53"/>
  <c r="E24" i="53"/>
  <c r="E25" i="53"/>
  <c r="E26" i="53"/>
  <c r="E27" i="53"/>
  <c r="E28" i="53"/>
  <c r="E29" i="53"/>
  <c r="L19" i="53"/>
  <c r="L20" i="53"/>
  <c r="L21" i="53"/>
  <c r="L22" i="53"/>
  <c r="L23" i="53"/>
  <c r="L24" i="53"/>
  <c r="L25" i="53"/>
  <c r="L26" i="53"/>
  <c r="L27" i="53"/>
  <c r="L28" i="53"/>
  <c r="L29" i="53"/>
  <c r="E12" i="53"/>
  <c r="E13" i="53"/>
  <c r="E14" i="53"/>
  <c r="E15" i="53"/>
  <c r="E16" i="53"/>
  <c r="L12" i="53"/>
  <c r="L13" i="53"/>
  <c r="L14" i="53"/>
  <c r="L15" i="53"/>
  <c r="L16" i="53"/>
  <c r="D116" i="39"/>
  <c r="J116" i="39"/>
  <c r="G108" i="39"/>
  <c r="J111" i="57"/>
  <c r="G111" i="57"/>
  <c r="I111" i="57"/>
  <c r="D47" i="53"/>
  <c r="L15" i="55"/>
  <c r="L96" i="55"/>
  <c r="G68" i="23"/>
  <c r="J68" i="23"/>
  <c r="J60" i="23"/>
  <c r="D121" i="55"/>
  <c r="E148" i="55"/>
  <c r="D148" i="55"/>
  <c r="D119" i="55"/>
  <c r="E146" i="55"/>
  <c r="D118" i="55"/>
  <c r="D117" i="55"/>
  <c r="D134" i="55"/>
  <c r="H88" i="57"/>
  <c r="D102" i="57"/>
  <c r="D101" i="57"/>
  <c r="L74" i="39"/>
  <c r="J128" i="39"/>
  <c r="L28" i="57"/>
  <c r="J124" i="39"/>
  <c r="L29" i="50"/>
  <c r="L75" i="50"/>
  <c r="D103" i="50"/>
  <c r="G113" i="50"/>
  <c r="I113" i="50"/>
  <c r="I129" i="50"/>
  <c r="L41" i="58"/>
  <c r="H90" i="58"/>
  <c r="H89" i="58"/>
  <c r="D95" i="58"/>
  <c r="F108" i="57"/>
  <c r="G106" i="57"/>
  <c r="D42" i="23"/>
  <c r="L29" i="24"/>
  <c r="L75" i="24"/>
  <c r="D117" i="24"/>
  <c r="J117" i="24"/>
  <c r="G109" i="24"/>
  <c r="G52" i="23"/>
  <c r="K68" i="23"/>
  <c r="L59" i="55"/>
  <c r="D50" i="23"/>
  <c r="L107" i="55"/>
  <c r="L83" i="55"/>
  <c r="H117" i="55"/>
  <c r="D129" i="55"/>
  <c r="D120" i="55"/>
  <c r="D128" i="55"/>
  <c r="D125" i="55"/>
  <c r="D123" i="55"/>
  <c r="D131" i="55"/>
  <c r="G137" i="55"/>
  <c r="I161" i="55"/>
  <c r="J161" i="55"/>
  <c r="G128" i="57"/>
  <c r="J128" i="57"/>
  <c r="L74" i="57"/>
  <c r="J110" i="57"/>
  <c r="L51" i="39"/>
  <c r="D102" i="39"/>
  <c r="D101" i="39"/>
  <c r="G106" i="39"/>
  <c r="F116" i="39"/>
  <c r="L15" i="50"/>
  <c r="L52" i="50"/>
  <c r="D94" i="50"/>
  <c r="G115" i="50"/>
  <c r="I115" i="50"/>
  <c r="D91" i="50"/>
  <c r="D89" i="50"/>
  <c r="D102" i="50"/>
  <c r="G110" i="50"/>
  <c r="D93" i="50"/>
  <c r="G112" i="50"/>
  <c r="I112" i="50"/>
  <c r="G111" i="50"/>
  <c r="I111" i="50"/>
  <c r="J117" i="50"/>
  <c r="J126" i="50"/>
  <c r="J124" i="50"/>
  <c r="J122" i="50"/>
  <c r="G129" i="50"/>
  <c r="J129" i="50"/>
  <c r="J120" i="50"/>
  <c r="L24" i="58"/>
  <c r="L87" i="58"/>
  <c r="F109" i="58"/>
  <c r="G107" i="58"/>
  <c r="J129" i="58"/>
  <c r="J125" i="58"/>
  <c r="J123" i="58"/>
  <c r="J121" i="58"/>
  <c r="G109" i="57"/>
  <c r="I109" i="57"/>
  <c r="J109" i="57"/>
  <c r="G112" i="57"/>
  <c r="I112" i="57"/>
  <c r="G116" i="50"/>
  <c r="I116" i="50"/>
  <c r="D98" i="50"/>
  <c r="D95" i="50"/>
  <c r="P93" i="39"/>
  <c r="D94" i="57"/>
  <c r="P93" i="57"/>
  <c r="L15" i="24"/>
  <c r="L52" i="24"/>
  <c r="F117" i="24"/>
  <c r="G109" i="39"/>
  <c r="I109" i="39"/>
  <c r="D97" i="58"/>
  <c r="J110" i="50"/>
  <c r="G107" i="24"/>
  <c r="J115" i="24"/>
  <c r="D90" i="58"/>
  <c r="D89" i="58"/>
  <c r="D89" i="24"/>
  <c r="P93" i="58"/>
  <c r="P94" i="58"/>
  <c r="D102" i="58"/>
  <c r="D102" i="24"/>
  <c r="D109" i="58"/>
  <c r="F117" i="58"/>
  <c r="G117" i="50"/>
  <c r="I117" i="50"/>
  <c r="I110" i="50"/>
  <c r="I109" i="24"/>
  <c r="G117" i="24"/>
  <c r="I117" i="24"/>
  <c r="P91" i="57"/>
  <c r="P95" i="57"/>
  <c r="D49" i="23"/>
  <c r="F116" i="57"/>
  <c r="D108" i="57"/>
  <c r="D146" i="55"/>
  <c r="D149" i="55"/>
  <c r="E149" i="55"/>
  <c r="I108" i="39"/>
  <c r="G116" i="39"/>
  <c r="I116" i="39"/>
  <c r="G108" i="57"/>
  <c r="D116" i="57"/>
  <c r="J116" i="57"/>
  <c r="J108" i="57"/>
  <c r="D117" i="58"/>
  <c r="J117" i="58"/>
  <c r="G109" i="58"/>
  <c r="I109" i="58"/>
  <c r="G117" i="58"/>
  <c r="I117" i="58"/>
  <c r="J109" i="58"/>
  <c r="G116" i="57"/>
  <c r="I116" i="57"/>
  <c r="I108" i="57"/>
</calcChain>
</file>

<file path=xl/sharedStrings.xml><?xml version="1.0" encoding="utf-8"?>
<sst xmlns="http://schemas.openxmlformats.org/spreadsheetml/2006/main" count="2319" uniqueCount="380">
  <si>
    <t>TS</t>
  </si>
  <si>
    <t>A</t>
  </si>
  <si>
    <t>B</t>
  </si>
  <si>
    <t>)</t>
  </si>
  <si>
    <t>C:\PROGRAM FILES\MICROSOFT OFFICE\OFFICE\xlstart\Book1.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</si>
  <si>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</si>
  <si>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</si>
  <si>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</si>
  <si>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</si>
  <si>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</si>
  <si>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</si>
  <si>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</si>
  <si>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</si>
  <si>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</si>
  <si>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</si>
  <si>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PERSONAL.XLS</t>
  </si>
  <si>
    <t>personal.vir</t>
  </si>
  <si>
    <t>L.MT =</t>
  </si>
  <si>
    <t>TỔNG CỘNG</t>
  </si>
  <si>
    <t>LỚP</t>
  </si>
  <si>
    <t>Nữ</t>
  </si>
  <si>
    <t>(Nữ:</t>
  </si>
  <si>
    <t>Lớp củ =</t>
  </si>
  <si>
    <t>TS.Lớp=</t>
  </si>
  <si>
    <t>- Hệ Cao đẳng:</t>
  </si>
  <si>
    <t>BL-TNH</t>
  </si>
  <si>
    <t>Điện tử</t>
  </si>
  <si>
    <t>Điện</t>
  </si>
  <si>
    <t>TCCN</t>
  </si>
  <si>
    <t>Lớp</t>
  </si>
  <si>
    <t>Tổng số</t>
  </si>
  <si>
    <t>Ghi chú</t>
  </si>
  <si>
    <t>Tổng toàn trường</t>
  </si>
  <si>
    <t>* Tỷ lệ hao hụt</t>
  </si>
  <si>
    <t>* Bảo lưu &amp; Tạm ngừng học được học tiếp</t>
  </si>
  <si>
    <t>Tổng toàn trường =</t>
  </si>
  <si>
    <t>MMT</t>
  </si>
  <si>
    <t>* Trong đó: Tổng số HS-SV ở các Khoa</t>
  </si>
  <si>
    <t>- Hệ TCCN:</t>
  </si>
  <si>
    <t>Điện tử =</t>
  </si>
  <si>
    <t>Điện =</t>
  </si>
  <si>
    <t>Điện lạnh =</t>
  </si>
  <si>
    <t>Ô tô =</t>
  </si>
  <si>
    <t>May =</t>
  </si>
  <si>
    <t>Cơ khí =</t>
  </si>
  <si>
    <t>PM =</t>
  </si>
  <si>
    <t>Khoa</t>
  </si>
  <si>
    <t>CNPM</t>
  </si>
  <si>
    <t>Khoa Công nghệ 
Thông tin</t>
  </si>
  <si>
    <t>ĐNăm</t>
  </si>
  <si>
    <t>- Hệ Cao đẳng :</t>
  </si>
  <si>
    <t>- Hệ TCCN :</t>
  </si>
  <si>
    <t>TRƯỜNG CAO ĐẲNG KỸ THUẬT</t>
  </si>
  <si>
    <t>CỘNG HÒA XÃ HỘI CHỦ NGHĨA VIỆT NAM</t>
  </si>
  <si>
    <t>Độc  lập  -  Tự  do  -  Hạnh  phúc</t>
  </si>
  <si>
    <t xml:space="preserve"> </t>
  </si>
  <si>
    <t>Mạng=</t>
  </si>
  <si>
    <t>Khoa Công nghệ May - Thời trang</t>
  </si>
  <si>
    <t>Giảm/NH</t>
  </si>
  <si>
    <t>Giảm/T</t>
  </si>
  <si>
    <t>Tỷ lệ % /năm học</t>
  </si>
  <si>
    <t>Tỷ lệ % /tháng</t>
  </si>
  <si>
    <t>KHÓA 2013 TCCN</t>
  </si>
  <si>
    <t>CAO ĐẲNG KHÓA 2013</t>
  </si>
  <si>
    <t>- Khóa: 2013 Cao đẳng</t>
  </si>
  <si>
    <t>ÔTô=</t>
  </si>
  <si>
    <t>Cộng=</t>
  </si>
  <si>
    <t>13CĐ-ĐT1</t>
  </si>
  <si>
    <t>13CĐ-ĐT2</t>
  </si>
  <si>
    <t>13CĐ-Đ1</t>
  </si>
  <si>
    <t>13CĐ-Đ2</t>
  </si>
  <si>
    <t>13CĐ-Đ3</t>
  </si>
  <si>
    <t>13CĐ-NL1</t>
  </si>
  <si>
    <t>13CĐ-NL2</t>
  </si>
  <si>
    <t>13CĐ-CK1</t>
  </si>
  <si>
    <t>13CĐ-CK2</t>
  </si>
  <si>
    <t>13CĐ-CK3</t>
  </si>
  <si>
    <t>13CĐ-CK4</t>
  </si>
  <si>
    <t>13CĐ-CK5</t>
  </si>
  <si>
    <t>13CĐ-TP1</t>
  </si>
  <si>
    <t>13CĐ-TP2</t>
  </si>
  <si>
    <t>13CĐ-TM1</t>
  </si>
  <si>
    <t>13CĐ-TM2</t>
  </si>
  <si>
    <t>MMT=</t>
  </si>
  <si>
    <t>13CĐ-M</t>
  </si>
  <si>
    <t>* Tổng số HS-SV theo địa giới:</t>
  </si>
  <si>
    <t xml:space="preserve">- Hộ khẩu TP.HCM (A):          </t>
  </si>
  <si>
    <t xml:space="preserve">- Hộ khẩu Tỉnh (B):       </t>
  </si>
  <si>
    <t>KHÓA 2014 TCCN</t>
  </si>
  <si>
    <t>14TC-ĐT</t>
  </si>
  <si>
    <t>14TC-Đ1</t>
  </si>
  <si>
    <t>14TC-ĐL</t>
  </si>
  <si>
    <t>14TC-CKT</t>
  </si>
  <si>
    <t>14TC-CKP</t>
  </si>
  <si>
    <t>14TC-MT</t>
  </si>
  <si>
    <t>14TC-QTM</t>
  </si>
  <si>
    <t>CAO ĐẲNG KHÓA 2014</t>
  </si>
  <si>
    <t>14CĐ-ĐT1</t>
  </si>
  <si>
    <t>14CĐ-ĐT2</t>
  </si>
  <si>
    <t>14CĐ-Đ1</t>
  </si>
  <si>
    <t>14CĐ-Đ2</t>
  </si>
  <si>
    <t>14CĐ-NL1</t>
  </si>
  <si>
    <t>14CĐ-CK1</t>
  </si>
  <si>
    <t>14CĐ-CK2</t>
  </si>
  <si>
    <t>14CĐ-CK3</t>
  </si>
  <si>
    <t>14CĐ-CK4</t>
  </si>
  <si>
    <t>14CĐ-Ô1</t>
  </si>
  <si>
    <t>14CĐ-Ô2</t>
  </si>
  <si>
    <t>14CĐ-Ô3</t>
  </si>
  <si>
    <t>14CĐ-Ô4</t>
  </si>
  <si>
    <t>14CĐ-Ô5</t>
  </si>
  <si>
    <t>14CĐ-M1</t>
  </si>
  <si>
    <t>14CĐ-TP1</t>
  </si>
  <si>
    <t>14CĐ-TP2</t>
  </si>
  <si>
    <t>14CĐ-TM1</t>
  </si>
  <si>
    <t>TS.T9=</t>
  </si>
  <si>
    <t>TS.TN=</t>
  </si>
  <si>
    <t>- Khóa: 2014 TCCN</t>
  </si>
  <si>
    <t>- Khóa: 2014 Cao đẳng</t>
  </si>
  <si>
    <t>14TC-Ô2</t>
  </si>
  <si>
    <t>14TC-Ô1</t>
  </si>
  <si>
    <t>QTM=</t>
  </si>
  <si>
    <t>Cao đẳng</t>
  </si>
  <si>
    <t>13CĐ</t>
  </si>
  <si>
    <t>14CĐ</t>
  </si>
  <si>
    <t>KHÓA 2014 CAO ĐẲNG</t>
  </si>
  <si>
    <t>Nguyễn Thanh Lâm</t>
  </si>
  <si>
    <t>PHÒNG THANH TRA GIÁO DỤC</t>
  </si>
  <si>
    <t>13CĐ-Ô1</t>
  </si>
  <si>
    <t>13CĐ-Ô2</t>
  </si>
  <si>
    <t>13CĐ-Ô3</t>
  </si>
  <si>
    <t>13CĐ-Ô4</t>
  </si>
  <si>
    <t>LÝ TỰ TRỌNG TP. HỒ CHÍ MINH</t>
  </si>
  <si>
    <t>* Tổng số HSSV theo địa giới:</t>
  </si>
  <si>
    <t>* Trong đó: Tổng số HSSV ở các Khoa</t>
  </si>
  <si>
    <t>TRƯỞNG PHÒNG TTGD - CTSV</t>
  </si>
  <si>
    <t xml:space="preserve"> - CÔNG TÁC SINH VIÊN</t>
  </si>
  <si>
    <t>SĨ SỐ HỌC SINH, SINH VIÊN THÁNG 8/ 2015</t>
  </si>
  <si>
    <t>Tính đến ngày 24 / 9/ 2015</t>
  </si>
  <si>
    <t>Khoa CN Điện-Điện tử</t>
  </si>
  <si>
    <t>Khoa CN Nhiệt lạnh</t>
  </si>
  <si>
    <t>Khoa CN Cơ khí</t>
  </si>
  <si>
    <t>Khoa CN Động lực</t>
  </si>
  <si>
    <r>
      <t>* Tổng HSSV toàn Trường:</t>
    </r>
    <r>
      <rPr>
        <b/>
        <sz val="11"/>
        <rFont val="Times New Roman"/>
        <family val="1"/>
      </rPr>
      <t xml:space="preserve"> 48 Lớp</t>
    </r>
  </si>
  <si>
    <t>Thành phố Hồ Chí Minh, ngày 24 tháng 8 năm 2015</t>
  </si>
  <si>
    <t>SĨ SỐ HỌC SINH, SINH VIÊN THÁNG 9 / 2015</t>
  </si>
  <si>
    <t>Tính đến ngày 10/ 9/ 2015</t>
  </si>
  <si>
    <t>14TC-CKT_P</t>
  </si>
  <si>
    <t>Cơ khí T_P =</t>
  </si>
  <si>
    <t>14 TCCN</t>
  </si>
  <si>
    <t xml:space="preserve">KHÓA 2013 CAO ĐẲNG </t>
  </si>
  <si>
    <t>* Trong đó: Tuyển mới NH.15-16 có :</t>
  </si>
  <si>
    <t>/ Lớp</t>
  </si>
  <si>
    <t>* Khóa 2015 TCCN Ngày     /    /2015 &amp;Khóa 2015 Cao đẳng   /     /2015 mới học theo TKB</t>
  </si>
  <si>
    <t>15-16</t>
  </si>
  <si>
    <t>Khoa Kinh tế</t>
  </si>
  <si>
    <t>KHÓA 2015 TCCN</t>
  </si>
  <si>
    <t>KHÓA 2015 CAO ĐẲNG</t>
  </si>
  <si>
    <t>15CĐ-ĐĐT1</t>
  </si>
  <si>
    <t>15CĐ-ĐĐT2</t>
  </si>
  <si>
    <t>15CĐ-ĐĐT3</t>
  </si>
  <si>
    <t>15CĐ-ĐĐT4</t>
  </si>
  <si>
    <t>15CĐ-ĐĐT5</t>
  </si>
  <si>
    <t>15CĐ-ĐĐT6</t>
  </si>
  <si>
    <t>15CĐ-ĐĐT7</t>
  </si>
  <si>
    <t>15CĐ-ĐĐT8</t>
  </si>
  <si>
    <t>15CĐ-ĐL1</t>
  </si>
  <si>
    <t>15CĐ-ĐL2</t>
  </si>
  <si>
    <t>15CĐ-ĐL3</t>
  </si>
  <si>
    <t>15CĐ-ĐL4</t>
  </si>
  <si>
    <t>15CĐ-CK1</t>
  </si>
  <si>
    <t>15CĐ-CK2</t>
  </si>
  <si>
    <t>15CĐ-CK3</t>
  </si>
  <si>
    <t>15CĐ-CK4</t>
  </si>
  <si>
    <t>15CĐ-CK5</t>
  </si>
  <si>
    <t>15CĐ-CK6</t>
  </si>
  <si>
    <t>15CĐ-Ô1</t>
  </si>
  <si>
    <t>15CĐ-Ô2</t>
  </si>
  <si>
    <t>15CĐ-Ô3</t>
  </si>
  <si>
    <t>15CĐ-Ô4</t>
  </si>
  <si>
    <t>15CĐ-Ô5</t>
  </si>
  <si>
    <t>15CĐ-Ô6</t>
  </si>
  <si>
    <t>15CĐ-Ô7</t>
  </si>
  <si>
    <t>15CĐ-MTT1</t>
  </si>
  <si>
    <t>15CĐ-MTT2</t>
  </si>
  <si>
    <t>15CĐ-MTT3</t>
  </si>
  <si>
    <t>15CĐ-CNTT1</t>
  </si>
  <si>
    <t>15CĐ-CNTT2</t>
  </si>
  <si>
    <t>15CĐ-CNTT3</t>
  </si>
  <si>
    <t>15CĐ-CNTT4</t>
  </si>
  <si>
    <t>15CĐ-CNTT5</t>
  </si>
  <si>
    <t>15CĐ-TA</t>
  </si>
  <si>
    <t>15CĐN-Đ1</t>
  </si>
  <si>
    <t>15CĐN-Đ2</t>
  </si>
  <si>
    <t>15CĐN-MNV1</t>
  </si>
  <si>
    <t>15CĐN-MNV2</t>
  </si>
  <si>
    <t>15CĐN-LĐL1</t>
  </si>
  <si>
    <t>15CĐN-LĐL2</t>
  </si>
  <si>
    <t>15CĐN-CKL</t>
  </si>
  <si>
    <t>15CĐN-CĐT1</t>
  </si>
  <si>
    <t>15CĐN-CĐT2</t>
  </si>
  <si>
    <t>15CĐN-Ô</t>
  </si>
  <si>
    <t>15CĐN-MTT1</t>
  </si>
  <si>
    <t>15CĐN-MTT2</t>
  </si>
  <si>
    <t>15CĐN-MV</t>
  </si>
  <si>
    <t>15CĐN-QTM1</t>
  </si>
  <si>
    <t>15CĐN-QTM2</t>
  </si>
  <si>
    <t>15CĐN-TCD</t>
  </si>
  <si>
    <t>15CĐN-KTD</t>
  </si>
  <si>
    <t>15CĐN-QTD</t>
  </si>
  <si>
    <t>15CĐN-SH</t>
  </si>
  <si>
    <t>15TCN-Đ</t>
  </si>
  <si>
    <t>15TCN-ĐT</t>
  </si>
  <si>
    <t>15TCN-LĐL</t>
  </si>
  <si>
    <t>15TCN-CKL</t>
  </si>
  <si>
    <t>15TCN-CĐT</t>
  </si>
  <si>
    <t>15TCN-Ô1</t>
  </si>
  <si>
    <t>15TCN-Ô2</t>
  </si>
  <si>
    <t>15TCN-MV</t>
  </si>
  <si>
    <t>15TCN-MTT</t>
  </si>
  <si>
    <t>15TCN-QTM1</t>
  </si>
  <si>
    <t>15TCN-QTM2</t>
  </si>
  <si>
    <t>15TCN-QTM3</t>
  </si>
  <si>
    <t>15TCN-TCD</t>
  </si>
  <si>
    <t>15TCN-KTD</t>
  </si>
  <si>
    <t>15TCN-QTD</t>
  </si>
  <si>
    <t>15TCN-SH</t>
  </si>
  <si>
    <t>15TCN-MNV</t>
  </si>
  <si>
    <t>15CĐT-ĐT</t>
  </si>
  <si>
    <t>15CĐT-Đ</t>
  </si>
  <si>
    <t>15CĐT-TĐH</t>
  </si>
  <si>
    <t>15CĐT-CTM</t>
  </si>
  <si>
    <t>15CĐT-CĐ</t>
  </si>
  <si>
    <t>15CĐT-MTT</t>
  </si>
  <si>
    <t>15CĐT-Ô1</t>
  </si>
  <si>
    <t>15CĐT-Ô2</t>
  </si>
  <si>
    <t>15CĐT-PM</t>
  </si>
  <si>
    <t>15TC-ĐT</t>
  </si>
  <si>
    <t>15TC-Đ</t>
  </si>
  <si>
    <t>15TC-NL</t>
  </si>
  <si>
    <t>15TC-Ô</t>
  </si>
  <si>
    <t>15TC-CKT</t>
  </si>
  <si>
    <t>15TC-CKP</t>
  </si>
  <si>
    <t>15TC-MTT</t>
  </si>
  <si>
    <t>15TC-LT</t>
  </si>
  <si>
    <t>15TC-QTM</t>
  </si>
  <si>
    <t>15TCT-ĐT</t>
  </si>
  <si>
    <t>15TCT-Đ</t>
  </si>
  <si>
    <t>15TCT-ĐL</t>
  </si>
  <si>
    <t>15TCT-CKP</t>
  </si>
  <si>
    <t>15TCT-CKT</t>
  </si>
  <si>
    <t>15TCT-Ô</t>
  </si>
  <si>
    <t>15TCT-MTT</t>
  </si>
  <si>
    <t>15TCT-LT</t>
  </si>
  <si>
    <t>15TCT-QTM</t>
  </si>
  <si>
    <t>KHÓA 2015 TCCN (12+2)</t>
  </si>
  <si>
    <t>15TN-ĐT</t>
  </si>
  <si>
    <t>15TN-Đ</t>
  </si>
  <si>
    <t>15TN-NL</t>
  </si>
  <si>
    <t>15TN-CKT</t>
  </si>
  <si>
    <t>15TN-CKP</t>
  </si>
  <si>
    <t>15TN-Ô</t>
  </si>
  <si>
    <t>15TN-MTT</t>
  </si>
  <si>
    <t>15TN-LT</t>
  </si>
  <si>
    <t>15TN-QTM</t>
  </si>
  <si>
    <t>TRƯỞNG PHÒNG TTGD-CTSV</t>
  </si>
  <si>
    <t>15CĐT-MMT</t>
  </si>
  <si>
    <t xml:space="preserve"> - Cao đẳng chuyên nghiệp:</t>
  </si>
  <si>
    <t xml:space="preserve"> - Cao đẳng (Tiên tiến):</t>
  </si>
  <si>
    <t xml:space="preserve"> - Trung cấp chuyên nghiệp:</t>
  </si>
  <si>
    <t xml:space="preserve"> - Trung cấp chuyên nghiệp (12+2):</t>
  </si>
  <si>
    <t>/17 Lớp</t>
  </si>
  <si>
    <t>/10 Lớp</t>
  </si>
  <si>
    <t xml:space="preserve"> - Hộ khẩu Tỉnh (B):       </t>
  </si>
  <si>
    <t xml:space="preserve"> - Hộ khẩu TP.Hồ Chí Minh (A):          </t>
  </si>
  <si>
    <t xml:space="preserve"> - Khóa: 2014 TCCN</t>
  </si>
  <si>
    <t xml:space="preserve"> - Khóa: 2015 TCCN</t>
  </si>
  <si>
    <t xml:space="preserve"> - Khóa: 2015 TCCN (12+2)</t>
  </si>
  <si>
    <t>Khoa CN Sinh học - Thực phẩm môi trường</t>
  </si>
  <si>
    <r>
      <t>* Tổng HS-SV toàn Trường:</t>
    </r>
    <r>
      <rPr>
        <b/>
        <sz val="11"/>
        <rFont val="Times New Roman"/>
        <family val="1"/>
      </rPr>
      <t xml:space="preserve"> 43 Lớp</t>
    </r>
  </si>
  <si>
    <t>15CĐ-Ô8</t>
  </si>
  <si>
    <t>15CĐN-ĐT1</t>
  </si>
  <si>
    <t>15CĐN-ĐT2</t>
  </si>
  <si>
    <t>15CĐ-CK7</t>
  </si>
  <si>
    <t>15CĐ-CK8</t>
  </si>
  <si>
    <t>15CĐ-CK9</t>
  </si>
  <si>
    <t>15CĐ-CNTT6</t>
  </si>
  <si>
    <t>Thành phố Hồ Chí Minh, ngày 10 tháng  9  năm 2015</t>
  </si>
  <si>
    <t>* Bảo lưu, Đình chỉ học tập &amp; Tạm ngừng học được học tiếp</t>
  </si>
  <si>
    <t>SĨ SỐ HỌC SINH, SINH VIÊN THÁNG 10 / 2015</t>
  </si>
  <si>
    <t>Tính đến ngày 10/ 10/ 2015</t>
  </si>
  <si>
    <t>Khoa Công nghệ Điện-Điện tử</t>
  </si>
  <si>
    <t>Khoa Công nghệ Thông tin</t>
  </si>
  <si>
    <t>Khoa Ngoại ngữ</t>
  </si>
  <si>
    <t>* Khóa 2015 TCCN (2N3&amp;12+2) ngày 05/10/2015 &amp;Khóa 2015 Cao đẳng 12/10/2015 mới học theo TKB</t>
  </si>
  <si>
    <t>15CĐ-CNTT7</t>
  </si>
  <si>
    <t>15CĐ-ĐĐT9</t>
  </si>
  <si>
    <t>15CĐ-Ô9</t>
  </si>
  <si>
    <t>HIỆU TRƯỞNG</t>
  </si>
  <si>
    <t>KHÓA 2015 CAO ĐẲNG (Tín chỉ)</t>
  </si>
  <si>
    <t>KHÓA 2015 CAO ĐẲNG NGHỀ (Niên chế)_03 năm</t>
  </si>
  <si>
    <t>KHÓA 2015 CAO ĐẲNG NGHỀ (Niên chế)_04 năm</t>
  </si>
  <si>
    <t>KHÓA 2015 CAO ĐẲNG (Tiên tiến)</t>
  </si>
  <si>
    <t xml:space="preserve"> - Cao đẳng (Tín chỉ):</t>
  </si>
  <si>
    <t xml:space="preserve"> - Cao đẳng nghề (Niên chế)_03 năm:</t>
  </si>
  <si>
    <t xml:space="preserve"> - Cao đẳng nghề (Niên chế):_04 năm:</t>
  </si>
  <si>
    <t xml:space="preserve"> - Khóa: 2013 Cao đẳng (Tín chỉ)</t>
  </si>
  <si>
    <t xml:space="preserve"> - Khóa: 2014 Cao đẳng (Tín chỉ)</t>
  </si>
  <si>
    <t xml:space="preserve"> - Khóa: 2015 Cao đẳng (Tín chỉ)</t>
  </si>
  <si>
    <t xml:space="preserve"> - Khóa: 2015 Cao đẳng nghề (NC)</t>
  </si>
  <si>
    <t xml:space="preserve"> - Khóa: 2015 Cao đẳng (Tiên tiến)</t>
  </si>
  <si>
    <t>/08 Lớp</t>
  </si>
  <si>
    <t>/07 Lớp</t>
  </si>
  <si>
    <t>/0 Lớp</t>
  </si>
  <si>
    <t>/12 Lớp</t>
  </si>
  <si>
    <t>/40 Lớp</t>
  </si>
  <si>
    <t>/92 Lớp</t>
  </si>
  <si>
    <r>
      <t>* Tổng HS-SV toàn Trường:</t>
    </r>
    <r>
      <rPr>
        <b/>
        <sz val="11"/>
        <rFont val="Times New Roman"/>
        <family val="1"/>
      </rPr>
      <t xml:space="preserve"> 135 Lớp</t>
    </r>
  </si>
  <si>
    <t>KHÓA 2015 TCCN (2 năm 3 tháng)</t>
  </si>
  <si>
    <t xml:space="preserve"> - Trung cấp chuyên nghiệp (2 N 3):</t>
  </si>
  <si>
    <t xml:space="preserve"> - Trung cấp chuyên nghiệp (2N3):</t>
  </si>
  <si>
    <t xml:space="preserve"> - Khóa: 2015 TCCN (2N3)</t>
  </si>
  <si>
    <t>Tính đến ngày 21/ 9/ 2015</t>
  </si>
  <si>
    <t>KHÓA 2015 TCCN (9+3)</t>
  </si>
  <si>
    <t xml:space="preserve"> - Trung cấp chuyên nghiệp (9+3):</t>
  </si>
  <si>
    <t>KHÓA 2015 CAO ĐẲNG NGHỀ_(12+3)</t>
  </si>
  <si>
    <t xml:space="preserve"> - Cao đẳng nghề_(12+3):</t>
  </si>
  <si>
    <t>/02 Lớp</t>
  </si>
  <si>
    <t xml:space="preserve"> - Khóa: 2015 TCCN (9+3)</t>
  </si>
  <si>
    <t xml:space="preserve"> - Khóa: 2015 Cao đẳng nghề (12+3)</t>
  </si>
  <si>
    <t>/04 Lớp</t>
  </si>
  <si>
    <t xml:space="preserve"> - Khóa: 2013 Cao đẳng</t>
  </si>
  <si>
    <t xml:space="preserve"> - Khóa: 2014 Cao đẳng</t>
  </si>
  <si>
    <t xml:space="preserve"> - Khóa: 2015 Cao đẳng</t>
  </si>
  <si>
    <t>KHÓA 2015 TCCN (12+2)_(TN_THPT hoặc chưa TN_THPT)</t>
  </si>
  <si>
    <t>/06 Lớp</t>
  </si>
  <si>
    <r>
      <t xml:space="preserve">* Khóa 2015 Cao đẳng chuyên nghiệp </t>
    </r>
    <r>
      <rPr>
        <b/>
        <sz val="11"/>
        <rFont val="Times New Roman"/>
        <family val="1"/>
      </rPr>
      <t>12/10/2015</t>
    </r>
    <r>
      <rPr>
        <sz val="11"/>
        <rFont val="Times New Roman"/>
        <family val="1"/>
      </rPr>
      <t xml:space="preserve"> học theo TKB</t>
    </r>
  </si>
  <si>
    <r>
      <t xml:space="preserve">* Khóa 2015 Cao đẳng nghề (12+3 và 9+4) ngày </t>
    </r>
    <r>
      <rPr>
        <b/>
        <sz val="11"/>
        <rFont val="Times New Roman"/>
        <family val="1"/>
      </rPr>
      <t>19/10/2015</t>
    </r>
    <r>
      <rPr>
        <sz val="11"/>
        <rFont val="Times New Roman"/>
        <family val="1"/>
      </rPr>
      <t xml:space="preserve"> học theo TKB</t>
    </r>
  </si>
  <si>
    <t>* Bảo lưu &amp; Tạm ngừng học vào học tiếp</t>
  </si>
  <si>
    <t xml:space="preserve"> * Các lớp Cao đẳng nghề (12+3) còn lại</t>
  </si>
  <si>
    <t>Cộng =</t>
  </si>
  <si>
    <t>/62 Lớp</t>
  </si>
  <si>
    <t>KHÓA 2015 TRUNG CẤP NGHỀ_(9+3)</t>
  </si>
  <si>
    <t xml:space="preserve"> - Trung cấp nghề (9+3):</t>
  </si>
  <si>
    <t xml:space="preserve"> - Khóa: 2015 Trung cấp nghề (9+3)</t>
  </si>
  <si>
    <r>
      <t>* Tổng HSSV toàn Trường:</t>
    </r>
    <r>
      <rPr>
        <b/>
        <sz val="11"/>
        <rFont val="Times New Roman"/>
        <family val="1"/>
      </rPr>
      <t xml:space="preserve"> 105 Lớp</t>
    </r>
  </si>
  <si>
    <t>SĨ SỐ HỌC SINH, SINH VIÊN THÁNG 11 / 2015</t>
  </si>
  <si>
    <t>15TN-CK</t>
  </si>
  <si>
    <t>15TCT-CK</t>
  </si>
  <si>
    <t xml:space="preserve"> - Cao đẳng nghề (12+3):</t>
  </si>
  <si>
    <r>
      <t xml:space="preserve">* Khóa 2015 TCCN(12+2) TN.THPT hoặc chưa TN.THPT, TCCN( 9+3)  ngày </t>
    </r>
    <r>
      <rPr>
        <b/>
        <sz val="11"/>
        <rFont val="Times New Roman"/>
        <family val="1"/>
      </rPr>
      <t>05/10/2015</t>
    </r>
    <r>
      <rPr>
        <sz val="11"/>
        <rFont val="Times New Roman"/>
        <family val="1"/>
      </rPr>
      <t xml:space="preserve"> học theo TKB</t>
    </r>
  </si>
  <si>
    <t>Thành phố Hồ Chí Minh, ngày 10 tháng 10  năm 2015</t>
  </si>
  <si>
    <t>Tính đến ngày 10/ 11/ 2015</t>
  </si>
  <si>
    <t>Thành phố Hồ Chí Minh, ngày 10 tháng 11  năm 2015</t>
  </si>
  <si>
    <t>KT.TRƯỞNG PHÒNG TTGD-CTSV</t>
  </si>
  <si>
    <t>PHÓ TRƯỞNG PHÒNG</t>
  </si>
  <si>
    <t>Hoàng Ngọc Cảnh</t>
  </si>
  <si>
    <t>UBND THÀNH PHỐ HỒ CHÍ MINH</t>
  </si>
  <si>
    <t>Tính đến ngày 31/ 11/ 2015</t>
  </si>
  <si>
    <t>Thành phố Hồ Chí Minh, ngày 09 tháng 12  năm 2015</t>
  </si>
  <si>
    <t>KT.HIỆU TRƯỞNG</t>
  </si>
  <si>
    <t>PHÓ HIỆU TRƯỞNG</t>
  </si>
  <si>
    <t>Nguyễn Văn Dũng</t>
  </si>
  <si>
    <t>Thành phố Hồ Chí Minh, ngày 10 tháng 12  năm 2015</t>
  </si>
  <si>
    <t>SĨ SỐ HỌC SINH, SINH VIÊN THÁNG 12 / 2015</t>
  </si>
  <si>
    <t>Tính đến ngày 10/ 12/ 2015</t>
  </si>
  <si>
    <t>TM=</t>
  </si>
  <si>
    <t>TS.T10=</t>
  </si>
  <si>
    <t>Học lại =</t>
  </si>
  <si>
    <t>ĐCTĐ+BTH=</t>
  </si>
  <si>
    <t>XT=</t>
  </si>
  <si>
    <t>TS.T11=</t>
  </si>
  <si>
    <t>TS.T12=</t>
  </si>
  <si>
    <t>SĨ SỐ HỌC SINH, SINH VIÊN THÁNG 01 / 2016</t>
  </si>
  <si>
    <t>Tính đến ngày 10/ 01/ 2016</t>
  </si>
  <si>
    <r>
      <t>KT.</t>
    </r>
    <r>
      <rPr>
        <b/>
        <sz val="14"/>
        <rFont val="Times New Roman"/>
        <family val="1"/>
      </rPr>
      <t>HIỆU TRƯỞNG</t>
    </r>
  </si>
  <si>
    <t>Thành phố Hồ Chí Minh, ngày 11 tháng 01  năm 2016</t>
  </si>
  <si>
    <t>KHÓA 2015 CAO ĐẲNG NGHỀ_(9+4)</t>
  </si>
  <si>
    <t xml:space="preserve"> - Cao đẳng nghề (9+4):</t>
  </si>
  <si>
    <t xml:space="preserve"> - Khóa: 2015 Cao đẳng nghề (9+4)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</si>
</sst>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_-* #,##0.00\ _F_-;\-* #,##0.00\ _F_-;_-* &quot;-&quot;??\ _F_-;_-@_-"/>
    <numFmt numFmtId="165" formatCode="_-&quot;₫&quot;* #,##0_-;\-&quot;₫&quot;* #,##0_-;_-&quot;₫&quot;* &quot;-&quot;_-;_-@_-"/>
    <numFmt numFmtId="166" formatCode="_-* #,##0_-;\-* #,##0_-;_-* &quot;-&quot;_-;_-@_-"/>
    <numFmt numFmtId="167" formatCode="_-&quot;₫&quot;* #,##0.00_-;\-&quot;₫&quot;* #,##0.00_-;_-&quot;₫&quot;* &quot;-&quot;??_-;_-@_-"/>
    <numFmt numFmtId="168" formatCode="_-* #,##0.00_-;\-* #,##0.00_-;_-* &quot;-&quot;??_-;_-@_-"/>
    <numFmt numFmtId="169" formatCode="0.000%"/>
    <numFmt numFmtId="170" formatCode="00.000"/>
    <numFmt numFmtId="171" formatCode="&quot;￥&quot;#,##0;&quot;￥&quot;\-#,##0"/>
    <numFmt numFmtId="172" formatCode="#,##0\ &quot;DM&quot;;\-#,##0\ &quot;DM&quot;"/>
    <numFmt numFmtId="173" formatCode="_(* #,##0_);_(* \(#,##0\);_(* &quot;-&quot;??_);_(@_)"/>
    <numFmt numFmtId="174" formatCode="_-* #,##0\ _F_-;\-* #,##0\ _F_-;_-* &quot;-&quot;??\ _F_-;_-@_-"/>
    <numFmt numFmtId="175" formatCode="\$#,##0\ ;\(\$#,##0\)"/>
  </numFmts>
  <fonts count="42">
    <font>
      <sz val="12"/>
      <name val="Vni-times"/>
    </font>
    <font>
      <sz val="12"/>
      <name val="Vni-times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8"/>
      <name val="VNI-Times"/>
    </font>
    <font>
      <b/>
      <sz val="18"/>
      <name val="Arial"/>
      <family val="2"/>
    </font>
    <font>
      <sz val="12"/>
      <name val="Times New Roman"/>
      <family val="1"/>
    </font>
    <font>
      <b/>
      <i/>
      <sz val="13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8"/>
      <name val="Times New Roman"/>
      <family val="1"/>
    </font>
    <font>
      <sz val="7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vertAlign val="superscript"/>
      <sz val="12"/>
      <name val="Times New Roman"/>
      <family val="1"/>
    </font>
    <font>
      <vertAlign val="superscript"/>
      <sz val="12"/>
      <name val="Times New Roman"/>
      <family val="1"/>
    </font>
    <font>
      <sz val="10"/>
      <color indexed="8"/>
      <name val="Times New Roman"/>
      <family val="1"/>
    </font>
    <font>
      <b/>
      <sz val="9"/>
      <name val="Times New Roman"/>
      <family val="1"/>
    </font>
    <font>
      <b/>
      <sz val="8"/>
      <color indexed="9"/>
      <name val="Times New Roman"/>
      <family val="1"/>
    </font>
    <font>
      <b/>
      <sz val="12"/>
      <color indexed="10"/>
      <name val="Times New Roman"/>
      <family val="1"/>
    </font>
    <font>
      <b/>
      <sz val="12"/>
      <color indexed="8"/>
      <name val="Times New Roman"/>
      <family val="1"/>
    </font>
    <font>
      <sz val="8"/>
      <color indexed="8"/>
      <name val="Times New Roman"/>
      <family val="1"/>
    </font>
    <font>
      <sz val="8"/>
      <color indexed="10"/>
      <name val="Times New Roman"/>
      <family val="1"/>
    </font>
    <font>
      <sz val="10"/>
      <color indexed="10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  <font>
      <b/>
      <sz val="14"/>
      <color indexed="9"/>
      <name val="Times New Roman"/>
      <family val="1"/>
    </font>
    <font>
      <b/>
      <sz val="14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</fills>
  <borders count="5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8">
    <xf numFmtId="0" fontId="0" fillId="0" borderId="0"/>
    <xf numFmtId="164" fontId="1" fillId="0" borderId="0" applyFont="0" applyFill="0" applyBorder="0" applyAlignment="0" applyProtection="0"/>
    <xf numFmtId="3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0" fontId="2" fillId="0" borderId="1" applyNumberFormat="0" applyAlignment="0" applyProtection="0">
      <alignment horizontal="left" vertical="center"/>
    </xf>
    <xf numFmtId="0" fontId="2" fillId="0" borderId="2">
      <alignment horizontal="left" vertical="center"/>
    </xf>
    <xf numFmtId="0" fontId="1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9" fillId="0" borderId="3" applyNumberFormat="0" applyFont="0" applyFill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/>
    <xf numFmtId="172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8" fillId="0" borderId="0"/>
    <xf numFmtId="0" fontId="9" fillId="0" borderId="0"/>
    <xf numFmtId="0" fontId="6" fillId="0" borderId="0"/>
    <xf numFmtId="166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</cellStyleXfs>
  <cellXfs count="225">
    <xf numFmtId="0" fontId="0" fillId="0" borderId="0" xfId="0"/>
    <xf numFmtId="0" fontId="10" fillId="2" borderId="0" xfId="22" applyFont="1" applyFill="1"/>
    <xf numFmtId="0" fontId="9" fillId="0" borderId="0" xfId="22"/>
    <xf numFmtId="0" fontId="9" fillId="2" borderId="0" xfId="22" applyFill="1"/>
    <xf numFmtId="0" fontId="9" fillId="3" borderId="4" xfId="22" applyFill="1" applyBorder="1"/>
    <xf numFmtId="0" fontId="11" fillId="4" borderId="5" xfId="22" applyFont="1" applyFill="1" applyBorder="1" applyAlignment="1">
      <alignment horizontal="center"/>
    </xf>
    <xf numFmtId="0" fontId="12" fillId="5" borderId="6" xfId="22" applyFont="1" applyFill="1" applyBorder="1" applyAlignment="1">
      <alignment horizontal="center"/>
    </xf>
    <xf numFmtId="0" fontId="11" fillId="4" borderId="6" xfId="22" applyFont="1" applyFill="1" applyBorder="1" applyAlignment="1">
      <alignment horizontal="center"/>
    </xf>
    <xf numFmtId="0" fontId="11" fillId="4" borderId="7" xfId="22" applyFont="1" applyFill="1" applyBorder="1" applyAlignment="1">
      <alignment horizontal="center"/>
    </xf>
    <xf numFmtId="0" fontId="9" fillId="3" borderId="8" xfId="22" applyFill="1" applyBorder="1"/>
    <xf numFmtId="0" fontId="9" fillId="3" borderId="9" xfId="22" applyFill="1" applyBorder="1"/>
    <xf numFmtId="0" fontId="0" fillId="0" borderId="0" xfId="0" applyProtection="1">
      <protection locked="0"/>
    </xf>
    <xf numFmtId="0" fontId="15" fillId="0" borderId="0" xfId="0" applyFont="1"/>
    <xf numFmtId="0" fontId="17" fillId="0" borderId="0" xfId="0" applyFont="1"/>
    <xf numFmtId="0" fontId="19" fillId="0" borderId="0" xfId="0" applyFont="1"/>
    <xf numFmtId="0" fontId="15" fillId="0" borderId="0" xfId="0" applyFont="1" applyAlignment="1"/>
    <xf numFmtId="0" fontId="18" fillId="0" borderId="0" xfId="0" applyFont="1" applyAlignment="1">
      <alignment horizontal="right"/>
    </xf>
    <xf numFmtId="0" fontId="22" fillId="0" borderId="0" xfId="0" applyFont="1"/>
    <xf numFmtId="0" fontId="15" fillId="0" borderId="0" xfId="0" quotePrefix="1" applyFont="1"/>
    <xf numFmtId="0" fontId="20" fillId="0" borderId="0" xfId="0" applyFont="1" applyAlignment="1">
      <alignment horizontal="center"/>
    </xf>
    <xf numFmtId="173" fontId="15" fillId="0" borderId="0" xfId="0" applyNumberFormat="1" applyFont="1" applyAlignment="1"/>
    <xf numFmtId="173" fontId="15" fillId="0" borderId="0" xfId="0" applyNumberFormat="1" applyFont="1" applyAlignment="1">
      <alignment horizontal="center"/>
    </xf>
    <xf numFmtId="173" fontId="20" fillId="0" borderId="0" xfId="0" applyNumberFormat="1" applyFont="1"/>
    <xf numFmtId="0" fontId="22" fillId="0" borderId="0" xfId="0" applyFont="1" applyAlignment="1">
      <alignment horizontal="right"/>
    </xf>
    <xf numFmtId="0" fontId="22" fillId="0" borderId="0" xfId="0" quotePrefix="1" applyFont="1" applyAlignment="1">
      <alignment horizontal="left"/>
    </xf>
    <xf numFmtId="0" fontId="22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0" fillId="6" borderId="12" xfId="0" applyFont="1" applyFill="1" applyBorder="1" applyAlignment="1">
      <alignment horizontal="center"/>
    </xf>
    <xf numFmtId="0" fontId="20" fillId="6" borderId="9" xfId="0" applyFont="1" applyFill="1" applyBorder="1" applyAlignment="1">
      <alignment horizontal="center"/>
    </xf>
    <xf numFmtId="0" fontId="20" fillId="0" borderId="0" xfId="0" applyFont="1"/>
    <xf numFmtId="0" fontId="20" fillId="0" borderId="0" xfId="0" applyFont="1" applyAlignment="1">
      <alignment horizontal="right"/>
    </xf>
    <xf numFmtId="0" fontId="22" fillId="0" borderId="2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2" fillId="0" borderId="13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14" xfId="0" applyFont="1" applyBorder="1" applyAlignment="1">
      <alignment vertical="center"/>
    </xf>
    <xf numFmtId="0" fontId="22" fillId="0" borderId="0" xfId="0" applyFont="1" applyBorder="1" applyAlignment="1"/>
    <xf numFmtId="0" fontId="22" fillId="0" borderId="15" xfId="0" applyFont="1" applyBorder="1" applyAlignment="1">
      <alignment vertical="center"/>
    </xf>
    <xf numFmtId="0" fontId="15" fillId="0" borderId="0" xfId="0" applyFont="1" applyAlignment="1">
      <alignment vertical="center"/>
    </xf>
    <xf numFmtId="173" fontId="20" fillId="0" borderId="0" xfId="1" applyNumberFormat="1" applyFont="1" applyAlignment="1">
      <alignment horizontal="center"/>
    </xf>
    <xf numFmtId="0" fontId="22" fillId="0" borderId="14" xfId="0" applyFont="1" applyBorder="1" applyAlignment="1">
      <alignment horizontal="left" vertical="center"/>
    </xf>
    <xf numFmtId="0" fontId="19" fillId="0" borderId="0" xfId="0" applyFont="1" applyAlignment="1">
      <alignment vertical="center"/>
    </xf>
    <xf numFmtId="0" fontId="23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/>
    </xf>
    <xf numFmtId="173" fontId="22" fillId="0" borderId="0" xfId="0" applyNumberFormat="1" applyFont="1"/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0" fontId="21" fillId="0" borderId="0" xfId="0" applyFont="1"/>
    <xf numFmtId="0" fontId="20" fillId="0" borderId="0" xfId="0" applyFont="1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22" fillId="0" borderId="0" xfId="0" quotePrefix="1" applyFont="1" applyAlignment="1">
      <alignment horizontal="left" vertical="center"/>
    </xf>
    <xf numFmtId="0" fontId="22" fillId="0" borderId="0" xfId="0" applyFont="1" applyAlignment="1">
      <alignment horizontal="right" vertical="center"/>
    </xf>
    <xf numFmtId="0" fontId="20" fillId="0" borderId="0" xfId="0" applyFont="1" applyAlignment="1">
      <alignment horizontal="right" vertical="center"/>
    </xf>
    <xf numFmtId="0" fontId="21" fillId="0" borderId="9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6" fontId="20" fillId="0" borderId="0" xfId="0" quotePrefix="1" applyNumberFormat="1" applyFont="1" applyAlignment="1">
      <alignment horizontal="center"/>
    </xf>
    <xf numFmtId="0" fontId="18" fillId="0" borderId="0" xfId="0" applyFont="1" applyAlignment="1">
      <alignment horizontal="left"/>
    </xf>
    <xf numFmtId="174" fontId="20" fillId="0" borderId="0" xfId="1" applyNumberFormat="1" applyFont="1" applyAlignment="1">
      <alignment horizont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left" vertical="center"/>
    </xf>
    <xf numFmtId="173" fontId="24" fillId="0" borderId="0" xfId="0" applyNumberFormat="1" applyFont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5" xfId="0" applyFont="1" applyBorder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 wrapText="1"/>
    </xf>
    <xf numFmtId="2" fontId="21" fillId="0" borderId="0" xfId="0" applyNumberFormat="1" applyFont="1" applyAlignment="1"/>
    <xf numFmtId="0" fontId="21" fillId="0" borderId="21" xfId="0" applyFont="1" applyBorder="1" applyAlignment="1">
      <alignment horizontal="center" vertical="center"/>
    </xf>
    <xf numFmtId="0" fontId="21" fillId="0" borderId="15" xfId="0" applyFont="1" applyBorder="1" applyAlignment="1">
      <alignment vertical="center"/>
    </xf>
    <xf numFmtId="0" fontId="19" fillId="0" borderId="0" xfId="0" applyFont="1" applyBorder="1" applyAlignment="1"/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right"/>
    </xf>
    <xf numFmtId="0" fontId="18" fillId="0" borderId="0" xfId="0" applyFont="1"/>
    <xf numFmtId="173" fontId="19" fillId="0" borderId="0" xfId="1" applyNumberFormat="1" applyFont="1" applyAlignment="1">
      <alignment vertical="center"/>
    </xf>
    <xf numFmtId="173" fontId="19" fillId="0" borderId="0" xfId="0" applyNumberFormat="1" applyFont="1" applyAlignment="1">
      <alignment horizontal="right" vertical="center"/>
    </xf>
    <xf numFmtId="0" fontId="19" fillId="0" borderId="0" xfId="0" quotePrefix="1" applyFont="1" applyAlignment="1">
      <alignment horizontal="left"/>
    </xf>
    <xf numFmtId="0" fontId="19" fillId="0" borderId="0" xfId="0" quotePrefix="1" applyFont="1"/>
    <xf numFmtId="0" fontId="19" fillId="0" borderId="0" xfId="0" quotePrefix="1" applyFont="1" applyAlignment="1">
      <alignment horizontal="left" vertical="center"/>
    </xf>
    <xf numFmtId="2" fontId="19" fillId="0" borderId="0" xfId="0" applyNumberFormat="1" applyFont="1" applyAlignment="1">
      <alignment horizontal="center"/>
    </xf>
    <xf numFmtId="0" fontId="18" fillId="0" borderId="17" xfId="0" applyFont="1" applyBorder="1" applyAlignment="1">
      <alignment horizontal="center" vertical="center"/>
    </xf>
    <xf numFmtId="0" fontId="18" fillId="0" borderId="22" xfId="0" applyFont="1" applyBorder="1" applyAlignment="1">
      <alignment vertical="center"/>
    </xf>
    <xf numFmtId="0" fontId="18" fillId="0" borderId="23" xfId="0" applyFont="1" applyBorder="1" applyAlignment="1">
      <alignment horizontal="center" vertical="center"/>
    </xf>
    <xf numFmtId="0" fontId="19" fillId="0" borderId="24" xfId="0" applyFont="1" applyBorder="1" applyAlignment="1">
      <alignment vertical="center"/>
    </xf>
    <xf numFmtId="0" fontId="19" fillId="0" borderId="25" xfId="0" applyFont="1" applyBorder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26" xfId="0" applyFont="1" applyBorder="1" applyAlignment="1">
      <alignment vertical="center"/>
    </xf>
    <xf numFmtId="0" fontId="19" fillId="0" borderId="14" xfId="0" applyFont="1" applyBorder="1" applyAlignment="1">
      <alignment vertical="center"/>
    </xf>
    <xf numFmtId="0" fontId="19" fillId="0" borderId="27" xfId="0" applyFont="1" applyBorder="1" applyAlignment="1">
      <alignment vertical="center"/>
    </xf>
    <xf numFmtId="0" fontId="18" fillId="0" borderId="10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9" fillId="0" borderId="28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20" fillId="0" borderId="0" xfId="0" applyFont="1" applyAlignment="1">
      <alignment vertical="center"/>
    </xf>
    <xf numFmtId="3" fontId="15" fillId="0" borderId="0" xfId="1" applyNumberFormat="1" applyFont="1"/>
    <xf numFmtId="3" fontId="15" fillId="0" borderId="0" xfId="0" applyNumberFormat="1" applyFont="1"/>
    <xf numFmtId="174" fontId="15" fillId="0" borderId="0" xfId="1" applyNumberFormat="1" applyFont="1"/>
    <xf numFmtId="0" fontId="26" fillId="0" borderId="0" xfId="0" applyFont="1" applyAlignment="1">
      <alignment horizontal="center"/>
    </xf>
    <xf numFmtId="2" fontId="30" fillId="0" borderId="0" xfId="0" applyNumberFormat="1" applyFont="1" applyAlignment="1"/>
    <xf numFmtId="0" fontId="31" fillId="0" borderId="0" xfId="0" applyFont="1" applyAlignment="1">
      <alignment horizontal="center"/>
    </xf>
    <xf numFmtId="0" fontId="31" fillId="0" borderId="0" xfId="0" applyFont="1"/>
    <xf numFmtId="2" fontId="18" fillId="0" borderId="0" xfId="0" applyNumberFormat="1" applyFont="1" applyAlignment="1">
      <alignment horizontal="center"/>
    </xf>
    <xf numFmtId="2" fontId="15" fillId="0" borderId="0" xfId="0" applyNumberFormat="1" applyFont="1" applyAlignment="1">
      <alignment vertical="center"/>
    </xf>
    <xf numFmtId="0" fontId="33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/>
    </xf>
    <xf numFmtId="0" fontId="34" fillId="0" borderId="0" xfId="0" applyFont="1" applyAlignment="1"/>
    <xf numFmtId="2" fontId="15" fillId="0" borderId="0" xfId="0" applyNumberFormat="1" applyFont="1"/>
    <xf numFmtId="0" fontId="30" fillId="0" borderId="0" xfId="0" applyFont="1"/>
    <xf numFmtId="0" fontId="36" fillId="0" borderId="0" xfId="0" applyFont="1"/>
    <xf numFmtId="0" fontId="37" fillId="0" borderId="0" xfId="0" applyFont="1" applyAlignment="1">
      <alignment vertical="center"/>
    </xf>
    <xf numFmtId="0" fontId="21" fillId="0" borderId="0" xfId="0" applyFont="1" applyAlignment="1"/>
    <xf numFmtId="0" fontId="28" fillId="0" borderId="0" xfId="0" applyFont="1" applyAlignment="1"/>
    <xf numFmtId="0" fontId="29" fillId="0" borderId="0" xfId="0" applyFont="1" applyAlignment="1">
      <alignment horizontal="center"/>
    </xf>
    <xf numFmtId="1" fontId="15" fillId="0" borderId="0" xfId="0" applyNumberFormat="1" applyFont="1"/>
    <xf numFmtId="0" fontId="19" fillId="0" borderId="31" xfId="0" applyFont="1" applyBorder="1" applyAlignment="1">
      <alignment horizontal="center" vertical="center"/>
    </xf>
    <xf numFmtId="0" fontId="19" fillId="0" borderId="32" xfId="0" applyFont="1" applyBorder="1" applyAlignment="1">
      <alignment vertical="center"/>
    </xf>
    <xf numFmtId="0" fontId="19" fillId="0" borderId="0" xfId="0" applyFont="1" applyAlignment="1">
      <alignment horizontal="left"/>
    </xf>
    <xf numFmtId="0" fontId="22" fillId="0" borderId="33" xfId="0" applyFont="1" applyBorder="1" applyAlignment="1">
      <alignment horizontal="center" vertical="center"/>
    </xf>
    <xf numFmtId="0" fontId="22" fillId="0" borderId="34" xfId="0" applyFont="1" applyBorder="1" applyAlignment="1">
      <alignment horizontal="left" vertical="center"/>
    </xf>
    <xf numFmtId="0" fontId="22" fillId="0" borderId="8" xfId="0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30" fillId="0" borderId="14" xfId="0" applyFont="1" applyBorder="1" applyAlignment="1">
      <alignment horizontal="left" vertical="center"/>
    </xf>
    <xf numFmtId="0" fontId="30" fillId="0" borderId="14" xfId="0" applyFont="1" applyBorder="1" applyAlignment="1">
      <alignment vertical="center"/>
    </xf>
    <xf numFmtId="0" fontId="21" fillId="0" borderId="0" xfId="0" applyFont="1" applyAlignment="1">
      <alignment horizontal="right"/>
    </xf>
    <xf numFmtId="0" fontId="22" fillId="0" borderId="0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37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vertical="center"/>
    </xf>
    <xf numFmtId="0" fontId="22" fillId="0" borderId="0" xfId="0" applyFont="1" applyBorder="1"/>
    <xf numFmtId="0" fontId="39" fillId="0" borderId="0" xfId="0" applyFont="1"/>
    <xf numFmtId="0" fontId="22" fillId="0" borderId="0" xfId="0" applyFont="1" applyBorder="1" applyAlignment="1">
      <alignment horizontal="left" vertical="center"/>
    </xf>
    <xf numFmtId="0" fontId="22" fillId="0" borderId="36" xfId="0" applyFont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22" fillId="0" borderId="19" xfId="0" applyFont="1" applyBorder="1" applyAlignment="1">
      <alignment horizontal="center" vertical="center"/>
    </xf>
    <xf numFmtId="0" fontId="22" fillId="0" borderId="37" xfId="0" applyFont="1" applyBorder="1" applyAlignment="1">
      <alignment vertical="center"/>
    </xf>
    <xf numFmtId="0" fontId="22" fillId="0" borderId="20" xfId="0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30" fillId="0" borderId="15" xfId="0" applyFont="1" applyBorder="1" applyAlignment="1">
      <alignment vertical="center"/>
    </xf>
    <xf numFmtId="0" fontId="22" fillId="0" borderId="38" xfId="0" applyFont="1" applyBorder="1" applyAlignment="1">
      <alignment horizontal="center" vertical="center"/>
    </xf>
    <xf numFmtId="0" fontId="22" fillId="0" borderId="38" xfId="0" applyFont="1" applyBorder="1" applyAlignment="1">
      <alignment vertical="center"/>
    </xf>
    <xf numFmtId="0" fontId="26" fillId="0" borderId="0" xfId="0" applyFont="1" applyAlignment="1"/>
    <xf numFmtId="2" fontId="22" fillId="0" borderId="0" xfId="0" applyNumberFormat="1" applyFont="1" applyAlignment="1">
      <alignment vertical="center"/>
    </xf>
    <xf numFmtId="0" fontId="38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19" fillId="0" borderId="13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14" xfId="0" applyFont="1" applyBorder="1" applyAlignment="1">
      <alignment horizontal="left" vertical="center"/>
    </xf>
    <xf numFmtId="0" fontId="19" fillId="0" borderId="33" xfId="0" applyFont="1" applyBorder="1" applyAlignment="1">
      <alignment horizontal="left" vertical="center" wrapText="1"/>
    </xf>
    <xf numFmtId="0" fontId="19" fillId="0" borderId="39" xfId="0" applyFont="1" applyBorder="1" applyAlignment="1">
      <alignment horizontal="left" vertical="center" wrapText="1"/>
    </xf>
    <xf numFmtId="0" fontId="19" fillId="0" borderId="38" xfId="0" applyFont="1" applyBorder="1" applyAlignment="1">
      <alignment horizontal="left" vertical="center" wrapText="1"/>
    </xf>
    <xf numFmtId="0" fontId="19" fillId="0" borderId="40" xfId="0" applyFont="1" applyBorder="1" applyAlignment="1">
      <alignment horizontal="left" vertical="center" wrapText="1"/>
    </xf>
    <xf numFmtId="0" fontId="35" fillId="0" borderId="36" xfId="0" applyFont="1" applyBorder="1" applyAlignment="1">
      <alignment horizontal="center" vertical="center" wrapText="1"/>
    </xf>
    <xf numFmtId="0" fontId="35" fillId="0" borderId="41" xfId="0" applyFont="1" applyBorder="1" applyAlignment="1">
      <alignment horizontal="center" vertical="center" wrapText="1"/>
    </xf>
    <xf numFmtId="0" fontId="35" fillId="0" borderId="42" xfId="0" applyFont="1" applyBorder="1" applyAlignment="1">
      <alignment horizontal="center" vertical="center" wrapText="1"/>
    </xf>
    <xf numFmtId="0" fontId="35" fillId="0" borderId="43" xfId="0" applyFont="1" applyBorder="1" applyAlignment="1">
      <alignment horizontal="center" vertical="center" wrapText="1"/>
    </xf>
    <xf numFmtId="0" fontId="35" fillId="0" borderId="44" xfId="0" applyFont="1" applyBorder="1" applyAlignment="1">
      <alignment horizontal="center" vertical="center" wrapText="1"/>
    </xf>
    <xf numFmtId="0" fontId="35" fillId="0" borderId="45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/>
    </xf>
    <xf numFmtId="0" fontId="21" fillId="0" borderId="46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47" xfId="0" applyFont="1" applyBorder="1" applyAlignment="1">
      <alignment horizontal="center" vertical="center"/>
    </xf>
    <xf numFmtId="0" fontId="35" fillId="0" borderId="43" xfId="0" applyFont="1" applyBorder="1" applyAlignment="1">
      <alignment horizontal="center" vertical="center"/>
    </xf>
    <xf numFmtId="0" fontId="35" fillId="0" borderId="44" xfId="0" applyFont="1" applyBorder="1" applyAlignment="1">
      <alignment horizontal="center" vertical="center"/>
    </xf>
    <xf numFmtId="0" fontId="35" fillId="0" borderId="45" xfId="0" applyFont="1" applyBorder="1" applyAlignment="1">
      <alignment horizontal="center" vertical="center"/>
    </xf>
    <xf numFmtId="0" fontId="20" fillId="0" borderId="37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48" xfId="0" applyFont="1" applyBorder="1" applyAlignment="1">
      <alignment horizontal="center" vertical="center"/>
    </xf>
    <xf numFmtId="0" fontId="19" fillId="0" borderId="33" xfId="0" applyFont="1" applyBorder="1" applyAlignment="1">
      <alignment horizontal="left" vertical="center"/>
    </xf>
    <xf numFmtId="0" fontId="19" fillId="0" borderId="39" xfId="0" applyFont="1" applyBorder="1" applyAlignment="1">
      <alignment horizontal="left" vertical="center"/>
    </xf>
    <xf numFmtId="0" fontId="19" fillId="0" borderId="38" xfId="0" applyFont="1" applyBorder="1" applyAlignment="1">
      <alignment horizontal="left" vertical="center"/>
    </xf>
    <xf numFmtId="0" fontId="19" fillId="0" borderId="40" xfId="0" applyFont="1" applyBorder="1" applyAlignment="1">
      <alignment horizontal="left" vertical="center"/>
    </xf>
    <xf numFmtId="0" fontId="32" fillId="0" borderId="2" xfId="0" applyFont="1" applyBorder="1" applyAlignment="1">
      <alignment horizontal="center" vertical="center"/>
    </xf>
    <xf numFmtId="0" fontId="32" fillId="0" borderId="48" xfId="0" applyFont="1" applyBorder="1" applyAlignment="1">
      <alignment horizontal="center" vertical="center"/>
    </xf>
    <xf numFmtId="0" fontId="20" fillId="0" borderId="49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0" fillId="0" borderId="50" xfId="0" applyFont="1" applyBorder="1" applyAlignment="1">
      <alignment horizontal="center"/>
    </xf>
    <xf numFmtId="0" fontId="20" fillId="0" borderId="51" xfId="0" applyFont="1" applyBorder="1" applyAlignment="1">
      <alignment horizontal="center" vertical="center"/>
    </xf>
    <xf numFmtId="0" fontId="20" fillId="6" borderId="52" xfId="0" applyFont="1" applyFill="1" applyBorder="1" applyAlignment="1">
      <alignment horizontal="center"/>
    </xf>
    <xf numFmtId="0" fontId="20" fillId="6" borderId="9" xfId="0" applyFont="1" applyFill="1" applyBorder="1" applyAlignment="1">
      <alignment horizontal="center"/>
    </xf>
    <xf numFmtId="0" fontId="20" fillId="6" borderId="15" xfId="0" applyFont="1" applyFill="1" applyBorder="1" applyAlignment="1">
      <alignment horizontal="center"/>
    </xf>
    <xf numFmtId="0" fontId="18" fillId="0" borderId="53" xfId="0" applyFont="1" applyBorder="1" applyAlignment="1">
      <alignment horizontal="center" vertical="center"/>
    </xf>
    <xf numFmtId="0" fontId="18" fillId="0" borderId="54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55" xfId="0" applyFont="1" applyBorder="1" applyAlignment="1">
      <alignment horizontal="center" vertical="center"/>
    </xf>
    <xf numFmtId="0" fontId="20" fillId="0" borderId="5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0" fillId="0" borderId="22" xfId="0" applyFont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20" fillId="6" borderId="18" xfId="0" applyFont="1" applyFill="1" applyBorder="1" applyAlignment="1">
      <alignment horizontal="center"/>
    </xf>
    <xf numFmtId="0" fontId="20" fillId="0" borderId="53" xfId="0" applyFont="1" applyBorder="1" applyAlignment="1">
      <alignment horizontal="center" vertical="center"/>
    </xf>
    <xf numFmtId="0" fontId="21" fillId="0" borderId="0" xfId="0" applyFont="1" applyAlignment="1">
      <alignment horizontal="right"/>
    </xf>
    <xf numFmtId="0" fontId="35" fillId="0" borderId="57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48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14" xfId="0" applyFont="1" applyBorder="1" applyAlignment="1">
      <alignment horizontal="left" vertical="center" wrapText="1"/>
    </xf>
    <xf numFmtId="0" fontId="25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22" fillId="0" borderId="33" xfId="0" applyFont="1" applyBorder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19" fillId="0" borderId="58" xfId="0" applyFont="1" applyBorder="1" applyAlignment="1">
      <alignment horizontal="center" vertical="center"/>
    </xf>
    <xf numFmtId="0" fontId="19" fillId="0" borderId="38" xfId="0" applyFont="1" applyBorder="1" applyAlignment="1">
      <alignment horizontal="center" vertical="center"/>
    </xf>
    <xf numFmtId="0" fontId="41" fillId="0" borderId="0" xfId="0" applyFont="1" applyAlignment="1">
      <alignment horizontal="center"/>
    </xf>
  </cellXfs>
  <cellStyles count="28">
    <cellStyle name="Comma" xfId="1" builtinId="3"/>
    <cellStyle name="Comma0" xfId="2"/>
    <cellStyle name="Currency0" xfId="3"/>
    <cellStyle name="Date" xfId="4"/>
    <cellStyle name="Fixed" xfId="5"/>
    <cellStyle name="Header1" xfId="6"/>
    <cellStyle name="Header2" xfId="7"/>
    <cellStyle name="Heading 1" xfId="8" builtinId="16" customBuiltin="1"/>
    <cellStyle name="Heading 2" xfId="9" builtinId="17" customBuiltin="1"/>
    <cellStyle name="Normal" xfId="0" builtinId="0"/>
    <cellStyle name="Total" xfId="10" builtinId="25" customBuiltin="1"/>
    <cellStyle name="똿뗦먛귟 [0.00]_PRODUCT DETAIL Q1" xfId="11"/>
    <cellStyle name="똿뗦먛귟_PRODUCT DETAIL Q1" xfId="12"/>
    <cellStyle name="믅됞 [0.00]_PRODUCT DETAIL Q1" xfId="13"/>
    <cellStyle name="믅됞_PRODUCT DETAIL Q1" xfId="14"/>
    <cellStyle name="백분율_95" xfId="15"/>
    <cellStyle name="뷭?_BOOKSHIP" xfId="16"/>
    <cellStyle name="콤마 [0]_1202" xfId="17"/>
    <cellStyle name="콤마_1202" xfId="18"/>
    <cellStyle name="통화 [0]_1202" xfId="19"/>
    <cellStyle name="통화_1202" xfId="20"/>
    <cellStyle name="표준_(정보부문)월별인원계획" xfId="21"/>
    <cellStyle name="표준_kc-elec system check list" xfId="22"/>
    <cellStyle name="一般_Book1" xfId="23"/>
    <cellStyle name="千分位[0]_Book1" xfId="24"/>
    <cellStyle name="千分位_Book1" xfId="25"/>
    <cellStyle name="貨幣 [0]_Book1" xfId="26"/>
    <cellStyle name="貨幣_Book1" xf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4</xdr:row>
      <xdr:rowOff>76200</xdr:rowOff>
    </xdr:from>
    <xdr:to>
      <xdr:col>2</xdr:col>
      <xdr:colOff>571500</xdr:colOff>
      <xdr:row>4</xdr:row>
      <xdr:rowOff>76200</xdr:rowOff>
    </xdr:to>
    <xdr:sp macro="" textlink="">
      <xdr:nvSpPr>
        <xdr:cNvPr id="13323" name="Line 1"/>
        <xdr:cNvSpPr>
          <a:spLocks noChangeShapeType="1"/>
        </xdr:cNvSpPr>
      </xdr:nvSpPr>
      <xdr:spPr bwMode="auto">
        <a:xfrm>
          <a:off x="771525" y="914400"/>
          <a:ext cx="1190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2</xdr:row>
      <xdr:rowOff>47625</xdr:rowOff>
    </xdr:from>
    <xdr:to>
      <xdr:col>13</xdr:col>
      <xdr:colOff>57150</xdr:colOff>
      <xdr:row>2</xdr:row>
      <xdr:rowOff>47625</xdr:rowOff>
    </xdr:to>
    <xdr:sp macro="" textlink="">
      <xdr:nvSpPr>
        <xdr:cNvPr id="13324" name="Line 2"/>
        <xdr:cNvSpPr>
          <a:spLocks noChangeShapeType="1"/>
        </xdr:cNvSpPr>
      </xdr:nvSpPr>
      <xdr:spPr bwMode="auto">
        <a:xfrm>
          <a:off x="3876675" y="466725"/>
          <a:ext cx="2095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4</xdr:row>
      <xdr:rowOff>76200</xdr:rowOff>
    </xdr:from>
    <xdr:to>
      <xdr:col>2</xdr:col>
      <xdr:colOff>571500</xdr:colOff>
      <xdr:row>4</xdr:row>
      <xdr:rowOff>76200</xdr:rowOff>
    </xdr:to>
    <xdr:sp macro="" textlink="">
      <xdr:nvSpPr>
        <xdr:cNvPr id="16400" name="Line 1"/>
        <xdr:cNvSpPr>
          <a:spLocks noChangeShapeType="1"/>
        </xdr:cNvSpPr>
      </xdr:nvSpPr>
      <xdr:spPr bwMode="auto">
        <a:xfrm>
          <a:off x="771525" y="990600"/>
          <a:ext cx="1190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2</xdr:row>
      <xdr:rowOff>47625</xdr:rowOff>
    </xdr:from>
    <xdr:to>
      <xdr:col>13</xdr:col>
      <xdr:colOff>57150</xdr:colOff>
      <xdr:row>2</xdr:row>
      <xdr:rowOff>47625</xdr:rowOff>
    </xdr:to>
    <xdr:sp macro="" textlink="">
      <xdr:nvSpPr>
        <xdr:cNvPr id="16401" name="Line 2"/>
        <xdr:cNvSpPr>
          <a:spLocks noChangeShapeType="1"/>
        </xdr:cNvSpPr>
      </xdr:nvSpPr>
      <xdr:spPr bwMode="auto">
        <a:xfrm>
          <a:off x="3876675" y="504825"/>
          <a:ext cx="2095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82</xdr:row>
      <xdr:rowOff>0</xdr:rowOff>
    </xdr:from>
    <xdr:to>
      <xdr:col>0</xdr:col>
      <xdr:colOff>152400</xdr:colOff>
      <xdr:row>82</xdr:row>
      <xdr:rowOff>152400</xdr:rowOff>
    </xdr:to>
    <xdr:pic>
      <xdr:nvPicPr>
        <xdr:cNvPr id="1640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0"/>
          <a:ext cx="152400" cy="1524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5</xdr:row>
      <xdr:rowOff>76200</xdr:rowOff>
    </xdr:from>
    <xdr:to>
      <xdr:col>2</xdr:col>
      <xdr:colOff>571500</xdr:colOff>
      <xdr:row>5</xdr:row>
      <xdr:rowOff>76200</xdr:rowOff>
    </xdr:to>
    <xdr:sp macro="" textlink="">
      <xdr:nvSpPr>
        <xdr:cNvPr id="14347" name="Line 1"/>
        <xdr:cNvSpPr>
          <a:spLocks noChangeShapeType="1"/>
        </xdr:cNvSpPr>
      </xdr:nvSpPr>
      <xdr:spPr bwMode="auto">
        <a:xfrm>
          <a:off x="771525" y="1190625"/>
          <a:ext cx="1190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3</xdr:row>
      <xdr:rowOff>47625</xdr:rowOff>
    </xdr:from>
    <xdr:to>
      <xdr:col>13</xdr:col>
      <xdr:colOff>57150</xdr:colOff>
      <xdr:row>3</xdr:row>
      <xdr:rowOff>47625</xdr:rowOff>
    </xdr:to>
    <xdr:sp macro="" textlink="">
      <xdr:nvSpPr>
        <xdr:cNvPr id="14348" name="Line 2"/>
        <xdr:cNvSpPr>
          <a:spLocks noChangeShapeType="1"/>
        </xdr:cNvSpPr>
      </xdr:nvSpPr>
      <xdr:spPr bwMode="auto">
        <a:xfrm>
          <a:off x="3876675" y="704850"/>
          <a:ext cx="2095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3</xdr:row>
      <xdr:rowOff>66675</xdr:rowOff>
    </xdr:from>
    <xdr:to>
      <xdr:col>2</xdr:col>
      <xdr:colOff>571500</xdr:colOff>
      <xdr:row>3</xdr:row>
      <xdr:rowOff>66675</xdr:rowOff>
    </xdr:to>
    <xdr:sp macro="" textlink="">
      <xdr:nvSpPr>
        <xdr:cNvPr id="18492" name="Line 50"/>
        <xdr:cNvSpPr>
          <a:spLocks noChangeShapeType="1"/>
        </xdr:cNvSpPr>
      </xdr:nvSpPr>
      <xdr:spPr bwMode="auto">
        <a:xfrm>
          <a:off x="771525" y="752475"/>
          <a:ext cx="1114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180975</xdr:colOff>
      <xdr:row>2</xdr:row>
      <xdr:rowOff>47625</xdr:rowOff>
    </xdr:from>
    <xdr:to>
      <xdr:col>13</xdr:col>
      <xdr:colOff>0</xdr:colOff>
      <xdr:row>2</xdr:row>
      <xdr:rowOff>47625</xdr:rowOff>
    </xdr:to>
    <xdr:sp macro="" textlink="">
      <xdr:nvSpPr>
        <xdr:cNvPr id="18493" name="Line 51"/>
        <xdr:cNvSpPr>
          <a:spLocks noChangeShapeType="1"/>
        </xdr:cNvSpPr>
      </xdr:nvSpPr>
      <xdr:spPr bwMode="auto">
        <a:xfrm>
          <a:off x="3743325" y="504825"/>
          <a:ext cx="2095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1044" name="Line 1"/>
        <xdr:cNvSpPr>
          <a:spLocks noChangeShapeType="1"/>
        </xdr:cNvSpPr>
      </xdr:nvSpPr>
      <xdr:spPr bwMode="auto">
        <a:xfrm>
          <a:off x="990600" y="0"/>
          <a:ext cx="1114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3</xdr:row>
      <xdr:rowOff>66675</xdr:rowOff>
    </xdr:from>
    <xdr:to>
      <xdr:col>2</xdr:col>
      <xdr:colOff>571500</xdr:colOff>
      <xdr:row>3</xdr:row>
      <xdr:rowOff>66675</xdr:rowOff>
    </xdr:to>
    <xdr:sp macro="" textlink="">
      <xdr:nvSpPr>
        <xdr:cNvPr id="1045" name="Line 6"/>
        <xdr:cNvSpPr>
          <a:spLocks noChangeShapeType="1"/>
        </xdr:cNvSpPr>
      </xdr:nvSpPr>
      <xdr:spPr bwMode="auto">
        <a:xfrm>
          <a:off x="771525" y="752475"/>
          <a:ext cx="1114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180975</xdr:colOff>
      <xdr:row>2</xdr:row>
      <xdr:rowOff>47625</xdr:rowOff>
    </xdr:from>
    <xdr:to>
      <xdr:col>13</xdr:col>
      <xdr:colOff>0</xdr:colOff>
      <xdr:row>2</xdr:row>
      <xdr:rowOff>47625</xdr:rowOff>
    </xdr:to>
    <xdr:sp macro="" textlink="">
      <xdr:nvSpPr>
        <xdr:cNvPr id="1046" name="Line 7"/>
        <xdr:cNvSpPr>
          <a:spLocks noChangeShapeType="1"/>
        </xdr:cNvSpPr>
      </xdr:nvSpPr>
      <xdr:spPr bwMode="auto">
        <a:xfrm>
          <a:off x="3743325" y="504825"/>
          <a:ext cx="2095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3093" name="Line 1"/>
        <xdr:cNvSpPr>
          <a:spLocks noChangeShapeType="1"/>
        </xdr:cNvSpPr>
      </xdr:nvSpPr>
      <xdr:spPr bwMode="auto">
        <a:xfrm>
          <a:off x="990600" y="0"/>
          <a:ext cx="1114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3094" name="Line 2"/>
        <xdr:cNvSpPr>
          <a:spLocks noChangeShapeType="1"/>
        </xdr:cNvSpPr>
      </xdr:nvSpPr>
      <xdr:spPr bwMode="auto">
        <a:xfrm>
          <a:off x="990600" y="0"/>
          <a:ext cx="1114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3</xdr:row>
      <xdr:rowOff>66675</xdr:rowOff>
    </xdr:from>
    <xdr:to>
      <xdr:col>2</xdr:col>
      <xdr:colOff>571500</xdr:colOff>
      <xdr:row>3</xdr:row>
      <xdr:rowOff>66675</xdr:rowOff>
    </xdr:to>
    <xdr:sp macro="" textlink="">
      <xdr:nvSpPr>
        <xdr:cNvPr id="3095" name="Line 3"/>
        <xdr:cNvSpPr>
          <a:spLocks noChangeShapeType="1"/>
        </xdr:cNvSpPr>
      </xdr:nvSpPr>
      <xdr:spPr bwMode="auto">
        <a:xfrm>
          <a:off x="771525" y="752475"/>
          <a:ext cx="1114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180975</xdr:colOff>
      <xdr:row>2</xdr:row>
      <xdr:rowOff>47625</xdr:rowOff>
    </xdr:from>
    <xdr:to>
      <xdr:col>13</xdr:col>
      <xdr:colOff>0</xdr:colOff>
      <xdr:row>2</xdr:row>
      <xdr:rowOff>47625</xdr:rowOff>
    </xdr:to>
    <xdr:sp macro="" textlink="">
      <xdr:nvSpPr>
        <xdr:cNvPr id="3096" name="Line 4"/>
        <xdr:cNvSpPr>
          <a:spLocks noChangeShapeType="1"/>
        </xdr:cNvSpPr>
      </xdr:nvSpPr>
      <xdr:spPr bwMode="auto">
        <a:xfrm>
          <a:off x="3743325" y="504825"/>
          <a:ext cx="2095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19477" name="Line 1"/>
        <xdr:cNvSpPr>
          <a:spLocks noChangeShapeType="1"/>
        </xdr:cNvSpPr>
      </xdr:nvSpPr>
      <xdr:spPr bwMode="auto">
        <a:xfrm>
          <a:off x="990600" y="0"/>
          <a:ext cx="1114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19478" name="Line 2"/>
        <xdr:cNvSpPr>
          <a:spLocks noChangeShapeType="1"/>
        </xdr:cNvSpPr>
      </xdr:nvSpPr>
      <xdr:spPr bwMode="auto">
        <a:xfrm>
          <a:off x="990600" y="0"/>
          <a:ext cx="1114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3</xdr:row>
      <xdr:rowOff>66675</xdr:rowOff>
    </xdr:from>
    <xdr:to>
      <xdr:col>2</xdr:col>
      <xdr:colOff>571500</xdr:colOff>
      <xdr:row>3</xdr:row>
      <xdr:rowOff>66675</xdr:rowOff>
    </xdr:to>
    <xdr:sp macro="" textlink="">
      <xdr:nvSpPr>
        <xdr:cNvPr id="19479" name="Line 3"/>
        <xdr:cNvSpPr>
          <a:spLocks noChangeShapeType="1"/>
        </xdr:cNvSpPr>
      </xdr:nvSpPr>
      <xdr:spPr bwMode="auto">
        <a:xfrm>
          <a:off x="771525" y="752475"/>
          <a:ext cx="1114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180975</xdr:colOff>
      <xdr:row>2</xdr:row>
      <xdr:rowOff>47625</xdr:rowOff>
    </xdr:from>
    <xdr:to>
      <xdr:col>13</xdr:col>
      <xdr:colOff>0</xdr:colOff>
      <xdr:row>2</xdr:row>
      <xdr:rowOff>47625</xdr:rowOff>
    </xdr:to>
    <xdr:sp macro="" textlink="">
      <xdr:nvSpPr>
        <xdr:cNvPr id="19480" name="Line 4"/>
        <xdr:cNvSpPr>
          <a:spLocks noChangeShapeType="1"/>
        </xdr:cNvSpPr>
      </xdr:nvSpPr>
      <xdr:spPr bwMode="auto">
        <a:xfrm>
          <a:off x="3743325" y="504825"/>
          <a:ext cx="2095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4128" name="Line 1"/>
        <xdr:cNvSpPr>
          <a:spLocks noChangeShapeType="1"/>
        </xdr:cNvSpPr>
      </xdr:nvSpPr>
      <xdr:spPr bwMode="auto">
        <a:xfrm>
          <a:off x="990600" y="0"/>
          <a:ext cx="1114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257175</xdr:colOff>
      <xdr:row>0</xdr:row>
      <xdr:rowOff>0</xdr:rowOff>
    </xdr:from>
    <xdr:to>
      <xdr:col>13</xdr:col>
      <xdr:colOff>47625</xdr:colOff>
      <xdr:row>0</xdr:row>
      <xdr:rowOff>0</xdr:rowOff>
    </xdr:to>
    <xdr:sp macro="" textlink="">
      <xdr:nvSpPr>
        <xdr:cNvPr id="4129" name="Line 3"/>
        <xdr:cNvSpPr>
          <a:spLocks noChangeShapeType="1"/>
        </xdr:cNvSpPr>
      </xdr:nvSpPr>
      <xdr:spPr bwMode="auto">
        <a:xfrm>
          <a:off x="3819525" y="0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4130" name="Line 4"/>
        <xdr:cNvSpPr>
          <a:spLocks noChangeShapeType="1"/>
        </xdr:cNvSpPr>
      </xdr:nvSpPr>
      <xdr:spPr bwMode="auto">
        <a:xfrm>
          <a:off x="990600" y="0"/>
          <a:ext cx="1114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4131" name="Line 5"/>
        <xdr:cNvSpPr>
          <a:spLocks noChangeShapeType="1"/>
        </xdr:cNvSpPr>
      </xdr:nvSpPr>
      <xdr:spPr bwMode="auto">
        <a:xfrm>
          <a:off x="990600" y="0"/>
          <a:ext cx="1114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3</xdr:row>
      <xdr:rowOff>66675</xdr:rowOff>
    </xdr:from>
    <xdr:to>
      <xdr:col>2</xdr:col>
      <xdr:colOff>571500</xdr:colOff>
      <xdr:row>3</xdr:row>
      <xdr:rowOff>66675</xdr:rowOff>
    </xdr:to>
    <xdr:sp macro="" textlink="">
      <xdr:nvSpPr>
        <xdr:cNvPr id="4132" name="Line 6"/>
        <xdr:cNvSpPr>
          <a:spLocks noChangeShapeType="1"/>
        </xdr:cNvSpPr>
      </xdr:nvSpPr>
      <xdr:spPr bwMode="auto">
        <a:xfrm>
          <a:off x="771525" y="752475"/>
          <a:ext cx="1114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180975</xdr:colOff>
      <xdr:row>2</xdr:row>
      <xdr:rowOff>47625</xdr:rowOff>
    </xdr:from>
    <xdr:to>
      <xdr:col>13</xdr:col>
      <xdr:colOff>0</xdr:colOff>
      <xdr:row>2</xdr:row>
      <xdr:rowOff>47625</xdr:rowOff>
    </xdr:to>
    <xdr:sp macro="" textlink="">
      <xdr:nvSpPr>
        <xdr:cNvPr id="4133" name="Line 7"/>
        <xdr:cNvSpPr>
          <a:spLocks noChangeShapeType="1"/>
        </xdr:cNvSpPr>
      </xdr:nvSpPr>
      <xdr:spPr bwMode="auto">
        <a:xfrm>
          <a:off x="3743325" y="504825"/>
          <a:ext cx="2095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4"/>
  <sheetViews>
    <sheetView view="pageBreakPreview" zoomScaleNormal="100" workbookViewId="0">
      <selection activeCell="J13" sqref="J13"/>
    </sheetView>
  </sheetViews>
  <sheetFormatPr defaultRowHeight="15.75"/>
  <cols>
    <col min="1" max="1" width="5.625" style="12" customWidth="1"/>
    <col min="2" max="2" width="12.625" style="12" customWidth="1"/>
    <col min="3" max="3" width="10.625" style="12" customWidth="1"/>
    <col min="4" max="4" width="6.625" style="12" customWidth="1"/>
    <col min="5" max="5" width="5.5" style="12" hidden="1" customWidth="1"/>
    <col min="6" max="6" width="5.625" style="12" hidden="1" customWidth="1"/>
    <col min="7" max="7" width="6.625" style="12" customWidth="1"/>
    <col min="8" max="8" width="5.625" style="12" customWidth="1"/>
    <col min="9" max="9" width="12.625" style="12" customWidth="1"/>
    <col min="10" max="10" width="10.625" style="12" customWidth="1"/>
    <col min="11" max="11" width="6.625" style="12" customWidth="1"/>
    <col min="12" max="12" width="4.875" style="12" hidden="1" customWidth="1"/>
    <col min="13" max="13" width="5.25" style="12" hidden="1" customWidth="1"/>
    <col min="14" max="14" width="9.625" style="12" customWidth="1"/>
    <col min="15" max="16384" width="9" style="12"/>
  </cols>
  <sheetData>
    <row r="1" spans="1:14" ht="17.100000000000001" customHeight="1">
      <c r="A1" s="207" t="s">
        <v>52</v>
      </c>
      <c r="B1" s="207"/>
      <c r="C1" s="207"/>
      <c r="D1" s="207"/>
      <c r="E1" s="15"/>
      <c r="F1" s="15"/>
      <c r="G1" s="15"/>
      <c r="H1" s="158" t="s">
        <v>53</v>
      </c>
      <c r="I1" s="158"/>
      <c r="J1" s="158"/>
      <c r="K1" s="158"/>
      <c r="L1" s="158"/>
      <c r="M1" s="158"/>
      <c r="N1" s="158"/>
    </row>
    <row r="2" spans="1:14" ht="17.100000000000001" customHeight="1">
      <c r="A2" s="207" t="s">
        <v>132</v>
      </c>
      <c r="B2" s="207"/>
      <c r="C2" s="207"/>
      <c r="D2" s="207"/>
      <c r="E2" s="15"/>
      <c r="F2" s="15"/>
      <c r="G2" s="15"/>
      <c r="H2" s="159" t="s">
        <v>54</v>
      </c>
      <c r="I2" s="159"/>
      <c r="J2" s="159"/>
      <c r="K2" s="159"/>
      <c r="L2" s="159"/>
      <c r="M2" s="159"/>
      <c r="N2" s="159"/>
    </row>
    <row r="3" spans="1:14" ht="17.100000000000001" customHeight="1">
      <c r="A3" s="158" t="s">
        <v>127</v>
      </c>
      <c r="B3" s="158"/>
      <c r="C3" s="158"/>
      <c r="D3" s="158"/>
      <c r="E3" s="120"/>
      <c r="F3" s="120"/>
      <c r="G3" s="120"/>
      <c r="H3" s="208"/>
      <c r="I3" s="208"/>
      <c r="J3" s="208"/>
      <c r="K3" s="208"/>
      <c r="L3" s="208"/>
      <c r="M3" s="208"/>
      <c r="N3" s="208"/>
    </row>
    <row r="4" spans="1:14" ht="17.100000000000001" customHeight="1">
      <c r="A4" s="158" t="s">
        <v>136</v>
      </c>
      <c r="B4" s="158"/>
      <c r="C4" s="158"/>
      <c r="D4" s="158"/>
      <c r="E4" s="120"/>
      <c r="F4" s="120"/>
      <c r="G4" s="120"/>
      <c r="H4" s="122"/>
      <c r="I4" s="122"/>
      <c r="J4" s="122"/>
      <c r="K4" s="122"/>
      <c r="L4" s="122"/>
      <c r="M4" s="122"/>
      <c r="N4" s="122"/>
    </row>
    <row r="5" spans="1:14" ht="15" customHeight="1">
      <c r="A5" s="203"/>
      <c r="B5" s="203"/>
      <c r="C5" s="203"/>
      <c r="D5" s="203"/>
      <c r="E5" s="121"/>
      <c r="F5" s="121"/>
      <c r="G5" s="121"/>
      <c r="H5" s="98"/>
      <c r="I5" s="109"/>
      <c r="J5" s="98" t="s">
        <v>55</v>
      </c>
      <c r="K5" s="98"/>
      <c r="L5" s="98"/>
      <c r="M5" s="98"/>
      <c r="N5" s="98"/>
    </row>
    <row r="6" spans="1:14" ht="24.95" customHeight="1">
      <c r="A6" s="205" t="s">
        <v>137</v>
      </c>
      <c r="B6" s="205"/>
      <c r="C6" s="205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</row>
    <row r="7" spans="1:14" s="13" customFormat="1" ht="20.100000000000001" customHeight="1">
      <c r="A7" s="206" t="s">
        <v>138</v>
      </c>
      <c r="B7" s="206"/>
      <c r="C7" s="206"/>
      <c r="D7" s="206"/>
      <c r="E7" s="206"/>
      <c r="F7" s="206"/>
      <c r="G7" s="206"/>
      <c r="H7" s="206"/>
      <c r="I7" s="206"/>
      <c r="J7" s="206"/>
      <c r="K7" s="206"/>
      <c r="L7" s="206"/>
      <c r="M7" s="206"/>
      <c r="N7" s="206"/>
    </row>
    <row r="8" spans="1:14" s="13" customFormat="1" ht="9.9499999999999993" customHeight="1" thickBot="1">
      <c r="A8" s="45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</row>
    <row r="9" spans="1:14" s="15" customFormat="1" ht="18" customHeight="1" thickBot="1">
      <c r="A9" s="190" t="s">
        <v>62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1"/>
      <c r="N9" s="192"/>
    </row>
    <row r="10" spans="1:14" s="15" customFormat="1" ht="18" customHeight="1" thickBot="1">
      <c r="A10" s="190" t="s">
        <v>88</v>
      </c>
      <c r="B10" s="191"/>
      <c r="C10" s="191"/>
      <c r="D10" s="191"/>
      <c r="E10" s="191"/>
      <c r="F10" s="191"/>
      <c r="G10" s="191"/>
      <c r="H10" s="191"/>
      <c r="I10" s="191"/>
      <c r="J10" s="191"/>
      <c r="K10" s="191"/>
      <c r="L10" s="191"/>
      <c r="M10" s="191"/>
      <c r="N10" s="192"/>
    </row>
    <row r="11" spans="1:14" s="41" customFormat="1" ht="18" customHeight="1">
      <c r="A11" s="201" t="s">
        <v>19</v>
      </c>
      <c r="B11" s="202"/>
      <c r="C11" s="43" t="s">
        <v>0</v>
      </c>
      <c r="D11" s="43" t="s">
        <v>20</v>
      </c>
      <c r="E11" s="43" t="s">
        <v>1</v>
      </c>
      <c r="F11" s="43" t="s">
        <v>2</v>
      </c>
      <c r="G11" s="42" t="s">
        <v>25</v>
      </c>
      <c r="H11" s="204" t="s">
        <v>19</v>
      </c>
      <c r="I11" s="202"/>
      <c r="J11" s="43" t="s">
        <v>0</v>
      </c>
      <c r="K11" s="43" t="s">
        <v>20</v>
      </c>
      <c r="L11" s="43" t="s">
        <v>1</v>
      </c>
      <c r="M11" s="43" t="s">
        <v>2</v>
      </c>
      <c r="N11" s="42" t="s">
        <v>25</v>
      </c>
    </row>
    <row r="12" spans="1:14" s="41" customFormat="1" ht="18" customHeight="1">
      <c r="A12" s="33">
        <v>1</v>
      </c>
      <c r="B12" s="40" t="s">
        <v>89</v>
      </c>
      <c r="C12" s="25">
        <v>13</v>
      </c>
      <c r="D12" s="25"/>
      <c r="E12" s="25">
        <f>C12-F12</f>
        <v>3</v>
      </c>
      <c r="F12" s="25">
        <v>10</v>
      </c>
      <c r="G12" s="26"/>
      <c r="H12" s="33">
        <v>6</v>
      </c>
      <c r="I12" s="40" t="s">
        <v>120</v>
      </c>
      <c r="J12" s="25">
        <v>53</v>
      </c>
      <c r="K12" s="25"/>
      <c r="L12" s="25">
        <f>J12-M12</f>
        <v>12</v>
      </c>
      <c r="M12" s="25">
        <v>41</v>
      </c>
      <c r="N12" s="26">
        <v>1</v>
      </c>
    </row>
    <row r="13" spans="1:14" s="41" customFormat="1" ht="18" customHeight="1">
      <c r="A13" s="33">
        <v>2</v>
      </c>
      <c r="B13" s="40" t="s">
        <v>90</v>
      </c>
      <c r="C13" s="25">
        <v>65</v>
      </c>
      <c r="D13" s="25"/>
      <c r="E13" s="25">
        <f>C13-F13</f>
        <v>14</v>
      </c>
      <c r="F13" s="25">
        <v>51</v>
      </c>
      <c r="G13" s="26"/>
      <c r="H13" s="33">
        <v>7</v>
      </c>
      <c r="I13" s="40" t="s">
        <v>119</v>
      </c>
      <c r="J13" s="25">
        <v>54</v>
      </c>
      <c r="K13" s="25"/>
      <c r="L13" s="25">
        <f>J13-M13</f>
        <v>15</v>
      </c>
      <c r="M13" s="25">
        <v>39</v>
      </c>
      <c r="N13" s="26"/>
    </row>
    <row r="14" spans="1:14" s="41" customFormat="1" ht="18" customHeight="1">
      <c r="A14" s="33">
        <v>3</v>
      </c>
      <c r="B14" s="40" t="s">
        <v>91</v>
      </c>
      <c r="C14" s="25">
        <v>43</v>
      </c>
      <c r="D14" s="25"/>
      <c r="E14" s="25">
        <f>C14-F14</f>
        <v>10</v>
      </c>
      <c r="F14" s="25">
        <v>33</v>
      </c>
      <c r="G14" s="26"/>
      <c r="H14" s="33">
        <v>8</v>
      </c>
      <c r="I14" s="40" t="s">
        <v>94</v>
      </c>
      <c r="J14" s="25">
        <v>33</v>
      </c>
      <c r="K14" s="25">
        <v>29</v>
      </c>
      <c r="L14" s="25">
        <f>J14-M14</f>
        <v>5</v>
      </c>
      <c r="M14" s="25">
        <v>28</v>
      </c>
      <c r="N14" s="26"/>
    </row>
    <row r="15" spans="1:14" s="41" customFormat="1" ht="18" customHeight="1">
      <c r="A15" s="33">
        <v>4</v>
      </c>
      <c r="B15" s="40" t="s">
        <v>92</v>
      </c>
      <c r="C15" s="25">
        <v>42</v>
      </c>
      <c r="D15" s="25"/>
      <c r="E15" s="25">
        <f>C15-F15</f>
        <v>8</v>
      </c>
      <c r="F15" s="25">
        <v>34</v>
      </c>
      <c r="G15" s="26"/>
      <c r="H15" s="33">
        <v>9</v>
      </c>
      <c r="I15" s="40" t="s">
        <v>95</v>
      </c>
      <c r="J15" s="25">
        <v>23</v>
      </c>
      <c r="K15" s="25">
        <v>1</v>
      </c>
      <c r="L15" s="25">
        <f>J15-M15</f>
        <v>8</v>
      </c>
      <c r="M15" s="25">
        <v>15</v>
      </c>
      <c r="N15" s="26"/>
    </row>
    <row r="16" spans="1:14" s="41" customFormat="1" ht="18" customHeight="1" thickBot="1">
      <c r="A16" s="61">
        <v>5</v>
      </c>
      <c r="B16" s="65" t="s">
        <v>93</v>
      </c>
      <c r="C16" s="62">
        <v>17</v>
      </c>
      <c r="D16" s="62"/>
      <c r="E16" s="62">
        <f>C16-F16</f>
        <v>4</v>
      </c>
      <c r="F16" s="62">
        <v>13</v>
      </c>
      <c r="G16" s="63"/>
      <c r="H16" s="194" t="s">
        <v>18</v>
      </c>
      <c r="I16" s="195"/>
      <c r="J16" s="28">
        <f>SUM(C12:C16,J12:J15)</f>
        <v>343</v>
      </c>
      <c r="K16" s="28">
        <f>SUM(D12:D16,K12:K15)</f>
        <v>30</v>
      </c>
      <c r="L16" s="28">
        <f>SUM(E12:E16,L12:L15)</f>
        <v>79</v>
      </c>
      <c r="M16" s="28">
        <f>SUM(F12:F16,M12:M15)</f>
        <v>264</v>
      </c>
      <c r="N16" s="27">
        <f>SUM(G12:G16,N12:N15)</f>
        <v>1</v>
      </c>
    </row>
    <row r="17" spans="1:14" s="14" customFormat="1" ht="17.100000000000001" customHeight="1" thickBot="1">
      <c r="A17" s="190" t="s">
        <v>63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2"/>
    </row>
    <row r="18" spans="1:14" s="41" customFormat="1" ht="18" customHeight="1">
      <c r="A18" s="193" t="s">
        <v>19</v>
      </c>
      <c r="B18" s="181"/>
      <c r="C18" s="67" t="s">
        <v>0</v>
      </c>
      <c r="D18" s="67" t="s">
        <v>20</v>
      </c>
      <c r="E18" s="67" t="s">
        <v>1</v>
      </c>
      <c r="F18" s="67" t="s">
        <v>2</v>
      </c>
      <c r="G18" s="68" t="s">
        <v>25</v>
      </c>
      <c r="H18" s="180" t="s">
        <v>19</v>
      </c>
      <c r="I18" s="181"/>
      <c r="J18" s="67" t="s">
        <v>0</v>
      </c>
      <c r="K18" s="67" t="s">
        <v>20</v>
      </c>
      <c r="L18" s="67" t="s">
        <v>1</v>
      </c>
      <c r="M18" s="67" t="s">
        <v>2</v>
      </c>
      <c r="N18" s="68" t="s">
        <v>25</v>
      </c>
    </row>
    <row r="19" spans="1:14" s="32" customFormat="1" ht="18" customHeight="1">
      <c r="A19" s="33">
        <v>1</v>
      </c>
      <c r="B19" s="35" t="s">
        <v>67</v>
      </c>
      <c r="C19" s="25">
        <v>62</v>
      </c>
      <c r="D19" s="25">
        <v>1</v>
      </c>
      <c r="E19" s="25">
        <f t="shared" ref="E19:E29" si="0">C19-F19</f>
        <v>9</v>
      </c>
      <c r="F19" s="25">
        <v>53</v>
      </c>
      <c r="G19" s="26"/>
      <c r="H19" s="33">
        <v>12</v>
      </c>
      <c r="I19" s="31" t="s">
        <v>78</v>
      </c>
      <c r="J19" s="25">
        <v>44</v>
      </c>
      <c r="K19" s="25"/>
      <c r="L19" s="25">
        <f t="shared" ref="L19:L28" si="1">J19-M19</f>
        <v>4</v>
      </c>
      <c r="M19" s="25">
        <v>40</v>
      </c>
      <c r="N19" s="26"/>
    </row>
    <row r="20" spans="1:14" s="32" customFormat="1" ht="18" customHeight="1">
      <c r="A20" s="33">
        <v>2</v>
      </c>
      <c r="B20" s="35" t="s">
        <v>68</v>
      </c>
      <c r="C20" s="25">
        <v>60</v>
      </c>
      <c r="D20" s="25"/>
      <c r="E20" s="25">
        <f t="shared" si="0"/>
        <v>9</v>
      </c>
      <c r="F20" s="25">
        <v>51</v>
      </c>
      <c r="G20" s="26">
        <v>3</v>
      </c>
      <c r="H20" s="33">
        <v>13</v>
      </c>
      <c r="I20" s="35" t="s">
        <v>128</v>
      </c>
      <c r="J20" s="25">
        <v>44</v>
      </c>
      <c r="K20" s="25"/>
      <c r="L20" s="25">
        <f t="shared" si="1"/>
        <v>11</v>
      </c>
      <c r="M20" s="25">
        <v>33</v>
      </c>
      <c r="N20" s="26"/>
    </row>
    <row r="21" spans="1:14" s="32" customFormat="1" ht="18" customHeight="1">
      <c r="A21" s="33">
        <v>3</v>
      </c>
      <c r="B21" s="35" t="s">
        <v>69</v>
      </c>
      <c r="C21" s="25">
        <v>50</v>
      </c>
      <c r="D21" s="25"/>
      <c r="E21" s="25">
        <f t="shared" si="0"/>
        <v>5</v>
      </c>
      <c r="F21" s="25">
        <v>45</v>
      </c>
      <c r="G21" s="26"/>
      <c r="H21" s="34">
        <v>14</v>
      </c>
      <c r="I21" s="35" t="s">
        <v>129</v>
      </c>
      <c r="J21" s="25">
        <v>43</v>
      </c>
      <c r="K21" s="25"/>
      <c r="L21" s="25">
        <f t="shared" si="1"/>
        <v>8</v>
      </c>
      <c r="M21" s="25">
        <v>35</v>
      </c>
      <c r="N21" s="26"/>
    </row>
    <row r="22" spans="1:14" s="32" customFormat="1" ht="18" customHeight="1">
      <c r="A22" s="33">
        <v>4</v>
      </c>
      <c r="B22" s="35" t="s">
        <v>70</v>
      </c>
      <c r="C22" s="25">
        <v>49</v>
      </c>
      <c r="D22" s="25"/>
      <c r="E22" s="25">
        <f t="shared" si="0"/>
        <v>5</v>
      </c>
      <c r="F22" s="25">
        <v>44</v>
      </c>
      <c r="G22" s="26"/>
      <c r="H22" s="33">
        <v>15</v>
      </c>
      <c r="I22" s="35" t="s">
        <v>130</v>
      </c>
      <c r="J22" s="25">
        <v>44</v>
      </c>
      <c r="K22" s="25"/>
      <c r="L22" s="25">
        <f t="shared" si="1"/>
        <v>10</v>
      </c>
      <c r="M22" s="25">
        <v>34</v>
      </c>
      <c r="N22" s="26"/>
    </row>
    <row r="23" spans="1:14" s="32" customFormat="1" ht="18" customHeight="1">
      <c r="A23" s="33">
        <v>5</v>
      </c>
      <c r="B23" s="35" t="s">
        <v>71</v>
      </c>
      <c r="C23" s="25">
        <v>48</v>
      </c>
      <c r="D23" s="25"/>
      <c r="E23" s="25">
        <f t="shared" si="0"/>
        <v>7</v>
      </c>
      <c r="F23" s="25">
        <v>41</v>
      </c>
      <c r="G23" s="26">
        <v>3</v>
      </c>
      <c r="H23" s="34">
        <v>16</v>
      </c>
      <c r="I23" s="35" t="s">
        <v>131</v>
      </c>
      <c r="J23" s="25">
        <v>51</v>
      </c>
      <c r="K23" s="25">
        <v>1</v>
      </c>
      <c r="L23" s="25">
        <f t="shared" si="1"/>
        <v>7</v>
      </c>
      <c r="M23" s="25">
        <v>44</v>
      </c>
      <c r="N23" s="26">
        <v>1</v>
      </c>
    </row>
    <row r="24" spans="1:14" s="32" customFormat="1" ht="18" customHeight="1">
      <c r="A24" s="33">
        <v>6</v>
      </c>
      <c r="B24" s="35" t="s">
        <v>72</v>
      </c>
      <c r="C24" s="25">
        <v>28</v>
      </c>
      <c r="D24" s="25">
        <v>1</v>
      </c>
      <c r="E24" s="25">
        <f t="shared" si="0"/>
        <v>4</v>
      </c>
      <c r="F24" s="25">
        <v>24</v>
      </c>
      <c r="G24" s="26">
        <v>1</v>
      </c>
      <c r="H24" s="33">
        <v>17</v>
      </c>
      <c r="I24" s="31" t="s">
        <v>84</v>
      </c>
      <c r="J24" s="25">
        <v>57</v>
      </c>
      <c r="K24" s="25">
        <v>53</v>
      </c>
      <c r="L24" s="25">
        <f t="shared" si="1"/>
        <v>9</v>
      </c>
      <c r="M24" s="25">
        <v>48</v>
      </c>
      <c r="N24" s="26">
        <v>1</v>
      </c>
    </row>
    <row r="25" spans="1:14" s="32" customFormat="1" ht="18" customHeight="1">
      <c r="A25" s="33">
        <v>7</v>
      </c>
      <c r="B25" s="35" t="s">
        <v>73</v>
      </c>
      <c r="C25" s="25">
        <v>28</v>
      </c>
      <c r="D25" s="25"/>
      <c r="E25" s="25">
        <f t="shared" si="0"/>
        <v>7</v>
      </c>
      <c r="F25" s="25">
        <v>21</v>
      </c>
      <c r="G25" s="26"/>
      <c r="H25" s="34">
        <v>18</v>
      </c>
      <c r="I25" s="31" t="s">
        <v>79</v>
      </c>
      <c r="J25" s="25">
        <v>40</v>
      </c>
      <c r="K25" s="25">
        <v>6</v>
      </c>
      <c r="L25" s="25">
        <f t="shared" si="1"/>
        <v>14</v>
      </c>
      <c r="M25" s="25">
        <v>26</v>
      </c>
      <c r="N25" s="26"/>
    </row>
    <row r="26" spans="1:14" s="32" customFormat="1" ht="18" customHeight="1">
      <c r="A26" s="33">
        <v>8</v>
      </c>
      <c r="B26" s="35" t="s">
        <v>74</v>
      </c>
      <c r="C26" s="25">
        <v>45</v>
      </c>
      <c r="D26" s="25"/>
      <c r="E26" s="25">
        <f t="shared" si="0"/>
        <v>1</v>
      </c>
      <c r="F26" s="25">
        <v>44</v>
      </c>
      <c r="G26" s="26"/>
      <c r="H26" s="33">
        <v>19</v>
      </c>
      <c r="I26" s="31" t="s">
        <v>80</v>
      </c>
      <c r="J26" s="25">
        <v>33</v>
      </c>
      <c r="K26" s="25">
        <v>2</v>
      </c>
      <c r="L26" s="25">
        <f t="shared" si="1"/>
        <v>4</v>
      </c>
      <c r="M26" s="25">
        <v>29</v>
      </c>
      <c r="N26" s="26">
        <v>1</v>
      </c>
    </row>
    <row r="27" spans="1:14" s="32" customFormat="1" ht="18" customHeight="1">
      <c r="A27" s="33">
        <v>9</v>
      </c>
      <c r="B27" s="35" t="s">
        <v>75</v>
      </c>
      <c r="C27" s="25">
        <v>46</v>
      </c>
      <c r="D27" s="25"/>
      <c r="E27" s="25">
        <f t="shared" si="0"/>
        <v>7</v>
      </c>
      <c r="F27" s="25">
        <v>39</v>
      </c>
      <c r="G27" s="26"/>
      <c r="H27" s="34">
        <v>20</v>
      </c>
      <c r="I27" s="31" t="s">
        <v>81</v>
      </c>
      <c r="J27" s="25">
        <v>38</v>
      </c>
      <c r="K27" s="25">
        <v>5</v>
      </c>
      <c r="L27" s="25">
        <f t="shared" si="1"/>
        <v>11</v>
      </c>
      <c r="M27" s="25">
        <v>27</v>
      </c>
      <c r="N27" s="26">
        <v>1</v>
      </c>
    </row>
    <row r="28" spans="1:14" s="32" customFormat="1" ht="18" customHeight="1">
      <c r="A28" s="33">
        <v>10</v>
      </c>
      <c r="B28" s="35" t="s">
        <v>76</v>
      </c>
      <c r="C28" s="25">
        <v>43</v>
      </c>
      <c r="D28" s="25"/>
      <c r="E28" s="25">
        <f t="shared" si="0"/>
        <v>5</v>
      </c>
      <c r="F28" s="25">
        <v>38</v>
      </c>
      <c r="G28" s="26"/>
      <c r="H28" s="34">
        <v>21</v>
      </c>
      <c r="I28" s="31" t="s">
        <v>82</v>
      </c>
      <c r="J28" s="25">
        <v>38</v>
      </c>
      <c r="K28" s="25">
        <v>3</v>
      </c>
      <c r="L28" s="25">
        <f t="shared" si="1"/>
        <v>10</v>
      </c>
      <c r="M28" s="25">
        <v>28</v>
      </c>
      <c r="N28" s="26"/>
    </row>
    <row r="29" spans="1:14" s="32" customFormat="1" ht="18" customHeight="1" thickBot="1">
      <c r="A29" s="61">
        <v>11</v>
      </c>
      <c r="B29" s="37" t="s">
        <v>77</v>
      </c>
      <c r="C29" s="62">
        <v>43</v>
      </c>
      <c r="D29" s="62"/>
      <c r="E29" s="62">
        <f t="shared" si="0"/>
        <v>5</v>
      </c>
      <c r="F29" s="62">
        <v>38</v>
      </c>
      <c r="G29" s="63">
        <v>2</v>
      </c>
      <c r="H29" s="194" t="s">
        <v>18</v>
      </c>
      <c r="I29" s="195"/>
      <c r="J29" s="28">
        <f>SUM(C19:C29,J19:J28)</f>
        <v>934</v>
      </c>
      <c r="K29" s="28">
        <f>SUM(D19:D29,K19:K28)</f>
        <v>72</v>
      </c>
      <c r="L29" s="28">
        <f>SUM(E19:E29,L19:L28)</f>
        <v>152</v>
      </c>
      <c r="M29" s="28">
        <f>SUM(F19:F29,M19:M28)</f>
        <v>782</v>
      </c>
      <c r="N29" s="27">
        <f>SUM(G19:G29,N19:N28)</f>
        <v>13</v>
      </c>
    </row>
    <row r="30" spans="1:14" s="14" customFormat="1" ht="18" customHeight="1" thickBot="1">
      <c r="A30" s="190" t="s">
        <v>96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2"/>
    </row>
    <row r="31" spans="1:14" s="41" customFormat="1" ht="18" customHeight="1">
      <c r="A31" s="201" t="s">
        <v>19</v>
      </c>
      <c r="B31" s="202"/>
      <c r="C31" s="67" t="s">
        <v>0</v>
      </c>
      <c r="D31" s="67" t="s">
        <v>20</v>
      </c>
      <c r="E31" s="67" t="s">
        <v>1</v>
      </c>
      <c r="F31" s="67" t="s">
        <v>2</v>
      </c>
      <c r="G31" s="68" t="s">
        <v>25</v>
      </c>
      <c r="H31" s="180" t="s">
        <v>19</v>
      </c>
      <c r="I31" s="181"/>
      <c r="J31" s="67" t="s">
        <v>0</v>
      </c>
      <c r="K31" s="67" t="s">
        <v>20</v>
      </c>
      <c r="L31" s="67" t="s">
        <v>1</v>
      </c>
      <c r="M31" s="67" t="s">
        <v>2</v>
      </c>
      <c r="N31" s="68" t="s">
        <v>25</v>
      </c>
    </row>
    <row r="32" spans="1:14" s="32" customFormat="1" ht="18" customHeight="1">
      <c r="A32" s="33">
        <v>1</v>
      </c>
      <c r="B32" s="35" t="s">
        <v>97</v>
      </c>
      <c r="C32" s="25">
        <v>50</v>
      </c>
      <c r="D32" s="25"/>
      <c r="E32" s="25">
        <f t="shared" ref="E32:E40" si="2">C32-F32</f>
        <v>7</v>
      </c>
      <c r="F32" s="25">
        <v>43</v>
      </c>
      <c r="G32" s="26"/>
      <c r="H32" s="34">
        <v>10</v>
      </c>
      <c r="I32" s="35" t="s">
        <v>106</v>
      </c>
      <c r="J32" s="25">
        <v>53</v>
      </c>
      <c r="K32" s="25"/>
      <c r="L32" s="25">
        <f t="shared" ref="L32:L40" si="3">J32-M32</f>
        <v>19</v>
      </c>
      <c r="M32" s="25">
        <v>34</v>
      </c>
      <c r="N32" s="26"/>
    </row>
    <row r="33" spans="1:14" s="32" customFormat="1" ht="18" customHeight="1">
      <c r="A33" s="33">
        <v>2</v>
      </c>
      <c r="B33" s="35" t="s">
        <v>98</v>
      </c>
      <c r="C33" s="25">
        <v>55</v>
      </c>
      <c r="D33" s="25"/>
      <c r="E33" s="25">
        <f t="shared" si="2"/>
        <v>5</v>
      </c>
      <c r="F33" s="25">
        <v>50</v>
      </c>
      <c r="G33" s="26"/>
      <c r="H33" s="54">
        <v>11</v>
      </c>
      <c r="I33" s="35" t="s">
        <v>107</v>
      </c>
      <c r="J33" s="25">
        <v>55</v>
      </c>
      <c r="K33" s="25"/>
      <c r="L33" s="25">
        <f t="shared" si="3"/>
        <v>5</v>
      </c>
      <c r="M33" s="25">
        <v>50</v>
      </c>
      <c r="N33" s="26">
        <v>2</v>
      </c>
    </row>
    <row r="34" spans="1:14" s="32" customFormat="1" ht="18" customHeight="1">
      <c r="A34" s="33">
        <v>3</v>
      </c>
      <c r="B34" s="35" t="s">
        <v>99</v>
      </c>
      <c r="C34" s="25">
        <v>51</v>
      </c>
      <c r="D34" s="25"/>
      <c r="E34" s="25">
        <f t="shared" si="2"/>
        <v>11</v>
      </c>
      <c r="F34" s="25">
        <v>40</v>
      </c>
      <c r="G34" s="26"/>
      <c r="H34" s="34">
        <v>12</v>
      </c>
      <c r="I34" s="35" t="s">
        <v>108</v>
      </c>
      <c r="J34" s="25">
        <v>54</v>
      </c>
      <c r="K34" s="25"/>
      <c r="L34" s="25">
        <f t="shared" si="3"/>
        <v>9</v>
      </c>
      <c r="M34" s="25">
        <v>45</v>
      </c>
      <c r="N34" s="26"/>
    </row>
    <row r="35" spans="1:14" s="32" customFormat="1" ht="18" customHeight="1">
      <c r="A35" s="33">
        <v>4</v>
      </c>
      <c r="B35" s="35" t="s">
        <v>100</v>
      </c>
      <c r="C35" s="25">
        <v>48</v>
      </c>
      <c r="D35" s="25"/>
      <c r="E35" s="25">
        <f t="shared" si="2"/>
        <v>3</v>
      </c>
      <c r="F35" s="25">
        <v>45</v>
      </c>
      <c r="G35" s="26"/>
      <c r="H35" s="54">
        <v>13</v>
      </c>
      <c r="I35" s="35" t="s">
        <v>109</v>
      </c>
      <c r="J35" s="25">
        <v>57</v>
      </c>
      <c r="K35" s="25"/>
      <c r="L35" s="25">
        <f t="shared" si="3"/>
        <v>15</v>
      </c>
      <c r="M35" s="25">
        <v>42</v>
      </c>
      <c r="N35" s="26"/>
    </row>
    <row r="36" spans="1:14" s="32" customFormat="1" ht="18" customHeight="1">
      <c r="A36" s="33">
        <v>5</v>
      </c>
      <c r="B36" s="35" t="s">
        <v>101</v>
      </c>
      <c r="C36" s="25">
        <v>39</v>
      </c>
      <c r="D36" s="25"/>
      <c r="E36" s="25">
        <f t="shared" si="2"/>
        <v>10</v>
      </c>
      <c r="F36" s="25">
        <v>29</v>
      </c>
      <c r="G36" s="26"/>
      <c r="H36" s="34">
        <v>14</v>
      </c>
      <c r="I36" s="35" t="s">
        <v>110</v>
      </c>
      <c r="J36" s="25">
        <v>53</v>
      </c>
      <c r="K36" s="25"/>
      <c r="L36" s="25">
        <f t="shared" si="3"/>
        <v>9</v>
      </c>
      <c r="M36" s="25">
        <v>44</v>
      </c>
      <c r="N36" s="26"/>
    </row>
    <row r="37" spans="1:14" s="32" customFormat="1" ht="18" customHeight="1">
      <c r="A37" s="33">
        <v>6</v>
      </c>
      <c r="B37" s="35" t="s">
        <v>102</v>
      </c>
      <c r="C37" s="25">
        <v>46</v>
      </c>
      <c r="D37" s="25">
        <v>2</v>
      </c>
      <c r="E37" s="25">
        <f t="shared" si="2"/>
        <v>12</v>
      </c>
      <c r="F37" s="25">
        <v>34</v>
      </c>
      <c r="G37" s="26"/>
      <c r="H37" s="33">
        <v>15</v>
      </c>
      <c r="I37" s="31" t="s">
        <v>111</v>
      </c>
      <c r="J37" s="25">
        <v>38</v>
      </c>
      <c r="K37" s="25">
        <v>36</v>
      </c>
      <c r="L37" s="25">
        <f t="shared" si="3"/>
        <v>4</v>
      </c>
      <c r="M37" s="25">
        <v>34</v>
      </c>
      <c r="N37" s="26"/>
    </row>
    <row r="38" spans="1:14" s="32" customFormat="1" ht="18" customHeight="1">
      <c r="A38" s="33">
        <v>7</v>
      </c>
      <c r="B38" s="35" t="s">
        <v>103</v>
      </c>
      <c r="C38" s="25">
        <v>46</v>
      </c>
      <c r="D38" s="25"/>
      <c r="E38" s="25">
        <f t="shared" si="2"/>
        <v>6</v>
      </c>
      <c r="F38" s="25">
        <v>40</v>
      </c>
      <c r="G38" s="26"/>
      <c r="H38" s="54">
        <v>16</v>
      </c>
      <c r="I38" s="31" t="s">
        <v>112</v>
      </c>
      <c r="J38" s="25">
        <v>38</v>
      </c>
      <c r="K38" s="25"/>
      <c r="L38" s="25">
        <f t="shared" si="3"/>
        <v>13</v>
      </c>
      <c r="M38" s="25">
        <v>25</v>
      </c>
      <c r="N38" s="26"/>
    </row>
    <row r="39" spans="1:14" s="32" customFormat="1" ht="18" customHeight="1">
      <c r="A39" s="33">
        <v>8</v>
      </c>
      <c r="B39" s="35" t="s">
        <v>104</v>
      </c>
      <c r="C39" s="25">
        <v>43</v>
      </c>
      <c r="D39" s="25"/>
      <c r="E39" s="25">
        <f t="shared" si="2"/>
        <v>6</v>
      </c>
      <c r="F39" s="25">
        <v>37</v>
      </c>
      <c r="G39" s="26"/>
      <c r="H39" s="34">
        <v>17</v>
      </c>
      <c r="I39" s="31" t="s">
        <v>113</v>
      </c>
      <c r="J39" s="25">
        <v>36</v>
      </c>
      <c r="K39" s="25">
        <v>3</v>
      </c>
      <c r="L39" s="25">
        <f t="shared" si="3"/>
        <v>15</v>
      </c>
      <c r="M39" s="25">
        <v>21</v>
      </c>
      <c r="N39" s="26"/>
    </row>
    <row r="40" spans="1:14" s="32" customFormat="1" ht="18" customHeight="1">
      <c r="A40" s="33">
        <v>9</v>
      </c>
      <c r="B40" s="35" t="s">
        <v>105</v>
      </c>
      <c r="C40" s="25">
        <v>44</v>
      </c>
      <c r="D40" s="25"/>
      <c r="E40" s="25">
        <f t="shared" si="2"/>
        <v>9</v>
      </c>
      <c r="F40" s="25">
        <v>35</v>
      </c>
      <c r="G40" s="26"/>
      <c r="H40" s="54">
        <v>18</v>
      </c>
      <c r="I40" s="31" t="s">
        <v>114</v>
      </c>
      <c r="J40" s="25">
        <v>30</v>
      </c>
      <c r="K40" s="25">
        <v>1</v>
      </c>
      <c r="L40" s="25">
        <f t="shared" si="3"/>
        <v>14</v>
      </c>
      <c r="M40" s="25">
        <v>16</v>
      </c>
      <c r="N40" s="26"/>
    </row>
    <row r="41" spans="1:14" s="32" customFormat="1" ht="20.100000000000001" customHeight="1" thickBot="1">
      <c r="A41" s="61"/>
      <c r="B41" s="37"/>
      <c r="C41" s="62"/>
      <c r="D41" s="62"/>
      <c r="E41" s="62"/>
      <c r="F41" s="62"/>
      <c r="G41" s="63"/>
      <c r="H41" s="196" t="s">
        <v>18</v>
      </c>
      <c r="I41" s="195"/>
      <c r="J41" s="28">
        <f>SUM(C32:C40,J32:J40)</f>
        <v>836</v>
      </c>
      <c r="K41" s="28">
        <f>SUM(D32:D40,K32:K40)</f>
        <v>42</v>
      </c>
      <c r="L41" s="28">
        <f>SUM(E32:E40,L32:L40)</f>
        <v>172</v>
      </c>
      <c r="M41" s="28">
        <f>SUM(F32:F40,M32:M40)</f>
        <v>664</v>
      </c>
      <c r="N41" s="27">
        <f>SUM(G32:G40,N32:N40)</f>
        <v>2</v>
      </c>
    </row>
    <row r="42" spans="1:14" ht="18" customHeight="1"/>
    <row r="43" spans="1:14" ht="18" customHeight="1">
      <c r="A43" s="72" t="s">
        <v>143</v>
      </c>
      <c r="B43" s="17"/>
      <c r="C43" s="36"/>
      <c r="D43" s="16">
        <f>SUM(D44:D45)</f>
        <v>2113</v>
      </c>
      <c r="E43" s="14"/>
      <c r="F43" s="74" t="s">
        <v>21</v>
      </c>
      <c r="G43" s="16" t="s">
        <v>21</v>
      </c>
      <c r="H43" s="16">
        <f>SUM(H44:H45)</f>
        <v>144</v>
      </c>
      <c r="I43" s="29" t="s">
        <v>3</v>
      </c>
    </row>
    <row r="44" spans="1:14" ht="18" customHeight="1">
      <c r="B44" s="78" t="s">
        <v>24</v>
      </c>
      <c r="D44" s="74">
        <f>SUM(J29,J41)</f>
        <v>1770</v>
      </c>
      <c r="E44" s="14"/>
      <c r="F44" s="74" t="s">
        <v>21</v>
      </c>
      <c r="G44" s="74" t="s">
        <v>21</v>
      </c>
      <c r="H44" s="74">
        <f>SUM(K29,K41)</f>
        <v>114</v>
      </c>
      <c r="I44" s="17" t="s">
        <v>3</v>
      </c>
    </row>
    <row r="45" spans="1:14" ht="18" customHeight="1">
      <c r="B45" s="78" t="s">
        <v>38</v>
      </c>
      <c r="D45" s="74">
        <f>SUM(J16)</f>
        <v>343</v>
      </c>
      <c r="E45" s="14"/>
      <c r="F45" s="74" t="s">
        <v>21</v>
      </c>
      <c r="G45" s="74" t="s">
        <v>21</v>
      </c>
      <c r="H45" s="74">
        <f>SUM(K16)</f>
        <v>30</v>
      </c>
      <c r="I45" s="17" t="s">
        <v>3</v>
      </c>
    </row>
    <row r="46" spans="1:14" s="38" customFormat="1" ht="18" customHeight="1">
      <c r="A46" s="41" t="s">
        <v>133</v>
      </c>
      <c r="B46" s="79"/>
      <c r="C46" s="49"/>
      <c r="D46" s="14"/>
      <c r="E46" s="76"/>
      <c r="F46" s="41"/>
      <c r="G46" s="14"/>
    </row>
    <row r="47" spans="1:14" ht="18" customHeight="1">
      <c r="B47" s="80" t="s">
        <v>86</v>
      </c>
      <c r="D47" s="77">
        <f>D43-D48</f>
        <v>403</v>
      </c>
      <c r="I47" s="17"/>
      <c r="L47" s="23"/>
    </row>
    <row r="48" spans="1:14" s="38" customFormat="1" ht="18" customHeight="1">
      <c r="B48" s="80" t="s">
        <v>87</v>
      </c>
      <c r="D48" s="76">
        <f>SUM(M16,M29,M41)</f>
        <v>1710</v>
      </c>
      <c r="F48" s="32"/>
      <c r="G48" s="51"/>
    </row>
    <row r="49" spans="1:14" s="38" customFormat="1" ht="20.100000000000001" customHeight="1" thickBot="1">
      <c r="A49" s="41" t="s">
        <v>134</v>
      </c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</row>
    <row r="50" spans="1:14" s="38" customFormat="1" ht="20.100000000000001" customHeight="1">
      <c r="A50" s="197" t="s">
        <v>46</v>
      </c>
      <c r="B50" s="198"/>
      <c r="C50" s="198"/>
      <c r="D50" s="82" t="s">
        <v>29</v>
      </c>
      <c r="E50" s="83"/>
      <c r="F50" s="83"/>
      <c r="G50" s="82" t="s">
        <v>28</v>
      </c>
      <c r="H50" s="82" t="s">
        <v>29</v>
      </c>
      <c r="I50" s="82" t="s">
        <v>122</v>
      </c>
      <c r="J50" s="84" t="s">
        <v>30</v>
      </c>
      <c r="K50" s="199" t="s">
        <v>31</v>
      </c>
      <c r="L50" s="198"/>
      <c r="M50" s="198"/>
      <c r="N50" s="200"/>
    </row>
    <row r="51" spans="1:14" s="38" customFormat="1" ht="20.100000000000001" customHeight="1">
      <c r="A51" s="184" t="s">
        <v>139</v>
      </c>
      <c r="B51" s="185"/>
      <c r="C51" s="85" t="s">
        <v>27</v>
      </c>
      <c r="D51" s="93">
        <v>1</v>
      </c>
      <c r="E51" s="88"/>
      <c r="F51" s="88"/>
      <c r="G51" s="93">
        <f>C13</f>
        <v>65</v>
      </c>
      <c r="H51" s="93">
        <v>5</v>
      </c>
      <c r="I51" s="93">
        <f>SUM(C21:C23,C34:C35)</f>
        <v>246</v>
      </c>
      <c r="J51" s="94">
        <f t="shared" ref="J51:J59" si="4">SUM(G51,I51)</f>
        <v>311</v>
      </c>
      <c r="K51" s="167"/>
      <c r="L51" s="168"/>
      <c r="M51" s="168"/>
      <c r="N51" s="169"/>
    </row>
    <row r="52" spans="1:14" s="38" customFormat="1" ht="20.100000000000001" customHeight="1">
      <c r="A52" s="186"/>
      <c r="B52" s="187"/>
      <c r="C52" s="86" t="s">
        <v>26</v>
      </c>
      <c r="D52" s="95">
        <v>1</v>
      </c>
      <c r="E52" s="90"/>
      <c r="F52" s="90"/>
      <c r="G52" s="95">
        <f>C12</f>
        <v>13</v>
      </c>
      <c r="H52" s="95">
        <v>4</v>
      </c>
      <c r="I52" s="95">
        <f>SUM(C19:C20,C32:C33)</f>
        <v>227</v>
      </c>
      <c r="J52" s="96">
        <f t="shared" si="4"/>
        <v>240</v>
      </c>
      <c r="K52" s="177"/>
      <c r="L52" s="178"/>
      <c r="M52" s="178"/>
      <c r="N52" s="179"/>
    </row>
    <row r="53" spans="1:14" s="38" customFormat="1" ht="20.100000000000001" customHeight="1">
      <c r="A53" s="160" t="s">
        <v>140</v>
      </c>
      <c r="B53" s="161"/>
      <c r="C53" s="162"/>
      <c r="D53" s="93">
        <v>1</v>
      </c>
      <c r="E53" s="88"/>
      <c r="F53" s="88"/>
      <c r="G53" s="93">
        <f>C14</f>
        <v>43</v>
      </c>
      <c r="H53" s="93">
        <v>3</v>
      </c>
      <c r="I53" s="93">
        <f>SUM(C24:C25,C36)</f>
        <v>95</v>
      </c>
      <c r="J53" s="94">
        <f>SUM(G53,I53)</f>
        <v>138</v>
      </c>
      <c r="K53" s="188"/>
      <c r="L53" s="188"/>
      <c r="M53" s="188"/>
      <c r="N53" s="189"/>
    </row>
    <row r="54" spans="1:14" s="38" customFormat="1" ht="20.100000000000001" customHeight="1">
      <c r="A54" s="160" t="s">
        <v>141</v>
      </c>
      <c r="B54" s="161"/>
      <c r="C54" s="161"/>
      <c r="D54" s="87">
        <v>2</v>
      </c>
      <c r="E54" s="89"/>
      <c r="F54" s="89"/>
      <c r="G54" s="87">
        <f>SUM(C15:C16)</f>
        <v>59</v>
      </c>
      <c r="H54" s="87">
        <v>9</v>
      </c>
      <c r="I54" s="87">
        <f>SUM(C26:C29,J19,C37:C40)</f>
        <v>400</v>
      </c>
      <c r="J54" s="91">
        <f>SUM(G54,I54)</f>
        <v>459</v>
      </c>
      <c r="K54" s="167"/>
      <c r="L54" s="168"/>
      <c r="M54" s="168"/>
      <c r="N54" s="169"/>
    </row>
    <row r="55" spans="1:14" s="38" customFormat="1" ht="20.100000000000001" customHeight="1">
      <c r="A55" s="160" t="s">
        <v>142</v>
      </c>
      <c r="B55" s="161"/>
      <c r="C55" s="162"/>
      <c r="D55" s="95">
        <v>2</v>
      </c>
      <c r="E55" s="90"/>
      <c r="F55" s="90"/>
      <c r="G55" s="95">
        <f>SUM(J12:J13)</f>
        <v>107</v>
      </c>
      <c r="H55" s="95">
        <v>9</v>
      </c>
      <c r="I55" s="95">
        <f>SUM(J20:J23,J32:J36)</f>
        <v>454</v>
      </c>
      <c r="J55" s="96">
        <f>SUM(G55,I55)</f>
        <v>561</v>
      </c>
      <c r="K55" s="177"/>
      <c r="L55" s="178"/>
      <c r="M55" s="178"/>
      <c r="N55" s="179"/>
    </row>
    <row r="56" spans="1:14" s="38" customFormat="1" ht="20.100000000000001" customHeight="1">
      <c r="A56" s="160" t="s">
        <v>57</v>
      </c>
      <c r="B56" s="161"/>
      <c r="C56" s="161"/>
      <c r="D56" s="87">
        <v>1</v>
      </c>
      <c r="E56" s="89"/>
      <c r="F56" s="89"/>
      <c r="G56" s="87">
        <f>J14</f>
        <v>33</v>
      </c>
      <c r="H56" s="87">
        <v>2</v>
      </c>
      <c r="I56" s="87">
        <f>SUM(J24,J37)</f>
        <v>95</v>
      </c>
      <c r="J56" s="91">
        <f>SUM(G56,I56)</f>
        <v>128</v>
      </c>
      <c r="K56" s="182"/>
      <c r="L56" s="182"/>
      <c r="M56" s="182"/>
      <c r="N56" s="183"/>
    </row>
    <row r="57" spans="1:14" s="38" customFormat="1" ht="20.100000000000001" customHeight="1">
      <c r="A57" s="163" t="s">
        <v>48</v>
      </c>
      <c r="B57" s="164"/>
      <c r="C57" s="85" t="s">
        <v>47</v>
      </c>
      <c r="D57" s="93">
        <v>0</v>
      </c>
      <c r="E57" s="88"/>
      <c r="F57" s="88"/>
      <c r="G57" s="97">
        <f>0</f>
        <v>0</v>
      </c>
      <c r="H57" s="93">
        <v>4</v>
      </c>
      <c r="I57" s="93">
        <f>SUM(J25:J26,J38:J39)</f>
        <v>147</v>
      </c>
      <c r="J57" s="94">
        <f t="shared" si="4"/>
        <v>147</v>
      </c>
      <c r="K57" s="167"/>
      <c r="L57" s="168"/>
      <c r="M57" s="168"/>
      <c r="N57" s="169"/>
    </row>
    <row r="58" spans="1:14" s="38" customFormat="1" ht="20.100000000000001" customHeight="1">
      <c r="A58" s="165"/>
      <c r="B58" s="166"/>
      <c r="C58" s="86" t="s">
        <v>36</v>
      </c>
      <c r="D58" s="95">
        <v>1</v>
      </c>
      <c r="E58" s="90"/>
      <c r="F58" s="90"/>
      <c r="G58" s="95">
        <f>J15</f>
        <v>23</v>
      </c>
      <c r="H58" s="95">
        <v>3</v>
      </c>
      <c r="I58" s="95">
        <f>SUM(J27:J28,J40)</f>
        <v>106</v>
      </c>
      <c r="J58" s="96">
        <f t="shared" si="4"/>
        <v>129</v>
      </c>
      <c r="K58" s="170"/>
      <c r="L58" s="171"/>
      <c r="M58" s="171"/>
      <c r="N58" s="172"/>
    </row>
    <row r="59" spans="1:14" s="38" customFormat="1" ht="20.100000000000001" customHeight="1" thickBot="1">
      <c r="A59" s="173" t="s">
        <v>32</v>
      </c>
      <c r="B59" s="174"/>
      <c r="C59" s="174"/>
      <c r="D59" s="53">
        <f>SUM(D51:D58)</f>
        <v>9</v>
      </c>
      <c r="E59" s="71"/>
      <c r="F59" s="71"/>
      <c r="G59" s="53">
        <f>SUM(G51:G58)</f>
        <v>343</v>
      </c>
      <c r="H59" s="53">
        <f>SUM(H51:H58)</f>
        <v>39</v>
      </c>
      <c r="I59" s="53">
        <f>SUM(I51:I58)</f>
        <v>1770</v>
      </c>
      <c r="J59" s="70">
        <f t="shared" si="4"/>
        <v>2113</v>
      </c>
      <c r="K59" s="175">
        <f>SUM(D59,H59)</f>
        <v>48</v>
      </c>
      <c r="L59" s="174"/>
      <c r="M59" s="174"/>
      <c r="N59" s="176"/>
    </row>
    <row r="60" spans="1:14" ht="18" customHeight="1">
      <c r="A60" s="47"/>
      <c r="B60" s="17"/>
      <c r="C60" s="29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</row>
    <row r="61" spans="1:14" ht="18" customHeight="1">
      <c r="C61" s="44"/>
      <c r="H61" s="157" t="s">
        <v>144</v>
      </c>
      <c r="I61" s="157"/>
      <c r="J61" s="157"/>
      <c r="K61" s="157"/>
      <c r="L61" s="157"/>
      <c r="M61" s="157"/>
      <c r="N61" s="157"/>
    </row>
    <row r="62" spans="1:14" ht="18" customHeight="1">
      <c r="H62" s="158" t="s">
        <v>135</v>
      </c>
      <c r="I62" s="158"/>
      <c r="J62" s="158"/>
      <c r="K62" s="158"/>
      <c r="L62" s="158"/>
      <c r="M62" s="158"/>
      <c r="N62" s="158"/>
    </row>
    <row r="63" spans="1:14" ht="18" customHeight="1"/>
    <row r="64" spans="1:14" ht="18" customHeight="1"/>
    <row r="65" spans="2:14" ht="18" customHeight="1">
      <c r="B65" s="123"/>
    </row>
    <row r="66" spans="2:14" ht="18" customHeight="1"/>
    <row r="67" spans="2:14" ht="18" customHeight="1">
      <c r="H67" s="159" t="s">
        <v>126</v>
      </c>
      <c r="I67" s="159"/>
      <c r="J67" s="159"/>
      <c r="K67" s="159"/>
      <c r="L67" s="159"/>
      <c r="M67" s="159"/>
      <c r="N67" s="159"/>
    </row>
    <row r="68" spans="2:14" ht="18" customHeight="1">
      <c r="H68" s="103"/>
      <c r="I68" s="103"/>
      <c r="J68" s="103"/>
      <c r="K68" s="103"/>
      <c r="L68" s="103"/>
      <c r="M68" s="103"/>
      <c r="N68" s="103"/>
    </row>
    <row r="71" spans="2:14">
      <c r="C71" s="101"/>
    </row>
    <row r="72" spans="2:14">
      <c r="C72" s="100"/>
    </row>
    <row r="74" spans="2:14">
      <c r="B74" s="102"/>
    </row>
  </sheetData>
  <mergeCells count="44">
    <mergeCell ref="A1:D1"/>
    <mergeCell ref="H1:N1"/>
    <mergeCell ref="A2:D2"/>
    <mergeCell ref="H2:N2"/>
    <mergeCell ref="A3:D3"/>
    <mergeCell ref="H3:N3"/>
    <mergeCell ref="A4:D4"/>
    <mergeCell ref="A5:D5"/>
    <mergeCell ref="A10:N10"/>
    <mergeCell ref="A11:B11"/>
    <mergeCell ref="H11:I11"/>
    <mergeCell ref="A6:N6"/>
    <mergeCell ref="A7:N7"/>
    <mergeCell ref="A9:N9"/>
    <mergeCell ref="A17:N17"/>
    <mergeCell ref="A18:B18"/>
    <mergeCell ref="H18:I18"/>
    <mergeCell ref="H16:I16"/>
    <mergeCell ref="H41:I41"/>
    <mergeCell ref="H29:I29"/>
    <mergeCell ref="A30:N30"/>
    <mergeCell ref="A31:B31"/>
    <mergeCell ref="H31:I31"/>
    <mergeCell ref="A56:C56"/>
    <mergeCell ref="K56:N56"/>
    <mergeCell ref="A53:C53"/>
    <mergeCell ref="A51:B52"/>
    <mergeCell ref="K51:N51"/>
    <mergeCell ref="K52:N52"/>
    <mergeCell ref="A54:C54"/>
    <mergeCell ref="K54:N54"/>
    <mergeCell ref="K53:N53"/>
    <mergeCell ref="A50:C50"/>
    <mergeCell ref="K50:N50"/>
    <mergeCell ref="H61:N61"/>
    <mergeCell ref="H62:N62"/>
    <mergeCell ref="H67:N67"/>
    <mergeCell ref="A55:C55"/>
    <mergeCell ref="A57:B58"/>
    <mergeCell ref="K57:N57"/>
    <mergeCell ref="K58:N58"/>
    <mergeCell ref="A59:C59"/>
    <mergeCell ref="K59:N59"/>
    <mergeCell ref="K55:N55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9"/>
  <sheetViews>
    <sheetView view="pageBreakPreview" topLeftCell="A124" zoomScaleNormal="100" workbookViewId="0">
      <selection activeCell="E1" sqref="E1:F65536"/>
    </sheetView>
  </sheetViews>
  <sheetFormatPr defaultRowHeight="15.75"/>
  <cols>
    <col min="1" max="1" width="5.625" style="12" customWidth="1"/>
    <col min="2" max="2" width="12.625" style="12" customWidth="1"/>
    <col min="3" max="3" width="10.625" style="12" customWidth="1"/>
    <col min="4" max="4" width="6.625" style="12" customWidth="1"/>
    <col min="5" max="5" width="5.5" style="12" hidden="1" customWidth="1"/>
    <col min="6" max="6" width="5.625" style="12" hidden="1" customWidth="1"/>
    <col min="7" max="7" width="6.625" style="12" customWidth="1"/>
    <col min="8" max="8" width="5.625" style="12" customWidth="1"/>
    <col min="9" max="9" width="12.625" style="12" customWidth="1"/>
    <col min="10" max="10" width="10.625" style="12" customWidth="1"/>
    <col min="11" max="11" width="6.625" style="12" customWidth="1"/>
    <col min="12" max="12" width="4.875" style="12" hidden="1" customWidth="1"/>
    <col min="13" max="13" width="5.25" style="12" hidden="1" customWidth="1"/>
    <col min="14" max="14" width="9.625" style="12" customWidth="1"/>
    <col min="15" max="16384" width="9" style="12"/>
  </cols>
  <sheetData>
    <row r="1" spans="1:14" ht="18" customHeight="1">
      <c r="A1" s="207" t="s">
        <v>52</v>
      </c>
      <c r="B1" s="207"/>
      <c r="C1" s="207"/>
      <c r="D1" s="207"/>
      <c r="E1" s="15"/>
      <c r="F1" s="15"/>
      <c r="G1" s="15"/>
      <c r="H1" s="158" t="s">
        <v>53</v>
      </c>
      <c r="I1" s="158"/>
      <c r="J1" s="158"/>
      <c r="K1" s="158"/>
      <c r="L1" s="158"/>
      <c r="M1" s="158"/>
      <c r="N1" s="158"/>
    </row>
    <row r="2" spans="1:14" ht="18" customHeight="1">
      <c r="A2" s="207" t="s">
        <v>132</v>
      </c>
      <c r="B2" s="207"/>
      <c r="C2" s="207"/>
      <c r="D2" s="207"/>
      <c r="E2" s="15"/>
      <c r="F2" s="15"/>
      <c r="G2" s="15"/>
      <c r="H2" s="159" t="s">
        <v>54</v>
      </c>
      <c r="I2" s="159"/>
      <c r="J2" s="159"/>
      <c r="K2" s="159"/>
      <c r="L2" s="159"/>
      <c r="M2" s="159"/>
      <c r="N2" s="159"/>
    </row>
    <row r="3" spans="1:14" ht="18" customHeight="1">
      <c r="A3" s="158" t="s">
        <v>127</v>
      </c>
      <c r="B3" s="158"/>
      <c r="C3" s="158"/>
      <c r="D3" s="158"/>
      <c r="E3" s="120"/>
      <c r="F3" s="120"/>
      <c r="G3" s="120"/>
      <c r="H3" s="208"/>
      <c r="I3" s="208"/>
      <c r="J3" s="208"/>
      <c r="K3" s="208"/>
      <c r="L3" s="208"/>
      <c r="M3" s="208"/>
      <c r="N3" s="208"/>
    </row>
    <row r="4" spans="1:14" ht="18" customHeight="1">
      <c r="A4" s="158" t="s">
        <v>136</v>
      </c>
      <c r="B4" s="158"/>
      <c r="C4" s="158"/>
      <c r="D4" s="158"/>
      <c r="E4" s="120"/>
      <c r="F4" s="120"/>
      <c r="G4" s="120"/>
      <c r="H4" s="122"/>
      <c r="I4" s="122"/>
      <c r="J4" s="122"/>
      <c r="K4" s="122"/>
      <c r="L4" s="122"/>
      <c r="M4" s="122"/>
      <c r="N4" s="122"/>
    </row>
    <row r="5" spans="1:14" ht="15" customHeight="1">
      <c r="A5" s="203"/>
      <c r="B5" s="203"/>
      <c r="C5" s="203"/>
      <c r="D5" s="203"/>
      <c r="E5" s="121"/>
      <c r="F5" s="121"/>
      <c r="G5" s="121"/>
      <c r="H5" s="98"/>
      <c r="I5" s="109"/>
      <c r="J5" s="98" t="s">
        <v>55</v>
      </c>
      <c r="K5" s="98"/>
      <c r="L5" s="98"/>
      <c r="M5" s="98"/>
      <c r="N5" s="98"/>
    </row>
    <row r="6" spans="1:14" ht="24.95" customHeight="1">
      <c r="A6" s="205" t="s">
        <v>145</v>
      </c>
      <c r="B6" s="205"/>
      <c r="C6" s="205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</row>
    <row r="7" spans="1:14" s="13" customFormat="1" ht="20.100000000000001" customHeight="1">
      <c r="A7" s="206" t="s">
        <v>322</v>
      </c>
      <c r="B7" s="206"/>
      <c r="C7" s="206"/>
      <c r="D7" s="206"/>
      <c r="E7" s="206"/>
      <c r="F7" s="206"/>
      <c r="G7" s="206"/>
      <c r="H7" s="206"/>
      <c r="I7" s="206"/>
      <c r="J7" s="206"/>
      <c r="K7" s="206"/>
      <c r="L7" s="206"/>
      <c r="M7" s="206"/>
      <c r="N7" s="206"/>
    </row>
    <row r="8" spans="1:14" s="13" customFormat="1" ht="9.9499999999999993" customHeight="1" thickBot="1">
      <c r="A8" s="45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</row>
    <row r="9" spans="1:14" s="15" customFormat="1" ht="18" customHeight="1" thickBot="1">
      <c r="A9" s="190" t="s">
        <v>88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1"/>
      <c r="N9" s="192"/>
    </row>
    <row r="10" spans="1:14" s="41" customFormat="1" ht="15.95" customHeight="1">
      <c r="A10" s="210" t="s">
        <v>19</v>
      </c>
      <c r="B10" s="204"/>
      <c r="C10" s="43" t="s">
        <v>0</v>
      </c>
      <c r="D10" s="43" t="s">
        <v>20</v>
      </c>
      <c r="E10" s="43" t="s">
        <v>1</v>
      </c>
      <c r="F10" s="43" t="s">
        <v>2</v>
      </c>
      <c r="G10" s="42" t="s">
        <v>25</v>
      </c>
      <c r="H10" s="210" t="s">
        <v>19</v>
      </c>
      <c r="I10" s="204"/>
      <c r="J10" s="43" t="s">
        <v>0</v>
      </c>
      <c r="K10" s="43" t="s">
        <v>20</v>
      </c>
      <c r="L10" s="43" t="s">
        <v>1</v>
      </c>
      <c r="M10" s="43" t="s">
        <v>2</v>
      </c>
      <c r="N10" s="42" t="s">
        <v>25</v>
      </c>
    </row>
    <row r="11" spans="1:14" s="41" customFormat="1" ht="15" customHeight="1">
      <c r="A11" s="33">
        <v>1</v>
      </c>
      <c r="B11" s="40" t="s">
        <v>89</v>
      </c>
      <c r="C11" s="25">
        <v>13</v>
      </c>
      <c r="D11" s="25"/>
      <c r="E11" s="25">
        <f>C11-F11</f>
        <v>3</v>
      </c>
      <c r="F11" s="25">
        <v>10</v>
      </c>
      <c r="G11" s="26"/>
      <c r="H11" s="33">
        <v>6</v>
      </c>
      <c r="I11" s="40" t="s">
        <v>119</v>
      </c>
      <c r="J11" s="25">
        <v>54</v>
      </c>
      <c r="K11" s="25"/>
      <c r="L11" s="25">
        <f>J11-M11</f>
        <v>15</v>
      </c>
      <c r="M11" s="25">
        <v>39</v>
      </c>
      <c r="N11" s="26"/>
    </row>
    <row r="12" spans="1:14" s="41" customFormat="1" ht="15" customHeight="1">
      <c r="A12" s="33">
        <v>2</v>
      </c>
      <c r="B12" s="40" t="s">
        <v>90</v>
      </c>
      <c r="C12" s="25">
        <v>65</v>
      </c>
      <c r="D12" s="25"/>
      <c r="E12" s="25">
        <f>C12-F12</f>
        <v>14</v>
      </c>
      <c r="F12" s="25">
        <v>51</v>
      </c>
      <c r="G12" s="26"/>
      <c r="H12" s="33">
        <v>7</v>
      </c>
      <c r="I12" s="40" t="s">
        <v>94</v>
      </c>
      <c r="J12" s="25">
        <v>33</v>
      </c>
      <c r="K12" s="25">
        <v>29</v>
      </c>
      <c r="L12" s="25">
        <f>J12-M12</f>
        <v>5</v>
      </c>
      <c r="M12" s="25">
        <v>28</v>
      </c>
      <c r="N12" s="26"/>
    </row>
    <row r="13" spans="1:14" s="41" customFormat="1" ht="15" customHeight="1">
      <c r="A13" s="33">
        <v>3</v>
      </c>
      <c r="B13" s="40" t="s">
        <v>91</v>
      </c>
      <c r="C13" s="25">
        <v>43</v>
      </c>
      <c r="D13" s="25"/>
      <c r="E13" s="25">
        <f>C13-F13</f>
        <v>10</v>
      </c>
      <c r="F13" s="25">
        <v>33</v>
      </c>
      <c r="G13" s="26"/>
      <c r="H13" s="33">
        <v>8</v>
      </c>
      <c r="I13" s="40" t="s">
        <v>95</v>
      </c>
      <c r="J13" s="25">
        <v>25</v>
      </c>
      <c r="K13" s="25">
        <v>1</v>
      </c>
      <c r="L13" s="25">
        <f>J13-M13</f>
        <v>9</v>
      </c>
      <c r="M13" s="25">
        <v>16</v>
      </c>
      <c r="N13" s="26">
        <v>2</v>
      </c>
    </row>
    <row r="14" spans="1:14" s="41" customFormat="1" ht="15" customHeight="1">
      <c r="A14" s="33">
        <v>4</v>
      </c>
      <c r="B14" s="40" t="s">
        <v>147</v>
      </c>
      <c r="C14" s="25">
        <v>60</v>
      </c>
      <c r="D14" s="25"/>
      <c r="E14" s="25">
        <f>C14-F14</f>
        <v>13</v>
      </c>
      <c r="F14" s="25">
        <v>47</v>
      </c>
      <c r="G14" s="26">
        <v>1</v>
      </c>
      <c r="H14" s="127"/>
      <c r="I14" s="128"/>
      <c r="J14" s="129"/>
      <c r="K14" s="129"/>
      <c r="L14" s="129"/>
      <c r="M14" s="129"/>
      <c r="N14" s="130"/>
    </row>
    <row r="15" spans="1:14" s="41" customFormat="1" ht="15.95" customHeight="1" thickBot="1">
      <c r="A15" s="33">
        <v>5</v>
      </c>
      <c r="B15" s="40" t="s">
        <v>120</v>
      </c>
      <c r="C15" s="25">
        <v>54</v>
      </c>
      <c r="D15" s="25"/>
      <c r="E15" s="25">
        <f>C15-F15</f>
        <v>12</v>
      </c>
      <c r="F15" s="25">
        <v>42</v>
      </c>
      <c r="G15" s="26">
        <v>1</v>
      </c>
      <c r="H15" s="209" t="s">
        <v>18</v>
      </c>
      <c r="I15" s="196"/>
      <c r="J15" s="28">
        <f>SUM(C11:C15,J11:J13)</f>
        <v>347</v>
      </c>
      <c r="K15" s="28">
        <f>SUM(D11:D15,K11:K13)</f>
        <v>30</v>
      </c>
      <c r="L15" s="28">
        <f>SUM(E11:E15,L11:L13)</f>
        <v>81</v>
      </c>
      <c r="M15" s="28">
        <f>SUM(F11:F15,M11:M13)</f>
        <v>266</v>
      </c>
      <c r="N15" s="27">
        <f>SUM(G11:G15,N11:N13)</f>
        <v>4</v>
      </c>
    </row>
    <row r="16" spans="1:14" s="15" customFormat="1" ht="18" customHeight="1" thickBot="1">
      <c r="A16" s="190" t="s">
        <v>156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2"/>
    </row>
    <row r="17" spans="1:14" s="41" customFormat="1" ht="15.95" customHeight="1">
      <c r="A17" s="210" t="s">
        <v>19</v>
      </c>
      <c r="B17" s="204"/>
      <c r="C17" s="43" t="s">
        <v>0</v>
      </c>
      <c r="D17" s="43" t="s">
        <v>20</v>
      </c>
      <c r="E17" s="43" t="s">
        <v>1</v>
      </c>
      <c r="F17" s="43" t="s">
        <v>2</v>
      </c>
      <c r="G17" s="42" t="s">
        <v>25</v>
      </c>
      <c r="H17" s="210" t="s">
        <v>19</v>
      </c>
      <c r="I17" s="204"/>
      <c r="J17" s="43" t="s">
        <v>0</v>
      </c>
      <c r="K17" s="43" t="s">
        <v>20</v>
      </c>
      <c r="L17" s="43" t="s">
        <v>1</v>
      </c>
      <c r="M17" s="43" t="s">
        <v>2</v>
      </c>
      <c r="N17" s="42" t="s">
        <v>25</v>
      </c>
    </row>
    <row r="18" spans="1:14" s="41" customFormat="1" ht="15" customHeight="1">
      <c r="A18" s="33">
        <v>1</v>
      </c>
      <c r="B18" s="40" t="s">
        <v>237</v>
      </c>
      <c r="C18" s="25">
        <v>13</v>
      </c>
      <c r="D18" s="25"/>
      <c r="E18" s="25">
        <f>C18-F18</f>
        <v>13</v>
      </c>
      <c r="F18" s="25"/>
      <c r="G18" s="26"/>
      <c r="H18" s="33">
        <v>6</v>
      </c>
      <c r="I18" s="40" t="s">
        <v>240</v>
      </c>
      <c r="J18" s="25">
        <v>48</v>
      </c>
      <c r="K18" s="25"/>
      <c r="L18" s="25">
        <f>J18-M18</f>
        <v>48</v>
      </c>
      <c r="M18" s="25"/>
      <c r="N18" s="26"/>
    </row>
    <row r="19" spans="1:14" s="41" customFormat="1" ht="15" customHeight="1">
      <c r="A19" s="33">
        <v>2</v>
      </c>
      <c r="B19" s="40" t="s">
        <v>238</v>
      </c>
      <c r="C19" s="25">
        <v>25</v>
      </c>
      <c r="D19" s="25"/>
      <c r="E19" s="25">
        <f>C19-F19</f>
        <v>25</v>
      </c>
      <c r="F19" s="25"/>
      <c r="G19" s="26"/>
      <c r="H19" s="33">
        <v>7</v>
      </c>
      <c r="I19" s="40" t="s">
        <v>243</v>
      </c>
      <c r="J19" s="25">
        <v>9</v>
      </c>
      <c r="K19" s="25">
        <v>9</v>
      </c>
      <c r="L19" s="25">
        <f>J19-M19</f>
        <v>9</v>
      </c>
      <c r="M19" s="25"/>
      <c r="N19" s="26"/>
    </row>
    <row r="20" spans="1:14" s="41" customFormat="1" ht="15" customHeight="1">
      <c r="A20" s="33">
        <v>3</v>
      </c>
      <c r="B20" s="40" t="s">
        <v>239</v>
      </c>
      <c r="C20" s="25">
        <v>20</v>
      </c>
      <c r="D20" s="25">
        <v>1</v>
      </c>
      <c r="E20" s="25">
        <f>C20-F20</f>
        <v>20</v>
      </c>
      <c r="F20" s="25"/>
      <c r="G20" s="26"/>
      <c r="H20" s="33">
        <v>8</v>
      </c>
      <c r="I20" s="40" t="s">
        <v>244</v>
      </c>
      <c r="J20" s="25">
        <v>15</v>
      </c>
      <c r="K20" s="25">
        <v>1</v>
      </c>
      <c r="L20" s="25">
        <f>J20-M20</f>
        <v>15</v>
      </c>
      <c r="M20" s="25"/>
      <c r="N20" s="26"/>
    </row>
    <row r="21" spans="1:14" s="41" customFormat="1" ht="15" customHeight="1">
      <c r="A21" s="33">
        <v>4</v>
      </c>
      <c r="B21" s="40" t="s">
        <v>241</v>
      </c>
      <c r="C21" s="25">
        <v>0</v>
      </c>
      <c r="D21" s="25"/>
      <c r="E21" s="25">
        <f>C21-F21</f>
        <v>0</v>
      </c>
      <c r="F21" s="25"/>
      <c r="G21" s="26"/>
      <c r="H21" s="33">
        <v>9</v>
      </c>
      <c r="I21" s="40" t="s">
        <v>245</v>
      </c>
      <c r="J21" s="25">
        <v>19</v>
      </c>
      <c r="K21" s="25">
        <v>1</v>
      </c>
      <c r="L21" s="25">
        <f>J21-M21</f>
        <v>19</v>
      </c>
      <c r="M21" s="25"/>
      <c r="N21" s="26"/>
    </row>
    <row r="22" spans="1:14" s="41" customFormat="1" ht="15.95" customHeight="1" thickBot="1">
      <c r="A22" s="33">
        <v>5</v>
      </c>
      <c r="B22" s="40" t="s">
        <v>242</v>
      </c>
      <c r="C22" s="25">
        <v>12</v>
      </c>
      <c r="D22" s="25"/>
      <c r="E22" s="25">
        <f>C22-F22</f>
        <v>12</v>
      </c>
      <c r="F22" s="25"/>
      <c r="G22" s="26"/>
      <c r="H22" s="209" t="s">
        <v>18</v>
      </c>
      <c r="I22" s="196"/>
      <c r="J22" s="28">
        <f>SUM(C18:C22,J18:J21)</f>
        <v>161</v>
      </c>
      <c r="K22" s="28">
        <f>SUM(D18:D22,K18:K21)</f>
        <v>12</v>
      </c>
      <c r="L22" s="28">
        <f>SUM(E18:E22,L18:L21)</f>
        <v>161</v>
      </c>
      <c r="M22" s="28">
        <f>SUM(F18:F22,M18:M21)</f>
        <v>0</v>
      </c>
      <c r="N22" s="27">
        <f>SUM(G18:G22,N18:N21)</f>
        <v>0</v>
      </c>
    </row>
    <row r="23" spans="1:14" s="15" customFormat="1" ht="18" customHeight="1" thickBot="1">
      <c r="A23" s="190" t="s">
        <v>318</v>
      </c>
      <c r="B23" s="191"/>
      <c r="C23" s="191"/>
      <c r="D23" s="191"/>
      <c r="E23" s="191"/>
      <c r="F23" s="191"/>
      <c r="G23" s="191"/>
      <c r="H23" s="191"/>
      <c r="I23" s="191"/>
      <c r="J23" s="191"/>
      <c r="K23" s="191"/>
      <c r="L23" s="191"/>
      <c r="M23" s="191"/>
      <c r="N23" s="192"/>
    </row>
    <row r="24" spans="1:14" s="41" customFormat="1" ht="15.95" customHeight="1">
      <c r="A24" s="210" t="s">
        <v>19</v>
      </c>
      <c r="B24" s="204"/>
      <c r="C24" s="43" t="s">
        <v>0</v>
      </c>
      <c r="D24" s="43" t="s">
        <v>20</v>
      </c>
      <c r="E24" s="43" t="s">
        <v>1</v>
      </c>
      <c r="F24" s="43" t="s">
        <v>2</v>
      </c>
      <c r="G24" s="42" t="s">
        <v>25</v>
      </c>
      <c r="H24" s="210" t="s">
        <v>19</v>
      </c>
      <c r="I24" s="204"/>
      <c r="J24" s="43" t="s">
        <v>0</v>
      </c>
      <c r="K24" s="43" t="s">
        <v>20</v>
      </c>
      <c r="L24" s="43" t="s">
        <v>1</v>
      </c>
      <c r="M24" s="43" t="s">
        <v>2</v>
      </c>
      <c r="N24" s="42" t="s">
        <v>25</v>
      </c>
    </row>
    <row r="25" spans="1:14" s="41" customFormat="1" ht="15" customHeight="1">
      <c r="A25" s="33">
        <v>1</v>
      </c>
      <c r="B25" s="40" t="s">
        <v>246</v>
      </c>
      <c r="C25" s="25">
        <v>8</v>
      </c>
      <c r="D25" s="25"/>
      <c r="E25" s="25">
        <f>C25-F25</f>
        <v>8</v>
      </c>
      <c r="F25" s="25"/>
      <c r="G25" s="26"/>
      <c r="H25" s="33">
        <v>6</v>
      </c>
      <c r="I25" s="40" t="s">
        <v>251</v>
      </c>
      <c r="J25" s="25">
        <v>51</v>
      </c>
      <c r="K25" s="25"/>
      <c r="L25" s="25">
        <f>J25-M25</f>
        <v>51</v>
      </c>
      <c r="M25" s="25"/>
      <c r="N25" s="26"/>
    </row>
    <row r="26" spans="1:14" s="41" customFormat="1" ht="15" customHeight="1">
      <c r="A26" s="33">
        <v>2</v>
      </c>
      <c r="B26" s="40" t="s">
        <v>247</v>
      </c>
      <c r="C26" s="25">
        <v>31</v>
      </c>
      <c r="D26" s="25"/>
      <c r="E26" s="25">
        <f>C26-F26</f>
        <v>31</v>
      </c>
      <c r="F26" s="25"/>
      <c r="G26" s="26"/>
      <c r="H26" s="33">
        <v>7</v>
      </c>
      <c r="I26" s="40" t="s">
        <v>252</v>
      </c>
      <c r="J26" s="25">
        <v>1</v>
      </c>
      <c r="K26" s="25">
        <v>1</v>
      </c>
      <c r="L26" s="25">
        <f>J26-M26</f>
        <v>1</v>
      </c>
      <c r="M26" s="25"/>
      <c r="N26" s="26"/>
    </row>
    <row r="27" spans="1:14" s="41" customFormat="1" ht="15" customHeight="1">
      <c r="A27" s="33">
        <v>3</v>
      </c>
      <c r="B27" s="40" t="s">
        <v>248</v>
      </c>
      <c r="C27" s="25">
        <v>16</v>
      </c>
      <c r="D27" s="25"/>
      <c r="E27" s="25">
        <f>C27-F27</f>
        <v>16</v>
      </c>
      <c r="F27" s="25"/>
      <c r="G27" s="26"/>
      <c r="H27" s="33">
        <v>8</v>
      </c>
      <c r="I27" s="40" t="s">
        <v>253</v>
      </c>
      <c r="J27" s="25">
        <v>2</v>
      </c>
      <c r="K27" s="25"/>
      <c r="L27" s="25">
        <f>J27-M27</f>
        <v>2</v>
      </c>
      <c r="M27" s="25"/>
      <c r="N27" s="26"/>
    </row>
    <row r="28" spans="1:14" s="41" customFormat="1" ht="15" customHeight="1">
      <c r="A28" s="33">
        <v>4</v>
      </c>
      <c r="B28" s="40" t="s">
        <v>250</v>
      </c>
      <c r="C28" s="25">
        <v>0</v>
      </c>
      <c r="D28" s="25"/>
      <c r="E28" s="25">
        <f>C28-F28</f>
        <v>0</v>
      </c>
      <c r="F28" s="25"/>
      <c r="G28" s="26"/>
      <c r="H28" s="33">
        <v>9</v>
      </c>
      <c r="I28" s="40" t="s">
        <v>254</v>
      </c>
      <c r="J28" s="25">
        <v>14</v>
      </c>
      <c r="K28" s="25"/>
      <c r="L28" s="25">
        <f>J28-M28</f>
        <v>14</v>
      </c>
      <c r="M28" s="25"/>
      <c r="N28" s="26"/>
    </row>
    <row r="29" spans="1:14" s="41" customFormat="1" ht="17.100000000000001" customHeight="1" thickBot="1">
      <c r="A29" s="33">
        <v>5</v>
      </c>
      <c r="B29" s="40" t="s">
        <v>249</v>
      </c>
      <c r="C29" s="25">
        <v>22</v>
      </c>
      <c r="D29" s="25"/>
      <c r="E29" s="25">
        <f>C29-F29</f>
        <v>22</v>
      </c>
      <c r="F29" s="25"/>
      <c r="G29" s="26"/>
      <c r="H29" s="209" t="s">
        <v>18</v>
      </c>
      <c r="I29" s="196"/>
      <c r="J29" s="28">
        <f>SUM(C25:C29,J25:J28)</f>
        <v>145</v>
      </c>
      <c r="K29" s="28">
        <f>SUM(D25:D29,K25:K28)</f>
        <v>1</v>
      </c>
      <c r="L29" s="28">
        <f>SUM(E25:E29,L25:L28)</f>
        <v>145</v>
      </c>
      <c r="M29" s="28">
        <f>SUM(F25:F29,M25:M28)</f>
        <v>0</v>
      </c>
      <c r="N29" s="27">
        <f>SUM(G25:G29,N25:N28)</f>
        <v>0</v>
      </c>
    </row>
    <row r="30" spans="1:14" s="15" customFormat="1" ht="18" customHeight="1" thickBot="1">
      <c r="A30" s="190" t="s">
        <v>255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2"/>
    </row>
    <row r="31" spans="1:14" s="41" customFormat="1" ht="15.95" customHeight="1">
      <c r="A31" s="210" t="s">
        <v>19</v>
      </c>
      <c r="B31" s="204"/>
      <c r="C31" s="43" t="s">
        <v>0</v>
      </c>
      <c r="D31" s="43" t="s">
        <v>20</v>
      </c>
      <c r="E31" s="43" t="s">
        <v>1</v>
      </c>
      <c r="F31" s="43" t="s">
        <v>2</v>
      </c>
      <c r="G31" s="42" t="s">
        <v>25</v>
      </c>
      <c r="H31" s="210" t="s">
        <v>19</v>
      </c>
      <c r="I31" s="204"/>
      <c r="J31" s="43" t="s">
        <v>0</v>
      </c>
      <c r="K31" s="43" t="s">
        <v>20</v>
      </c>
      <c r="L31" s="43" t="s">
        <v>1</v>
      </c>
      <c r="M31" s="43" t="s">
        <v>2</v>
      </c>
      <c r="N31" s="42" t="s">
        <v>25</v>
      </c>
    </row>
    <row r="32" spans="1:14" s="41" customFormat="1" ht="15" customHeight="1">
      <c r="A32" s="33">
        <v>1</v>
      </c>
      <c r="B32" s="40" t="s">
        <v>256</v>
      </c>
      <c r="C32" s="25">
        <v>1</v>
      </c>
      <c r="D32" s="25"/>
      <c r="E32" s="25">
        <f>C32-F32</f>
        <v>1</v>
      </c>
      <c r="F32" s="25"/>
      <c r="G32" s="26"/>
      <c r="H32" s="33">
        <v>6</v>
      </c>
      <c r="I32" s="40" t="s">
        <v>261</v>
      </c>
      <c r="J32" s="25">
        <v>12</v>
      </c>
      <c r="K32" s="25"/>
      <c r="L32" s="25">
        <f>J32-M32</f>
        <v>12</v>
      </c>
      <c r="M32" s="25"/>
      <c r="N32" s="26"/>
    </row>
    <row r="33" spans="1:14" s="41" customFormat="1" ht="15" customHeight="1">
      <c r="A33" s="33">
        <v>2</v>
      </c>
      <c r="B33" s="40" t="s">
        <v>257</v>
      </c>
      <c r="C33" s="25">
        <v>14</v>
      </c>
      <c r="D33" s="25"/>
      <c r="E33" s="25">
        <f>C33-F33</f>
        <v>14</v>
      </c>
      <c r="F33" s="25"/>
      <c r="G33" s="26"/>
      <c r="H33" s="33">
        <v>7</v>
      </c>
      <c r="I33" s="40" t="s">
        <v>262</v>
      </c>
      <c r="J33" s="25">
        <v>4</v>
      </c>
      <c r="K33" s="25">
        <v>3</v>
      </c>
      <c r="L33" s="25">
        <f>J33-M33</f>
        <v>4</v>
      </c>
      <c r="M33" s="25"/>
      <c r="N33" s="26"/>
    </row>
    <row r="34" spans="1:14" s="41" customFormat="1" ht="15" customHeight="1">
      <c r="A34" s="33">
        <v>3</v>
      </c>
      <c r="B34" s="40" t="s">
        <v>258</v>
      </c>
      <c r="C34" s="25">
        <v>7</v>
      </c>
      <c r="D34" s="25"/>
      <c r="E34" s="25">
        <f>C34-F34</f>
        <v>7</v>
      </c>
      <c r="F34" s="25"/>
      <c r="G34" s="26"/>
      <c r="H34" s="33">
        <v>8</v>
      </c>
      <c r="I34" s="40" t="s">
        <v>263</v>
      </c>
      <c r="J34" s="25">
        <v>0</v>
      </c>
      <c r="K34" s="25"/>
      <c r="L34" s="25">
        <f>J34-M34</f>
        <v>0</v>
      </c>
      <c r="M34" s="25"/>
      <c r="N34" s="26"/>
    </row>
    <row r="35" spans="1:14" s="41" customFormat="1" ht="15" customHeight="1">
      <c r="A35" s="33">
        <v>4</v>
      </c>
      <c r="B35" s="40" t="s">
        <v>259</v>
      </c>
      <c r="C35" s="25">
        <v>0</v>
      </c>
      <c r="D35" s="25"/>
      <c r="E35" s="25">
        <f>C35-F35</f>
        <v>0</v>
      </c>
      <c r="F35" s="25"/>
      <c r="G35" s="26"/>
      <c r="H35" s="33">
        <v>9</v>
      </c>
      <c r="I35" s="40" t="s">
        <v>264</v>
      </c>
      <c r="J35" s="25">
        <v>5</v>
      </c>
      <c r="K35" s="25">
        <v>1</v>
      </c>
      <c r="L35" s="25">
        <f>J35-M35</f>
        <v>5</v>
      </c>
      <c r="M35" s="25"/>
      <c r="N35" s="26"/>
    </row>
    <row r="36" spans="1:14" s="41" customFormat="1" ht="17.100000000000001" customHeight="1" thickBot="1">
      <c r="A36" s="33">
        <v>5</v>
      </c>
      <c r="B36" s="40" t="s">
        <v>260</v>
      </c>
      <c r="C36" s="25">
        <v>11</v>
      </c>
      <c r="D36" s="25"/>
      <c r="E36" s="25">
        <f>C36-F36</f>
        <v>11</v>
      </c>
      <c r="F36" s="25"/>
      <c r="G36" s="26"/>
      <c r="H36" s="209" t="s">
        <v>18</v>
      </c>
      <c r="I36" s="196"/>
      <c r="J36" s="28">
        <f>SUM(C32:C36,J32:J35)</f>
        <v>54</v>
      </c>
      <c r="K36" s="28">
        <f>SUM(D32:D36,K32:K35)</f>
        <v>4</v>
      </c>
      <c r="L36" s="28">
        <f>SUM(E32:E36,L32:L35)</f>
        <v>54</v>
      </c>
      <c r="M36" s="28">
        <f>SUM(F32:F36,M32:M35)</f>
        <v>0</v>
      </c>
      <c r="N36" s="27">
        <f>SUM(G32:G36,N32:N35)</f>
        <v>0</v>
      </c>
    </row>
    <row r="37" spans="1:14" s="14" customFormat="1" ht="18" customHeight="1" thickBot="1">
      <c r="A37" s="190" t="s">
        <v>150</v>
      </c>
      <c r="B37" s="191"/>
      <c r="C37" s="191"/>
      <c r="D37" s="191"/>
      <c r="E37" s="191"/>
      <c r="F37" s="191"/>
      <c r="G37" s="191"/>
      <c r="H37" s="191"/>
      <c r="I37" s="191"/>
      <c r="J37" s="191"/>
      <c r="K37" s="191"/>
      <c r="L37" s="191"/>
      <c r="M37" s="191"/>
      <c r="N37" s="192"/>
    </row>
    <row r="38" spans="1:14" s="41" customFormat="1" ht="15.95" customHeight="1">
      <c r="A38" s="210" t="s">
        <v>19</v>
      </c>
      <c r="B38" s="204"/>
      <c r="C38" s="67" t="s">
        <v>0</v>
      </c>
      <c r="D38" s="67" t="s">
        <v>20</v>
      </c>
      <c r="E38" s="67" t="s">
        <v>1</v>
      </c>
      <c r="F38" s="67" t="s">
        <v>2</v>
      </c>
      <c r="G38" s="68" t="s">
        <v>25</v>
      </c>
      <c r="H38" s="210" t="s">
        <v>19</v>
      </c>
      <c r="I38" s="204"/>
      <c r="J38" s="67" t="s">
        <v>0</v>
      </c>
      <c r="K38" s="67" t="s">
        <v>20</v>
      </c>
      <c r="L38" s="67" t="s">
        <v>1</v>
      </c>
      <c r="M38" s="67" t="s">
        <v>2</v>
      </c>
      <c r="N38" s="68" t="s">
        <v>25</v>
      </c>
    </row>
    <row r="39" spans="1:14" s="32" customFormat="1" ht="15" customHeight="1">
      <c r="A39" s="33">
        <v>1</v>
      </c>
      <c r="B39" s="35" t="s">
        <v>67</v>
      </c>
      <c r="C39" s="25">
        <v>63</v>
      </c>
      <c r="D39" s="25">
        <v>1</v>
      </c>
      <c r="E39" s="25">
        <f>C39-F39</f>
        <v>9</v>
      </c>
      <c r="F39" s="25">
        <v>54</v>
      </c>
      <c r="G39" s="26">
        <v>1</v>
      </c>
      <c r="H39" s="33">
        <v>11</v>
      </c>
      <c r="I39" s="35" t="s">
        <v>128</v>
      </c>
      <c r="J39" s="25">
        <v>61</v>
      </c>
      <c r="K39" s="25"/>
      <c r="L39" s="25">
        <f t="shared" ref="L39:L44" si="0">J39-M39</f>
        <v>12</v>
      </c>
      <c r="M39" s="25">
        <v>49</v>
      </c>
      <c r="N39" s="26"/>
    </row>
    <row r="40" spans="1:14" s="32" customFormat="1" ht="15" customHeight="1">
      <c r="A40" s="33">
        <v>2</v>
      </c>
      <c r="B40" s="35" t="s">
        <v>68</v>
      </c>
      <c r="C40" s="25">
        <v>62</v>
      </c>
      <c r="D40" s="25"/>
      <c r="E40" s="25">
        <f>C40-F40</f>
        <v>9</v>
      </c>
      <c r="F40" s="25">
        <v>53</v>
      </c>
      <c r="G40" s="26">
        <v>2</v>
      </c>
      <c r="H40" s="33">
        <v>12</v>
      </c>
      <c r="I40" s="35" t="s">
        <v>129</v>
      </c>
      <c r="J40" s="25">
        <v>60</v>
      </c>
      <c r="K40" s="25"/>
      <c r="L40" s="25">
        <f t="shared" si="0"/>
        <v>15</v>
      </c>
      <c r="M40" s="25">
        <v>45</v>
      </c>
      <c r="N40" s="26"/>
    </row>
    <row r="41" spans="1:14" s="32" customFormat="1" ht="15" customHeight="1">
      <c r="A41" s="33">
        <v>3</v>
      </c>
      <c r="B41" s="35" t="s">
        <v>69</v>
      </c>
      <c r="C41" s="25">
        <v>50</v>
      </c>
      <c r="D41" s="25"/>
      <c r="E41" s="25">
        <f>C41-F41</f>
        <v>5</v>
      </c>
      <c r="F41" s="25">
        <v>45</v>
      </c>
      <c r="G41" s="26"/>
      <c r="H41" s="34">
        <v>13</v>
      </c>
      <c r="I41" s="35" t="s">
        <v>130</v>
      </c>
      <c r="J41" s="25">
        <v>61</v>
      </c>
      <c r="K41" s="25">
        <v>1</v>
      </c>
      <c r="L41" s="25">
        <f t="shared" si="0"/>
        <v>9</v>
      </c>
      <c r="M41" s="25">
        <v>52</v>
      </c>
      <c r="N41" s="26"/>
    </row>
    <row r="42" spans="1:14" s="32" customFormat="1" ht="15" customHeight="1">
      <c r="A42" s="33">
        <v>4</v>
      </c>
      <c r="B42" s="35" t="s">
        <v>70</v>
      </c>
      <c r="C42" s="25">
        <v>50</v>
      </c>
      <c r="D42" s="25"/>
      <c r="E42" s="25">
        <f>C42-F42</f>
        <v>5</v>
      </c>
      <c r="F42" s="25">
        <v>45</v>
      </c>
      <c r="G42" s="26">
        <v>1</v>
      </c>
      <c r="H42" s="33">
        <v>14</v>
      </c>
      <c r="I42" s="31" t="s">
        <v>84</v>
      </c>
      <c r="J42" s="25">
        <v>57</v>
      </c>
      <c r="K42" s="25">
        <v>53</v>
      </c>
      <c r="L42" s="25">
        <f t="shared" si="0"/>
        <v>9</v>
      </c>
      <c r="M42" s="25">
        <v>48</v>
      </c>
      <c r="N42" s="26"/>
    </row>
    <row r="43" spans="1:14" s="32" customFormat="1" ht="15" customHeight="1">
      <c r="A43" s="33">
        <v>5</v>
      </c>
      <c r="B43" s="35" t="s">
        <v>71</v>
      </c>
      <c r="C43" s="25">
        <v>49</v>
      </c>
      <c r="D43" s="25"/>
      <c r="E43" s="25">
        <f t="shared" ref="E43:E48" si="1">C43-F43</f>
        <v>7</v>
      </c>
      <c r="F43" s="25">
        <v>42</v>
      </c>
      <c r="G43" s="26">
        <v>1</v>
      </c>
      <c r="H43" s="34">
        <v>15</v>
      </c>
      <c r="I43" s="31" t="s">
        <v>79</v>
      </c>
      <c r="J43" s="25">
        <v>40</v>
      </c>
      <c r="K43" s="25">
        <v>6</v>
      </c>
      <c r="L43" s="25">
        <f t="shared" si="0"/>
        <v>14</v>
      </c>
      <c r="M43" s="25">
        <v>26</v>
      </c>
      <c r="N43" s="26"/>
    </row>
    <row r="44" spans="1:14" s="32" customFormat="1" ht="15" customHeight="1">
      <c r="A44" s="33">
        <v>6</v>
      </c>
      <c r="B44" s="35" t="s">
        <v>72</v>
      </c>
      <c r="C44" s="25">
        <v>56</v>
      </c>
      <c r="D44" s="25">
        <v>1</v>
      </c>
      <c r="E44" s="25">
        <f t="shared" si="1"/>
        <v>11</v>
      </c>
      <c r="F44" s="25">
        <v>45</v>
      </c>
      <c r="G44" s="26"/>
      <c r="H44" s="33">
        <v>16</v>
      </c>
      <c r="I44" s="31" t="s">
        <v>80</v>
      </c>
      <c r="J44" s="25">
        <v>33</v>
      </c>
      <c r="K44" s="25">
        <v>2</v>
      </c>
      <c r="L44" s="25">
        <f t="shared" si="0"/>
        <v>4</v>
      </c>
      <c r="M44" s="25">
        <v>29</v>
      </c>
      <c r="N44" s="26"/>
    </row>
    <row r="45" spans="1:14" s="32" customFormat="1" ht="15" customHeight="1">
      <c r="A45" s="33">
        <v>7</v>
      </c>
      <c r="B45" s="35" t="s">
        <v>74</v>
      </c>
      <c r="C45" s="25">
        <v>57</v>
      </c>
      <c r="D45" s="25"/>
      <c r="E45" s="25">
        <f t="shared" si="1"/>
        <v>3</v>
      </c>
      <c r="F45" s="25">
        <v>54</v>
      </c>
      <c r="G45" s="26">
        <v>1</v>
      </c>
      <c r="H45" s="34">
        <v>17</v>
      </c>
      <c r="I45" s="31" t="s">
        <v>81</v>
      </c>
      <c r="J45" s="25">
        <v>40</v>
      </c>
      <c r="K45" s="25">
        <v>5</v>
      </c>
      <c r="L45" s="25">
        <f>J45-M45</f>
        <v>13</v>
      </c>
      <c r="M45" s="25">
        <v>27</v>
      </c>
      <c r="N45" s="26">
        <v>3</v>
      </c>
    </row>
    <row r="46" spans="1:14" s="32" customFormat="1" ht="15" customHeight="1">
      <c r="A46" s="33">
        <v>8</v>
      </c>
      <c r="B46" s="35" t="s">
        <v>75</v>
      </c>
      <c r="C46" s="25">
        <v>57</v>
      </c>
      <c r="D46" s="25"/>
      <c r="E46" s="25">
        <f t="shared" si="1"/>
        <v>8</v>
      </c>
      <c r="F46" s="25">
        <v>49</v>
      </c>
      <c r="G46" s="26">
        <v>2</v>
      </c>
      <c r="H46" s="33">
        <v>18</v>
      </c>
      <c r="I46" s="31" t="s">
        <v>82</v>
      </c>
      <c r="J46" s="25">
        <v>38</v>
      </c>
      <c r="K46" s="25">
        <v>3</v>
      </c>
      <c r="L46" s="25">
        <f>J46-M46</f>
        <v>10</v>
      </c>
      <c r="M46" s="25">
        <v>28</v>
      </c>
      <c r="N46" s="26"/>
    </row>
    <row r="47" spans="1:14" s="32" customFormat="1" ht="15" customHeight="1">
      <c r="A47" s="33">
        <v>9</v>
      </c>
      <c r="B47" s="35" t="s">
        <v>76</v>
      </c>
      <c r="C47" s="25">
        <v>58</v>
      </c>
      <c r="D47" s="25"/>
      <c r="E47" s="25">
        <f t="shared" si="1"/>
        <v>7</v>
      </c>
      <c r="F47" s="25">
        <v>51</v>
      </c>
      <c r="G47" s="26">
        <v>3</v>
      </c>
      <c r="H47" s="34"/>
      <c r="I47" s="31"/>
      <c r="J47" s="25"/>
      <c r="K47" s="25"/>
      <c r="L47" s="25"/>
      <c r="M47" s="25"/>
      <c r="N47" s="26"/>
    </row>
    <row r="48" spans="1:14" s="32" customFormat="1" ht="15.95" customHeight="1" thickBot="1">
      <c r="A48" s="61">
        <v>10</v>
      </c>
      <c r="B48" s="37" t="s">
        <v>77</v>
      </c>
      <c r="C48" s="62">
        <v>56</v>
      </c>
      <c r="D48" s="62"/>
      <c r="E48" s="62">
        <f t="shared" si="1"/>
        <v>8</v>
      </c>
      <c r="F48" s="62">
        <v>48</v>
      </c>
      <c r="G48" s="63">
        <v>1</v>
      </c>
      <c r="H48" s="209" t="s">
        <v>18</v>
      </c>
      <c r="I48" s="196"/>
      <c r="J48" s="28">
        <f>SUM(C39:C48,J39:J47)</f>
        <v>948</v>
      </c>
      <c r="K48" s="28">
        <f>SUM(D39:D48,K39:K47)</f>
        <v>72</v>
      </c>
      <c r="L48" s="28">
        <f>SUM(E39:E48,L39:L47)</f>
        <v>158</v>
      </c>
      <c r="M48" s="28">
        <f>SUM(F39:F48,M39:M47)</f>
        <v>790</v>
      </c>
      <c r="N48" s="27">
        <f>SUM(G39:G48,N39:N47)</f>
        <v>15</v>
      </c>
    </row>
    <row r="49" spans="1:14" s="14" customFormat="1" ht="18" customHeight="1" thickBot="1">
      <c r="A49" s="190" t="s">
        <v>125</v>
      </c>
      <c r="B49" s="191"/>
      <c r="C49" s="191"/>
      <c r="D49" s="191"/>
      <c r="E49" s="191"/>
      <c r="F49" s="191"/>
      <c r="G49" s="191"/>
      <c r="H49" s="191"/>
      <c r="I49" s="191"/>
      <c r="J49" s="191"/>
      <c r="K49" s="191"/>
      <c r="L49" s="191"/>
      <c r="M49" s="191"/>
      <c r="N49" s="192"/>
    </row>
    <row r="50" spans="1:14" s="41" customFormat="1" ht="18" customHeight="1">
      <c r="A50" s="210" t="s">
        <v>19</v>
      </c>
      <c r="B50" s="204"/>
      <c r="C50" s="67" t="s">
        <v>0</v>
      </c>
      <c r="D50" s="67" t="s">
        <v>20</v>
      </c>
      <c r="E50" s="67" t="s">
        <v>1</v>
      </c>
      <c r="F50" s="67" t="s">
        <v>2</v>
      </c>
      <c r="G50" s="68" t="s">
        <v>25</v>
      </c>
      <c r="H50" s="210" t="s">
        <v>19</v>
      </c>
      <c r="I50" s="204"/>
      <c r="J50" s="67" t="s">
        <v>0</v>
      </c>
      <c r="K50" s="67" t="s">
        <v>20</v>
      </c>
      <c r="L50" s="67" t="s">
        <v>1</v>
      </c>
      <c r="M50" s="67" t="s">
        <v>2</v>
      </c>
      <c r="N50" s="68" t="s">
        <v>25</v>
      </c>
    </row>
    <row r="51" spans="1:14" s="32" customFormat="1" ht="15" customHeight="1">
      <c r="A51" s="33">
        <v>1</v>
      </c>
      <c r="B51" s="35" t="s">
        <v>97</v>
      </c>
      <c r="C51" s="25">
        <v>51</v>
      </c>
      <c r="D51" s="25"/>
      <c r="E51" s="25">
        <f t="shared" ref="E51:E59" si="2">C51-F51</f>
        <v>7</v>
      </c>
      <c r="F51" s="25">
        <v>44</v>
      </c>
      <c r="G51" s="26">
        <v>1</v>
      </c>
      <c r="H51" s="34">
        <v>10</v>
      </c>
      <c r="I51" s="35" t="s">
        <v>107</v>
      </c>
      <c r="J51" s="25">
        <v>56</v>
      </c>
      <c r="K51" s="25"/>
      <c r="L51" s="25">
        <f t="shared" ref="L51:L58" si="3">J51-M51</f>
        <v>5</v>
      </c>
      <c r="M51" s="25">
        <v>51</v>
      </c>
      <c r="N51" s="26">
        <v>1</v>
      </c>
    </row>
    <row r="52" spans="1:14" s="32" customFormat="1" ht="15" customHeight="1">
      <c r="A52" s="33">
        <v>2</v>
      </c>
      <c r="B52" s="35" t="s">
        <v>98</v>
      </c>
      <c r="C52" s="25">
        <v>55</v>
      </c>
      <c r="D52" s="25"/>
      <c r="E52" s="25">
        <f t="shared" si="2"/>
        <v>5</v>
      </c>
      <c r="F52" s="25">
        <v>50</v>
      </c>
      <c r="G52" s="26"/>
      <c r="H52" s="54">
        <v>11</v>
      </c>
      <c r="I52" s="35" t="s">
        <v>108</v>
      </c>
      <c r="J52" s="25">
        <v>56</v>
      </c>
      <c r="K52" s="25"/>
      <c r="L52" s="25">
        <f t="shared" si="3"/>
        <v>10</v>
      </c>
      <c r="M52" s="25">
        <v>46</v>
      </c>
      <c r="N52" s="26">
        <v>2</v>
      </c>
    </row>
    <row r="53" spans="1:14" s="32" customFormat="1" ht="15" customHeight="1">
      <c r="A53" s="33">
        <v>3</v>
      </c>
      <c r="B53" s="35" t="s">
        <v>99</v>
      </c>
      <c r="C53" s="25">
        <v>51</v>
      </c>
      <c r="D53" s="25"/>
      <c r="E53" s="25">
        <f t="shared" si="2"/>
        <v>11</v>
      </c>
      <c r="F53" s="25">
        <v>40</v>
      </c>
      <c r="G53" s="26"/>
      <c r="H53" s="34">
        <v>12</v>
      </c>
      <c r="I53" s="35" t="s">
        <v>109</v>
      </c>
      <c r="J53" s="25">
        <v>57</v>
      </c>
      <c r="K53" s="25"/>
      <c r="L53" s="25">
        <f t="shared" si="3"/>
        <v>15</v>
      </c>
      <c r="M53" s="25">
        <v>42</v>
      </c>
      <c r="N53" s="26"/>
    </row>
    <row r="54" spans="1:14" s="32" customFormat="1" ht="15" customHeight="1">
      <c r="A54" s="33">
        <v>4</v>
      </c>
      <c r="B54" s="35" t="s">
        <v>100</v>
      </c>
      <c r="C54" s="25">
        <v>49</v>
      </c>
      <c r="D54" s="25"/>
      <c r="E54" s="25">
        <f t="shared" si="2"/>
        <v>3</v>
      </c>
      <c r="F54" s="25">
        <v>46</v>
      </c>
      <c r="G54" s="26">
        <v>1</v>
      </c>
      <c r="H54" s="54">
        <v>13</v>
      </c>
      <c r="I54" s="35" t="s">
        <v>110</v>
      </c>
      <c r="J54" s="25">
        <v>58</v>
      </c>
      <c r="K54" s="25"/>
      <c r="L54" s="25">
        <f t="shared" si="3"/>
        <v>10</v>
      </c>
      <c r="M54" s="25">
        <v>48</v>
      </c>
      <c r="N54" s="26">
        <v>5</v>
      </c>
    </row>
    <row r="55" spans="1:14" s="32" customFormat="1" ht="15" customHeight="1">
      <c r="A55" s="33">
        <v>5</v>
      </c>
      <c r="B55" s="35" t="s">
        <v>101</v>
      </c>
      <c r="C55" s="25">
        <v>39</v>
      </c>
      <c r="D55" s="25"/>
      <c r="E55" s="25">
        <f t="shared" si="2"/>
        <v>10</v>
      </c>
      <c r="F55" s="25">
        <v>29</v>
      </c>
      <c r="G55" s="26"/>
      <c r="H55" s="34">
        <v>14</v>
      </c>
      <c r="I55" s="31" t="s">
        <v>111</v>
      </c>
      <c r="J55" s="25">
        <v>39</v>
      </c>
      <c r="K55" s="25">
        <v>37</v>
      </c>
      <c r="L55" s="25">
        <f t="shared" si="3"/>
        <v>4</v>
      </c>
      <c r="M55" s="25">
        <v>35</v>
      </c>
      <c r="N55" s="26">
        <v>1</v>
      </c>
    </row>
    <row r="56" spans="1:14" s="32" customFormat="1" ht="15" customHeight="1">
      <c r="A56" s="33">
        <v>6</v>
      </c>
      <c r="B56" s="35" t="s">
        <v>102</v>
      </c>
      <c r="C56" s="25">
        <v>65</v>
      </c>
      <c r="D56" s="25">
        <v>2</v>
      </c>
      <c r="E56" s="25">
        <f t="shared" si="2"/>
        <v>15</v>
      </c>
      <c r="F56" s="25">
        <v>50</v>
      </c>
      <c r="G56" s="26">
        <v>6</v>
      </c>
      <c r="H56" s="33">
        <v>15</v>
      </c>
      <c r="I56" s="31" t="s">
        <v>112</v>
      </c>
      <c r="J56" s="25">
        <v>39</v>
      </c>
      <c r="K56" s="25"/>
      <c r="L56" s="25">
        <f t="shared" si="3"/>
        <v>13</v>
      </c>
      <c r="M56" s="25">
        <v>26</v>
      </c>
      <c r="N56" s="26">
        <v>1</v>
      </c>
    </row>
    <row r="57" spans="1:14" s="32" customFormat="1" ht="15" customHeight="1">
      <c r="A57" s="33">
        <v>7</v>
      </c>
      <c r="B57" s="35" t="s">
        <v>103</v>
      </c>
      <c r="C57" s="25">
        <v>63</v>
      </c>
      <c r="D57" s="25"/>
      <c r="E57" s="25">
        <f t="shared" si="2"/>
        <v>9</v>
      </c>
      <c r="F57" s="25">
        <v>54</v>
      </c>
      <c r="G57" s="26">
        <v>3</v>
      </c>
      <c r="H57" s="54">
        <v>16</v>
      </c>
      <c r="I57" s="31" t="s">
        <v>113</v>
      </c>
      <c r="J57" s="25">
        <v>39</v>
      </c>
      <c r="K57" s="25">
        <v>3</v>
      </c>
      <c r="L57" s="25">
        <f t="shared" si="3"/>
        <v>16</v>
      </c>
      <c r="M57" s="25">
        <v>23</v>
      </c>
      <c r="N57" s="26">
        <v>3</v>
      </c>
    </row>
    <row r="58" spans="1:14" s="32" customFormat="1" ht="15" customHeight="1">
      <c r="A58" s="33">
        <v>8</v>
      </c>
      <c r="B58" s="35" t="s">
        <v>104</v>
      </c>
      <c r="C58" s="25">
        <v>64</v>
      </c>
      <c r="D58" s="25"/>
      <c r="E58" s="25">
        <f t="shared" si="2"/>
        <v>11</v>
      </c>
      <c r="F58" s="25">
        <v>53</v>
      </c>
      <c r="G58" s="26">
        <v>4</v>
      </c>
      <c r="H58" s="34">
        <v>17</v>
      </c>
      <c r="I58" s="31" t="s">
        <v>114</v>
      </c>
      <c r="J58" s="25">
        <v>30</v>
      </c>
      <c r="K58" s="25">
        <v>1</v>
      </c>
      <c r="L58" s="25">
        <f t="shared" si="3"/>
        <v>14</v>
      </c>
      <c r="M58" s="25">
        <v>16</v>
      </c>
      <c r="N58" s="26"/>
    </row>
    <row r="59" spans="1:14" s="32" customFormat="1" ht="18" customHeight="1" thickBot="1">
      <c r="A59" s="61">
        <v>9</v>
      </c>
      <c r="B59" s="37" t="s">
        <v>106</v>
      </c>
      <c r="C59" s="62">
        <v>56</v>
      </c>
      <c r="D59" s="62"/>
      <c r="E59" s="62">
        <f t="shared" si="2"/>
        <v>20</v>
      </c>
      <c r="F59" s="62">
        <v>36</v>
      </c>
      <c r="G59" s="63">
        <v>4</v>
      </c>
      <c r="H59" s="209" t="s">
        <v>18</v>
      </c>
      <c r="I59" s="196"/>
      <c r="J59" s="28">
        <f>SUM(C51:C59,J51:J58)</f>
        <v>867</v>
      </c>
      <c r="K59" s="28">
        <f>SUM(D51:D59,K51:K58)</f>
        <v>43</v>
      </c>
      <c r="L59" s="28">
        <f>SUM(E51:E59,L51:L58)</f>
        <v>178</v>
      </c>
      <c r="M59" s="28">
        <f>SUM(F51:F59,M51:M58)</f>
        <v>689</v>
      </c>
      <c r="N59" s="27">
        <f>SUM(G51:G59,N51:N58)</f>
        <v>32</v>
      </c>
    </row>
    <row r="60" spans="1:14" s="14" customFormat="1" ht="18" customHeight="1" thickBot="1">
      <c r="A60" s="190" t="s">
        <v>299</v>
      </c>
      <c r="B60" s="191"/>
      <c r="C60" s="191"/>
      <c r="D60" s="191"/>
      <c r="E60" s="191"/>
      <c r="F60" s="191"/>
      <c r="G60" s="191"/>
      <c r="H60" s="191"/>
      <c r="I60" s="191"/>
      <c r="J60" s="191"/>
      <c r="K60" s="191"/>
      <c r="L60" s="191"/>
      <c r="M60" s="191"/>
      <c r="N60" s="192"/>
    </row>
    <row r="61" spans="1:14" s="41" customFormat="1" ht="18" customHeight="1">
      <c r="A61" s="210" t="s">
        <v>19</v>
      </c>
      <c r="B61" s="204"/>
      <c r="C61" s="67" t="s">
        <v>0</v>
      </c>
      <c r="D61" s="67" t="s">
        <v>20</v>
      </c>
      <c r="E61" s="67" t="s">
        <v>1</v>
      </c>
      <c r="F61" s="67" t="s">
        <v>2</v>
      </c>
      <c r="G61" s="68" t="s">
        <v>25</v>
      </c>
      <c r="H61" s="210" t="s">
        <v>19</v>
      </c>
      <c r="I61" s="204"/>
      <c r="J61" s="67" t="s">
        <v>0</v>
      </c>
      <c r="K61" s="67" t="s">
        <v>20</v>
      </c>
      <c r="L61" s="67" t="s">
        <v>1</v>
      </c>
      <c r="M61" s="67" t="s">
        <v>2</v>
      </c>
      <c r="N61" s="68" t="s">
        <v>25</v>
      </c>
    </row>
    <row r="62" spans="1:14" s="32" customFormat="1" ht="15" customHeight="1">
      <c r="A62" s="33">
        <v>1</v>
      </c>
      <c r="B62" s="35" t="s">
        <v>158</v>
      </c>
      <c r="C62" s="25">
        <v>58</v>
      </c>
      <c r="D62" s="25">
        <v>1</v>
      </c>
      <c r="E62" s="25">
        <f t="shared" ref="E62:E83" si="4">C62-F62</f>
        <v>58</v>
      </c>
      <c r="F62" s="25"/>
      <c r="G62" s="26"/>
      <c r="H62" s="34">
        <v>23</v>
      </c>
      <c r="I62" s="35" t="s">
        <v>176</v>
      </c>
      <c r="J62" s="25">
        <v>58</v>
      </c>
      <c r="K62" s="25"/>
      <c r="M62" s="25"/>
      <c r="N62" s="26"/>
    </row>
    <row r="63" spans="1:14" s="32" customFormat="1" ht="15" customHeight="1">
      <c r="A63" s="33">
        <v>2</v>
      </c>
      <c r="B63" s="35" t="s">
        <v>159</v>
      </c>
      <c r="C63" s="25">
        <v>58</v>
      </c>
      <c r="D63" s="25"/>
      <c r="E63" s="25">
        <f t="shared" si="4"/>
        <v>58</v>
      </c>
      <c r="F63" s="25"/>
      <c r="G63" s="26"/>
      <c r="H63" s="33">
        <v>24</v>
      </c>
      <c r="I63" s="35" t="s">
        <v>177</v>
      </c>
      <c r="J63" s="25">
        <v>57</v>
      </c>
      <c r="K63" s="25"/>
      <c r="L63" s="25">
        <f t="shared" ref="L63:L68" si="5">J63-M64</f>
        <v>57</v>
      </c>
      <c r="M63" s="25"/>
      <c r="N63" s="26"/>
    </row>
    <row r="64" spans="1:14" s="32" customFormat="1" ht="15" customHeight="1">
      <c r="A64" s="33">
        <v>3</v>
      </c>
      <c r="B64" s="35" t="s">
        <v>160</v>
      </c>
      <c r="C64" s="25">
        <v>58</v>
      </c>
      <c r="D64" s="25"/>
      <c r="E64" s="25">
        <f t="shared" si="4"/>
        <v>58</v>
      </c>
      <c r="F64" s="25"/>
      <c r="G64" s="26"/>
      <c r="H64" s="34">
        <v>25</v>
      </c>
      <c r="I64" s="35" t="s">
        <v>178</v>
      </c>
      <c r="J64" s="25">
        <v>58</v>
      </c>
      <c r="K64" s="25">
        <v>1</v>
      </c>
      <c r="L64" s="25">
        <f t="shared" si="5"/>
        <v>58</v>
      </c>
      <c r="M64" s="25"/>
      <c r="N64" s="26"/>
    </row>
    <row r="65" spans="1:14" s="32" customFormat="1" ht="15" customHeight="1">
      <c r="A65" s="33">
        <v>4</v>
      </c>
      <c r="B65" s="35" t="s">
        <v>161</v>
      </c>
      <c r="C65" s="25">
        <v>58</v>
      </c>
      <c r="D65" s="25"/>
      <c r="E65" s="25">
        <f t="shared" si="4"/>
        <v>58</v>
      </c>
      <c r="F65" s="25"/>
      <c r="G65" s="26"/>
      <c r="H65" s="33">
        <v>26</v>
      </c>
      <c r="I65" s="35" t="s">
        <v>179</v>
      </c>
      <c r="J65" s="25">
        <v>58</v>
      </c>
      <c r="K65" s="25"/>
      <c r="L65" s="25">
        <f t="shared" si="5"/>
        <v>58</v>
      </c>
      <c r="M65" s="25"/>
      <c r="N65" s="26"/>
    </row>
    <row r="66" spans="1:14" s="32" customFormat="1" ht="15" customHeight="1">
      <c r="A66" s="33">
        <v>5</v>
      </c>
      <c r="B66" s="35" t="s">
        <v>162</v>
      </c>
      <c r="C66" s="25">
        <v>58</v>
      </c>
      <c r="D66" s="25"/>
      <c r="E66" s="25">
        <f t="shared" si="4"/>
        <v>58</v>
      </c>
      <c r="F66" s="25"/>
      <c r="G66" s="26"/>
      <c r="H66" s="34">
        <v>27</v>
      </c>
      <c r="I66" s="35" t="s">
        <v>180</v>
      </c>
      <c r="J66" s="25">
        <v>58</v>
      </c>
      <c r="K66" s="25"/>
      <c r="L66" s="25">
        <f t="shared" si="5"/>
        <v>58</v>
      </c>
      <c r="M66" s="25"/>
      <c r="N66" s="26"/>
    </row>
    <row r="67" spans="1:14" s="32" customFormat="1" ht="15" customHeight="1">
      <c r="A67" s="33">
        <v>6</v>
      </c>
      <c r="B67" s="35" t="s">
        <v>163</v>
      </c>
      <c r="C67" s="25">
        <v>58</v>
      </c>
      <c r="D67" s="25">
        <v>1</v>
      </c>
      <c r="E67" s="25">
        <f t="shared" si="4"/>
        <v>58</v>
      </c>
      <c r="F67" s="25"/>
      <c r="G67" s="26"/>
      <c r="H67" s="33">
        <v>28</v>
      </c>
      <c r="I67" s="35" t="s">
        <v>181</v>
      </c>
      <c r="J67" s="25">
        <v>58</v>
      </c>
      <c r="K67" s="25"/>
      <c r="L67" s="25">
        <f t="shared" si="5"/>
        <v>58</v>
      </c>
      <c r="M67" s="25"/>
      <c r="N67" s="26"/>
    </row>
    <row r="68" spans="1:14" s="32" customFormat="1" ht="15" customHeight="1">
      <c r="A68" s="33">
        <v>7</v>
      </c>
      <c r="B68" s="35" t="s">
        <v>164</v>
      </c>
      <c r="C68" s="25">
        <v>58</v>
      </c>
      <c r="D68" s="25"/>
      <c r="E68" s="25">
        <f t="shared" si="4"/>
        <v>58</v>
      </c>
      <c r="F68" s="25"/>
      <c r="G68" s="26"/>
      <c r="H68" s="34">
        <v>29</v>
      </c>
      <c r="I68" s="35" t="s">
        <v>182</v>
      </c>
      <c r="J68" s="25">
        <v>58</v>
      </c>
      <c r="K68" s="25"/>
      <c r="L68" s="25">
        <f t="shared" si="5"/>
        <v>58</v>
      </c>
      <c r="M68" s="25"/>
      <c r="N68" s="26"/>
    </row>
    <row r="69" spans="1:14" s="32" customFormat="1" ht="15" customHeight="1">
      <c r="A69" s="33">
        <v>8</v>
      </c>
      <c r="B69" s="35" t="s">
        <v>165</v>
      </c>
      <c r="C69" s="25">
        <v>58</v>
      </c>
      <c r="D69" s="25"/>
      <c r="E69" s="25">
        <f t="shared" si="4"/>
        <v>58</v>
      </c>
      <c r="F69" s="25"/>
      <c r="G69" s="26"/>
      <c r="H69" s="33">
        <v>30</v>
      </c>
      <c r="I69" s="35" t="s">
        <v>280</v>
      </c>
      <c r="J69" s="25">
        <v>58</v>
      </c>
      <c r="K69" s="25">
        <v>1</v>
      </c>
      <c r="L69" s="25">
        <f>J69-M71</f>
        <v>58</v>
      </c>
      <c r="M69" s="25"/>
      <c r="N69" s="26"/>
    </row>
    <row r="70" spans="1:14" s="32" customFormat="1" ht="15" customHeight="1">
      <c r="A70" s="33">
        <v>9</v>
      </c>
      <c r="B70" s="35" t="s">
        <v>296</v>
      </c>
      <c r="C70" s="25">
        <v>19</v>
      </c>
      <c r="D70" s="25"/>
      <c r="E70" s="25">
        <f t="shared" si="4"/>
        <v>19</v>
      </c>
      <c r="F70" s="25"/>
      <c r="G70" s="26"/>
      <c r="H70" s="34">
        <v>31</v>
      </c>
      <c r="I70" s="35" t="s">
        <v>297</v>
      </c>
      <c r="J70" s="25">
        <v>12</v>
      </c>
      <c r="K70" s="25"/>
      <c r="L70" s="25">
        <f>J70-M72</f>
        <v>12</v>
      </c>
      <c r="M70" s="25"/>
      <c r="N70" s="26"/>
    </row>
    <row r="71" spans="1:14" s="32" customFormat="1" ht="15" customHeight="1">
      <c r="A71" s="33">
        <v>10</v>
      </c>
      <c r="B71" s="35" t="s">
        <v>166</v>
      </c>
      <c r="C71" s="25">
        <v>58</v>
      </c>
      <c r="D71" s="25"/>
      <c r="E71" s="25">
        <f t="shared" si="4"/>
        <v>58</v>
      </c>
      <c r="F71" s="25"/>
      <c r="G71" s="26"/>
      <c r="H71" s="33">
        <v>32</v>
      </c>
      <c r="I71" s="35" t="s">
        <v>183</v>
      </c>
      <c r="J71" s="25">
        <v>58</v>
      </c>
      <c r="K71" s="25">
        <v>45</v>
      </c>
      <c r="L71" s="25">
        <f t="shared" ref="L71:L81" si="6">J71-M72</f>
        <v>58</v>
      </c>
      <c r="M71" s="25"/>
      <c r="N71" s="26"/>
    </row>
    <row r="72" spans="1:14" s="32" customFormat="1" ht="15" customHeight="1">
      <c r="A72" s="33">
        <v>11</v>
      </c>
      <c r="B72" s="35" t="s">
        <v>167</v>
      </c>
      <c r="C72" s="25">
        <v>58</v>
      </c>
      <c r="D72" s="25"/>
      <c r="E72" s="25">
        <f t="shared" si="4"/>
        <v>58</v>
      </c>
      <c r="F72" s="25"/>
      <c r="G72" s="26"/>
      <c r="H72" s="34">
        <v>33</v>
      </c>
      <c r="I72" s="35" t="s">
        <v>184</v>
      </c>
      <c r="J72" s="25">
        <v>58</v>
      </c>
      <c r="K72" s="25">
        <v>46</v>
      </c>
      <c r="L72" s="25">
        <f t="shared" si="6"/>
        <v>58</v>
      </c>
      <c r="M72" s="25"/>
      <c r="N72" s="26"/>
    </row>
    <row r="73" spans="1:14" s="32" customFormat="1" ht="15" customHeight="1">
      <c r="A73" s="33">
        <v>12</v>
      </c>
      <c r="B73" s="35" t="s">
        <v>168</v>
      </c>
      <c r="C73" s="25">
        <v>48</v>
      </c>
      <c r="D73" s="25"/>
      <c r="E73" s="25">
        <f t="shared" si="4"/>
        <v>48</v>
      </c>
      <c r="F73" s="25"/>
      <c r="G73" s="26"/>
      <c r="H73" s="33">
        <v>34</v>
      </c>
      <c r="I73" s="35" t="s">
        <v>185</v>
      </c>
      <c r="J73" s="25">
        <v>50</v>
      </c>
      <c r="K73" s="25">
        <v>47</v>
      </c>
      <c r="L73" s="25">
        <f t="shared" si="6"/>
        <v>50</v>
      </c>
      <c r="M73" s="25"/>
      <c r="N73" s="26"/>
    </row>
    <row r="74" spans="1:14" s="32" customFormat="1" ht="15" customHeight="1">
      <c r="A74" s="33">
        <v>13</v>
      </c>
      <c r="B74" s="35" t="s">
        <v>169</v>
      </c>
      <c r="C74" s="25">
        <v>0</v>
      </c>
      <c r="D74" s="25"/>
      <c r="E74" s="25">
        <f t="shared" si="4"/>
        <v>0</v>
      </c>
      <c r="F74" s="25"/>
      <c r="G74" s="26"/>
      <c r="H74" s="34">
        <v>35</v>
      </c>
      <c r="I74" s="31" t="s">
        <v>186</v>
      </c>
      <c r="J74" s="25">
        <v>58</v>
      </c>
      <c r="K74" s="25">
        <v>1</v>
      </c>
      <c r="L74" s="25">
        <f t="shared" si="6"/>
        <v>58</v>
      </c>
      <c r="M74" s="25"/>
      <c r="N74" s="26"/>
    </row>
    <row r="75" spans="1:14" s="32" customFormat="1" ht="15" customHeight="1">
      <c r="A75" s="33">
        <v>14</v>
      </c>
      <c r="B75" s="35" t="s">
        <v>170</v>
      </c>
      <c r="C75" s="25">
        <v>58</v>
      </c>
      <c r="D75" s="25"/>
      <c r="E75" s="25">
        <f t="shared" si="4"/>
        <v>58</v>
      </c>
      <c r="F75" s="25"/>
      <c r="G75" s="26"/>
      <c r="H75" s="33">
        <v>36</v>
      </c>
      <c r="I75" s="31" t="s">
        <v>187</v>
      </c>
      <c r="J75" s="25">
        <v>58</v>
      </c>
      <c r="K75" s="25">
        <v>1</v>
      </c>
      <c r="L75" s="25">
        <f t="shared" si="6"/>
        <v>58</v>
      </c>
      <c r="M75" s="25"/>
      <c r="N75" s="26"/>
    </row>
    <row r="76" spans="1:14" s="32" customFormat="1" ht="15" customHeight="1">
      <c r="A76" s="33">
        <v>15</v>
      </c>
      <c r="B76" s="35" t="s">
        <v>171</v>
      </c>
      <c r="C76" s="25">
        <v>58</v>
      </c>
      <c r="D76" s="25"/>
      <c r="E76" s="25">
        <f t="shared" si="4"/>
        <v>58</v>
      </c>
      <c r="F76" s="25"/>
      <c r="G76" s="26"/>
      <c r="H76" s="34">
        <v>37</v>
      </c>
      <c r="I76" s="31" t="s">
        <v>188</v>
      </c>
      <c r="J76" s="25">
        <v>58</v>
      </c>
      <c r="K76" s="25">
        <v>4</v>
      </c>
      <c r="L76" s="25">
        <f t="shared" si="6"/>
        <v>58</v>
      </c>
      <c r="M76" s="25"/>
      <c r="N76" s="26"/>
    </row>
    <row r="77" spans="1:14" s="32" customFormat="1" ht="15" customHeight="1">
      <c r="A77" s="33">
        <v>16</v>
      </c>
      <c r="B77" s="35" t="s">
        <v>172</v>
      </c>
      <c r="C77" s="25">
        <v>57</v>
      </c>
      <c r="D77" s="25"/>
      <c r="E77" s="25">
        <f t="shared" si="4"/>
        <v>57</v>
      </c>
      <c r="F77" s="25"/>
      <c r="G77" s="26"/>
      <c r="H77" s="33">
        <v>38</v>
      </c>
      <c r="I77" s="31" t="s">
        <v>189</v>
      </c>
      <c r="J77" s="25">
        <v>58</v>
      </c>
      <c r="K77" s="25">
        <v>4</v>
      </c>
      <c r="L77" s="25">
        <f t="shared" si="6"/>
        <v>58</v>
      </c>
      <c r="M77" s="25"/>
      <c r="N77" s="26"/>
    </row>
    <row r="78" spans="1:14" s="32" customFormat="1" ht="15" customHeight="1">
      <c r="A78" s="33">
        <v>17</v>
      </c>
      <c r="B78" s="35" t="s">
        <v>173</v>
      </c>
      <c r="C78" s="25">
        <v>58</v>
      </c>
      <c r="D78" s="25"/>
      <c r="E78" s="25">
        <f t="shared" si="4"/>
        <v>58</v>
      </c>
      <c r="F78" s="25"/>
      <c r="G78" s="26"/>
      <c r="H78" s="34">
        <v>39</v>
      </c>
      <c r="I78" s="31" t="s">
        <v>190</v>
      </c>
      <c r="J78" s="25">
        <v>58</v>
      </c>
      <c r="K78" s="25">
        <v>3</v>
      </c>
      <c r="L78" s="25">
        <f t="shared" si="6"/>
        <v>58</v>
      </c>
      <c r="M78" s="25"/>
      <c r="N78" s="26"/>
    </row>
    <row r="79" spans="1:14" s="32" customFormat="1" ht="15" customHeight="1">
      <c r="A79" s="33">
        <v>18</v>
      </c>
      <c r="B79" s="35" t="s">
        <v>174</v>
      </c>
      <c r="C79" s="25">
        <v>57</v>
      </c>
      <c r="D79" s="25"/>
      <c r="E79" s="25">
        <f t="shared" si="4"/>
        <v>57</v>
      </c>
      <c r="F79" s="25"/>
      <c r="G79" s="26"/>
      <c r="H79" s="33">
        <v>40</v>
      </c>
      <c r="I79" s="31" t="s">
        <v>286</v>
      </c>
      <c r="J79" s="25">
        <v>58</v>
      </c>
      <c r="K79" s="25">
        <v>5</v>
      </c>
      <c r="L79" s="25">
        <f t="shared" si="6"/>
        <v>58</v>
      </c>
      <c r="M79" s="25"/>
      <c r="N79" s="26"/>
    </row>
    <row r="80" spans="1:14" s="32" customFormat="1" ht="15" customHeight="1">
      <c r="A80" s="33">
        <v>19</v>
      </c>
      <c r="B80" s="35" t="s">
        <v>175</v>
      </c>
      <c r="C80" s="129">
        <v>58</v>
      </c>
      <c r="D80" s="129"/>
      <c r="E80" s="25">
        <f t="shared" si="4"/>
        <v>58</v>
      </c>
      <c r="F80" s="129"/>
      <c r="G80" s="130"/>
      <c r="H80" s="34">
        <v>41</v>
      </c>
      <c r="I80" s="31" t="s">
        <v>295</v>
      </c>
      <c r="J80" s="25">
        <v>13</v>
      </c>
      <c r="K80" s="25">
        <v>1</v>
      </c>
      <c r="L80" s="25">
        <f t="shared" si="6"/>
        <v>13</v>
      </c>
      <c r="M80" s="25"/>
      <c r="N80" s="130"/>
    </row>
    <row r="81" spans="1:14" s="32" customFormat="1" ht="15" customHeight="1">
      <c r="A81" s="33">
        <v>20</v>
      </c>
      <c r="B81" s="35" t="s">
        <v>283</v>
      </c>
      <c r="C81" s="129">
        <v>58</v>
      </c>
      <c r="D81" s="129"/>
      <c r="E81" s="25">
        <f t="shared" si="4"/>
        <v>58</v>
      </c>
      <c r="F81" s="129"/>
      <c r="G81" s="130"/>
      <c r="H81" s="33">
        <v>42</v>
      </c>
      <c r="I81" s="31" t="s">
        <v>191</v>
      </c>
      <c r="J81" s="129">
        <v>0</v>
      </c>
      <c r="K81" s="129"/>
      <c r="L81" s="25">
        <f t="shared" si="6"/>
        <v>0</v>
      </c>
      <c r="M81" s="129"/>
      <c r="N81" s="130"/>
    </row>
    <row r="82" spans="1:14" s="32" customFormat="1" ht="15" customHeight="1">
      <c r="A82" s="33">
        <v>21</v>
      </c>
      <c r="B82" s="35" t="s">
        <v>284</v>
      </c>
      <c r="C82" s="129">
        <v>58</v>
      </c>
      <c r="D82" s="129"/>
      <c r="E82" s="25">
        <f t="shared" si="4"/>
        <v>58</v>
      </c>
      <c r="F82" s="129"/>
      <c r="G82" s="130"/>
      <c r="H82" s="127"/>
      <c r="I82" s="31"/>
      <c r="J82" s="129"/>
      <c r="K82" s="129"/>
      <c r="L82" s="129">
        <f>J82-M82</f>
        <v>0</v>
      </c>
      <c r="M82" s="129"/>
      <c r="N82" s="130"/>
    </row>
    <row r="83" spans="1:14" s="32" customFormat="1" ht="18" customHeight="1" thickBot="1">
      <c r="A83" s="61">
        <v>22</v>
      </c>
      <c r="B83" s="37" t="s">
        <v>285</v>
      </c>
      <c r="C83" s="62">
        <v>44</v>
      </c>
      <c r="D83" s="62">
        <v>1</v>
      </c>
      <c r="E83" s="25">
        <f t="shared" si="4"/>
        <v>44</v>
      </c>
      <c r="F83" s="62"/>
      <c r="G83" s="63"/>
      <c r="H83" s="209" t="s">
        <v>18</v>
      </c>
      <c r="I83" s="196"/>
      <c r="J83" s="28">
        <f>SUM(C62:C83,J62:J82)</f>
        <v>2155</v>
      </c>
      <c r="K83" s="28">
        <f>SUM(D62:D83,K62:K82)</f>
        <v>162</v>
      </c>
      <c r="L83" s="28">
        <f>SUM(E62:E83,L62:L82)</f>
        <v>2097</v>
      </c>
      <c r="M83" s="28">
        <f>SUM(F62:F83,M62:M82)</f>
        <v>0</v>
      </c>
      <c r="N83" s="28">
        <f>SUM(G62:G83,N62:N82)</f>
        <v>0</v>
      </c>
    </row>
    <row r="84" spans="1:14" s="14" customFormat="1" ht="20.100000000000001" customHeight="1" thickBot="1">
      <c r="A84" s="190" t="s">
        <v>300</v>
      </c>
      <c r="B84" s="191"/>
      <c r="C84" s="191"/>
      <c r="D84" s="191"/>
      <c r="E84" s="191"/>
      <c r="F84" s="191"/>
      <c r="G84" s="191"/>
      <c r="H84" s="191"/>
      <c r="I84" s="191"/>
      <c r="J84" s="191"/>
      <c r="K84" s="191"/>
      <c r="L84" s="191"/>
      <c r="M84" s="191"/>
      <c r="N84" s="192"/>
    </row>
    <row r="85" spans="1:14" s="41" customFormat="1" ht="18" customHeight="1">
      <c r="A85" s="210" t="s">
        <v>19</v>
      </c>
      <c r="B85" s="204"/>
      <c r="C85" s="67" t="s">
        <v>0</v>
      </c>
      <c r="D85" s="67" t="s">
        <v>20</v>
      </c>
      <c r="E85" s="67" t="s">
        <v>1</v>
      </c>
      <c r="F85" s="67" t="s">
        <v>2</v>
      </c>
      <c r="G85" s="68" t="s">
        <v>25</v>
      </c>
      <c r="H85" s="210" t="s">
        <v>19</v>
      </c>
      <c r="I85" s="204"/>
      <c r="J85" s="67" t="s">
        <v>0</v>
      </c>
      <c r="K85" s="67" t="s">
        <v>20</v>
      </c>
      <c r="L85" s="67" t="s">
        <v>1</v>
      </c>
      <c r="M85" s="67" t="s">
        <v>2</v>
      </c>
      <c r="N85" s="68" t="s">
        <v>25</v>
      </c>
    </row>
    <row r="86" spans="1:14" s="32" customFormat="1" ht="15.6" customHeight="1">
      <c r="A86" s="33">
        <v>1</v>
      </c>
      <c r="B86" s="35" t="s">
        <v>281</v>
      </c>
      <c r="C86" s="25">
        <v>8</v>
      </c>
      <c r="D86" s="25"/>
      <c r="E86" s="25">
        <f t="shared" ref="E86:E96" si="7">C86-F86</f>
        <v>8</v>
      </c>
      <c r="F86" s="25"/>
      <c r="G86" s="26"/>
      <c r="H86" s="33">
        <v>12</v>
      </c>
      <c r="I86" s="35" t="s">
        <v>201</v>
      </c>
      <c r="J86" s="25">
        <v>49</v>
      </c>
      <c r="K86" s="25">
        <v>1</v>
      </c>
      <c r="L86" s="25">
        <f t="shared" ref="L86:L95" si="8">J86-M86</f>
        <v>49</v>
      </c>
      <c r="M86" s="25"/>
      <c r="N86" s="26"/>
    </row>
    <row r="87" spans="1:14" s="32" customFormat="1" ht="15.6" customHeight="1">
      <c r="A87" s="33">
        <v>2</v>
      </c>
      <c r="B87" s="35" t="s">
        <v>282</v>
      </c>
      <c r="C87" s="25">
        <v>0</v>
      </c>
      <c r="D87" s="25"/>
      <c r="E87" s="25">
        <f t="shared" si="7"/>
        <v>0</v>
      </c>
      <c r="F87" s="25"/>
      <c r="G87" s="26"/>
      <c r="H87" s="33">
        <v>13</v>
      </c>
      <c r="I87" s="35" t="s">
        <v>202</v>
      </c>
      <c r="J87" s="25">
        <v>6</v>
      </c>
      <c r="K87" s="25">
        <v>3</v>
      </c>
      <c r="L87" s="25">
        <f t="shared" si="8"/>
        <v>6</v>
      </c>
      <c r="M87" s="25"/>
      <c r="N87" s="26"/>
    </row>
    <row r="88" spans="1:14" s="32" customFormat="1" ht="15.6" customHeight="1">
      <c r="A88" s="33">
        <v>3</v>
      </c>
      <c r="B88" s="35" t="s">
        <v>192</v>
      </c>
      <c r="C88" s="25">
        <v>9</v>
      </c>
      <c r="D88" s="25"/>
      <c r="E88" s="25">
        <f t="shared" si="7"/>
        <v>9</v>
      </c>
      <c r="F88" s="25"/>
      <c r="G88" s="26"/>
      <c r="H88" s="33">
        <v>14</v>
      </c>
      <c r="I88" s="35" t="s">
        <v>203</v>
      </c>
      <c r="J88" s="25">
        <v>0</v>
      </c>
      <c r="K88" s="25"/>
      <c r="L88" s="25">
        <f t="shared" si="8"/>
        <v>0</v>
      </c>
      <c r="M88" s="25"/>
      <c r="N88" s="26"/>
    </row>
    <row r="89" spans="1:14" s="32" customFormat="1" ht="15.6" customHeight="1">
      <c r="A89" s="33">
        <v>4</v>
      </c>
      <c r="B89" s="35" t="s">
        <v>193</v>
      </c>
      <c r="C89" s="25">
        <v>0</v>
      </c>
      <c r="D89" s="25"/>
      <c r="E89" s="25">
        <f t="shared" si="7"/>
        <v>0</v>
      </c>
      <c r="F89" s="25"/>
      <c r="G89" s="26"/>
      <c r="H89" s="33">
        <v>15</v>
      </c>
      <c r="I89" s="31" t="s">
        <v>204</v>
      </c>
      <c r="J89" s="25">
        <v>0</v>
      </c>
      <c r="K89" s="25"/>
      <c r="L89" s="25">
        <f t="shared" si="8"/>
        <v>0</v>
      </c>
      <c r="M89" s="25"/>
      <c r="N89" s="26"/>
    </row>
    <row r="90" spans="1:14" s="32" customFormat="1" ht="15.6" customHeight="1">
      <c r="A90" s="33">
        <v>5</v>
      </c>
      <c r="B90" s="35" t="s">
        <v>194</v>
      </c>
      <c r="C90" s="25">
        <v>1</v>
      </c>
      <c r="D90" s="25"/>
      <c r="E90" s="25">
        <f t="shared" si="7"/>
        <v>1</v>
      </c>
      <c r="F90" s="25"/>
      <c r="G90" s="26"/>
      <c r="H90" s="33">
        <v>16</v>
      </c>
      <c r="I90" s="31" t="s">
        <v>205</v>
      </c>
      <c r="J90" s="25">
        <v>13</v>
      </c>
      <c r="K90" s="25">
        <v>1</v>
      </c>
      <c r="L90" s="25">
        <f t="shared" si="8"/>
        <v>13</v>
      </c>
      <c r="M90" s="25"/>
      <c r="N90" s="26"/>
    </row>
    <row r="91" spans="1:14" s="32" customFormat="1" ht="15.6" customHeight="1">
      <c r="A91" s="33">
        <v>6</v>
      </c>
      <c r="B91" s="35" t="s">
        <v>195</v>
      </c>
      <c r="C91" s="25">
        <v>0</v>
      </c>
      <c r="D91" s="25"/>
      <c r="E91" s="25">
        <f t="shared" si="7"/>
        <v>0</v>
      </c>
      <c r="F91" s="25"/>
      <c r="G91" s="26"/>
      <c r="H91" s="33">
        <v>17</v>
      </c>
      <c r="I91" s="31" t="s">
        <v>206</v>
      </c>
      <c r="J91" s="25">
        <v>0</v>
      </c>
      <c r="K91" s="25"/>
      <c r="L91" s="25">
        <f t="shared" si="8"/>
        <v>0</v>
      </c>
      <c r="M91" s="25"/>
      <c r="N91" s="26"/>
    </row>
    <row r="92" spans="1:14" s="32" customFormat="1" ht="15.6" customHeight="1">
      <c r="A92" s="33">
        <v>7</v>
      </c>
      <c r="B92" s="35" t="s">
        <v>196</v>
      </c>
      <c r="C92" s="25">
        <v>15</v>
      </c>
      <c r="D92" s="25"/>
      <c r="E92" s="25">
        <f t="shared" si="7"/>
        <v>15</v>
      </c>
      <c r="F92" s="25"/>
      <c r="G92" s="26"/>
      <c r="H92" s="33">
        <v>18</v>
      </c>
      <c r="I92" s="31" t="s">
        <v>207</v>
      </c>
      <c r="J92" s="25">
        <v>0</v>
      </c>
      <c r="K92" s="25">
        <v>1</v>
      </c>
      <c r="L92" s="25">
        <f t="shared" si="8"/>
        <v>0</v>
      </c>
      <c r="M92" s="25"/>
      <c r="N92" s="26"/>
    </row>
    <row r="93" spans="1:14" s="32" customFormat="1" ht="15.6" customHeight="1">
      <c r="A93" s="33">
        <v>8</v>
      </c>
      <c r="B93" s="35" t="s">
        <v>197</v>
      </c>
      <c r="C93" s="25">
        <v>0</v>
      </c>
      <c r="D93" s="25"/>
      <c r="E93" s="25">
        <f t="shared" si="7"/>
        <v>0</v>
      </c>
      <c r="F93" s="25"/>
      <c r="G93" s="26"/>
      <c r="H93" s="33">
        <v>19</v>
      </c>
      <c r="I93" s="31" t="s">
        <v>208</v>
      </c>
      <c r="J93" s="25">
        <v>7</v>
      </c>
      <c r="K93" s="25">
        <v>5</v>
      </c>
      <c r="L93" s="25">
        <f t="shared" si="8"/>
        <v>7</v>
      </c>
      <c r="M93" s="25"/>
      <c r="N93" s="26"/>
    </row>
    <row r="94" spans="1:14" s="32" customFormat="1" ht="15.6" customHeight="1">
      <c r="A94" s="33">
        <v>9</v>
      </c>
      <c r="B94" s="35" t="s">
        <v>199</v>
      </c>
      <c r="C94" s="25">
        <v>7</v>
      </c>
      <c r="D94" s="25"/>
      <c r="E94" s="25">
        <f t="shared" si="7"/>
        <v>7</v>
      </c>
      <c r="F94" s="25"/>
      <c r="G94" s="26"/>
      <c r="H94" s="33">
        <v>20</v>
      </c>
      <c r="I94" s="31" t="s">
        <v>209</v>
      </c>
      <c r="J94" s="25">
        <v>8</v>
      </c>
      <c r="K94" s="25">
        <v>5</v>
      </c>
      <c r="L94" s="25">
        <f t="shared" si="8"/>
        <v>8</v>
      </c>
      <c r="M94" s="25"/>
      <c r="N94" s="26"/>
    </row>
    <row r="95" spans="1:14" s="32" customFormat="1" ht="15.6" customHeight="1">
      <c r="A95" s="33">
        <v>10</v>
      </c>
      <c r="B95" s="35" t="s">
        <v>200</v>
      </c>
      <c r="C95" s="25">
        <v>0</v>
      </c>
      <c r="D95" s="25"/>
      <c r="E95" s="25">
        <f t="shared" si="7"/>
        <v>0</v>
      </c>
      <c r="F95" s="25"/>
      <c r="G95" s="26"/>
      <c r="H95" s="34">
        <v>21</v>
      </c>
      <c r="I95" s="31" t="s">
        <v>210</v>
      </c>
      <c r="J95" s="25">
        <v>2</v>
      </c>
      <c r="K95" s="25">
        <v>2</v>
      </c>
      <c r="L95" s="25">
        <f t="shared" si="8"/>
        <v>2</v>
      </c>
      <c r="M95" s="25"/>
      <c r="N95" s="26"/>
    </row>
    <row r="96" spans="1:14" s="32" customFormat="1" ht="18" customHeight="1" thickBot="1">
      <c r="A96" s="61">
        <v>11</v>
      </c>
      <c r="B96" s="37" t="s">
        <v>198</v>
      </c>
      <c r="C96" s="62">
        <v>12</v>
      </c>
      <c r="D96" s="62"/>
      <c r="E96" s="25">
        <f t="shared" si="7"/>
        <v>12</v>
      </c>
      <c r="F96" s="62"/>
      <c r="G96" s="63"/>
      <c r="H96" s="209" t="s">
        <v>18</v>
      </c>
      <c r="I96" s="196"/>
      <c r="J96" s="28">
        <f>SUM(C86:C96,J86:J95)</f>
        <v>137</v>
      </c>
      <c r="K96" s="28">
        <f>SUM(D86:D96,K86:K95)</f>
        <v>18</v>
      </c>
      <c r="L96" s="28">
        <f>SUM(E86:E96,L86:L95)</f>
        <v>137</v>
      </c>
      <c r="M96" s="28">
        <f>SUM(F86:F96,M86:M95)</f>
        <v>0</v>
      </c>
      <c r="N96" s="27">
        <f>SUM(G86:G96,N86:N95)</f>
        <v>0</v>
      </c>
    </row>
    <row r="97" spans="1:14" s="14" customFormat="1" ht="20.100000000000001" customHeight="1" thickBot="1">
      <c r="A97" s="190" t="s">
        <v>301</v>
      </c>
      <c r="B97" s="191"/>
      <c r="C97" s="191"/>
      <c r="D97" s="191"/>
      <c r="E97" s="191"/>
      <c r="F97" s="191"/>
      <c r="G97" s="191"/>
      <c r="H97" s="191"/>
      <c r="I97" s="191"/>
      <c r="J97" s="191"/>
      <c r="K97" s="191"/>
      <c r="L97" s="191"/>
      <c r="M97" s="191"/>
      <c r="N97" s="192"/>
    </row>
    <row r="98" spans="1:14" s="41" customFormat="1" ht="18" customHeight="1">
      <c r="A98" s="210" t="s">
        <v>19</v>
      </c>
      <c r="B98" s="204"/>
      <c r="C98" s="67" t="s">
        <v>0</v>
      </c>
      <c r="D98" s="67" t="s">
        <v>20</v>
      </c>
      <c r="E98" s="67" t="s">
        <v>1</v>
      </c>
      <c r="F98" s="67" t="s">
        <v>2</v>
      </c>
      <c r="G98" s="68" t="s">
        <v>25</v>
      </c>
      <c r="H98" s="210" t="s">
        <v>19</v>
      </c>
      <c r="I98" s="204"/>
      <c r="J98" s="67" t="s">
        <v>0</v>
      </c>
      <c r="K98" s="67" t="s">
        <v>20</v>
      </c>
      <c r="L98" s="67" t="s">
        <v>1</v>
      </c>
      <c r="M98" s="67" t="s">
        <v>2</v>
      </c>
      <c r="N98" s="68" t="s">
        <v>25</v>
      </c>
    </row>
    <row r="99" spans="1:14" s="32" customFormat="1" ht="18" customHeight="1">
      <c r="A99" s="33">
        <v>1</v>
      </c>
      <c r="B99" s="35" t="s">
        <v>212</v>
      </c>
      <c r="C99" s="25">
        <v>42</v>
      </c>
      <c r="D99" s="25"/>
      <c r="E99" s="25">
        <f t="shared" ref="E99:E107" si="9">C99-F99</f>
        <v>42</v>
      </c>
      <c r="F99" s="25"/>
      <c r="G99" s="26"/>
      <c r="H99" s="33">
        <v>10</v>
      </c>
      <c r="I99" s="35" t="s">
        <v>219</v>
      </c>
      <c r="J99" s="25">
        <v>18</v>
      </c>
      <c r="K99" s="25">
        <v>12</v>
      </c>
      <c r="L99" s="25">
        <f t="shared" ref="L99:L106" si="10">J99-M99</f>
        <v>18</v>
      </c>
      <c r="M99" s="25"/>
      <c r="N99" s="26"/>
    </row>
    <row r="100" spans="1:14" s="32" customFormat="1" ht="18" customHeight="1">
      <c r="A100" s="33">
        <v>2</v>
      </c>
      <c r="B100" s="35" t="s">
        <v>211</v>
      </c>
      <c r="C100" s="25">
        <v>48</v>
      </c>
      <c r="D100" s="25"/>
      <c r="E100" s="25">
        <f t="shared" si="9"/>
        <v>48</v>
      </c>
      <c r="F100" s="25"/>
      <c r="G100" s="26"/>
      <c r="H100" s="33">
        <v>11</v>
      </c>
      <c r="I100" s="35" t="s">
        <v>220</v>
      </c>
      <c r="J100" s="25">
        <v>56</v>
      </c>
      <c r="K100" s="25">
        <v>6</v>
      </c>
      <c r="L100" s="25">
        <f t="shared" si="10"/>
        <v>56</v>
      </c>
      <c r="M100" s="25"/>
      <c r="N100" s="26"/>
    </row>
    <row r="101" spans="1:14" s="32" customFormat="1" ht="18" customHeight="1">
      <c r="A101" s="33">
        <v>3</v>
      </c>
      <c r="B101" s="35" t="s">
        <v>227</v>
      </c>
      <c r="C101" s="25">
        <v>2</v>
      </c>
      <c r="D101" s="25"/>
      <c r="E101" s="25">
        <f t="shared" si="9"/>
        <v>2</v>
      </c>
      <c r="F101" s="25"/>
      <c r="G101" s="26"/>
      <c r="H101" s="34">
        <v>12</v>
      </c>
      <c r="I101" s="35" t="s">
        <v>221</v>
      </c>
      <c r="J101" s="25">
        <v>58</v>
      </c>
      <c r="K101" s="25">
        <v>5</v>
      </c>
      <c r="L101" s="25">
        <f t="shared" si="10"/>
        <v>58</v>
      </c>
      <c r="M101" s="25"/>
      <c r="N101" s="26"/>
    </row>
    <row r="102" spans="1:14" s="32" customFormat="1" ht="18" customHeight="1">
      <c r="A102" s="33">
        <v>4</v>
      </c>
      <c r="B102" s="35" t="s">
        <v>213</v>
      </c>
      <c r="C102" s="25">
        <v>48</v>
      </c>
      <c r="D102" s="25"/>
      <c r="E102" s="25">
        <f t="shared" si="9"/>
        <v>48</v>
      </c>
      <c r="F102" s="25"/>
      <c r="G102" s="26"/>
      <c r="H102" s="33">
        <v>13</v>
      </c>
      <c r="I102" s="35" t="s">
        <v>222</v>
      </c>
      <c r="J102" s="25">
        <v>10</v>
      </c>
      <c r="K102" s="25">
        <v>1</v>
      </c>
      <c r="L102" s="25">
        <f t="shared" si="10"/>
        <v>10</v>
      </c>
      <c r="M102" s="25"/>
      <c r="N102" s="26"/>
    </row>
    <row r="103" spans="1:14" s="32" customFormat="1" ht="18" customHeight="1">
      <c r="A103" s="33">
        <v>5</v>
      </c>
      <c r="B103" s="35" t="s">
        <v>214</v>
      </c>
      <c r="C103" s="25">
        <v>23</v>
      </c>
      <c r="D103" s="25"/>
      <c r="E103" s="25">
        <f t="shared" si="9"/>
        <v>23</v>
      </c>
      <c r="F103" s="25"/>
      <c r="G103" s="26"/>
      <c r="H103" s="34">
        <v>14</v>
      </c>
      <c r="I103" s="31" t="s">
        <v>223</v>
      </c>
      <c r="J103" s="25">
        <v>5</v>
      </c>
      <c r="K103" s="25">
        <v>1</v>
      </c>
      <c r="L103" s="25">
        <f t="shared" si="10"/>
        <v>5</v>
      </c>
      <c r="M103" s="25"/>
      <c r="N103" s="26"/>
    </row>
    <row r="104" spans="1:14" s="32" customFormat="1" ht="18" customHeight="1">
      <c r="A104" s="33">
        <v>6</v>
      </c>
      <c r="B104" s="35" t="s">
        <v>215</v>
      </c>
      <c r="C104" s="25">
        <v>15</v>
      </c>
      <c r="D104" s="25"/>
      <c r="E104" s="25">
        <f t="shared" si="9"/>
        <v>15</v>
      </c>
      <c r="F104" s="25"/>
      <c r="G104" s="26"/>
      <c r="H104" s="33">
        <v>15</v>
      </c>
      <c r="I104" s="31" t="s">
        <v>224</v>
      </c>
      <c r="J104" s="25">
        <v>20</v>
      </c>
      <c r="K104" s="25">
        <v>16</v>
      </c>
      <c r="L104" s="25">
        <f t="shared" si="10"/>
        <v>20</v>
      </c>
      <c r="M104" s="25"/>
      <c r="N104" s="26"/>
    </row>
    <row r="105" spans="1:14" s="32" customFormat="1" ht="18" customHeight="1">
      <c r="A105" s="33">
        <v>7</v>
      </c>
      <c r="B105" s="35" t="s">
        <v>216</v>
      </c>
      <c r="C105" s="25">
        <v>58</v>
      </c>
      <c r="D105" s="25"/>
      <c r="E105" s="25">
        <f t="shared" si="9"/>
        <v>58</v>
      </c>
      <c r="F105" s="25"/>
      <c r="G105" s="26"/>
      <c r="H105" s="34">
        <v>16</v>
      </c>
      <c r="I105" s="31" t="s">
        <v>225</v>
      </c>
      <c r="J105" s="25">
        <v>10</v>
      </c>
      <c r="K105" s="25">
        <v>9</v>
      </c>
      <c r="L105" s="25">
        <f t="shared" si="10"/>
        <v>10</v>
      </c>
      <c r="M105" s="25"/>
      <c r="N105" s="26"/>
    </row>
    <row r="106" spans="1:14" s="32" customFormat="1" ht="18" customHeight="1">
      <c r="A106" s="33">
        <v>8</v>
      </c>
      <c r="B106" s="35" t="s">
        <v>217</v>
      </c>
      <c r="C106" s="25">
        <v>50</v>
      </c>
      <c r="D106" s="25"/>
      <c r="E106" s="25">
        <f t="shared" si="9"/>
        <v>50</v>
      </c>
      <c r="F106" s="25"/>
      <c r="G106" s="26"/>
      <c r="H106" s="34">
        <v>17</v>
      </c>
      <c r="I106" s="31" t="s">
        <v>226</v>
      </c>
      <c r="J106" s="25">
        <v>3</v>
      </c>
      <c r="K106" s="25">
        <v>1</v>
      </c>
      <c r="L106" s="25">
        <f t="shared" si="10"/>
        <v>3</v>
      </c>
      <c r="M106" s="25"/>
      <c r="N106" s="26"/>
    </row>
    <row r="107" spans="1:14" s="32" customFormat="1" ht="18" customHeight="1" thickBot="1">
      <c r="A107" s="61">
        <v>9</v>
      </c>
      <c r="B107" s="37" t="s">
        <v>218</v>
      </c>
      <c r="C107" s="62">
        <v>1</v>
      </c>
      <c r="D107" s="62">
        <v>1</v>
      </c>
      <c r="E107" s="25">
        <f t="shared" si="9"/>
        <v>1</v>
      </c>
      <c r="F107" s="62"/>
      <c r="G107" s="63"/>
      <c r="H107" s="209" t="s">
        <v>18</v>
      </c>
      <c r="I107" s="196"/>
      <c r="J107" s="28">
        <f>SUM(C99:C107,J99:J106)</f>
        <v>467</v>
      </c>
      <c r="K107" s="28">
        <f>SUM(D99:D107,K99:K106)</f>
        <v>52</v>
      </c>
      <c r="L107" s="28">
        <f>SUM(E99:E107,L99:L106)</f>
        <v>467</v>
      </c>
      <c r="M107" s="28">
        <f>SUM(F99:F107,M99:M106)</f>
        <v>0</v>
      </c>
      <c r="N107" s="27">
        <f>SUM(G99:G107,N99:N106)</f>
        <v>0</v>
      </c>
    </row>
    <row r="108" spans="1:14" s="14" customFormat="1" ht="20.100000000000001" customHeight="1" thickBot="1">
      <c r="A108" s="190" t="s">
        <v>302</v>
      </c>
      <c r="B108" s="191"/>
      <c r="C108" s="191"/>
      <c r="D108" s="191"/>
      <c r="E108" s="191"/>
      <c r="F108" s="191"/>
      <c r="G108" s="191"/>
      <c r="H108" s="191"/>
      <c r="I108" s="191"/>
      <c r="J108" s="191"/>
      <c r="K108" s="191"/>
      <c r="L108" s="191"/>
      <c r="M108" s="191"/>
      <c r="N108" s="192"/>
    </row>
    <row r="109" spans="1:14" s="41" customFormat="1" ht="18" customHeight="1">
      <c r="A109" s="210" t="s">
        <v>19</v>
      </c>
      <c r="B109" s="204"/>
      <c r="C109" s="67" t="s">
        <v>0</v>
      </c>
      <c r="D109" s="67" t="s">
        <v>20</v>
      </c>
      <c r="E109" s="67" t="s">
        <v>1</v>
      </c>
      <c r="F109" s="67" t="s">
        <v>2</v>
      </c>
      <c r="G109" s="68" t="s">
        <v>25</v>
      </c>
      <c r="H109" s="210" t="s">
        <v>19</v>
      </c>
      <c r="I109" s="204"/>
      <c r="J109" s="67" t="s">
        <v>0</v>
      </c>
      <c r="K109" s="67" t="s">
        <v>20</v>
      </c>
      <c r="L109" s="67" t="s">
        <v>1</v>
      </c>
      <c r="M109" s="67" t="s">
        <v>2</v>
      </c>
      <c r="N109" s="68" t="s">
        <v>25</v>
      </c>
    </row>
    <row r="110" spans="1:14" s="32" customFormat="1" ht="17.100000000000001" customHeight="1">
      <c r="A110" s="33">
        <v>1</v>
      </c>
      <c r="B110" s="35" t="s">
        <v>228</v>
      </c>
      <c r="C110" s="25">
        <v>0</v>
      </c>
      <c r="D110" s="25"/>
      <c r="E110" s="25">
        <f t="shared" ref="E110:E115" si="11">C110-F110</f>
        <v>0</v>
      </c>
      <c r="F110" s="25"/>
      <c r="G110" s="26"/>
      <c r="H110" s="34">
        <v>7</v>
      </c>
      <c r="I110" s="35" t="s">
        <v>234</v>
      </c>
      <c r="J110" s="25">
        <v>0</v>
      </c>
      <c r="K110" s="25"/>
      <c r="L110" s="25">
        <f>J110-M110</f>
        <v>0</v>
      </c>
      <c r="M110" s="25"/>
      <c r="N110" s="26"/>
    </row>
    <row r="111" spans="1:14" s="32" customFormat="1" ht="17.100000000000001" customHeight="1">
      <c r="A111" s="33">
        <v>2</v>
      </c>
      <c r="B111" s="35" t="s">
        <v>229</v>
      </c>
      <c r="C111" s="25">
        <v>0</v>
      </c>
      <c r="D111" s="25"/>
      <c r="E111" s="25">
        <f t="shared" si="11"/>
        <v>0</v>
      </c>
      <c r="F111" s="25"/>
      <c r="G111" s="26"/>
      <c r="H111" s="54">
        <v>8</v>
      </c>
      <c r="I111" s="35" t="s">
        <v>235</v>
      </c>
      <c r="J111" s="25">
        <v>0</v>
      </c>
      <c r="K111" s="25"/>
      <c r="L111" s="25">
        <f>J111-M111</f>
        <v>0</v>
      </c>
      <c r="M111" s="25"/>
      <c r="N111" s="26"/>
    </row>
    <row r="112" spans="1:14" s="32" customFormat="1" ht="17.100000000000001" customHeight="1">
      <c r="A112" s="33">
        <v>3</v>
      </c>
      <c r="B112" s="35" t="s">
        <v>230</v>
      </c>
      <c r="C112" s="25">
        <v>0</v>
      </c>
      <c r="D112" s="25"/>
      <c r="E112" s="25">
        <f t="shared" si="11"/>
        <v>0</v>
      </c>
      <c r="F112" s="25"/>
      <c r="G112" s="26"/>
      <c r="H112" s="34">
        <v>9</v>
      </c>
      <c r="I112" s="35" t="s">
        <v>236</v>
      </c>
      <c r="J112" s="25">
        <v>0</v>
      </c>
      <c r="K112" s="25"/>
      <c r="L112" s="25">
        <f>J112-M112</f>
        <v>0</v>
      </c>
      <c r="M112" s="25"/>
      <c r="N112" s="26"/>
    </row>
    <row r="113" spans="1:18" s="32" customFormat="1" ht="17.100000000000001" customHeight="1">
      <c r="A113" s="33">
        <v>4</v>
      </c>
      <c r="B113" s="35" t="s">
        <v>231</v>
      </c>
      <c r="C113" s="25">
        <v>0</v>
      </c>
      <c r="D113" s="25"/>
      <c r="E113" s="25">
        <f t="shared" si="11"/>
        <v>0</v>
      </c>
      <c r="F113" s="25"/>
      <c r="G113" s="26"/>
      <c r="H113" s="54">
        <v>10</v>
      </c>
      <c r="I113" s="35" t="s">
        <v>266</v>
      </c>
      <c r="J113" s="25">
        <v>0</v>
      </c>
      <c r="K113" s="25"/>
      <c r="L113" s="25">
        <f>J113-M113</f>
        <v>0</v>
      </c>
      <c r="M113" s="25"/>
      <c r="N113" s="26"/>
    </row>
    <row r="114" spans="1:18" s="32" customFormat="1" ht="17.100000000000001" customHeight="1">
      <c r="A114" s="33">
        <v>5</v>
      </c>
      <c r="B114" s="35" t="s">
        <v>232</v>
      </c>
      <c r="C114" s="25">
        <v>0</v>
      </c>
      <c r="D114" s="25"/>
      <c r="E114" s="25">
        <f t="shared" si="11"/>
        <v>0</v>
      </c>
      <c r="F114" s="25"/>
      <c r="G114" s="26"/>
      <c r="H114" s="34"/>
      <c r="I114" s="31"/>
      <c r="J114" s="25"/>
      <c r="K114" s="25"/>
      <c r="L114" s="25">
        <f>J114-M114</f>
        <v>0</v>
      </c>
      <c r="M114" s="25"/>
      <c r="N114" s="26"/>
    </row>
    <row r="115" spans="1:18" s="32" customFormat="1" ht="18" customHeight="1" thickBot="1">
      <c r="A115" s="61">
        <v>6</v>
      </c>
      <c r="B115" s="37" t="s">
        <v>233</v>
      </c>
      <c r="C115" s="62">
        <v>0</v>
      </c>
      <c r="D115" s="62"/>
      <c r="E115" s="62">
        <f t="shared" si="11"/>
        <v>0</v>
      </c>
      <c r="F115" s="62"/>
      <c r="G115" s="63"/>
      <c r="H115" s="209" t="s">
        <v>18</v>
      </c>
      <c r="I115" s="196"/>
      <c r="J115" s="28">
        <f>SUM(C110:C115,J110:J114)</f>
        <v>0</v>
      </c>
      <c r="K115" s="28">
        <f>SUM(D110:D114,K110:K114)</f>
        <v>0</v>
      </c>
      <c r="L115" s="28">
        <f>SUM(E110:E114,L110:L114)</f>
        <v>0</v>
      </c>
      <c r="M115" s="28">
        <f>SUM(F110:F114,M110:M114)</f>
        <v>0</v>
      </c>
      <c r="N115" s="27">
        <f>SUM(G110:G114,N110:N114)</f>
        <v>0</v>
      </c>
    </row>
    <row r="116" spans="1:18" ht="15" customHeight="1"/>
    <row r="117" spans="1:18" ht="18.95" customHeight="1">
      <c r="A117" s="72" t="s">
        <v>317</v>
      </c>
      <c r="B117" s="17"/>
      <c r="C117" s="36"/>
      <c r="D117" s="16">
        <f>SUM(D118:D124)</f>
        <v>5281</v>
      </c>
      <c r="E117" s="14"/>
      <c r="F117" s="74"/>
      <c r="G117" s="16" t="s">
        <v>21</v>
      </c>
      <c r="H117" s="16">
        <f>SUM(H118:H124)</f>
        <v>394</v>
      </c>
      <c r="I117" s="29" t="s">
        <v>3</v>
      </c>
      <c r="O117" s="58" t="s">
        <v>22</v>
      </c>
      <c r="P117" s="59">
        <f>SUM(H13,H46,H58)</f>
        <v>43</v>
      </c>
      <c r="Q117" s="18"/>
      <c r="R117" s="98"/>
    </row>
    <row r="118" spans="1:18" ht="18.95" customHeight="1">
      <c r="A118" s="126" t="s">
        <v>303</v>
      </c>
      <c r="D118" s="74">
        <f>SUM(J48,J59,J83)</f>
        <v>3970</v>
      </c>
      <c r="E118" s="14"/>
      <c r="F118" s="74"/>
      <c r="G118" s="74" t="s">
        <v>21</v>
      </c>
      <c r="H118" s="74">
        <f>SUM(K48,K59,K83)</f>
        <v>277</v>
      </c>
      <c r="I118" s="17" t="s">
        <v>3</v>
      </c>
      <c r="O118" s="16" t="s">
        <v>17</v>
      </c>
      <c r="P118" s="56">
        <f>SUM(H21,H28,H35,H81,H95,H106,H113)</f>
        <v>117</v>
      </c>
      <c r="R118" s="98"/>
    </row>
    <row r="119" spans="1:18" ht="18.95" customHeight="1">
      <c r="A119" s="126" t="s">
        <v>304</v>
      </c>
      <c r="D119" s="74">
        <f>J96</f>
        <v>137</v>
      </c>
      <c r="E119" s="14"/>
      <c r="F119" s="74"/>
      <c r="G119" s="74" t="s">
        <v>21</v>
      </c>
      <c r="H119" s="74">
        <f>K96</f>
        <v>18</v>
      </c>
      <c r="I119" s="17" t="s">
        <v>3</v>
      </c>
      <c r="O119" s="30" t="s">
        <v>23</v>
      </c>
      <c r="P119" s="57">
        <f>SUM(P117:P118)</f>
        <v>160</v>
      </c>
      <c r="R119" s="98"/>
    </row>
    <row r="120" spans="1:18" ht="18.95" customHeight="1">
      <c r="A120" s="126" t="s">
        <v>305</v>
      </c>
      <c r="D120" s="74">
        <f>J107</f>
        <v>467</v>
      </c>
      <c r="E120" s="14"/>
      <c r="F120" s="74"/>
      <c r="G120" s="74" t="s">
        <v>21</v>
      </c>
      <c r="H120" s="74">
        <f>K107</f>
        <v>52</v>
      </c>
      <c r="I120" s="17" t="s">
        <v>3</v>
      </c>
      <c r="O120" s="30" t="s">
        <v>115</v>
      </c>
      <c r="P120" s="99"/>
      <c r="R120" s="98"/>
    </row>
    <row r="121" spans="1:18" ht="18.95" customHeight="1">
      <c r="A121" s="126" t="s">
        <v>268</v>
      </c>
      <c r="D121" s="74">
        <f>J115</f>
        <v>0</v>
      </c>
      <c r="E121" s="14"/>
      <c r="F121" s="74"/>
      <c r="G121" s="74" t="s">
        <v>21</v>
      </c>
      <c r="H121" s="74">
        <f>K115</f>
        <v>0</v>
      </c>
      <c r="I121" s="17" t="s">
        <v>3</v>
      </c>
      <c r="O121" s="52" t="s">
        <v>116</v>
      </c>
      <c r="R121" s="98"/>
    </row>
    <row r="122" spans="1:18" ht="18.95" customHeight="1">
      <c r="A122" s="126" t="s">
        <v>269</v>
      </c>
      <c r="D122" s="74">
        <f>SUM(J15,J22)</f>
        <v>508</v>
      </c>
      <c r="E122" s="14"/>
      <c r="F122" s="74"/>
      <c r="G122" s="74" t="s">
        <v>21</v>
      </c>
      <c r="H122" s="74">
        <f>SUM(K15,K22)</f>
        <v>42</v>
      </c>
      <c r="I122" s="17" t="s">
        <v>3</v>
      </c>
      <c r="Q122" s="20"/>
      <c r="R122" s="98"/>
    </row>
    <row r="123" spans="1:18" ht="18.95" customHeight="1">
      <c r="A123" s="126" t="s">
        <v>319</v>
      </c>
      <c r="D123" s="74">
        <f>J29</f>
        <v>145</v>
      </c>
      <c r="E123" s="14"/>
      <c r="F123" s="74"/>
      <c r="G123" s="74" t="s">
        <v>21</v>
      </c>
      <c r="H123" s="74">
        <f>K29</f>
        <v>1</v>
      </c>
      <c r="I123" s="17" t="s">
        <v>3</v>
      </c>
      <c r="Q123" s="20"/>
      <c r="R123" s="98"/>
    </row>
    <row r="124" spans="1:18" ht="18.95" customHeight="1">
      <c r="A124" s="126" t="s">
        <v>270</v>
      </c>
      <c r="D124" s="74">
        <f>J36</f>
        <v>54</v>
      </c>
      <c r="E124" s="14"/>
      <c r="F124" s="74"/>
      <c r="G124" s="74" t="s">
        <v>21</v>
      </c>
      <c r="H124" s="74">
        <f>K36</f>
        <v>4</v>
      </c>
      <c r="I124" s="17" t="s">
        <v>3</v>
      </c>
      <c r="Q124" s="20"/>
      <c r="R124" s="98"/>
    </row>
    <row r="125" spans="1:18" s="38" customFormat="1" ht="18.95" customHeight="1">
      <c r="A125" s="41" t="s">
        <v>151</v>
      </c>
      <c r="B125" s="50"/>
      <c r="C125" s="49"/>
      <c r="D125" s="75">
        <f>SUM(D126:D132)</f>
        <v>3119</v>
      </c>
      <c r="E125" s="76"/>
      <c r="F125" s="41"/>
      <c r="G125" s="75" t="s">
        <v>316</v>
      </c>
      <c r="J125" s="108"/>
      <c r="Q125" s="60"/>
      <c r="R125" s="113"/>
    </row>
    <row r="126" spans="1:18" s="38" customFormat="1" ht="18.95" customHeight="1">
      <c r="A126" s="126" t="s">
        <v>303</v>
      </c>
      <c r="B126" s="50"/>
      <c r="C126" s="49"/>
      <c r="D126" s="14">
        <f>J83</f>
        <v>2155</v>
      </c>
      <c r="E126" s="76"/>
      <c r="F126" s="41"/>
      <c r="G126" s="14" t="s">
        <v>315</v>
      </c>
      <c r="J126" s="108"/>
      <c r="Q126" s="60"/>
      <c r="R126" s="113"/>
    </row>
    <row r="127" spans="1:18" s="38" customFormat="1" ht="18.95" customHeight="1">
      <c r="A127" s="126" t="s">
        <v>304</v>
      </c>
      <c r="B127" s="50"/>
      <c r="C127" s="49"/>
      <c r="D127" s="14">
        <f>J96</f>
        <v>137</v>
      </c>
      <c r="E127" s="76"/>
      <c r="F127" s="41"/>
      <c r="G127" s="14" t="s">
        <v>314</v>
      </c>
      <c r="J127" s="108"/>
      <c r="Q127" s="60"/>
      <c r="R127" s="113"/>
    </row>
    <row r="128" spans="1:18" s="38" customFormat="1" ht="18.95" customHeight="1">
      <c r="A128" s="126" t="s">
        <v>305</v>
      </c>
      <c r="B128" s="50"/>
      <c r="C128" s="49"/>
      <c r="D128" s="14">
        <f>J107</f>
        <v>467</v>
      </c>
      <c r="E128" s="76"/>
      <c r="F128" s="41"/>
      <c r="G128" s="14" t="s">
        <v>271</v>
      </c>
      <c r="J128" s="108"/>
      <c r="Q128" s="60"/>
      <c r="R128" s="113"/>
    </row>
    <row r="129" spans="1:18" s="38" customFormat="1" ht="18.95" customHeight="1">
      <c r="A129" s="126" t="s">
        <v>268</v>
      </c>
      <c r="B129" s="50"/>
      <c r="C129" s="49"/>
      <c r="D129" s="14">
        <f>J115</f>
        <v>0</v>
      </c>
      <c r="E129" s="76"/>
      <c r="F129" s="41"/>
      <c r="G129" s="14" t="s">
        <v>313</v>
      </c>
      <c r="J129" s="108"/>
      <c r="Q129" s="60"/>
      <c r="R129" s="113"/>
    </row>
    <row r="130" spans="1:18" s="38" customFormat="1" ht="18.95" customHeight="1">
      <c r="A130" s="126" t="s">
        <v>269</v>
      </c>
      <c r="B130" s="50"/>
      <c r="C130" s="49"/>
      <c r="D130" s="14">
        <f>J22</f>
        <v>161</v>
      </c>
      <c r="E130" s="76"/>
      <c r="F130" s="41"/>
      <c r="G130" s="14" t="s">
        <v>311</v>
      </c>
      <c r="J130" s="108"/>
      <c r="Q130" s="60"/>
      <c r="R130" s="113"/>
    </row>
    <row r="131" spans="1:18" s="38" customFormat="1" ht="18.95" customHeight="1">
      <c r="A131" s="126" t="s">
        <v>320</v>
      </c>
      <c r="B131" s="79"/>
      <c r="C131" s="49"/>
      <c r="D131" s="14">
        <f>J29</f>
        <v>145</v>
      </c>
      <c r="E131" s="76"/>
      <c r="F131" s="41"/>
      <c r="G131" s="14" t="s">
        <v>311</v>
      </c>
      <c r="Q131" s="60"/>
      <c r="R131" s="113"/>
    </row>
    <row r="132" spans="1:18" s="38" customFormat="1" ht="18.95" customHeight="1">
      <c r="A132" s="126" t="s">
        <v>270</v>
      </c>
      <c r="B132" s="79"/>
      <c r="C132" s="49"/>
      <c r="D132" s="14">
        <f>J36</f>
        <v>54</v>
      </c>
      <c r="E132" s="76"/>
      <c r="F132" s="41"/>
      <c r="G132" s="14" t="s">
        <v>312</v>
      </c>
      <c r="Q132" s="60"/>
      <c r="R132" s="113"/>
    </row>
    <row r="133" spans="1:18" s="38" customFormat="1" ht="18.95" customHeight="1">
      <c r="A133" s="41" t="s">
        <v>85</v>
      </c>
      <c r="B133" s="79"/>
      <c r="C133" s="49"/>
      <c r="D133" s="14"/>
      <c r="E133" s="76"/>
      <c r="F133" s="41"/>
      <c r="G133" s="14"/>
      <c r="Q133" s="60"/>
      <c r="R133" s="113"/>
    </row>
    <row r="134" spans="1:18" ht="18.95" customHeight="1">
      <c r="A134" s="73" t="s">
        <v>274</v>
      </c>
      <c r="D134" s="77">
        <f>D117-D135</f>
        <v>3536</v>
      </c>
      <c r="G134" s="14"/>
      <c r="I134" s="17"/>
      <c r="L134" s="23"/>
      <c r="O134" s="29"/>
      <c r="P134" s="47"/>
      <c r="Q134" s="21"/>
      <c r="R134" s="98"/>
    </row>
    <row r="135" spans="1:18" s="38" customFormat="1" ht="18.95" customHeight="1">
      <c r="A135" s="73" t="s">
        <v>273</v>
      </c>
      <c r="D135" s="76">
        <f>SUM(M15,M22,M36,M48,M59,M83,M29,M96,M107,M115)</f>
        <v>1745</v>
      </c>
      <c r="F135" s="32"/>
      <c r="G135" s="14"/>
      <c r="O135" s="52"/>
      <c r="P135" s="12"/>
      <c r="Q135" s="60"/>
      <c r="R135" s="113"/>
    </row>
    <row r="136" spans="1:18" ht="18.95" customHeight="1">
      <c r="A136" s="41" t="s">
        <v>294</v>
      </c>
      <c r="C136" s="32"/>
      <c r="D136" s="32"/>
      <c r="E136" s="32"/>
      <c r="F136" s="32"/>
      <c r="G136" s="32"/>
      <c r="H136" s="32"/>
      <c r="Q136" s="21"/>
      <c r="R136" s="98"/>
    </row>
    <row r="137" spans="1:18" ht="18.95" customHeight="1">
      <c r="A137" s="73" t="s">
        <v>34</v>
      </c>
      <c r="C137" s="32"/>
      <c r="D137" s="32"/>
      <c r="E137" s="32"/>
      <c r="F137" s="32"/>
      <c r="G137" s="58">
        <f>SUM(N15,N22,N36,N48,N59,N83,N29,N96,N107,N115)</f>
        <v>51</v>
      </c>
      <c r="I137" s="117"/>
      <c r="K137" s="118"/>
      <c r="O137" s="118"/>
      <c r="Q137" s="21"/>
      <c r="R137" s="98"/>
    </row>
    <row r="138" spans="1:18" ht="18" customHeight="1">
      <c r="A138" s="75" t="s">
        <v>33</v>
      </c>
      <c r="B138" s="24"/>
      <c r="C138" s="46"/>
      <c r="D138" s="55" t="s">
        <v>154</v>
      </c>
      <c r="E138" s="92" t="s">
        <v>49</v>
      </c>
      <c r="F138" s="92" t="s">
        <v>25</v>
      </c>
      <c r="G138" s="105" t="s">
        <v>58</v>
      </c>
      <c r="H138" s="106" t="s">
        <v>59</v>
      </c>
      <c r="I138" s="105" t="s">
        <v>60</v>
      </c>
      <c r="J138" s="106" t="s">
        <v>61</v>
      </c>
      <c r="K138" s="119"/>
      <c r="L138" s="114"/>
      <c r="N138" s="116"/>
      <c r="O138" s="119"/>
      <c r="P138" s="39"/>
      <c r="Q138" s="21"/>
      <c r="R138" s="98"/>
    </row>
    <row r="139" spans="1:18" ht="18" customHeight="1">
      <c r="A139" s="126" t="s">
        <v>275</v>
      </c>
      <c r="C139" s="46"/>
      <c r="D139" s="14">
        <f>SUM(E139:F139)</f>
        <v>347</v>
      </c>
      <c r="E139" s="14">
        <v>343</v>
      </c>
      <c r="F139" s="74">
        <f>N15</f>
        <v>4</v>
      </c>
      <c r="G139" s="14"/>
      <c r="H139" s="14"/>
      <c r="I139" s="81"/>
      <c r="J139" s="81"/>
      <c r="L139" s="15"/>
      <c r="M139" s="15"/>
      <c r="N139" s="15"/>
      <c r="P139" s="39"/>
      <c r="Q139" s="21"/>
      <c r="R139" s="98"/>
    </row>
    <row r="140" spans="1:18" ht="18" customHeight="1">
      <c r="A140" s="126" t="s">
        <v>276</v>
      </c>
      <c r="B140" s="126"/>
      <c r="C140" s="46"/>
      <c r="D140" s="14">
        <f t="shared" ref="D140:D148" si="12">SUM(E140:F140)</f>
        <v>161</v>
      </c>
      <c r="E140" s="14">
        <f>J22</f>
        <v>161</v>
      </c>
      <c r="F140" s="74"/>
      <c r="G140" s="14"/>
      <c r="H140" s="14"/>
      <c r="I140" s="81"/>
      <c r="J140" s="81"/>
      <c r="L140" s="15"/>
      <c r="O140" s="104"/>
      <c r="P140" s="39"/>
      <c r="Q140" s="21"/>
      <c r="R140" s="98"/>
    </row>
    <row r="141" spans="1:18" ht="18" customHeight="1">
      <c r="A141" s="126" t="s">
        <v>321</v>
      </c>
      <c r="B141" s="126"/>
      <c r="C141" s="46"/>
      <c r="D141" s="14">
        <f>SUM(E141:F141)</f>
        <v>145</v>
      </c>
      <c r="E141" s="14">
        <f>J29</f>
        <v>145</v>
      </c>
      <c r="F141" s="74"/>
      <c r="G141" s="14"/>
      <c r="H141" s="14"/>
      <c r="I141" s="81"/>
      <c r="J141" s="81"/>
      <c r="L141" s="15"/>
      <c r="O141" s="104"/>
      <c r="P141" s="39"/>
      <c r="Q141" s="21"/>
      <c r="R141" s="98"/>
    </row>
    <row r="142" spans="1:18" ht="18" customHeight="1">
      <c r="A142" s="126" t="s">
        <v>277</v>
      </c>
      <c r="B142" s="126"/>
      <c r="C142" s="46"/>
      <c r="D142" s="14">
        <f t="shared" si="12"/>
        <v>54</v>
      </c>
      <c r="E142" s="14">
        <f>J36</f>
        <v>54</v>
      </c>
      <c r="F142" s="74"/>
      <c r="G142" s="14"/>
      <c r="H142" s="14"/>
      <c r="I142" s="81"/>
      <c r="J142" s="81"/>
      <c r="L142" s="15"/>
      <c r="O142" s="104"/>
      <c r="P142" s="39"/>
      <c r="Q142" s="21"/>
      <c r="R142" s="98"/>
    </row>
    <row r="143" spans="1:18" ht="18" customHeight="1">
      <c r="A143" s="126" t="s">
        <v>306</v>
      </c>
      <c r="C143" s="46"/>
      <c r="D143" s="14">
        <f t="shared" si="12"/>
        <v>949</v>
      </c>
      <c r="E143" s="14">
        <v>934</v>
      </c>
      <c r="F143" s="74">
        <f>N48</f>
        <v>15</v>
      </c>
      <c r="G143" s="14"/>
      <c r="H143" s="14">
        <v>1</v>
      </c>
      <c r="I143" s="81"/>
      <c r="J143" s="81"/>
      <c r="L143" s="15"/>
      <c r="M143" s="15"/>
      <c r="N143" s="15"/>
      <c r="P143" s="39"/>
      <c r="Q143" s="21"/>
      <c r="R143" s="98"/>
    </row>
    <row r="144" spans="1:18" ht="18" customHeight="1">
      <c r="A144" s="126" t="s">
        <v>307</v>
      </c>
      <c r="C144" s="46"/>
      <c r="D144" s="14">
        <f t="shared" si="12"/>
        <v>868</v>
      </c>
      <c r="E144" s="14">
        <v>836</v>
      </c>
      <c r="F144" s="74">
        <f>N59</f>
        <v>32</v>
      </c>
      <c r="G144" s="14"/>
      <c r="H144" s="14">
        <v>1</v>
      </c>
      <c r="I144" s="81"/>
      <c r="J144" s="81"/>
      <c r="L144" s="15"/>
      <c r="O144" s="104"/>
      <c r="P144" s="39"/>
      <c r="Q144" s="21"/>
      <c r="R144" s="98"/>
    </row>
    <row r="145" spans="1:18" ht="18" customHeight="1">
      <c r="A145" s="126" t="s">
        <v>308</v>
      </c>
      <c r="B145" s="126"/>
      <c r="C145" s="46"/>
      <c r="D145" s="14">
        <f t="shared" si="12"/>
        <v>2155</v>
      </c>
      <c r="E145" s="14">
        <f>J83</f>
        <v>2155</v>
      </c>
      <c r="F145" s="74"/>
      <c r="G145" s="14"/>
      <c r="H145" s="14"/>
      <c r="I145" s="81"/>
      <c r="J145" s="81"/>
      <c r="L145" s="15"/>
      <c r="O145" s="104"/>
      <c r="P145" s="39"/>
      <c r="Q145" s="21"/>
      <c r="R145" s="98"/>
    </row>
    <row r="146" spans="1:18" ht="18" customHeight="1">
      <c r="A146" s="126" t="s">
        <v>309</v>
      </c>
      <c r="B146" s="126"/>
      <c r="C146" s="46"/>
      <c r="D146" s="14">
        <f t="shared" si="12"/>
        <v>137</v>
      </c>
      <c r="E146" s="14">
        <f>J96</f>
        <v>137</v>
      </c>
      <c r="F146" s="74"/>
      <c r="G146" s="14"/>
      <c r="H146" s="14"/>
      <c r="I146" s="81"/>
      <c r="J146" s="81"/>
      <c r="L146" s="15"/>
      <c r="O146" s="104"/>
      <c r="P146" s="39"/>
      <c r="Q146" s="21"/>
      <c r="R146" s="98"/>
    </row>
    <row r="147" spans="1:18" ht="18" customHeight="1">
      <c r="A147" s="126" t="s">
        <v>309</v>
      </c>
      <c r="B147" s="126"/>
      <c r="C147" s="46"/>
      <c r="D147" s="14">
        <f t="shared" si="12"/>
        <v>467</v>
      </c>
      <c r="E147" s="14">
        <f>J107</f>
        <v>467</v>
      </c>
      <c r="F147" s="74"/>
      <c r="G147" s="14"/>
      <c r="H147" s="14"/>
      <c r="I147" s="81"/>
      <c r="J147" s="81"/>
      <c r="L147" s="15"/>
      <c r="O147" s="104"/>
      <c r="P147" s="39"/>
      <c r="Q147" s="21"/>
      <c r="R147" s="98"/>
    </row>
    <row r="148" spans="1:18" ht="18" customHeight="1">
      <c r="A148" s="126" t="s">
        <v>310</v>
      </c>
      <c r="B148" s="126"/>
      <c r="C148" s="46"/>
      <c r="D148" s="14">
        <f t="shared" si="12"/>
        <v>0</v>
      </c>
      <c r="E148" s="14">
        <f>J115</f>
        <v>0</v>
      </c>
      <c r="F148" s="74"/>
      <c r="G148" s="14"/>
      <c r="H148" s="14"/>
      <c r="I148" s="81"/>
      <c r="J148" s="81"/>
      <c r="L148" s="15"/>
      <c r="O148" s="104"/>
      <c r="P148" s="39"/>
      <c r="Q148" s="21"/>
      <c r="R148" s="98"/>
    </row>
    <row r="149" spans="1:18" ht="18" customHeight="1">
      <c r="B149" s="211" t="s">
        <v>35</v>
      </c>
      <c r="C149" s="211"/>
      <c r="D149" s="75">
        <f>SUM(D139:D148)</f>
        <v>5283</v>
      </c>
      <c r="E149" s="75">
        <f>SUM(E139:E148)</f>
        <v>5232</v>
      </c>
      <c r="F149" s="16">
        <f>SUM(F139:F144)</f>
        <v>51</v>
      </c>
      <c r="G149" s="75">
        <f>SUM(G139:G144)</f>
        <v>0</v>
      </c>
      <c r="H149" s="75">
        <f>SUM(H139:H144)</f>
        <v>2</v>
      </c>
      <c r="I149" s="107"/>
      <c r="J149" s="107"/>
      <c r="K149" s="69"/>
      <c r="L149" s="115"/>
      <c r="O149" s="118"/>
      <c r="P149" s="39"/>
      <c r="Q149" s="21"/>
      <c r="R149" s="98"/>
    </row>
    <row r="150" spans="1:18" s="38" customFormat="1" ht="18" customHeight="1" thickBot="1">
      <c r="A150" s="41" t="s">
        <v>37</v>
      </c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R150" s="113"/>
    </row>
    <row r="151" spans="1:18" s="38" customFormat="1" ht="24.95" customHeight="1">
      <c r="A151" s="197" t="s">
        <v>46</v>
      </c>
      <c r="B151" s="198"/>
      <c r="C151" s="198"/>
      <c r="D151" s="82" t="s">
        <v>29</v>
      </c>
      <c r="E151" s="83"/>
      <c r="F151" s="83"/>
      <c r="G151" s="82" t="s">
        <v>28</v>
      </c>
      <c r="H151" s="82" t="s">
        <v>29</v>
      </c>
      <c r="I151" s="82" t="s">
        <v>122</v>
      </c>
      <c r="J151" s="84" t="s">
        <v>30</v>
      </c>
      <c r="K151" s="199" t="s">
        <v>31</v>
      </c>
      <c r="L151" s="198"/>
      <c r="M151" s="198"/>
      <c r="N151" s="200"/>
    </row>
    <row r="152" spans="1:18" s="38" customFormat="1" ht="18" customHeight="1">
      <c r="A152" s="160" t="s">
        <v>291</v>
      </c>
      <c r="B152" s="161"/>
      <c r="C152" s="162"/>
      <c r="D152" s="93">
        <v>8</v>
      </c>
      <c r="E152" s="88"/>
      <c r="F152" s="88"/>
      <c r="G152" s="93">
        <f>SUM(C11:C12,C18:C19,C25:C26,C32:C33)</f>
        <v>170</v>
      </c>
      <c r="H152" s="93">
        <v>24</v>
      </c>
      <c r="I152" s="93">
        <f>SUM(C39:C43,C51:C54,C62:C70,C86:C91,C99:C101,C110:C112)</f>
        <v>1073</v>
      </c>
      <c r="J152" s="94">
        <f t="shared" ref="J152:J161" si="13">SUM(G152,I152)</f>
        <v>1243</v>
      </c>
      <c r="K152" s="167"/>
      <c r="L152" s="168"/>
      <c r="M152" s="168"/>
      <c r="N152" s="169"/>
    </row>
    <row r="153" spans="1:18" s="38" customFormat="1" ht="18" customHeight="1">
      <c r="A153" s="160" t="s">
        <v>140</v>
      </c>
      <c r="B153" s="161"/>
      <c r="C153" s="162"/>
      <c r="D153" s="93">
        <v>4</v>
      </c>
      <c r="E153" s="88"/>
      <c r="F153" s="88"/>
      <c r="G153" s="93">
        <f>SUM(C13,C20,C27,C34)</f>
        <v>86</v>
      </c>
      <c r="H153" s="93">
        <v>7</v>
      </c>
      <c r="I153" s="93">
        <f>SUM(C44,C55,C71:C74,C92:C93,C102)</f>
        <v>322</v>
      </c>
      <c r="J153" s="94">
        <f t="shared" si="13"/>
        <v>408</v>
      </c>
      <c r="K153" s="188"/>
      <c r="L153" s="188"/>
      <c r="M153" s="188"/>
      <c r="N153" s="189"/>
    </row>
    <row r="154" spans="1:18" s="38" customFormat="1" ht="18" customHeight="1">
      <c r="A154" s="160" t="s">
        <v>141</v>
      </c>
      <c r="B154" s="161"/>
      <c r="C154" s="161"/>
      <c r="D154" s="87">
        <v>4</v>
      </c>
      <c r="E154" s="89"/>
      <c r="F154" s="89"/>
      <c r="G154" s="87">
        <f>SUM(C14,C21:C22,C28:C29,C35:C36)</f>
        <v>105</v>
      </c>
      <c r="H154" s="87">
        <v>20</v>
      </c>
      <c r="I154" s="131">
        <f>SUM(C45:C48,C56:C58,C75:C83,C94:C96,C103:C104,C113:C114)</f>
        <v>983</v>
      </c>
      <c r="J154" s="94">
        <f t="shared" si="13"/>
        <v>1088</v>
      </c>
      <c r="K154" s="167"/>
      <c r="L154" s="168"/>
      <c r="M154" s="168"/>
      <c r="N154" s="169"/>
    </row>
    <row r="155" spans="1:18" s="38" customFormat="1" ht="18" customHeight="1">
      <c r="A155" s="160" t="s">
        <v>142</v>
      </c>
      <c r="B155" s="161"/>
      <c r="C155" s="162"/>
      <c r="D155" s="95">
        <v>5</v>
      </c>
      <c r="E155" s="90"/>
      <c r="F155" s="90"/>
      <c r="G155" s="95">
        <f>SUM(C15,J11,J18,J25,J32)</f>
        <v>219</v>
      </c>
      <c r="H155" s="95">
        <v>20</v>
      </c>
      <c r="I155" s="87">
        <f>SUM(J39:J41,C59,J51:J54,J62:J70,J86,C105:C106,J110:J111)</f>
        <v>1097</v>
      </c>
      <c r="J155" s="94">
        <f t="shared" si="13"/>
        <v>1316</v>
      </c>
      <c r="K155" s="177"/>
      <c r="L155" s="178"/>
      <c r="M155" s="178"/>
      <c r="N155" s="179"/>
    </row>
    <row r="156" spans="1:18" s="38" customFormat="1" ht="18" customHeight="1">
      <c r="A156" s="160" t="s">
        <v>57</v>
      </c>
      <c r="B156" s="161"/>
      <c r="C156" s="161"/>
      <c r="D156" s="87">
        <v>4</v>
      </c>
      <c r="E156" s="89"/>
      <c r="F156" s="89"/>
      <c r="G156" s="87">
        <f>SUM(J12,J19,J26,J33)</f>
        <v>47</v>
      </c>
      <c r="H156" s="87">
        <v>8</v>
      </c>
      <c r="I156" s="87">
        <f>SUM(J42,J55,J71:J73,J87:J89,C107,J99,C115)</f>
        <v>287</v>
      </c>
      <c r="J156" s="94">
        <f t="shared" si="13"/>
        <v>334</v>
      </c>
      <c r="K156" s="182"/>
      <c r="L156" s="182"/>
      <c r="M156" s="182"/>
      <c r="N156" s="183"/>
    </row>
    <row r="157" spans="1:18" s="38" customFormat="1" ht="18" customHeight="1">
      <c r="A157" s="215" t="s">
        <v>292</v>
      </c>
      <c r="B157" s="216"/>
      <c r="C157" s="217"/>
      <c r="D157" s="93">
        <v>6</v>
      </c>
      <c r="E157" s="88"/>
      <c r="F157" s="88"/>
      <c r="G157" s="97">
        <f>SUM(J13,J20:J21,J27:J28,J34:J35)</f>
        <v>80</v>
      </c>
      <c r="H157" s="93">
        <v>18</v>
      </c>
      <c r="I157" s="93">
        <f>SUM(J43:J46,J56:J58,J74:J80,J90:J91,J100:J102,J112:J113)</f>
        <v>757</v>
      </c>
      <c r="J157" s="94">
        <f t="shared" si="13"/>
        <v>837</v>
      </c>
      <c r="K157" s="167"/>
      <c r="L157" s="168"/>
      <c r="M157" s="168"/>
      <c r="N157" s="169"/>
    </row>
    <row r="158" spans="1:18" s="38" customFormat="1" ht="18" customHeight="1">
      <c r="A158" s="215" t="s">
        <v>155</v>
      </c>
      <c r="B158" s="216"/>
      <c r="C158" s="217"/>
      <c r="D158" s="87">
        <v>0</v>
      </c>
      <c r="E158" s="89"/>
      <c r="F158" s="89"/>
      <c r="G158" s="87">
        <v>0</v>
      </c>
      <c r="H158" s="87">
        <v>5</v>
      </c>
      <c r="I158" s="87">
        <f>SUM(J92:J94,J103:J105)</f>
        <v>50</v>
      </c>
      <c r="J158" s="91">
        <f t="shared" si="13"/>
        <v>50</v>
      </c>
      <c r="K158" s="212"/>
      <c r="L158" s="213"/>
      <c r="M158" s="213"/>
      <c r="N158" s="214"/>
    </row>
    <row r="159" spans="1:18" s="38" customFormat="1" ht="18" customHeight="1">
      <c r="A159" s="215" t="s">
        <v>293</v>
      </c>
      <c r="B159" s="216"/>
      <c r="C159" s="217"/>
      <c r="D159" s="87">
        <v>0</v>
      </c>
      <c r="E159" s="89"/>
      <c r="F159" s="89"/>
      <c r="G159" s="87">
        <v>0</v>
      </c>
      <c r="H159" s="87">
        <v>0</v>
      </c>
      <c r="I159" s="87">
        <f>J82</f>
        <v>0</v>
      </c>
      <c r="J159" s="132">
        <f t="shared" si="13"/>
        <v>0</v>
      </c>
      <c r="K159" s="212"/>
      <c r="L159" s="213"/>
      <c r="M159" s="213"/>
      <c r="N159" s="214"/>
    </row>
    <row r="160" spans="1:18" s="38" customFormat="1" ht="30" customHeight="1">
      <c r="A160" s="215" t="s">
        <v>278</v>
      </c>
      <c r="B160" s="216"/>
      <c r="C160" s="217"/>
      <c r="D160" s="124">
        <v>0</v>
      </c>
      <c r="E160" s="125"/>
      <c r="F160" s="125"/>
      <c r="G160" s="124">
        <v>0</v>
      </c>
      <c r="H160" s="124">
        <v>2</v>
      </c>
      <c r="I160" s="124">
        <f>SUM(J95,J106)</f>
        <v>5</v>
      </c>
      <c r="J160" s="96">
        <f t="shared" si="13"/>
        <v>5</v>
      </c>
      <c r="K160" s="170"/>
      <c r="L160" s="171"/>
      <c r="M160" s="171"/>
      <c r="N160" s="172"/>
    </row>
    <row r="161" spans="1:18" s="38" customFormat="1" ht="24.95" customHeight="1" thickBot="1">
      <c r="A161" s="173" t="s">
        <v>32</v>
      </c>
      <c r="B161" s="174"/>
      <c r="C161" s="174"/>
      <c r="D161" s="53">
        <f>SUM(D152:D160)</f>
        <v>31</v>
      </c>
      <c r="E161" s="71"/>
      <c r="F161" s="71"/>
      <c r="G161" s="53">
        <f>SUM(G152:G157)</f>
        <v>707</v>
      </c>
      <c r="H161" s="53">
        <f>SUM(H152:H160)</f>
        <v>104</v>
      </c>
      <c r="I161" s="53">
        <f>SUM(I152:I160)</f>
        <v>4574</v>
      </c>
      <c r="J161" s="70">
        <f t="shared" si="13"/>
        <v>5281</v>
      </c>
      <c r="K161" s="175">
        <f>SUM(D161,H161)</f>
        <v>135</v>
      </c>
      <c r="L161" s="174"/>
      <c r="M161" s="174"/>
      <c r="N161" s="176"/>
    </row>
    <row r="162" spans="1:18" ht="15" customHeight="1">
      <c r="A162" s="47"/>
      <c r="B162" s="17"/>
      <c r="C162" s="29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R162" s="98"/>
    </row>
    <row r="163" spans="1:18" ht="18" customHeight="1">
      <c r="C163" s="44"/>
      <c r="H163" s="157" t="s">
        <v>287</v>
      </c>
      <c r="I163" s="157"/>
      <c r="J163" s="157"/>
      <c r="K163" s="157"/>
      <c r="L163" s="157"/>
      <c r="M163" s="157"/>
      <c r="N163" s="157"/>
      <c r="O163" s="30"/>
      <c r="P163" s="22"/>
      <c r="Q163" s="19"/>
      <c r="R163" s="98"/>
    </row>
    <row r="164" spans="1:18" ht="18" customHeight="1">
      <c r="H164" s="158" t="s">
        <v>265</v>
      </c>
      <c r="I164" s="158"/>
      <c r="J164" s="158"/>
      <c r="K164" s="158"/>
      <c r="L164" s="158"/>
      <c r="M164" s="158"/>
      <c r="N164" s="158"/>
      <c r="R164" s="98"/>
    </row>
    <row r="165" spans="1:18" ht="18" customHeight="1">
      <c r="R165" s="98"/>
    </row>
    <row r="166" spans="1:18" ht="18" customHeight="1">
      <c r="R166" s="98"/>
    </row>
    <row r="167" spans="1:18" ht="18" customHeight="1">
      <c r="B167" s="116"/>
      <c r="R167" s="98"/>
    </row>
    <row r="168" spans="1:18" ht="18" customHeight="1">
      <c r="R168" s="98"/>
    </row>
    <row r="169" spans="1:18" ht="18" customHeight="1">
      <c r="H169" s="159" t="s">
        <v>126</v>
      </c>
      <c r="I169" s="159"/>
      <c r="J169" s="159"/>
      <c r="K169" s="159"/>
      <c r="L169" s="159"/>
      <c r="M169" s="159"/>
      <c r="N169" s="159"/>
      <c r="R169" s="98"/>
    </row>
  </sheetData>
  <mergeCells count="76">
    <mergeCell ref="A154:C154"/>
    <mergeCell ref="K154:N154"/>
    <mergeCell ref="A155:C155"/>
    <mergeCell ref="K155:N155"/>
    <mergeCell ref="H169:N169"/>
    <mergeCell ref="A161:C161"/>
    <mergeCell ref="K161:N161"/>
    <mergeCell ref="H163:N163"/>
    <mergeCell ref="H164:N164"/>
    <mergeCell ref="A158:C158"/>
    <mergeCell ref="K158:N158"/>
    <mergeCell ref="A160:C160"/>
    <mergeCell ref="K160:N160"/>
    <mergeCell ref="A159:C159"/>
    <mergeCell ref="K159:N159"/>
    <mergeCell ref="A156:C156"/>
    <mergeCell ref="K156:N156"/>
    <mergeCell ref="K157:N157"/>
    <mergeCell ref="A157:C157"/>
    <mergeCell ref="K152:N152"/>
    <mergeCell ref="A153:C153"/>
    <mergeCell ref="K153:N153"/>
    <mergeCell ref="A152:C152"/>
    <mergeCell ref="H115:I115"/>
    <mergeCell ref="B149:C149"/>
    <mergeCell ref="A151:C151"/>
    <mergeCell ref="K151:N151"/>
    <mergeCell ref="H107:I107"/>
    <mergeCell ref="A108:N108"/>
    <mergeCell ref="A109:B109"/>
    <mergeCell ref="H109:I109"/>
    <mergeCell ref="H96:I96"/>
    <mergeCell ref="A97:N97"/>
    <mergeCell ref="A98:B98"/>
    <mergeCell ref="H98:I98"/>
    <mergeCell ref="H83:I83"/>
    <mergeCell ref="A84:N84"/>
    <mergeCell ref="A85:B85"/>
    <mergeCell ref="H85:I85"/>
    <mergeCell ref="H59:I59"/>
    <mergeCell ref="A60:N60"/>
    <mergeCell ref="A61:B61"/>
    <mergeCell ref="H61:I61"/>
    <mergeCell ref="H48:I48"/>
    <mergeCell ref="A49:N49"/>
    <mergeCell ref="A50:B50"/>
    <mergeCell ref="H50:I50"/>
    <mergeCell ref="H36:I36"/>
    <mergeCell ref="A37:N37"/>
    <mergeCell ref="A38:B38"/>
    <mergeCell ref="H38:I38"/>
    <mergeCell ref="A30:N30"/>
    <mergeCell ref="A31:B31"/>
    <mergeCell ref="H31:I31"/>
    <mergeCell ref="H22:I22"/>
    <mergeCell ref="H29:I29"/>
    <mergeCell ref="A23:N23"/>
    <mergeCell ref="A24:B24"/>
    <mergeCell ref="H24:I24"/>
    <mergeCell ref="H15:I15"/>
    <mergeCell ref="A16:N16"/>
    <mergeCell ref="A17:B17"/>
    <mergeCell ref="H17:I17"/>
    <mergeCell ref="A6:N6"/>
    <mergeCell ref="A7:N7"/>
    <mergeCell ref="A9:N9"/>
    <mergeCell ref="A10:B10"/>
    <mergeCell ref="H10:I10"/>
    <mergeCell ref="A3:D3"/>
    <mergeCell ref="H3:N3"/>
    <mergeCell ref="A4:D4"/>
    <mergeCell ref="A5:D5"/>
    <mergeCell ref="A1:D1"/>
    <mergeCell ref="H1:N1"/>
    <mergeCell ref="A2:D2"/>
    <mergeCell ref="H2:N2"/>
  </mergeCells>
  <phoneticPr fontId="13" type="noConversion"/>
  <pageMargins left="0.5" right="0.25" top="0.4" bottom="0.5" header="0" footer="0.25"/>
  <pageSetup paperSize="9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83"/>
  <sheetViews>
    <sheetView view="pageBreakPreview" topLeftCell="A22" zoomScaleNormal="100" workbookViewId="0">
      <selection activeCell="D43" sqref="D43"/>
    </sheetView>
  </sheetViews>
  <sheetFormatPr defaultRowHeight="15.75"/>
  <cols>
    <col min="1" max="1" width="5.625" style="12" customWidth="1"/>
    <col min="2" max="2" width="12.625" style="12" customWidth="1"/>
    <col min="3" max="3" width="10.625" style="12" customWidth="1"/>
    <col min="4" max="4" width="6.625" style="12" customWidth="1"/>
    <col min="5" max="5" width="5.5" style="12" hidden="1" customWidth="1"/>
    <col min="6" max="6" width="5.625" style="12" hidden="1" customWidth="1"/>
    <col min="7" max="7" width="6.625" style="12" customWidth="1"/>
    <col min="8" max="8" width="5.625" style="12" customWidth="1"/>
    <col min="9" max="9" width="12.625" style="12" customWidth="1"/>
    <col min="10" max="10" width="10.625" style="12" customWidth="1"/>
    <col min="11" max="11" width="6.625" style="12" customWidth="1"/>
    <col min="12" max="12" width="4.875" style="12" hidden="1" customWidth="1"/>
    <col min="13" max="13" width="5.25" style="12" hidden="1" customWidth="1"/>
    <col min="14" max="14" width="9.625" style="12" customWidth="1"/>
    <col min="15" max="15" width="9.5" style="12" bestFit="1" customWidth="1"/>
    <col min="16" max="16" width="5.625" style="12" customWidth="1"/>
    <col min="17" max="17" width="7.75" style="12" bestFit="1" customWidth="1"/>
    <col min="18" max="18" width="5.625" style="98" customWidth="1"/>
    <col min="19" max="16384" width="9" style="12"/>
  </cols>
  <sheetData>
    <row r="2" spans="1:18" ht="18" customHeight="1">
      <c r="A2" s="207" t="s">
        <v>52</v>
      </c>
      <c r="B2" s="207"/>
      <c r="C2" s="207"/>
      <c r="D2" s="207"/>
      <c r="E2" s="15"/>
      <c r="F2" s="15"/>
      <c r="G2" s="15"/>
      <c r="H2" s="158" t="s">
        <v>53</v>
      </c>
      <c r="I2" s="158"/>
      <c r="J2" s="158"/>
      <c r="K2" s="158"/>
      <c r="L2" s="158"/>
      <c r="M2" s="158"/>
      <c r="N2" s="158"/>
      <c r="R2" s="12"/>
    </row>
    <row r="3" spans="1:18" ht="18" customHeight="1">
      <c r="A3" s="207" t="s">
        <v>132</v>
      </c>
      <c r="B3" s="207"/>
      <c r="C3" s="207"/>
      <c r="D3" s="207"/>
      <c r="E3" s="15"/>
      <c r="F3" s="15"/>
      <c r="G3" s="15"/>
      <c r="H3" s="159" t="s">
        <v>54</v>
      </c>
      <c r="I3" s="159"/>
      <c r="J3" s="159"/>
      <c r="K3" s="159"/>
      <c r="L3" s="159"/>
      <c r="M3" s="159"/>
      <c r="N3" s="159"/>
      <c r="R3" s="12"/>
    </row>
    <row r="4" spans="1:18" ht="18" customHeight="1">
      <c r="A4" s="158" t="s">
        <v>127</v>
      </c>
      <c r="B4" s="158"/>
      <c r="C4" s="158"/>
      <c r="D4" s="158"/>
      <c r="E4" s="120"/>
      <c r="F4" s="120"/>
      <c r="G4" s="120"/>
      <c r="H4" s="208"/>
      <c r="I4" s="208"/>
      <c r="J4" s="208"/>
      <c r="K4" s="208"/>
      <c r="L4" s="208"/>
      <c r="M4" s="208"/>
      <c r="N4" s="208"/>
      <c r="R4" s="12"/>
    </row>
    <row r="5" spans="1:18" ht="18" customHeight="1">
      <c r="A5" s="158" t="s">
        <v>136</v>
      </c>
      <c r="B5" s="158"/>
      <c r="C5" s="158"/>
      <c r="D5" s="158"/>
      <c r="E5" s="120"/>
      <c r="F5" s="120"/>
      <c r="G5" s="120"/>
      <c r="H5" s="122"/>
      <c r="I5" s="122"/>
      <c r="J5" s="122"/>
      <c r="K5" s="122"/>
      <c r="L5" s="122"/>
      <c r="M5" s="122"/>
      <c r="N5" s="122"/>
      <c r="R5" s="12"/>
    </row>
    <row r="6" spans="1:18" ht="18" customHeight="1">
      <c r="A6" s="203"/>
      <c r="B6" s="203"/>
      <c r="C6" s="203"/>
      <c r="D6" s="203"/>
      <c r="E6" s="121"/>
      <c r="F6" s="121"/>
      <c r="G6" s="121"/>
      <c r="H6" s="98"/>
      <c r="I6" s="109"/>
      <c r="J6" s="98" t="s">
        <v>55</v>
      </c>
      <c r="K6" s="98"/>
      <c r="L6" s="98"/>
      <c r="M6" s="98"/>
      <c r="N6" s="98"/>
      <c r="R6" s="12"/>
    </row>
    <row r="7" spans="1:18" ht="35.1" customHeight="1">
      <c r="A7" s="205" t="s">
        <v>145</v>
      </c>
      <c r="B7" s="205"/>
      <c r="C7" s="205"/>
      <c r="D7" s="205"/>
      <c r="E7" s="205"/>
      <c r="F7" s="205"/>
      <c r="G7" s="205"/>
      <c r="H7" s="205"/>
      <c r="I7" s="205"/>
      <c r="J7" s="205"/>
      <c r="K7" s="205"/>
      <c r="L7" s="205"/>
      <c r="M7" s="205"/>
      <c r="N7" s="205"/>
      <c r="O7" s="102"/>
    </row>
    <row r="8" spans="1:18" s="13" customFormat="1" ht="24.95" customHeight="1">
      <c r="A8" s="206" t="s">
        <v>146</v>
      </c>
      <c r="B8" s="206"/>
      <c r="C8" s="206"/>
      <c r="D8" s="206"/>
      <c r="E8" s="206"/>
      <c r="F8" s="206"/>
      <c r="G8" s="206"/>
      <c r="H8" s="206"/>
      <c r="I8" s="206"/>
      <c r="J8" s="206"/>
      <c r="K8" s="206"/>
      <c r="L8" s="206"/>
      <c r="M8" s="206"/>
      <c r="N8" s="206"/>
      <c r="R8" s="110"/>
    </row>
    <row r="9" spans="1:18" s="13" customFormat="1" ht="15" customHeight="1" thickBot="1">
      <c r="A9" s="45"/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R9" s="110"/>
    </row>
    <row r="10" spans="1:18" s="15" customFormat="1" ht="20.100000000000001" customHeight="1" thickBot="1">
      <c r="A10" s="190" t="s">
        <v>88</v>
      </c>
      <c r="B10" s="191"/>
      <c r="C10" s="191"/>
      <c r="D10" s="191"/>
      <c r="E10" s="191"/>
      <c r="F10" s="191"/>
      <c r="G10" s="191"/>
      <c r="H10" s="191"/>
      <c r="I10" s="191"/>
      <c r="J10" s="191"/>
      <c r="K10" s="191"/>
      <c r="L10" s="191"/>
      <c r="M10" s="191"/>
      <c r="N10" s="192"/>
      <c r="R10" s="98"/>
    </row>
    <row r="11" spans="1:18" s="41" customFormat="1" ht="20.100000000000001" customHeight="1">
      <c r="A11" s="210" t="s">
        <v>19</v>
      </c>
      <c r="B11" s="204"/>
      <c r="C11" s="43" t="s">
        <v>0</v>
      </c>
      <c r="D11" s="43" t="s">
        <v>20</v>
      </c>
      <c r="E11" s="43" t="s">
        <v>1</v>
      </c>
      <c r="F11" s="43" t="s">
        <v>2</v>
      </c>
      <c r="G11" s="42" t="s">
        <v>25</v>
      </c>
      <c r="H11" s="210" t="s">
        <v>19</v>
      </c>
      <c r="I11" s="204"/>
      <c r="J11" s="43" t="s">
        <v>0</v>
      </c>
      <c r="K11" s="43" t="s">
        <v>20</v>
      </c>
      <c r="L11" s="43" t="s">
        <v>1</v>
      </c>
      <c r="M11" s="43" t="s">
        <v>2</v>
      </c>
      <c r="N11" s="42" t="s">
        <v>25</v>
      </c>
      <c r="O11" s="52" t="s">
        <v>149</v>
      </c>
      <c r="P11" s="52"/>
      <c r="R11" s="66"/>
    </row>
    <row r="12" spans="1:18" s="41" customFormat="1" ht="18" customHeight="1">
      <c r="A12" s="33">
        <v>1</v>
      </c>
      <c r="B12" s="40" t="s">
        <v>89</v>
      </c>
      <c r="C12" s="25">
        <v>13</v>
      </c>
      <c r="D12" s="25"/>
      <c r="E12" s="25">
        <f>C12-F12</f>
        <v>3</v>
      </c>
      <c r="F12" s="25">
        <v>10</v>
      </c>
      <c r="G12" s="26"/>
      <c r="H12" s="33">
        <v>6</v>
      </c>
      <c r="I12" s="40" t="s">
        <v>119</v>
      </c>
      <c r="J12" s="25">
        <v>54</v>
      </c>
      <c r="K12" s="25"/>
      <c r="L12" s="25">
        <f>J12-M12</f>
        <v>15</v>
      </c>
      <c r="M12" s="25">
        <v>39</v>
      </c>
      <c r="N12" s="26"/>
      <c r="O12" s="51" t="s">
        <v>39</v>
      </c>
      <c r="P12" s="54">
        <f>C12</f>
        <v>13</v>
      </c>
      <c r="Q12" s="51" t="s">
        <v>65</v>
      </c>
      <c r="R12" s="66">
        <f>SUM(C16,J12)</f>
        <v>107</v>
      </c>
    </row>
    <row r="13" spans="1:18" s="41" customFormat="1" ht="18" customHeight="1">
      <c r="A13" s="33">
        <v>2</v>
      </c>
      <c r="B13" s="40" t="s">
        <v>90</v>
      </c>
      <c r="C13" s="25">
        <v>65</v>
      </c>
      <c r="D13" s="25"/>
      <c r="E13" s="25">
        <f>C13-F13</f>
        <v>14</v>
      </c>
      <c r="F13" s="25">
        <v>51</v>
      </c>
      <c r="G13" s="26"/>
      <c r="H13" s="33">
        <v>7</v>
      </c>
      <c r="I13" s="40" t="s">
        <v>94</v>
      </c>
      <c r="J13" s="25">
        <v>33</v>
      </c>
      <c r="K13" s="25">
        <v>29</v>
      </c>
      <c r="L13" s="25">
        <f>J13-M13</f>
        <v>5</v>
      </c>
      <c r="M13" s="25">
        <v>28</v>
      </c>
      <c r="N13" s="26"/>
      <c r="O13" s="51" t="s">
        <v>40</v>
      </c>
      <c r="P13" s="54">
        <f>C13</f>
        <v>65</v>
      </c>
      <c r="Q13" s="51" t="s">
        <v>43</v>
      </c>
      <c r="R13" s="66">
        <f>J13</f>
        <v>33</v>
      </c>
    </row>
    <row r="14" spans="1:18" s="41" customFormat="1" ht="18" customHeight="1">
      <c r="A14" s="33">
        <v>3</v>
      </c>
      <c r="B14" s="40" t="s">
        <v>91</v>
      </c>
      <c r="C14" s="25">
        <v>43</v>
      </c>
      <c r="D14" s="25"/>
      <c r="E14" s="25">
        <f>C14-F14</f>
        <v>10</v>
      </c>
      <c r="F14" s="25">
        <v>33</v>
      </c>
      <c r="G14" s="26"/>
      <c r="H14" s="33">
        <v>8</v>
      </c>
      <c r="I14" s="40" t="s">
        <v>95</v>
      </c>
      <c r="J14" s="25">
        <v>24</v>
      </c>
      <c r="K14" s="25">
        <v>1</v>
      </c>
      <c r="L14" s="25">
        <f>J14-M14</f>
        <v>9</v>
      </c>
      <c r="M14" s="25">
        <v>15</v>
      </c>
      <c r="N14" s="26">
        <v>1</v>
      </c>
      <c r="O14" s="51" t="s">
        <v>41</v>
      </c>
      <c r="P14" s="54">
        <f>C14</f>
        <v>43</v>
      </c>
      <c r="Q14" s="51" t="s">
        <v>121</v>
      </c>
      <c r="R14" s="66">
        <f>J14</f>
        <v>24</v>
      </c>
    </row>
    <row r="15" spans="1:18" s="41" customFormat="1" ht="18" customHeight="1">
      <c r="A15" s="33">
        <v>4</v>
      </c>
      <c r="B15" s="40" t="s">
        <v>147</v>
      </c>
      <c r="C15" s="25">
        <v>60</v>
      </c>
      <c r="D15" s="25"/>
      <c r="E15" s="25">
        <f>C15-F15</f>
        <v>13</v>
      </c>
      <c r="F15" s="25">
        <v>47</v>
      </c>
      <c r="G15" s="26">
        <v>1</v>
      </c>
      <c r="H15" s="127"/>
      <c r="I15" s="128"/>
      <c r="J15" s="129"/>
      <c r="K15" s="129"/>
      <c r="L15" s="129"/>
      <c r="M15" s="129"/>
      <c r="N15" s="130"/>
      <c r="O15" s="51" t="s">
        <v>148</v>
      </c>
      <c r="P15" s="54">
        <f>C15</f>
        <v>60</v>
      </c>
      <c r="Q15" s="51"/>
      <c r="R15" s="66"/>
    </row>
    <row r="16" spans="1:18" s="41" customFormat="1" ht="20.100000000000001" customHeight="1" thickBot="1">
      <c r="A16" s="33">
        <v>5</v>
      </c>
      <c r="B16" s="40" t="s">
        <v>120</v>
      </c>
      <c r="C16" s="25">
        <v>53</v>
      </c>
      <c r="D16" s="25"/>
      <c r="E16" s="25">
        <f>C16-F16</f>
        <v>12</v>
      </c>
      <c r="F16" s="25">
        <v>41</v>
      </c>
      <c r="G16" s="26"/>
      <c r="H16" s="209" t="s">
        <v>18</v>
      </c>
      <c r="I16" s="196"/>
      <c r="J16" s="28">
        <f>SUM(C12:C16,J12:J14)</f>
        <v>345</v>
      </c>
      <c r="K16" s="28">
        <f>SUM(D12:D16,K12:K14)</f>
        <v>30</v>
      </c>
      <c r="L16" s="28">
        <f>SUM(E12:E16,L12:L14)</f>
        <v>81</v>
      </c>
      <c r="M16" s="28">
        <f>SUM(F12:F16,M12:M14)</f>
        <v>264</v>
      </c>
      <c r="N16" s="27">
        <f>SUM(G12:G16,N12:N14)</f>
        <v>2</v>
      </c>
      <c r="Q16" s="58" t="s">
        <v>66</v>
      </c>
      <c r="R16" s="111">
        <f>SUM(P12:P15,R12:R14)</f>
        <v>345</v>
      </c>
    </row>
    <row r="17" spans="1:18" s="14" customFormat="1" ht="20.100000000000001" customHeight="1" thickBot="1">
      <c r="A17" s="190" t="s">
        <v>150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2"/>
      <c r="R17" s="112"/>
    </row>
    <row r="18" spans="1:18" s="41" customFormat="1" ht="20.100000000000001" customHeight="1">
      <c r="A18" s="210" t="s">
        <v>19</v>
      </c>
      <c r="B18" s="204"/>
      <c r="C18" s="67" t="s">
        <v>0</v>
      </c>
      <c r="D18" s="67" t="s">
        <v>20</v>
      </c>
      <c r="E18" s="67" t="s">
        <v>1</v>
      </c>
      <c r="F18" s="67" t="s">
        <v>2</v>
      </c>
      <c r="G18" s="68" t="s">
        <v>25</v>
      </c>
      <c r="H18" s="210" t="s">
        <v>19</v>
      </c>
      <c r="I18" s="204"/>
      <c r="J18" s="67" t="s">
        <v>0</v>
      </c>
      <c r="K18" s="67" t="s">
        <v>20</v>
      </c>
      <c r="L18" s="67" t="s">
        <v>1</v>
      </c>
      <c r="M18" s="67" t="s">
        <v>2</v>
      </c>
      <c r="N18" s="68" t="s">
        <v>25</v>
      </c>
      <c r="O18" s="48" t="s">
        <v>123</v>
      </c>
      <c r="P18" s="48"/>
      <c r="R18" s="66"/>
    </row>
    <row r="19" spans="1:18" s="32" customFormat="1" ht="18" customHeight="1">
      <c r="A19" s="33">
        <v>1</v>
      </c>
      <c r="B19" s="35" t="s">
        <v>67</v>
      </c>
      <c r="C19" s="25">
        <v>62</v>
      </c>
      <c r="D19" s="25">
        <v>1</v>
      </c>
      <c r="E19" s="25">
        <f>C19-F19</f>
        <v>9</v>
      </c>
      <c r="F19" s="25">
        <v>53</v>
      </c>
      <c r="G19" s="26"/>
      <c r="H19" s="33">
        <v>11</v>
      </c>
      <c r="I19" s="35" t="s">
        <v>128</v>
      </c>
      <c r="J19" s="25">
        <v>61</v>
      </c>
      <c r="K19" s="25"/>
      <c r="L19" s="25">
        <f t="shared" ref="L19:L24" si="0">J19-M19</f>
        <v>12</v>
      </c>
      <c r="M19" s="25">
        <v>49</v>
      </c>
      <c r="N19" s="26"/>
      <c r="O19" s="51" t="s">
        <v>39</v>
      </c>
      <c r="P19" s="54">
        <f>SUM(C19:C20)</f>
        <v>122</v>
      </c>
      <c r="R19" s="54"/>
    </row>
    <row r="20" spans="1:18" s="32" customFormat="1" ht="18" customHeight="1">
      <c r="A20" s="33">
        <v>2</v>
      </c>
      <c r="B20" s="35" t="s">
        <v>68</v>
      </c>
      <c r="C20" s="25">
        <v>60</v>
      </c>
      <c r="D20" s="25"/>
      <c r="E20" s="25">
        <f>C20-F20</f>
        <v>9</v>
      </c>
      <c r="F20" s="25">
        <v>51</v>
      </c>
      <c r="G20" s="26"/>
      <c r="H20" s="33">
        <v>12</v>
      </c>
      <c r="I20" s="35" t="s">
        <v>129</v>
      </c>
      <c r="J20" s="25">
        <v>60</v>
      </c>
      <c r="K20" s="25"/>
      <c r="L20" s="25">
        <f t="shared" si="0"/>
        <v>15</v>
      </c>
      <c r="M20" s="25">
        <v>45</v>
      </c>
      <c r="N20" s="26"/>
      <c r="O20" s="51" t="s">
        <v>40</v>
      </c>
      <c r="P20" s="54">
        <f>SUM(C21:C23)</f>
        <v>148</v>
      </c>
      <c r="R20" s="54"/>
    </row>
    <row r="21" spans="1:18" s="32" customFormat="1" ht="18" customHeight="1">
      <c r="A21" s="33">
        <v>3</v>
      </c>
      <c r="B21" s="35" t="s">
        <v>69</v>
      </c>
      <c r="C21" s="25">
        <v>50</v>
      </c>
      <c r="D21" s="25"/>
      <c r="E21" s="25">
        <f>C21-F21</f>
        <v>5</v>
      </c>
      <c r="F21" s="25">
        <v>45</v>
      </c>
      <c r="G21" s="26"/>
      <c r="H21" s="34">
        <v>13</v>
      </c>
      <c r="I21" s="35" t="s">
        <v>130</v>
      </c>
      <c r="J21" s="25">
        <v>61</v>
      </c>
      <c r="K21" s="25">
        <v>1</v>
      </c>
      <c r="L21" s="25">
        <f t="shared" si="0"/>
        <v>9</v>
      </c>
      <c r="M21" s="25">
        <v>52</v>
      </c>
      <c r="N21" s="26"/>
      <c r="O21" s="51" t="s">
        <v>41</v>
      </c>
      <c r="P21" s="54">
        <f>C24</f>
        <v>56</v>
      </c>
      <c r="R21" s="54"/>
    </row>
    <row r="22" spans="1:18" s="32" customFormat="1" ht="18" customHeight="1">
      <c r="A22" s="33">
        <v>4</v>
      </c>
      <c r="B22" s="35" t="s">
        <v>70</v>
      </c>
      <c r="C22" s="25">
        <v>49</v>
      </c>
      <c r="D22" s="25"/>
      <c r="E22" s="25">
        <f>C22-F22</f>
        <v>5</v>
      </c>
      <c r="F22" s="25">
        <v>44</v>
      </c>
      <c r="G22" s="26"/>
      <c r="H22" s="33">
        <v>14</v>
      </c>
      <c r="I22" s="31" t="s">
        <v>84</v>
      </c>
      <c r="J22" s="25">
        <v>57</v>
      </c>
      <c r="K22" s="25">
        <v>53</v>
      </c>
      <c r="L22" s="25">
        <f t="shared" si="0"/>
        <v>9</v>
      </c>
      <c r="M22" s="25">
        <v>48</v>
      </c>
      <c r="N22" s="26"/>
      <c r="O22" s="51" t="s">
        <v>44</v>
      </c>
      <c r="P22" s="54">
        <f>SUM(C25:C28)</f>
        <v>223</v>
      </c>
      <c r="R22" s="54"/>
    </row>
    <row r="23" spans="1:18" s="32" customFormat="1" ht="18" customHeight="1">
      <c r="A23" s="33">
        <v>5</v>
      </c>
      <c r="B23" s="35" t="s">
        <v>71</v>
      </c>
      <c r="C23" s="25">
        <v>49</v>
      </c>
      <c r="D23" s="25"/>
      <c r="E23" s="25">
        <f t="shared" ref="E23:E28" si="1">C23-F23</f>
        <v>7</v>
      </c>
      <c r="F23" s="25">
        <v>42</v>
      </c>
      <c r="G23" s="26">
        <v>1</v>
      </c>
      <c r="H23" s="34">
        <v>15</v>
      </c>
      <c r="I23" s="31" t="s">
        <v>79</v>
      </c>
      <c r="J23" s="25">
        <v>40</v>
      </c>
      <c r="K23" s="25">
        <v>6</v>
      </c>
      <c r="L23" s="25">
        <f t="shared" si="0"/>
        <v>14</v>
      </c>
      <c r="M23" s="25">
        <v>26</v>
      </c>
      <c r="N23" s="26"/>
      <c r="O23" s="51" t="s">
        <v>42</v>
      </c>
      <c r="P23" s="54">
        <f>SUM(J19:J21)</f>
        <v>182</v>
      </c>
      <c r="R23" s="54"/>
    </row>
    <row r="24" spans="1:18" s="32" customFormat="1" ht="18" customHeight="1">
      <c r="A24" s="33">
        <v>6</v>
      </c>
      <c r="B24" s="35" t="s">
        <v>72</v>
      </c>
      <c r="C24" s="25">
        <v>56</v>
      </c>
      <c r="D24" s="25">
        <v>1</v>
      </c>
      <c r="E24" s="25">
        <f t="shared" si="1"/>
        <v>11</v>
      </c>
      <c r="F24" s="25">
        <v>45</v>
      </c>
      <c r="G24" s="26"/>
      <c r="H24" s="33">
        <v>16</v>
      </c>
      <c r="I24" s="31" t="s">
        <v>80</v>
      </c>
      <c r="J24" s="25">
        <v>33</v>
      </c>
      <c r="K24" s="25">
        <v>2</v>
      </c>
      <c r="L24" s="25">
        <f t="shared" si="0"/>
        <v>4</v>
      </c>
      <c r="M24" s="25">
        <v>29</v>
      </c>
      <c r="N24" s="26"/>
      <c r="O24" s="51" t="s">
        <v>43</v>
      </c>
      <c r="P24" s="64">
        <f>J22</f>
        <v>57</v>
      </c>
      <c r="R24" s="54"/>
    </row>
    <row r="25" spans="1:18" s="32" customFormat="1" ht="18" customHeight="1">
      <c r="A25" s="33">
        <v>7</v>
      </c>
      <c r="B25" s="35" t="s">
        <v>74</v>
      </c>
      <c r="C25" s="25">
        <v>56</v>
      </c>
      <c r="D25" s="25"/>
      <c r="E25" s="25">
        <f t="shared" si="1"/>
        <v>2</v>
      </c>
      <c r="F25" s="25">
        <v>54</v>
      </c>
      <c r="G25" s="26"/>
      <c r="H25" s="34">
        <v>17</v>
      </c>
      <c r="I25" s="31" t="s">
        <v>81</v>
      </c>
      <c r="J25" s="25">
        <v>39</v>
      </c>
      <c r="K25" s="25">
        <v>5</v>
      </c>
      <c r="L25" s="25">
        <f>J25-M25</f>
        <v>12</v>
      </c>
      <c r="M25" s="25">
        <v>27</v>
      </c>
      <c r="N25" s="26">
        <v>1</v>
      </c>
      <c r="O25" s="51" t="s">
        <v>45</v>
      </c>
      <c r="P25" s="54">
        <f>SUM(J23:J24)</f>
        <v>73</v>
      </c>
      <c r="R25" s="54"/>
    </row>
    <row r="26" spans="1:18" s="32" customFormat="1" ht="18" customHeight="1">
      <c r="A26" s="33">
        <v>8</v>
      </c>
      <c r="B26" s="35" t="s">
        <v>75</v>
      </c>
      <c r="C26" s="25">
        <v>57</v>
      </c>
      <c r="D26" s="25"/>
      <c r="E26" s="25">
        <f t="shared" si="1"/>
        <v>8</v>
      </c>
      <c r="F26" s="25">
        <v>49</v>
      </c>
      <c r="G26" s="26">
        <v>2</v>
      </c>
      <c r="H26" s="33">
        <v>18</v>
      </c>
      <c r="I26" s="31" t="s">
        <v>82</v>
      </c>
      <c r="J26" s="25">
        <v>38</v>
      </c>
      <c r="K26" s="25">
        <v>3</v>
      </c>
      <c r="L26" s="25">
        <f>J26-M26</f>
        <v>10</v>
      </c>
      <c r="M26" s="25">
        <v>28</v>
      </c>
      <c r="N26" s="26"/>
      <c r="O26" s="51" t="s">
        <v>83</v>
      </c>
      <c r="P26" s="54">
        <f>SUM(J25:J26)</f>
        <v>77</v>
      </c>
      <c r="R26" s="54"/>
    </row>
    <row r="27" spans="1:18" s="32" customFormat="1" ht="18" customHeight="1">
      <c r="A27" s="33">
        <v>9</v>
      </c>
      <c r="B27" s="35" t="s">
        <v>76</v>
      </c>
      <c r="C27" s="25">
        <v>55</v>
      </c>
      <c r="D27" s="25"/>
      <c r="E27" s="25">
        <f t="shared" si="1"/>
        <v>6</v>
      </c>
      <c r="F27" s="25">
        <v>49</v>
      </c>
      <c r="G27" s="26"/>
      <c r="H27" s="34"/>
      <c r="I27" s="31"/>
      <c r="J27" s="25"/>
      <c r="K27" s="25"/>
      <c r="L27" s="25">
        <f>J27-M27</f>
        <v>0</v>
      </c>
      <c r="M27" s="25"/>
      <c r="N27" s="26"/>
      <c r="R27" s="54"/>
    </row>
    <row r="28" spans="1:18" s="32" customFormat="1" ht="20.100000000000001" customHeight="1" thickBot="1">
      <c r="A28" s="61">
        <v>10</v>
      </c>
      <c r="B28" s="37" t="s">
        <v>77</v>
      </c>
      <c r="C28" s="62">
        <v>55</v>
      </c>
      <c r="D28" s="62"/>
      <c r="E28" s="62">
        <f t="shared" si="1"/>
        <v>7</v>
      </c>
      <c r="F28" s="62">
        <v>48</v>
      </c>
      <c r="G28" s="63"/>
      <c r="H28" s="209" t="s">
        <v>18</v>
      </c>
      <c r="I28" s="196"/>
      <c r="J28" s="28">
        <f>SUM(C19:C28,J19:J27)</f>
        <v>938</v>
      </c>
      <c r="K28" s="28">
        <f>SUM(D19:D28,K19:K27)</f>
        <v>72</v>
      </c>
      <c r="L28" s="28">
        <f>SUM(E19:E28,L19:L27)</f>
        <v>154</v>
      </c>
      <c r="M28" s="28">
        <f>SUM(F19:F28,M19:M27)</f>
        <v>784</v>
      </c>
      <c r="N28" s="27">
        <f>SUM(G19:G28,N19:N27)</f>
        <v>4</v>
      </c>
      <c r="O28" s="52" t="s">
        <v>66</v>
      </c>
      <c r="P28" s="48">
        <f>SUM(P19:P26)</f>
        <v>938</v>
      </c>
      <c r="R28" s="54"/>
    </row>
    <row r="29" spans="1:18" s="14" customFormat="1" ht="20.100000000000001" customHeight="1" thickBot="1">
      <c r="A29" s="190" t="s">
        <v>125</v>
      </c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2"/>
      <c r="R29" s="112"/>
    </row>
    <row r="30" spans="1:18" s="41" customFormat="1" ht="20.100000000000001" customHeight="1">
      <c r="A30" s="210" t="s">
        <v>19</v>
      </c>
      <c r="B30" s="204"/>
      <c r="C30" s="67" t="s">
        <v>0</v>
      </c>
      <c r="D30" s="67" t="s">
        <v>20</v>
      </c>
      <c r="E30" s="67" t="s">
        <v>1</v>
      </c>
      <c r="F30" s="67" t="s">
        <v>2</v>
      </c>
      <c r="G30" s="68" t="s">
        <v>25</v>
      </c>
      <c r="H30" s="210" t="s">
        <v>19</v>
      </c>
      <c r="I30" s="204"/>
      <c r="J30" s="67" t="s">
        <v>0</v>
      </c>
      <c r="K30" s="67" t="s">
        <v>20</v>
      </c>
      <c r="L30" s="67" t="s">
        <v>1</v>
      </c>
      <c r="M30" s="67" t="s">
        <v>2</v>
      </c>
      <c r="N30" s="68" t="s">
        <v>25</v>
      </c>
      <c r="O30" s="48" t="s">
        <v>124</v>
      </c>
      <c r="P30" s="48"/>
      <c r="R30" s="66"/>
    </row>
    <row r="31" spans="1:18" s="32" customFormat="1" ht="18" customHeight="1">
      <c r="A31" s="33">
        <v>1</v>
      </c>
      <c r="B31" s="35" t="s">
        <v>97</v>
      </c>
      <c r="C31" s="25">
        <v>50</v>
      </c>
      <c r="D31" s="25"/>
      <c r="E31" s="25">
        <f t="shared" ref="E31:E39" si="2">C31-F31</f>
        <v>7</v>
      </c>
      <c r="F31" s="25">
        <v>43</v>
      </c>
      <c r="G31" s="26"/>
      <c r="H31" s="34">
        <v>10</v>
      </c>
      <c r="I31" s="35" t="s">
        <v>107</v>
      </c>
      <c r="J31" s="25">
        <v>56</v>
      </c>
      <c r="K31" s="25"/>
      <c r="L31" s="25">
        <f t="shared" ref="L31:L38" si="3">J31-M31</f>
        <v>5</v>
      </c>
      <c r="M31" s="25">
        <v>51</v>
      </c>
      <c r="N31" s="26">
        <v>1</v>
      </c>
      <c r="O31" s="51" t="s">
        <v>39</v>
      </c>
      <c r="P31" s="54">
        <f>SUM(C31:C32)</f>
        <v>105</v>
      </c>
      <c r="R31" s="54"/>
    </row>
    <row r="32" spans="1:18" s="32" customFormat="1" ht="18" customHeight="1">
      <c r="A32" s="33">
        <v>2</v>
      </c>
      <c r="B32" s="35" t="s">
        <v>98</v>
      </c>
      <c r="C32" s="25">
        <v>55</v>
      </c>
      <c r="D32" s="25"/>
      <c r="E32" s="25">
        <f t="shared" si="2"/>
        <v>5</v>
      </c>
      <c r="F32" s="25">
        <v>50</v>
      </c>
      <c r="G32" s="26"/>
      <c r="H32" s="54">
        <v>11</v>
      </c>
      <c r="I32" s="35" t="s">
        <v>108</v>
      </c>
      <c r="J32" s="25">
        <v>56</v>
      </c>
      <c r="K32" s="25"/>
      <c r="L32" s="25">
        <f t="shared" si="3"/>
        <v>10</v>
      </c>
      <c r="M32" s="25">
        <v>46</v>
      </c>
      <c r="N32" s="26">
        <v>2</v>
      </c>
      <c r="O32" s="51" t="s">
        <v>40</v>
      </c>
      <c r="P32" s="54">
        <f>SUM(C33:C34)</f>
        <v>99</v>
      </c>
      <c r="R32" s="54"/>
    </row>
    <row r="33" spans="1:18" s="32" customFormat="1" ht="18" customHeight="1">
      <c r="A33" s="33">
        <v>3</v>
      </c>
      <c r="B33" s="35" t="s">
        <v>99</v>
      </c>
      <c r="C33" s="25">
        <v>51</v>
      </c>
      <c r="D33" s="25"/>
      <c r="E33" s="25">
        <f t="shared" si="2"/>
        <v>11</v>
      </c>
      <c r="F33" s="25">
        <v>40</v>
      </c>
      <c r="G33" s="26"/>
      <c r="H33" s="34">
        <v>12</v>
      </c>
      <c r="I33" s="35" t="s">
        <v>109</v>
      </c>
      <c r="J33" s="25">
        <v>57</v>
      </c>
      <c r="K33" s="25"/>
      <c r="L33" s="25">
        <f t="shared" si="3"/>
        <v>15</v>
      </c>
      <c r="M33" s="25">
        <v>42</v>
      </c>
      <c r="N33" s="26"/>
      <c r="O33" s="51" t="s">
        <v>41</v>
      </c>
      <c r="P33" s="54">
        <f>C35</f>
        <v>39</v>
      </c>
      <c r="R33" s="54"/>
    </row>
    <row r="34" spans="1:18" s="32" customFormat="1" ht="18" customHeight="1">
      <c r="A34" s="33">
        <v>4</v>
      </c>
      <c r="B34" s="35" t="s">
        <v>100</v>
      </c>
      <c r="C34" s="25">
        <v>48</v>
      </c>
      <c r="D34" s="25"/>
      <c r="E34" s="25">
        <f t="shared" si="2"/>
        <v>3</v>
      </c>
      <c r="F34" s="25">
        <v>45</v>
      </c>
      <c r="G34" s="26"/>
      <c r="H34" s="54">
        <v>13</v>
      </c>
      <c r="I34" s="35" t="s">
        <v>110</v>
      </c>
      <c r="J34" s="25">
        <v>56</v>
      </c>
      <c r="K34" s="25"/>
      <c r="L34" s="25">
        <f t="shared" si="3"/>
        <v>9</v>
      </c>
      <c r="M34" s="25">
        <v>47</v>
      </c>
      <c r="N34" s="26">
        <v>3</v>
      </c>
      <c r="O34" s="51" t="s">
        <v>44</v>
      </c>
      <c r="P34" s="54">
        <f>SUM(C36:C38)</f>
        <v>192</v>
      </c>
      <c r="R34" s="54"/>
    </row>
    <row r="35" spans="1:18" s="32" customFormat="1" ht="18" customHeight="1">
      <c r="A35" s="33">
        <v>5</v>
      </c>
      <c r="B35" s="35" t="s">
        <v>101</v>
      </c>
      <c r="C35" s="25">
        <v>39</v>
      </c>
      <c r="D35" s="25"/>
      <c r="E35" s="25">
        <f t="shared" si="2"/>
        <v>10</v>
      </c>
      <c r="F35" s="25">
        <v>29</v>
      </c>
      <c r="G35" s="26"/>
      <c r="H35" s="34">
        <v>14</v>
      </c>
      <c r="I35" s="31" t="s">
        <v>111</v>
      </c>
      <c r="J35" s="25">
        <v>39</v>
      </c>
      <c r="K35" s="25">
        <v>37</v>
      </c>
      <c r="L35" s="25">
        <f t="shared" si="3"/>
        <v>4</v>
      </c>
      <c r="M35" s="25">
        <v>35</v>
      </c>
      <c r="N35" s="26">
        <v>1</v>
      </c>
      <c r="O35" s="51" t="s">
        <v>42</v>
      </c>
      <c r="P35" s="54">
        <f>SUM(C39,J31:J34)</f>
        <v>280</v>
      </c>
      <c r="R35" s="54"/>
    </row>
    <row r="36" spans="1:18" s="32" customFormat="1" ht="18" customHeight="1">
      <c r="A36" s="33">
        <v>6</v>
      </c>
      <c r="B36" s="35" t="s">
        <v>102</v>
      </c>
      <c r="C36" s="25">
        <v>65</v>
      </c>
      <c r="D36" s="25">
        <v>2</v>
      </c>
      <c r="E36" s="25">
        <f t="shared" si="2"/>
        <v>15</v>
      </c>
      <c r="F36" s="25">
        <v>50</v>
      </c>
      <c r="G36" s="26">
        <v>6</v>
      </c>
      <c r="H36" s="33">
        <v>15</v>
      </c>
      <c r="I36" s="31" t="s">
        <v>112</v>
      </c>
      <c r="J36" s="25">
        <v>39</v>
      </c>
      <c r="K36" s="25"/>
      <c r="L36" s="25">
        <f t="shared" si="3"/>
        <v>13</v>
      </c>
      <c r="M36" s="25">
        <v>26</v>
      </c>
      <c r="N36" s="26">
        <v>1</v>
      </c>
      <c r="O36" s="51" t="s">
        <v>43</v>
      </c>
      <c r="P36" s="54">
        <f>J35</f>
        <v>39</v>
      </c>
      <c r="R36" s="54"/>
    </row>
    <row r="37" spans="1:18" s="32" customFormat="1" ht="18" customHeight="1">
      <c r="A37" s="33">
        <v>7</v>
      </c>
      <c r="B37" s="35" t="s">
        <v>103</v>
      </c>
      <c r="C37" s="25">
        <v>63</v>
      </c>
      <c r="D37" s="25"/>
      <c r="E37" s="25">
        <f t="shared" si="2"/>
        <v>9</v>
      </c>
      <c r="F37" s="25">
        <v>54</v>
      </c>
      <c r="G37" s="26">
        <v>3</v>
      </c>
      <c r="H37" s="54">
        <v>16</v>
      </c>
      <c r="I37" s="31" t="s">
        <v>113</v>
      </c>
      <c r="J37" s="25">
        <v>39</v>
      </c>
      <c r="K37" s="25">
        <v>3</v>
      </c>
      <c r="L37" s="25">
        <f t="shared" si="3"/>
        <v>16</v>
      </c>
      <c r="M37" s="25">
        <v>23</v>
      </c>
      <c r="N37" s="26">
        <v>3</v>
      </c>
      <c r="O37" s="51" t="s">
        <v>45</v>
      </c>
      <c r="P37" s="54">
        <f>SUM(J36:J37)</f>
        <v>78</v>
      </c>
      <c r="R37" s="54"/>
    </row>
    <row r="38" spans="1:18" s="32" customFormat="1" ht="18" customHeight="1">
      <c r="A38" s="33">
        <v>8</v>
      </c>
      <c r="B38" s="35" t="s">
        <v>104</v>
      </c>
      <c r="C38" s="25">
        <v>64</v>
      </c>
      <c r="D38" s="25"/>
      <c r="E38" s="25">
        <f t="shared" si="2"/>
        <v>11</v>
      </c>
      <c r="F38" s="25">
        <v>53</v>
      </c>
      <c r="G38" s="26">
        <v>4</v>
      </c>
      <c r="H38" s="34">
        <v>17</v>
      </c>
      <c r="I38" s="31" t="s">
        <v>114</v>
      </c>
      <c r="J38" s="25">
        <v>30</v>
      </c>
      <c r="K38" s="25">
        <v>1</v>
      </c>
      <c r="L38" s="25">
        <f t="shared" si="3"/>
        <v>14</v>
      </c>
      <c r="M38" s="25">
        <v>16</v>
      </c>
      <c r="N38" s="26"/>
      <c r="O38" s="51" t="s">
        <v>56</v>
      </c>
      <c r="P38" s="64">
        <f>J38</f>
        <v>30</v>
      </c>
      <c r="R38" s="54"/>
    </row>
    <row r="39" spans="1:18" s="32" customFormat="1" ht="20.100000000000001" customHeight="1" thickBot="1">
      <c r="A39" s="61">
        <v>9</v>
      </c>
      <c r="B39" s="37" t="s">
        <v>106</v>
      </c>
      <c r="C39" s="62">
        <v>55</v>
      </c>
      <c r="D39" s="62"/>
      <c r="E39" s="62">
        <f t="shared" si="2"/>
        <v>20</v>
      </c>
      <c r="F39" s="62">
        <v>35</v>
      </c>
      <c r="G39" s="63">
        <v>2</v>
      </c>
      <c r="H39" s="209" t="s">
        <v>18</v>
      </c>
      <c r="I39" s="196"/>
      <c r="J39" s="28">
        <f>SUM(C31:C39,J31:J38)</f>
        <v>862</v>
      </c>
      <c r="K39" s="28">
        <f>SUM(D31:D39,K31:K38)</f>
        <v>43</v>
      </c>
      <c r="L39" s="28">
        <f>SUM(E31:E39,L31:L38)</f>
        <v>177</v>
      </c>
      <c r="M39" s="28">
        <f>SUM(F31:F39,M31:M38)</f>
        <v>685</v>
      </c>
      <c r="N39" s="27">
        <f>SUM(G31:G39,N31:N38)</f>
        <v>26</v>
      </c>
      <c r="O39" s="52" t="s">
        <v>66</v>
      </c>
      <c r="P39" s="48">
        <f>SUM(P31:P38)</f>
        <v>862</v>
      </c>
      <c r="R39" s="54"/>
    </row>
    <row r="40" spans="1:18" ht="18" customHeight="1"/>
    <row r="41" spans="1:18" ht="18" customHeight="1"/>
    <row r="42" spans="1:18" ht="18" customHeight="1">
      <c r="A42" s="72" t="s">
        <v>279</v>
      </c>
      <c r="B42" s="17"/>
      <c r="C42" s="36"/>
      <c r="D42" s="16">
        <f>SUM(D43:D44)</f>
        <v>2145</v>
      </c>
      <c r="E42" s="14"/>
      <c r="F42" s="74" t="s">
        <v>21</v>
      </c>
      <c r="G42" s="16" t="s">
        <v>21</v>
      </c>
      <c r="H42" s="16">
        <f>SUM(H43:H44)</f>
        <v>145</v>
      </c>
      <c r="I42" s="29" t="s">
        <v>3</v>
      </c>
      <c r="O42" s="58" t="s">
        <v>22</v>
      </c>
      <c r="P42" s="59">
        <f>SUM(H14,H26,H38)</f>
        <v>43</v>
      </c>
      <c r="Q42" s="18"/>
    </row>
    <row r="43" spans="1:18" ht="18" customHeight="1">
      <c r="B43" s="78" t="s">
        <v>24</v>
      </c>
      <c r="D43" s="74">
        <f>SUM(J28,J39)</f>
        <v>1800</v>
      </c>
      <c r="E43" s="14"/>
      <c r="F43" s="74" t="s">
        <v>21</v>
      </c>
      <c r="G43" s="74" t="s">
        <v>21</v>
      </c>
      <c r="H43" s="74">
        <f>SUM(K28,K39)</f>
        <v>115</v>
      </c>
      <c r="I43" s="17" t="s">
        <v>3</v>
      </c>
      <c r="O43" s="16" t="s">
        <v>17</v>
      </c>
      <c r="P43" s="56"/>
    </row>
    <row r="44" spans="1:18" ht="18" customHeight="1">
      <c r="B44" s="78" t="s">
        <v>38</v>
      </c>
      <c r="D44" s="74">
        <f>J16</f>
        <v>345</v>
      </c>
      <c r="E44" s="14"/>
      <c r="F44" s="74" t="s">
        <v>21</v>
      </c>
      <c r="G44" s="74" t="s">
        <v>21</v>
      </c>
      <c r="H44" s="74">
        <f>K16</f>
        <v>30</v>
      </c>
      <c r="I44" s="17" t="s">
        <v>3</v>
      </c>
      <c r="O44" s="30" t="s">
        <v>23</v>
      </c>
      <c r="P44" s="57">
        <f>SUM(P42:P43)</f>
        <v>43</v>
      </c>
      <c r="Q44" s="20"/>
    </row>
    <row r="45" spans="1:18" s="38" customFormat="1" ht="18" hidden="1" customHeight="1">
      <c r="A45" s="41" t="s">
        <v>151</v>
      </c>
      <c r="B45" s="50"/>
      <c r="C45" s="49"/>
      <c r="D45" s="75">
        <f>SUM(D46:D47)</f>
        <v>0</v>
      </c>
      <c r="E45" s="76"/>
      <c r="F45" s="41"/>
      <c r="G45" s="75" t="s">
        <v>152</v>
      </c>
      <c r="J45" s="108"/>
      <c r="O45" s="30" t="s">
        <v>115</v>
      </c>
      <c r="P45" s="29"/>
      <c r="Q45" s="60"/>
      <c r="R45" s="113"/>
    </row>
    <row r="46" spans="1:18" s="38" customFormat="1" ht="18" hidden="1" customHeight="1">
      <c r="B46" s="79" t="s">
        <v>50</v>
      </c>
      <c r="C46" s="49"/>
      <c r="D46" s="14"/>
      <c r="E46" s="76"/>
      <c r="F46" s="41"/>
      <c r="G46" s="14" t="s">
        <v>152</v>
      </c>
      <c r="O46" s="52" t="s">
        <v>116</v>
      </c>
      <c r="P46" s="99"/>
      <c r="Q46" s="60"/>
      <c r="R46" s="113"/>
    </row>
    <row r="47" spans="1:18" s="38" customFormat="1" ht="18" hidden="1" customHeight="1">
      <c r="B47" s="79" t="s">
        <v>51</v>
      </c>
      <c r="C47" s="49"/>
      <c r="D47" s="14"/>
      <c r="E47" s="76"/>
      <c r="F47" s="41"/>
      <c r="G47" s="14" t="s">
        <v>152</v>
      </c>
      <c r="Q47" s="60"/>
      <c r="R47" s="113"/>
    </row>
    <row r="48" spans="1:18" s="38" customFormat="1" ht="18" customHeight="1">
      <c r="A48" s="41" t="s">
        <v>85</v>
      </c>
      <c r="B48" s="79"/>
      <c r="C48" s="49"/>
      <c r="D48" s="14"/>
      <c r="E48" s="76"/>
      <c r="F48" s="41"/>
      <c r="G48" s="14"/>
      <c r="Q48" s="60"/>
      <c r="R48" s="113"/>
    </row>
    <row r="49" spans="1:18" ht="18" customHeight="1">
      <c r="B49" s="80" t="s">
        <v>86</v>
      </c>
      <c r="D49" s="77">
        <f>D42-D50</f>
        <v>412</v>
      </c>
      <c r="I49" s="17"/>
      <c r="L49" s="23"/>
      <c r="O49" s="29"/>
      <c r="P49" s="47"/>
      <c r="Q49" s="21"/>
    </row>
    <row r="50" spans="1:18" s="38" customFormat="1" ht="18" customHeight="1">
      <c r="B50" s="80" t="s">
        <v>87</v>
      </c>
      <c r="D50" s="76">
        <f>SUM(M16,M28,M39)</f>
        <v>1733</v>
      </c>
      <c r="F50" s="32"/>
      <c r="G50" s="51"/>
      <c r="O50" s="52"/>
      <c r="P50" s="12"/>
      <c r="Q50" s="60"/>
      <c r="R50" s="113"/>
    </row>
    <row r="51" spans="1:18" ht="18" hidden="1" customHeight="1">
      <c r="A51" s="41" t="s">
        <v>153</v>
      </c>
      <c r="C51" s="32"/>
      <c r="D51" s="32"/>
      <c r="E51" s="32"/>
      <c r="F51" s="32"/>
      <c r="G51" s="32"/>
      <c r="H51" s="32"/>
      <c r="Q51" s="21"/>
    </row>
    <row r="52" spans="1:18" ht="18" customHeight="1">
      <c r="A52" s="73" t="s">
        <v>288</v>
      </c>
      <c r="C52" s="32"/>
      <c r="D52" s="32"/>
      <c r="E52" s="32"/>
      <c r="F52" s="32"/>
      <c r="G52" s="58">
        <f>SUM(N16,N28,N39)</f>
        <v>32</v>
      </c>
      <c r="I52" s="117"/>
      <c r="K52" s="118"/>
      <c r="O52" s="118"/>
      <c r="Q52" s="21"/>
    </row>
    <row r="53" spans="1:18" ht="18" customHeight="1">
      <c r="A53" s="75" t="s">
        <v>33</v>
      </c>
      <c r="B53" s="24"/>
      <c r="C53" s="46"/>
      <c r="D53" s="55" t="s">
        <v>154</v>
      </c>
      <c r="E53" s="92" t="s">
        <v>49</v>
      </c>
      <c r="F53" s="92" t="s">
        <v>25</v>
      </c>
      <c r="G53" s="105" t="s">
        <v>58</v>
      </c>
      <c r="H53" s="106" t="s">
        <v>59</v>
      </c>
      <c r="I53" s="105" t="s">
        <v>60</v>
      </c>
      <c r="J53" s="106" t="s">
        <v>61</v>
      </c>
      <c r="K53" s="119"/>
      <c r="L53" s="114"/>
      <c r="N53" s="116"/>
      <c r="O53" s="119"/>
      <c r="P53" s="39"/>
      <c r="Q53" s="21"/>
    </row>
    <row r="54" spans="1:18" ht="18" customHeight="1">
      <c r="B54" s="78" t="s">
        <v>117</v>
      </c>
      <c r="C54" s="46"/>
      <c r="D54" s="14">
        <f>SUM(E54:F54)</f>
        <v>345</v>
      </c>
      <c r="E54" s="14">
        <v>343</v>
      </c>
      <c r="F54" s="74">
        <v>2</v>
      </c>
      <c r="G54" s="14"/>
      <c r="H54" s="14"/>
      <c r="I54" s="81"/>
      <c r="J54" s="81"/>
      <c r="L54" s="15"/>
      <c r="M54" s="15"/>
      <c r="N54" s="15"/>
      <c r="P54" s="39"/>
      <c r="Q54" s="21"/>
    </row>
    <row r="55" spans="1:18" ht="18" customHeight="1">
      <c r="B55" s="78" t="s">
        <v>64</v>
      </c>
      <c r="C55" s="46"/>
      <c r="D55" s="14">
        <f>SUM(E55:F55)</f>
        <v>938</v>
      </c>
      <c r="E55" s="14">
        <v>934</v>
      </c>
      <c r="F55" s="74">
        <v>4</v>
      </c>
      <c r="G55" s="14"/>
      <c r="H55" s="14"/>
      <c r="I55" s="81"/>
      <c r="J55" s="81"/>
      <c r="L55" s="15"/>
      <c r="M55" s="15"/>
      <c r="N55" s="15"/>
      <c r="P55" s="39"/>
      <c r="Q55" s="21"/>
    </row>
    <row r="56" spans="1:18" ht="18" customHeight="1">
      <c r="B56" s="78" t="s">
        <v>118</v>
      </c>
      <c r="C56" s="46"/>
      <c r="D56" s="14">
        <f>SUM(E56:F56)</f>
        <v>862</v>
      </c>
      <c r="E56" s="14">
        <v>836</v>
      </c>
      <c r="F56" s="74">
        <v>26</v>
      </c>
      <c r="G56" s="14"/>
      <c r="H56" s="14"/>
      <c r="I56" s="81"/>
      <c r="J56" s="81"/>
      <c r="L56" s="15"/>
      <c r="O56" s="104"/>
      <c r="P56" s="39"/>
      <c r="Q56" s="21"/>
    </row>
    <row r="57" spans="1:18" ht="18" customHeight="1">
      <c r="B57" s="211" t="s">
        <v>35</v>
      </c>
      <c r="C57" s="211"/>
      <c r="D57" s="75">
        <f>SUM(D54:D56)</f>
        <v>2145</v>
      </c>
      <c r="E57" s="75">
        <f>SUM(E54:E56)</f>
        <v>2113</v>
      </c>
      <c r="F57" s="16">
        <f>SUM(F54:F56)</f>
        <v>32</v>
      </c>
      <c r="G57" s="75">
        <f>SUM(G54:G56)</f>
        <v>0</v>
      </c>
      <c r="H57" s="75">
        <f>SUM(H54:H56)</f>
        <v>0</v>
      </c>
      <c r="I57" s="107"/>
      <c r="J57" s="107"/>
      <c r="K57" s="69"/>
      <c r="L57" s="115"/>
      <c r="O57" s="118"/>
      <c r="P57" s="39"/>
      <c r="Q57" s="21"/>
    </row>
    <row r="58" spans="1:18" s="38" customFormat="1" ht="18" customHeight="1" thickBot="1">
      <c r="A58" s="41" t="s">
        <v>37</v>
      </c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R58" s="113"/>
    </row>
    <row r="59" spans="1:18" s="38" customFormat="1" ht="20.100000000000001" customHeight="1">
      <c r="A59" s="197" t="s">
        <v>46</v>
      </c>
      <c r="B59" s="198"/>
      <c r="C59" s="198"/>
      <c r="D59" s="82" t="s">
        <v>29</v>
      </c>
      <c r="E59" s="83"/>
      <c r="F59" s="83"/>
      <c r="G59" s="82" t="s">
        <v>28</v>
      </c>
      <c r="H59" s="82" t="s">
        <v>29</v>
      </c>
      <c r="I59" s="82" t="s">
        <v>122</v>
      </c>
      <c r="J59" s="84" t="s">
        <v>30</v>
      </c>
      <c r="K59" s="199" t="s">
        <v>31</v>
      </c>
      <c r="L59" s="198"/>
      <c r="M59" s="198"/>
      <c r="N59" s="200"/>
    </row>
    <row r="60" spans="1:18" s="38" customFormat="1" ht="20.100000000000001" customHeight="1">
      <c r="A60" s="184" t="s">
        <v>139</v>
      </c>
      <c r="B60" s="185"/>
      <c r="C60" s="85" t="s">
        <v>27</v>
      </c>
      <c r="D60" s="93">
        <v>1</v>
      </c>
      <c r="E60" s="88"/>
      <c r="F60" s="88"/>
      <c r="G60" s="93">
        <f>C13</f>
        <v>65</v>
      </c>
      <c r="H60" s="93">
        <v>5</v>
      </c>
      <c r="I60" s="93">
        <f>SUM(C21:C23,C33:C34)</f>
        <v>247</v>
      </c>
      <c r="J60" s="94">
        <f t="shared" ref="J60:J68" si="4">SUM(G60,I60)</f>
        <v>312</v>
      </c>
      <c r="K60" s="167"/>
      <c r="L60" s="168"/>
      <c r="M60" s="168"/>
      <c r="N60" s="169"/>
    </row>
    <row r="61" spans="1:18" s="38" customFormat="1" ht="20.100000000000001" customHeight="1">
      <c r="A61" s="186"/>
      <c r="B61" s="187"/>
      <c r="C61" s="86" t="s">
        <v>26</v>
      </c>
      <c r="D61" s="95">
        <v>1</v>
      </c>
      <c r="E61" s="90"/>
      <c r="F61" s="90"/>
      <c r="G61" s="95">
        <f>C12</f>
        <v>13</v>
      </c>
      <c r="H61" s="95">
        <v>4</v>
      </c>
      <c r="I61" s="95">
        <f>SUM(C19:C20,C31:C32)</f>
        <v>227</v>
      </c>
      <c r="J61" s="96">
        <f t="shared" si="4"/>
        <v>240</v>
      </c>
      <c r="K61" s="177"/>
      <c r="L61" s="178"/>
      <c r="M61" s="178"/>
      <c r="N61" s="179"/>
    </row>
    <row r="62" spans="1:18" s="38" customFormat="1" ht="20.100000000000001" customHeight="1">
      <c r="A62" s="160" t="s">
        <v>140</v>
      </c>
      <c r="B62" s="161"/>
      <c r="C62" s="162"/>
      <c r="D62" s="93">
        <v>1</v>
      </c>
      <c r="E62" s="88"/>
      <c r="F62" s="88"/>
      <c r="G62" s="93">
        <f>C14</f>
        <v>43</v>
      </c>
      <c r="H62" s="93">
        <v>2</v>
      </c>
      <c r="I62" s="93">
        <f>SUM(C24,C35)</f>
        <v>95</v>
      </c>
      <c r="J62" s="94">
        <f>SUM(G62,I62)</f>
        <v>138</v>
      </c>
      <c r="K62" s="188"/>
      <c r="L62" s="188"/>
      <c r="M62" s="188"/>
      <c r="N62" s="189"/>
    </row>
    <row r="63" spans="1:18" s="38" customFormat="1" ht="20.100000000000001" customHeight="1">
      <c r="A63" s="160" t="s">
        <v>141</v>
      </c>
      <c r="B63" s="161"/>
      <c r="C63" s="161"/>
      <c r="D63" s="87">
        <v>1</v>
      </c>
      <c r="E63" s="89"/>
      <c r="F63" s="89"/>
      <c r="G63" s="87">
        <f>C15</f>
        <v>60</v>
      </c>
      <c r="H63" s="87">
        <v>7</v>
      </c>
      <c r="I63" s="87">
        <f>SUM(C25:C28,C36:C38)</f>
        <v>415</v>
      </c>
      <c r="J63" s="91">
        <f>SUM(G63,I63)</f>
        <v>475</v>
      </c>
      <c r="K63" s="167"/>
      <c r="L63" s="168"/>
      <c r="M63" s="168"/>
      <c r="N63" s="169"/>
    </row>
    <row r="64" spans="1:18" s="38" customFormat="1" ht="20.100000000000001" customHeight="1">
      <c r="A64" s="160" t="s">
        <v>142</v>
      </c>
      <c r="B64" s="161"/>
      <c r="C64" s="162"/>
      <c r="D64" s="95">
        <v>2</v>
      </c>
      <c r="E64" s="90"/>
      <c r="F64" s="90"/>
      <c r="G64" s="95">
        <f>SUM(C16,J12)</f>
        <v>107</v>
      </c>
      <c r="H64" s="95">
        <v>8</v>
      </c>
      <c r="I64" s="95">
        <f>SUM(J19:J21,C39,J31:J34)</f>
        <v>462</v>
      </c>
      <c r="J64" s="96">
        <f>SUM(G64,I64)</f>
        <v>569</v>
      </c>
      <c r="K64" s="177"/>
      <c r="L64" s="178"/>
      <c r="M64" s="178"/>
      <c r="N64" s="179"/>
    </row>
    <row r="65" spans="1:17" s="38" customFormat="1" ht="20.100000000000001" customHeight="1">
      <c r="A65" s="160" t="s">
        <v>57</v>
      </c>
      <c r="B65" s="161"/>
      <c r="C65" s="161"/>
      <c r="D65" s="87">
        <v>1</v>
      </c>
      <c r="E65" s="89"/>
      <c r="F65" s="89"/>
      <c r="G65" s="87">
        <f>J13</f>
        <v>33</v>
      </c>
      <c r="H65" s="87">
        <v>2</v>
      </c>
      <c r="I65" s="87">
        <f>SUM(J22,J35)</f>
        <v>96</v>
      </c>
      <c r="J65" s="91">
        <f>SUM(G65,I65)</f>
        <v>129</v>
      </c>
      <c r="K65" s="182"/>
      <c r="L65" s="182"/>
      <c r="M65" s="182"/>
      <c r="N65" s="183"/>
    </row>
    <row r="66" spans="1:17" s="38" customFormat="1" ht="20.100000000000001" customHeight="1">
      <c r="A66" s="163" t="s">
        <v>48</v>
      </c>
      <c r="B66" s="164"/>
      <c r="C66" s="85" t="s">
        <v>47</v>
      </c>
      <c r="D66" s="93">
        <v>0</v>
      </c>
      <c r="E66" s="88"/>
      <c r="F66" s="88"/>
      <c r="G66" s="97">
        <f>0</f>
        <v>0</v>
      </c>
      <c r="H66" s="93">
        <v>4</v>
      </c>
      <c r="I66" s="93">
        <f>SUM(J23:J24,J36:J37)</f>
        <v>151</v>
      </c>
      <c r="J66" s="94">
        <f t="shared" si="4"/>
        <v>151</v>
      </c>
      <c r="K66" s="167"/>
      <c r="L66" s="168"/>
      <c r="M66" s="168"/>
      <c r="N66" s="169"/>
    </row>
    <row r="67" spans="1:17" s="38" customFormat="1" ht="20.100000000000001" customHeight="1">
      <c r="A67" s="165"/>
      <c r="B67" s="166"/>
      <c r="C67" s="86" t="s">
        <v>36</v>
      </c>
      <c r="D67" s="95">
        <v>1</v>
      </c>
      <c r="E67" s="90"/>
      <c r="F67" s="90"/>
      <c r="G67" s="95">
        <f>J14</f>
        <v>24</v>
      </c>
      <c r="H67" s="95">
        <v>3</v>
      </c>
      <c r="I67" s="95">
        <f>SUM(J25:J26,J38)</f>
        <v>107</v>
      </c>
      <c r="J67" s="96">
        <f t="shared" si="4"/>
        <v>131</v>
      </c>
      <c r="K67" s="170"/>
      <c r="L67" s="171"/>
      <c r="M67" s="171"/>
      <c r="N67" s="172"/>
    </row>
    <row r="68" spans="1:17" s="38" customFormat="1" ht="20.100000000000001" customHeight="1" thickBot="1">
      <c r="A68" s="173" t="s">
        <v>32</v>
      </c>
      <c r="B68" s="174"/>
      <c r="C68" s="174"/>
      <c r="D68" s="53">
        <f>SUM(D60:D67)</f>
        <v>8</v>
      </c>
      <c r="E68" s="71"/>
      <c r="F68" s="71"/>
      <c r="G68" s="53">
        <f>SUM(G60:G67)</f>
        <v>345</v>
      </c>
      <c r="H68" s="53">
        <f>SUM(H60:H67)</f>
        <v>35</v>
      </c>
      <c r="I68" s="53">
        <f>SUM(I60:I67)</f>
        <v>1800</v>
      </c>
      <c r="J68" s="70">
        <f t="shared" si="4"/>
        <v>2145</v>
      </c>
      <c r="K68" s="175">
        <f>SUM(D68,H68)</f>
        <v>43</v>
      </c>
      <c r="L68" s="174"/>
      <c r="M68" s="174"/>
      <c r="N68" s="176"/>
    </row>
    <row r="69" spans="1:17" ht="9.9499999999999993" customHeight="1">
      <c r="A69" s="47"/>
      <c r="B69" s="17"/>
      <c r="C69" s="29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</row>
    <row r="70" spans="1:17" ht="18" customHeight="1">
      <c r="C70" s="44"/>
      <c r="H70" s="218" t="s">
        <v>287</v>
      </c>
      <c r="I70" s="218"/>
      <c r="J70" s="218"/>
      <c r="K70" s="218"/>
      <c r="L70" s="218"/>
      <c r="M70" s="218"/>
      <c r="N70" s="218"/>
      <c r="O70" s="30"/>
      <c r="P70" s="22"/>
      <c r="Q70" s="19"/>
    </row>
    <row r="71" spans="1:17" ht="18" customHeight="1">
      <c r="H71" s="158" t="s">
        <v>265</v>
      </c>
      <c r="I71" s="158"/>
      <c r="J71" s="158"/>
      <c r="K71" s="158"/>
      <c r="L71" s="158"/>
      <c r="M71" s="158"/>
      <c r="N71" s="158"/>
    </row>
    <row r="72" spans="1:17" ht="15" customHeight="1"/>
    <row r="73" spans="1:17" ht="15" customHeight="1"/>
    <row r="74" spans="1:17" ht="15" customHeight="1">
      <c r="B74" s="116"/>
    </row>
    <row r="75" spans="1:17" ht="15" customHeight="1"/>
    <row r="76" spans="1:17" ht="18" customHeight="1">
      <c r="H76" s="159" t="s">
        <v>126</v>
      </c>
      <c r="I76" s="159"/>
      <c r="J76" s="159"/>
      <c r="K76" s="159"/>
      <c r="L76" s="159"/>
      <c r="M76" s="159"/>
      <c r="N76" s="159"/>
    </row>
    <row r="77" spans="1:17" ht="18" customHeight="1">
      <c r="H77" s="103"/>
      <c r="I77" s="103"/>
      <c r="J77" s="103"/>
      <c r="K77" s="103"/>
      <c r="L77" s="103"/>
      <c r="M77" s="103"/>
      <c r="N77" s="103"/>
    </row>
    <row r="80" spans="1:17">
      <c r="C80" s="101"/>
    </row>
    <row r="81" spans="2:3">
      <c r="C81" s="100"/>
    </row>
    <row r="83" spans="2:3">
      <c r="B83" s="102"/>
    </row>
  </sheetData>
  <mergeCells count="44">
    <mergeCell ref="A4:D4"/>
    <mergeCell ref="H4:N4"/>
    <mergeCell ref="A5:D5"/>
    <mergeCell ref="A6:D6"/>
    <mergeCell ref="A2:D2"/>
    <mergeCell ref="H2:N2"/>
    <mergeCell ref="A3:D3"/>
    <mergeCell ref="H3:N3"/>
    <mergeCell ref="A7:N7"/>
    <mergeCell ref="A65:C65"/>
    <mergeCell ref="K65:N65"/>
    <mergeCell ref="A10:N10"/>
    <mergeCell ref="A62:C62"/>
    <mergeCell ref="K62:N62"/>
    <mergeCell ref="A63:C63"/>
    <mergeCell ref="K63:N63"/>
    <mergeCell ref="A8:N8"/>
    <mergeCell ref="H16:I16"/>
    <mergeCell ref="A29:N29"/>
    <mergeCell ref="A30:B30"/>
    <mergeCell ref="H30:I30"/>
    <mergeCell ref="A59:C59"/>
    <mergeCell ref="K59:N59"/>
    <mergeCell ref="A17:N17"/>
    <mergeCell ref="H39:I39"/>
    <mergeCell ref="A66:B67"/>
    <mergeCell ref="K66:N66"/>
    <mergeCell ref="K67:N67"/>
    <mergeCell ref="H11:I11"/>
    <mergeCell ref="A11:B11"/>
    <mergeCell ref="A64:C64"/>
    <mergeCell ref="K64:N64"/>
    <mergeCell ref="A60:B61"/>
    <mergeCell ref="K60:N60"/>
    <mergeCell ref="B57:C57"/>
    <mergeCell ref="A18:B18"/>
    <mergeCell ref="H18:I18"/>
    <mergeCell ref="H28:I28"/>
    <mergeCell ref="K61:N61"/>
    <mergeCell ref="A68:C68"/>
    <mergeCell ref="K68:N68"/>
    <mergeCell ref="H76:N76"/>
    <mergeCell ref="H70:N70"/>
    <mergeCell ref="H71:N71"/>
  </mergeCells>
  <phoneticPr fontId="0" type="noConversion"/>
  <pageMargins left="0.5" right="0.25" top="0.5" bottom="0.5" header="0" footer="0"/>
  <pageSetup paperSize="9" orientation="portrait" verticalDpi="300" r:id="rId1"/>
  <headerFooter alignWithMargins="0">
    <oddFooter>&amp;L&amp;"Times New Roman,Regular"&amp;8&amp;Z&amp;F&amp;R&amp;P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7"/>
  <sheetViews>
    <sheetView view="pageBreakPreview" topLeftCell="A52" zoomScaleNormal="100" workbookViewId="0">
      <selection activeCell="D58" sqref="D58"/>
    </sheetView>
  </sheetViews>
  <sheetFormatPr defaultRowHeight="15.75"/>
  <cols>
    <col min="1" max="1" width="5.625" style="12" customWidth="1"/>
    <col min="2" max="2" width="11.625" style="12" customWidth="1"/>
    <col min="3" max="3" width="10.625" style="12" customWidth="1"/>
    <col min="4" max="4" width="6.625" style="12" customWidth="1"/>
    <col min="5" max="5" width="5.5" style="12" hidden="1" customWidth="1"/>
    <col min="6" max="6" width="5.625" style="12" hidden="1" customWidth="1"/>
    <col min="7" max="7" width="6.625" style="12" customWidth="1"/>
    <col min="8" max="8" width="5.625" style="12" customWidth="1"/>
    <col min="9" max="9" width="12.625" style="12" customWidth="1"/>
    <col min="10" max="10" width="10.625" style="12" customWidth="1"/>
    <col min="11" max="11" width="6.625" style="12" customWidth="1"/>
    <col min="12" max="12" width="4.875" style="12" hidden="1" customWidth="1"/>
    <col min="13" max="13" width="5.25" style="12" hidden="1" customWidth="1"/>
    <col min="14" max="14" width="7.625" style="12" customWidth="1"/>
    <col min="15" max="15" width="10.5" style="12" bestFit="1" customWidth="1"/>
    <col min="16" max="16" width="11.25" style="12" bestFit="1" customWidth="1"/>
    <col min="17" max="19" width="3.625" style="12" customWidth="1"/>
    <col min="20" max="16384" width="9" style="12"/>
  </cols>
  <sheetData>
    <row r="1" spans="1:20" ht="18" customHeight="1">
      <c r="A1" s="207" t="s">
        <v>357</v>
      </c>
      <c r="B1" s="207"/>
      <c r="C1" s="207"/>
      <c r="D1" s="207"/>
      <c r="E1" s="15"/>
      <c r="F1" s="15"/>
      <c r="G1" s="15"/>
      <c r="H1" s="158" t="s">
        <v>53</v>
      </c>
      <c r="I1" s="158"/>
      <c r="J1" s="158"/>
      <c r="K1" s="158"/>
      <c r="L1" s="158"/>
      <c r="M1" s="158"/>
      <c r="N1" s="158"/>
    </row>
    <row r="2" spans="1:20" ht="18" customHeight="1">
      <c r="A2" s="158" t="s">
        <v>52</v>
      </c>
      <c r="B2" s="158"/>
      <c r="C2" s="158"/>
      <c r="D2" s="158"/>
      <c r="E2" s="15"/>
      <c r="F2" s="15"/>
      <c r="G2" s="15"/>
      <c r="H2" s="159" t="s">
        <v>54</v>
      </c>
      <c r="I2" s="159"/>
      <c r="J2" s="159"/>
      <c r="K2" s="159"/>
      <c r="L2" s="159"/>
      <c r="M2" s="159"/>
      <c r="N2" s="159"/>
    </row>
    <row r="3" spans="1:20" ht="18" customHeight="1">
      <c r="A3" s="158" t="s">
        <v>132</v>
      </c>
      <c r="B3" s="158"/>
      <c r="C3" s="158"/>
      <c r="D3" s="158"/>
      <c r="E3" s="120"/>
      <c r="F3" s="120"/>
      <c r="G3" s="120"/>
      <c r="H3" s="208"/>
      <c r="I3" s="208"/>
      <c r="J3" s="208"/>
      <c r="K3" s="208"/>
      <c r="L3" s="208"/>
      <c r="M3" s="208"/>
      <c r="N3" s="208"/>
    </row>
    <row r="4" spans="1:20" ht="18" customHeight="1">
      <c r="A4" s="158"/>
      <c r="B4" s="158"/>
      <c r="C4" s="158"/>
      <c r="D4" s="158"/>
      <c r="E4" s="120"/>
      <c r="F4" s="120"/>
      <c r="G4" s="120"/>
      <c r="H4" s="122"/>
      <c r="I4" s="122"/>
      <c r="J4" s="122"/>
      <c r="K4" s="122"/>
      <c r="L4" s="122"/>
      <c r="M4" s="122"/>
      <c r="N4" s="122"/>
    </row>
    <row r="5" spans="1:20" ht="35.1" customHeight="1">
      <c r="A5" s="205" t="s">
        <v>289</v>
      </c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</row>
    <row r="6" spans="1:20" s="13" customFormat="1" ht="24.95" customHeight="1">
      <c r="A6" s="206" t="s">
        <v>290</v>
      </c>
      <c r="B6" s="206"/>
      <c r="C6" s="206"/>
      <c r="D6" s="206"/>
      <c r="E6" s="206"/>
      <c r="F6" s="206"/>
      <c r="G6" s="206"/>
      <c r="H6" s="206"/>
      <c r="I6" s="206"/>
      <c r="J6" s="206"/>
      <c r="K6" s="206"/>
      <c r="L6" s="206"/>
      <c r="M6" s="206"/>
      <c r="N6" s="206"/>
    </row>
    <row r="7" spans="1:20" s="13" customFormat="1" ht="15" customHeight="1" thickBot="1">
      <c r="A7" s="45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</row>
    <row r="8" spans="1:20" s="15" customFormat="1" ht="20.100000000000001" customHeight="1" thickBot="1">
      <c r="A8" s="190" t="s">
        <v>88</v>
      </c>
      <c r="B8" s="191"/>
      <c r="C8" s="191"/>
      <c r="D8" s="191"/>
      <c r="E8" s="191"/>
      <c r="F8" s="191"/>
      <c r="G8" s="191"/>
      <c r="H8" s="191"/>
      <c r="I8" s="191"/>
      <c r="J8" s="191"/>
      <c r="K8" s="191"/>
      <c r="L8" s="191"/>
      <c r="M8" s="191"/>
      <c r="N8" s="192"/>
    </row>
    <row r="9" spans="1:20" s="41" customFormat="1" ht="20.100000000000001" customHeight="1">
      <c r="A9" s="210" t="s">
        <v>19</v>
      </c>
      <c r="B9" s="204"/>
      <c r="C9" s="43" t="s">
        <v>0</v>
      </c>
      <c r="D9" s="43" t="s">
        <v>20</v>
      </c>
      <c r="E9" s="43" t="s">
        <v>1</v>
      </c>
      <c r="F9" s="43" t="s">
        <v>2</v>
      </c>
      <c r="G9" s="42" t="s">
        <v>25</v>
      </c>
      <c r="H9" s="210" t="s">
        <v>19</v>
      </c>
      <c r="I9" s="204"/>
      <c r="J9" s="43" t="s">
        <v>0</v>
      </c>
      <c r="K9" s="43" t="s">
        <v>20</v>
      </c>
      <c r="L9" s="43" t="s">
        <v>1</v>
      </c>
      <c r="M9" s="43" t="s">
        <v>2</v>
      </c>
      <c r="N9" s="42" t="s">
        <v>25</v>
      </c>
    </row>
    <row r="10" spans="1:20" s="41" customFormat="1" ht="20.100000000000001" customHeight="1">
      <c r="A10" s="33">
        <v>1</v>
      </c>
      <c r="B10" s="40" t="s">
        <v>89</v>
      </c>
      <c r="C10" s="25">
        <v>8</v>
      </c>
      <c r="D10" s="25"/>
      <c r="E10" s="25">
        <f>C10-F10</f>
        <v>1</v>
      </c>
      <c r="F10" s="25">
        <v>7</v>
      </c>
      <c r="G10" s="26"/>
      <c r="H10" s="33">
        <v>6</v>
      </c>
      <c r="I10" s="40" t="s">
        <v>119</v>
      </c>
      <c r="J10" s="25">
        <v>27</v>
      </c>
      <c r="K10" s="25"/>
      <c r="L10" s="25">
        <f>J10-M10</f>
        <v>9</v>
      </c>
      <c r="M10" s="25">
        <v>18</v>
      </c>
      <c r="N10" s="26"/>
    </row>
    <row r="11" spans="1:20" s="41" customFormat="1" ht="20.100000000000001" customHeight="1">
      <c r="A11" s="33">
        <v>2</v>
      </c>
      <c r="B11" s="40" t="s">
        <v>90</v>
      </c>
      <c r="C11" s="25">
        <v>37</v>
      </c>
      <c r="D11" s="25"/>
      <c r="E11" s="25">
        <f>C11-F11</f>
        <v>10</v>
      </c>
      <c r="F11" s="25">
        <v>27</v>
      </c>
      <c r="G11" s="26"/>
      <c r="H11" s="33">
        <v>7</v>
      </c>
      <c r="I11" s="40" t="s">
        <v>94</v>
      </c>
      <c r="J11" s="25">
        <v>27</v>
      </c>
      <c r="K11" s="25">
        <v>24</v>
      </c>
      <c r="L11" s="25">
        <f>J11-M11</f>
        <v>4</v>
      </c>
      <c r="M11" s="25">
        <v>23</v>
      </c>
      <c r="N11" s="26"/>
    </row>
    <row r="12" spans="1:20" s="41" customFormat="1" ht="20.100000000000001" customHeight="1">
      <c r="A12" s="33">
        <v>3</v>
      </c>
      <c r="B12" s="40" t="s">
        <v>91</v>
      </c>
      <c r="C12" s="25">
        <v>31</v>
      </c>
      <c r="D12" s="25"/>
      <c r="E12" s="25">
        <f>C12-F12</f>
        <v>5</v>
      </c>
      <c r="F12" s="25">
        <v>26</v>
      </c>
      <c r="G12" s="26"/>
      <c r="H12" s="33">
        <v>8</v>
      </c>
      <c r="I12" s="40" t="s">
        <v>95</v>
      </c>
      <c r="J12" s="25">
        <v>20</v>
      </c>
      <c r="K12" s="25"/>
      <c r="L12" s="25">
        <f>J12-M12</f>
        <v>7</v>
      </c>
      <c r="M12" s="25">
        <v>13</v>
      </c>
      <c r="N12" s="26">
        <v>2</v>
      </c>
    </row>
    <row r="13" spans="1:20" s="41" customFormat="1" ht="20.100000000000001" customHeight="1">
      <c r="A13" s="33">
        <v>4</v>
      </c>
      <c r="B13" s="40" t="s">
        <v>147</v>
      </c>
      <c r="C13" s="25">
        <v>38</v>
      </c>
      <c r="D13" s="25"/>
      <c r="E13" s="25">
        <f>C13-F13</f>
        <v>9</v>
      </c>
      <c r="F13" s="25">
        <v>29</v>
      </c>
      <c r="G13" s="26">
        <v>1</v>
      </c>
      <c r="H13" s="127"/>
      <c r="I13" s="128"/>
      <c r="J13" s="129"/>
      <c r="K13" s="129"/>
      <c r="L13" s="129"/>
      <c r="M13" s="129"/>
      <c r="N13" s="130"/>
    </row>
    <row r="14" spans="1:20" s="41" customFormat="1" ht="20.100000000000001" customHeight="1" thickBot="1">
      <c r="A14" s="33">
        <v>5</v>
      </c>
      <c r="B14" s="40" t="s">
        <v>120</v>
      </c>
      <c r="C14" s="25">
        <v>31</v>
      </c>
      <c r="D14" s="25"/>
      <c r="E14" s="25">
        <f>C14-F14</f>
        <v>10</v>
      </c>
      <c r="F14" s="25">
        <v>21</v>
      </c>
      <c r="G14" s="26">
        <v>4</v>
      </c>
      <c r="H14" s="209" t="s">
        <v>18</v>
      </c>
      <c r="I14" s="196"/>
      <c r="J14" s="28">
        <f>SUM(C10:C14,J10:J12)</f>
        <v>219</v>
      </c>
      <c r="K14" s="28">
        <f>SUM(D10:D14,K10:K12)</f>
        <v>24</v>
      </c>
      <c r="L14" s="28">
        <f>SUM(E10:E14,L10:L12)</f>
        <v>55</v>
      </c>
      <c r="M14" s="28">
        <f>SUM(F10:F14,M10:M12)</f>
        <v>164</v>
      </c>
      <c r="N14" s="27">
        <f>SUM(G10:G14,N10:N12)</f>
        <v>7</v>
      </c>
      <c r="P14" s="145"/>
      <c r="Q14" s="64"/>
      <c r="R14" s="64"/>
      <c r="S14" s="64"/>
      <c r="T14" s="64"/>
    </row>
    <row r="15" spans="1:20" s="15" customFormat="1" ht="20.100000000000001" customHeight="1" thickBot="1">
      <c r="A15" s="190" t="s">
        <v>334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2"/>
      <c r="O15" s="41"/>
      <c r="P15" s="145"/>
      <c r="Q15" s="64"/>
      <c r="R15" s="64"/>
      <c r="S15" s="64"/>
      <c r="T15" s="64"/>
    </row>
    <row r="16" spans="1:20" s="41" customFormat="1" ht="18" customHeight="1">
      <c r="A16" s="210" t="s">
        <v>19</v>
      </c>
      <c r="B16" s="204"/>
      <c r="C16" s="43" t="s">
        <v>0</v>
      </c>
      <c r="D16" s="43" t="s">
        <v>20</v>
      </c>
      <c r="E16" s="43" t="s">
        <v>1</v>
      </c>
      <c r="F16" s="43" t="s">
        <v>2</v>
      </c>
      <c r="G16" s="42" t="s">
        <v>25</v>
      </c>
      <c r="H16" s="210" t="s">
        <v>19</v>
      </c>
      <c r="I16" s="204"/>
      <c r="J16" s="43" t="s">
        <v>0</v>
      </c>
      <c r="K16" s="43" t="s">
        <v>20</v>
      </c>
      <c r="L16" s="43" t="s">
        <v>1</v>
      </c>
      <c r="M16" s="43" t="s">
        <v>2</v>
      </c>
      <c r="N16" s="42" t="s">
        <v>25</v>
      </c>
      <c r="O16" s="119"/>
      <c r="P16" s="145"/>
      <c r="Q16" s="64"/>
      <c r="R16" s="64"/>
      <c r="S16" s="64"/>
      <c r="T16" s="64"/>
    </row>
    <row r="17" spans="1:20" s="41" customFormat="1" ht="18" customHeight="1">
      <c r="A17" s="220">
        <v>1</v>
      </c>
      <c r="B17" s="40" t="s">
        <v>257</v>
      </c>
      <c r="C17" s="25">
        <v>29</v>
      </c>
      <c r="D17" s="25"/>
      <c r="E17" s="25">
        <f t="shared" ref="E17:E22" si="0">C17-F17</f>
        <v>8</v>
      </c>
      <c r="F17" s="25">
        <v>21</v>
      </c>
      <c r="G17" s="26"/>
      <c r="H17" s="220">
        <v>4</v>
      </c>
      <c r="I17" s="135" t="s">
        <v>261</v>
      </c>
      <c r="J17" s="87">
        <v>20</v>
      </c>
      <c r="K17" s="87"/>
      <c r="L17" s="25">
        <f t="shared" ref="L17:L22" si="1">J17-M17</f>
        <v>4</v>
      </c>
      <c r="M17" s="25">
        <v>16</v>
      </c>
      <c r="N17" s="26"/>
      <c r="P17" s="145"/>
      <c r="Q17" s="64"/>
      <c r="R17" s="64"/>
      <c r="S17" s="64"/>
      <c r="T17" s="64"/>
    </row>
    <row r="18" spans="1:20" s="41" customFormat="1" ht="18" customHeight="1">
      <c r="A18" s="221"/>
      <c r="B18" s="40" t="s">
        <v>247</v>
      </c>
      <c r="C18" s="25">
        <v>48</v>
      </c>
      <c r="D18" s="25"/>
      <c r="E18" s="25">
        <f t="shared" si="0"/>
        <v>16</v>
      </c>
      <c r="F18" s="25">
        <v>32</v>
      </c>
      <c r="G18" s="26"/>
      <c r="H18" s="221"/>
      <c r="I18" s="40" t="s">
        <v>251</v>
      </c>
      <c r="J18" s="87">
        <v>55</v>
      </c>
      <c r="K18" s="25"/>
      <c r="L18" s="25">
        <f t="shared" si="1"/>
        <v>22</v>
      </c>
      <c r="M18" s="25">
        <v>33</v>
      </c>
      <c r="N18" s="26"/>
      <c r="P18" s="145"/>
      <c r="Q18" s="64"/>
      <c r="R18" s="64"/>
      <c r="S18" s="64"/>
      <c r="T18" s="64"/>
    </row>
    <row r="19" spans="1:20" s="41" customFormat="1" ht="18" customHeight="1">
      <c r="A19" s="220">
        <v>2</v>
      </c>
      <c r="B19" s="40" t="s">
        <v>258</v>
      </c>
      <c r="C19" s="25">
        <v>16</v>
      </c>
      <c r="D19" s="25"/>
      <c r="E19" s="25">
        <f t="shared" si="0"/>
        <v>2</v>
      </c>
      <c r="F19" s="25">
        <v>14</v>
      </c>
      <c r="G19" s="26"/>
      <c r="H19" s="220">
        <v>5</v>
      </c>
      <c r="I19" s="135" t="s">
        <v>262</v>
      </c>
      <c r="J19" s="87">
        <v>7</v>
      </c>
      <c r="K19" s="87">
        <v>6</v>
      </c>
      <c r="L19" s="25">
        <f t="shared" si="1"/>
        <v>0</v>
      </c>
      <c r="M19" s="25">
        <v>7</v>
      </c>
      <c r="N19" s="26"/>
      <c r="O19" s="119"/>
      <c r="P19" s="145"/>
      <c r="Q19" s="64"/>
      <c r="R19" s="64"/>
      <c r="S19" s="64"/>
      <c r="T19" s="64"/>
    </row>
    <row r="20" spans="1:20" s="41" customFormat="1" ht="18" customHeight="1">
      <c r="A20" s="221"/>
      <c r="B20" s="40" t="s">
        <v>248</v>
      </c>
      <c r="C20" s="25">
        <v>16</v>
      </c>
      <c r="D20" s="25"/>
      <c r="E20" s="25">
        <f t="shared" si="0"/>
        <v>6</v>
      </c>
      <c r="F20" s="148">
        <v>10</v>
      </c>
      <c r="G20" s="26"/>
      <c r="H20" s="221"/>
      <c r="I20" s="40" t="s">
        <v>252</v>
      </c>
      <c r="J20" s="87">
        <v>4</v>
      </c>
      <c r="K20" s="25">
        <v>4</v>
      </c>
      <c r="L20" s="25">
        <f t="shared" si="1"/>
        <v>2</v>
      </c>
      <c r="M20" s="25">
        <v>2</v>
      </c>
      <c r="N20" s="26"/>
      <c r="O20" s="119"/>
      <c r="P20" s="145"/>
      <c r="Q20" s="64"/>
      <c r="R20" s="64"/>
      <c r="S20" s="64"/>
      <c r="T20" s="64"/>
    </row>
    <row r="21" spans="1:20" s="41" customFormat="1" ht="18" customHeight="1">
      <c r="A21" s="222">
        <v>3</v>
      </c>
      <c r="B21" s="35" t="s">
        <v>347</v>
      </c>
      <c r="C21" s="25">
        <v>21</v>
      </c>
      <c r="D21" s="25"/>
      <c r="E21" s="25">
        <f t="shared" si="0"/>
        <v>2</v>
      </c>
      <c r="F21" s="25">
        <v>19</v>
      </c>
      <c r="G21" s="26"/>
      <c r="H21" s="220">
        <v>6</v>
      </c>
      <c r="I21" s="134" t="s">
        <v>264</v>
      </c>
      <c r="J21" s="25">
        <v>12</v>
      </c>
      <c r="K21" s="25">
        <v>1</v>
      </c>
      <c r="L21" s="25">
        <f t="shared" si="1"/>
        <v>6</v>
      </c>
      <c r="M21" s="25">
        <v>6</v>
      </c>
      <c r="N21" s="26"/>
      <c r="O21" s="119"/>
      <c r="P21" s="147"/>
      <c r="Q21" s="147"/>
      <c r="R21" s="147"/>
      <c r="S21" s="147"/>
      <c r="T21" s="147"/>
    </row>
    <row r="22" spans="1:20" s="41" customFormat="1" ht="18" customHeight="1">
      <c r="A22" s="223"/>
      <c r="B22" s="35" t="s">
        <v>348</v>
      </c>
      <c r="C22" s="25">
        <v>24</v>
      </c>
      <c r="D22" s="25"/>
      <c r="E22" s="25">
        <f t="shared" si="0"/>
        <v>4</v>
      </c>
      <c r="F22" s="25">
        <v>20</v>
      </c>
      <c r="G22" s="26"/>
      <c r="H22" s="221"/>
      <c r="I22" s="40" t="s">
        <v>254</v>
      </c>
      <c r="J22" s="25">
        <v>19</v>
      </c>
      <c r="K22" s="25"/>
      <c r="L22" s="25">
        <f t="shared" si="1"/>
        <v>13</v>
      </c>
      <c r="M22" s="25">
        <v>6</v>
      </c>
      <c r="N22" s="26"/>
      <c r="O22" s="119"/>
      <c r="P22" s="147"/>
      <c r="Q22" s="147"/>
      <c r="R22" s="147"/>
      <c r="S22" s="147"/>
      <c r="T22" s="147"/>
    </row>
    <row r="23" spans="1:20" s="41" customFormat="1" ht="18" customHeight="1" thickBot="1">
      <c r="A23" s="209"/>
      <c r="B23" s="196"/>
      <c r="C23" s="28"/>
      <c r="D23" s="28"/>
      <c r="E23" s="28"/>
      <c r="F23" s="28"/>
      <c r="G23" s="28"/>
      <c r="H23" s="209" t="s">
        <v>18</v>
      </c>
      <c r="I23" s="196"/>
      <c r="J23" s="28">
        <f>SUM(C17:C22,J17:J22)</f>
        <v>271</v>
      </c>
      <c r="K23" s="28">
        <f>SUM(D17:D22,K17:K22)</f>
        <v>11</v>
      </c>
      <c r="L23" s="28">
        <f>SUM(E17:E22,L17:L22)</f>
        <v>85</v>
      </c>
      <c r="M23" s="28">
        <f>SUM(F17:F22,M17:M22)</f>
        <v>186</v>
      </c>
      <c r="N23" s="27">
        <f>SUM(G17:G22,N17:N22)</f>
        <v>0</v>
      </c>
      <c r="O23" s="140"/>
      <c r="P23" s="64"/>
      <c r="Q23" s="64"/>
      <c r="R23" s="64"/>
      <c r="S23" s="64"/>
      <c r="T23" s="147"/>
    </row>
    <row r="24" spans="1:20" s="15" customFormat="1" ht="20.100000000000001" customHeight="1" thickBot="1">
      <c r="A24" s="190" t="s">
        <v>323</v>
      </c>
      <c r="B24" s="191"/>
      <c r="C24" s="191"/>
      <c r="D24" s="191"/>
      <c r="E24" s="191"/>
      <c r="F24" s="191"/>
      <c r="G24" s="191"/>
      <c r="H24" s="191"/>
      <c r="I24" s="191"/>
      <c r="J24" s="191"/>
      <c r="K24" s="191"/>
      <c r="L24" s="191"/>
      <c r="M24" s="191"/>
      <c r="N24" s="192"/>
      <c r="O24" s="41"/>
      <c r="P24" s="145"/>
      <c r="Q24" s="64"/>
      <c r="R24" s="64"/>
      <c r="S24" s="64"/>
      <c r="T24" s="64"/>
    </row>
    <row r="25" spans="1:20" s="41" customFormat="1" ht="18" customHeight="1">
      <c r="A25" s="210" t="s">
        <v>19</v>
      </c>
      <c r="B25" s="204"/>
      <c r="C25" s="43" t="s">
        <v>0</v>
      </c>
      <c r="D25" s="43" t="s">
        <v>20</v>
      </c>
      <c r="E25" s="43" t="s">
        <v>1</v>
      </c>
      <c r="F25" s="43" t="s">
        <v>2</v>
      </c>
      <c r="G25" s="42" t="s">
        <v>25</v>
      </c>
      <c r="H25" s="210" t="s">
        <v>19</v>
      </c>
      <c r="I25" s="204"/>
      <c r="J25" s="43" t="s">
        <v>0</v>
      </c>
      <c r="K25" s="43" t="s">
        <v>20</v>
      </c>
      <c r="L25" s="43" t="s">
        <v>1</v>
      </c>
      <c r="M25" s="43" t="s">
        <v>2</v>
      </c>
      <c r="N25" s="42" t="s">
        <v>25</v>
      </c>
    </row>
    <row r="26" spans="1:20" s="41" customFormat="1" ht="18" customHeight="1">
      <c r="A26" s="33">
        <v>1</v>
      </c>
      <c r="B26" s="40" t="s">
        <v>238</v>
      </c>
      <c r="C26" s="25">
        <v>36</v>
      </c>
      <c r="D26" s="25"/>
      <c r="E26" s="25">
        <f>C26-F26</f>
        <v>24</v>
      </c>
      <c r="F26" s="25">
        <v>12</v>
      </c>
      <c r="G26" s="26"/>
      <c r="H26" s="33">
        <v>4</v>
      </c>
      <c r="I26" s="40" t="s">
        <v>245</v>
      </c>
      <c r="J26" s="25">
        <v>43</v>
      </c>
      <c r="K26" s="25">
        <v>5</v>
      </c>
      <c r="L26" s="25">
        <f>J26-M26</f>
        <v>36</v>
      </c>
      <c r="M26" s="25">
        <v>7</v>
      </c>
      <c r="N26" s="26"/>
    </row>
    <row r="27" spans="1:20" s="41" customFormat="1" ht="18" customHeight="1">
      <c r="A27" s="33">
        <v>2</v>
      </c>
      <c r="B27" s="40" t="s">
        <v>239</v>
      </c>
      <c r="C27" s="25">
        <v>22</v>
      </c>
      <c r="D27" s="25"/>
      <c r="E27" s="25">
        <f>C27-F27</f>
        <v>16</v>
      </c>
      <c r="F27" s="25">
        <v>6</v>
      </c>
      <c r="G27" s="26"/>
      <c r="H27" s="153"/>
      <c r="I27" s="40"/>
      <c r="J27" s="25"/>
      <c r="K27" s="25"/>
      <c r="L27" s="25"/>
      <c r="M27" s="25"/>
      <c r="N27" s="26"/>
    </row>
    <row r="28" spans="1:20" s="41" customFormat="1" ht="18" customHeight="1" thickBot="1">
      <c r="A28" s="127">
        <v>3</v>
      </c>
      <c r="B28" s="40" t="s">
        <v>240</v>
      </c>
      <c r="C28" s="25">
        <v>51</v>
      </c>
      <c r="D28" s="25"/>
      <c r="E28" s="25">
        <f>C28-F28</f>
        <v>40</v>
      </c>
      <c r="F28" s="25">
        <v>11</v>
      </c>
      <c r="G28" s="146"/>
      <c r="H28" s="209" t="s">
        <v>18</v>
      </c>
      <c r="I28" s="196"/>
      <c r="J28" s="28">
        <f>SUM(C26:C28,J26)</f>
        <v>152</v>
      </c>
      <c r="K28" s="28">
        <f>SUM(D26:D28,K26)</f>
        <v>5</v>
      </c>
      <c r="L28" s="28">
        <f>SUM(E26:E28,L26)</f>
        <v>116</v>
      </c>
      <c r="M28" s="28">
        <f>SUM(F26:F28,M26)</f>
        <v>36</v>
      </c>
      <c r="N28" s="27">
        <f>SUM(G26:G28,N26)</f>
        <v>0</v>
      </c>
      <c r="O28" s="140"/>
      <c r="P28" s="64"/>
      <c r="Q28" s="64"/>
      <c r="R28" s="64"/>
      <c r="S28" s="64"/>
    </row>
    <row r="29" spans="1:20" s="14" customFormat="1" ht="20.100000000000001" customHeight="1" thickBot="1">
      <c r="A29" s="190" t="s">
        <v>150</v>
      </c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2"/>
      <c r="O29" s="140"/>
      <c r="P29" s="64"/>
      <c r="Q29" s="64"/>
      <c r="R29" s="64"/>
      <c r="S29" s="64"/>
    </row>
    <row r="30" spans="1:20" s="41" customFormat="1" ht="18" customHeight="1">
      <c r="A30" s="210" t="s">
        <v>19</v>
      </c>
      <c r="B30" s="204"/>
      <c r="C30" s="67" t="s">
        <v>0</v>
      </c>
      <c r="D30" s="67" t="s">
        <v>20</v>
      </c>
      <c r="E30" s="67" t="s">
        <v>1</v>
      </c>
      <c r="F30" s="67" t="s">
        <v>2</v>
      </c>
      <c r="G30" s="68" t="s">
        <v>25</v>
      </c>
      <c r="H30" s="210" t="s">
        <v>19</v>
      </c>
      <c r="I30" s="204"/>
      <c r="J30" s="67" t="s">
        <v>0</v>
      </c>
      <c r="K30" s="67" t="s">
        <v>20</v>
      </c>
      <c r="L30" s="67" t="s">
        <v>1</v>
      </c>
      <c r="M30" s="67" t="s">
        <v>2</v>
      </c>
      <c r="N30" s="68" t="s">
        <v>25</v>
      </c>
    </row>
    <row r="31" spans="1:20" s="32" customFormat="1" ht="17.100000000000001" customHeight="1">
      <c r="A31" s="33">
        <v>1</v>
      </c>
      <c r="B31" s="35" t="s">
        <v>67</v>
      </c>
      <c r="C31" s="25">
        <v>64</v>
      </c>
      <c r="D31" s="25">
        <v>1</v>
      </c>
      <c r="E31" s="25">
        <f t="shared" ref="E31:E40" si="2">C31-F31</f>
        <v>9</v>
      </c>
      <c r="F31" s="25">
        <v>55</v>
      </c>
      <c r="G31" s="26">
        <v>2</v>
      </c>
      <c r="H31" s="33">
        <v>11</v>
      </c>
      <c r="I31" s="35" t="s">
        <v>128</v>
      </c>
      <c r="J31" s="25">
        <v>61</v>
      </c>
      <c r="K31" s="25"/>
      <c r="L31" s="25">
        <f t="shared" ref="L31:L38" si="3">J31-M31</f>
        <v>12</v>
      </c>
      <c r="M31" s="25">
        <v>49</v>
      </c>
      <c r="N31" s="26"/>
    </row>
    <row r="32" spans="1:20" s="32" customFormat="1" ht="17.100000000000001" customHeight="1">
      <c r="A32" s="33">
        <v>2</v>
      </c>
      <c r="B32" s="35" t="s">
        <v>68</v>
      </c>
      <c r="C32" s="25">
        <v>65</v>
      </c>
      <c r="D32" s="25"/>
      <c r="E32" s="25">
        <f t="shared" si="2"/>
        <v>10</v>
      </c>
      <c r="F32" s="25">
        <v>55</v>
      </c>
      <c r="G32" s="26">
        <v>5</v>
      </c>
      <c r="H32" s="33">
        <v>12</v>
      </c>
      <c r="I32" s="35" t="s">
        <v>129</v>
      </c>
      <c r="J32" s="25">
        <v>60</v>
      </c>
      <c r="K32" s="25"/>
      <c r="L32" s="25">
        <f t="shared" si="3"/>
        <v>15</v>
      </c>
      <c r="M32" s="25">
        <v>45</v>
      </c>
      <c r="N32" s="26"/>
    </row>
    <row r="33" spans="1:14" s="32" customFormat="1" ht="17.100000000000001" customHeight="1">
      <c r="A33" s="33">
        <v>3</v>
      </c>
      <c r="B33" s="35" t="s">
        <v>69</v>
      </c>
      <c r="C33" s="25">
        <v>50</v>
      </c>
      <c r="D33" s="25"/>
      <c r="E33" s="25">
        <f t="shared" si="2"/>
        <v>5</v>
      </c>
      <c r="F33" s="25">
        <v>45</v>
      </c>
      <c r="G33" s="26"/>
      <c r="H33" s="34">
        <v>13</v>
      </c>
      <c r="I33" s="35" t="s">
        <v>130</v>
      </c>
      <c r="J33" s="25">
        <v>61</v>
      </c>
      <c r="K33" s="25">
        <v>1</v>
      </c>
      <c r="L33" s="25">
        <f t="shared" si="3"/>
        <v>9</v>
      </c>
      <c r="M33" s="25">
        <v>52</v>
      </c>
      <c r="N33" s="26"/>
    </row>
    <row r="34" spans="1:14" s="32" customFormat="1" ht="17.100000000000001" customHeight="1">
      <c r="A34" s="33">
        <v>4</v>
      </c>
      <c r="B34" s="35" t="s">
        <v>70</v>
      </c>
      <c r="C34" s="25">
        <v>51</v>
      </c>
      <c r="D34" s="25"/>
      <c r="E34" s="25">
        <f t="shared" si="2"/>
        <v>5</v>
      </c>
      <c r="F34" s="25">
        <v>46</v>
      </c>
      <c r="G34" s="26">
        <v>2</v>
      </c>
      <c r="H34" s="33">
        <v>14</v>
      </c>
      <c r="I34" s="31" t="s">
        <v>84</v>
      </c>
      <c r="J34" s="25">
        <v>56</v>
      </c>
      <c r="K34" s="25">
        <v>52</v>
      </c>
      <c r="L34" s="25">
        <f t="shared" si="3"/>
        <v>8</v>
      </c>
      <c r="M34" s="25">
        <v>48</v>
      </c>
      <c r="N34" s="26"/>
    </row>
    <row r="35" spans="1:14" s="32" customFormat="1" ht="17.100000000000001" customHeight="1">
      <c r="A35" s="33">
        <v>5</v>
      </c>
      <c r="B35" s="35" t="s">
        <v>71</v>
      </c>
      <c r="C35" s="25">
        <v>49</v>
      </c>
      <c r="D35" s="25"/>
      <c r="E35" s="25">
        <f t="shared" si="2"/>
        <v>7</v>
      </c>
      <c r="F35" s="25">
        <v>42</v>
      </c>
      <c r="G35" s="26">
        <v>1</v>
      </c>
      <c r="H35" s="34">
        <v>15</v>
      </c>
      <c r="I35" s="31" t="s">
        <v>79</v>
      </c>
      <c r="J35" s="25">
        <v>40</v>
      </c>
      <c r="K35" s="25">
        <v>6</v>
      </c>
      <c r="L35" s="25">
        <f t="shared" si="3"/>
        <v>14</v>
      </c>
      <c r="M35" s="25">
        <v>26</v>
      </c>
      <c r="N35" s="26"/>
    </row>
    <row r="36" spans="1:14" s="32" customFormat="1" ht="17.100000000000001" customHeight="1">
      <c r="A36" s="33">
        <v>6</v>
      </c>
      <c r="B36" s="35" t="s">
        <v>72</v>
      </c>
      <c r="C36" s="25">
        <v>56</v>
      </c>
      <c r="D36" s="25">
        <v>1</v>
      </c>
      <c r="E36" s="25">
        <f t="shared" si="2"/>
        <v>11</v>
      </c>
      <c r="F36" s="25">
        <v>45</v>
      </c>
      <c r="G36" s="26"/>
      <c r="H36" s="33">
        <v>16</v>
      </c>
      <c r="I36" s="31" t="s">
        <v>80</v>
      </c>
      <c r="J36" s="25">
        <v>33</v>
      </c>
      <c r="K36" s="25">
        <v>2</v>
      </c>
      <c r="L36" s="25">
        <f t="shared" si="3"/>
        <v>4</v>
      </c>
      <c r="M36" s="25">
        <v>29</v>
      </c>
      <c r="N36" s="26"/>
    </row>
    <row r="37" spans="1:14" s="32" customFormat="1" ht="17.100000000000001" customHeight="1">
      <c r="A37" s="33">
        <v>7</v>
      </c>
      <c r="B37" s="35" t="s">
        <v>74</v>
      </c>
      <c r="C37" s="25">
        <v>57</v>
      </c>
      <c r="D37" s="25"/>
      <c r="E37" s="25">
        <f t="shared" si="2"/>
        <v>3</v>
      </c>
      <c r="F37" s="25">
        <v>54</v>
      </c>
      <c r="G37" s="26">
        <v>1</v>
      </c>
      <c r="H37" s="34">
        <v>17</v>
      </c>
      <c r="I37" s="31" t="s">
        <v>81</v>
      </c>
      <c r="J37" s="25">
        <v>40</v>
      </c>
      <c r="K37" s="25">
        <v>5</v>
      </c>
      <c r="L37" s="25">
        <f t="shared" si="3"/>
        <v>13</v>
      </c>
      <c r="M37" s="25">
        <v>27</v>
      </c>
      <c r="N37" s="26">
        <v>3</v>
      </c>
    </row>
    <row r="38" spans="1:14" s="32" customFormat="1" ht="17.100000000000001" customHeight="1">
      <c r="A38" s="33">
        <v>8</v>
      </c>
      <c r="B38" s="35" t="s">
        <v>75</v>
      </c>
      <c r="C38" s="25">
        <v>57</v>
      </c>
      <c r="D38" s="25"/>
      <c r="E38" s="25">
        <f t="shared" si="2"/>
        <v>8</v>
      </c>
      <c r="F38" s="25">
        <v>49</v>
      </c>
      <c r="G38" s="26">
        <v>2</v>
      </c>
      <c r="H38" s="33">
        <v>18</v>
      </c>
      <c r="I38" s="31" t="s">
        <v>82</v>
      </c>
      <c r="J38" s="25">
        <v>38</v>
      </c>
      <c r="K38" s="25">
        <v>3</v>
      </c>
      <c r="L38" s="25">
        <f t="shared" si="3"/>
        <v>10</v>
      </c>
      <c r="M38" s="25">
        <v>28</v>
      </c>
      <c r="N38" s="26"/>
    </row>
    <row r="39" spans="1:14" s="32" customFormat="1" ht="17.100000000000001" customHeight="1">
      <c r="A39" s="33">
        <v>9</v>
      </c>
      <c r="B39" s="35" t="s">
        <v>76</v>
      </c>
      <c r="C39" s="25">
        <v>57</v>
      </c>
      <c r="D39" s="25"/>
      <c r="E39" s="25">
        <f t="shared" si="2"/>
        <v>7</v>
      </c>
      <c r="F39" s="25">
        <v>50</v>
      </c>
      <c r="G39" s="26">
        <v>3</v>
      </c>
      <c r="H39" s="34"/>
      <c r="I39" s="31"/>
      <c r="J39" s="25"/>
      <c r="K39" s="25"/>
      <c r="L39" s="25"/>
      <c r="M39" s="25"/>
      <c r="N39" s="26"/>
    </row>
    <row r="40" spans="1:14" s="32" customFormat="1" ht="18" customHeight="1" thickBot="1">
      <c r="A40" s="61">
        <v>10</v>
      </c>
      <c r="B40" s="37" t="s">
        <v>77</v>
      </c>
      <c r="C40" s="62">
        <v>55</v>
      </c>
      <c r="D40" s="62"/>
      <c r="E40" s="62">
        <f t="shared" si="2"/>
        <v>8</v>
      </c>
      <c r="F40" s="62">
        <v>47</v>
      </c>
      <c r="G40" s="63">
        <v>1</v>
      </c>
      <c r="H40" s="209" t="s">
        <v>18</v>
      </c>
      <c r="I40" s="196"/>
      <c r="J40" s="28">
        <f>SUM(C31:C40,J31:J39)</f>
        <v>950</v>
      </c>
      <c r="K40" s="28">
        <f>SUM(D31:D40,K31:K39)</f>
        <v>71</v>
      </c>
      <c r="L40" s="28">
        <f>SUM(E31:E40,L31:L39)</f>
        <v>158</v>
      </c>
      <c r="M40" s="28">
        <f>SUM(F31:F40,M31:M39)</f>
        <v>792</v>
      </c>
      <c r="N40" s="27">
        <f>SUM(G31:G40,N31:N39)</f>
        <v>20</v>
      </c>
    </row>
    <row r="41" spans="1:14" s="14" customFormat="1" ht="24.95" customHeight="1" thickBot="1">
      <c r="A41" s="190" t="s">
        <v>125</v>
      </c>
      <c r="B41" s="191"/>
      <c r="C41" s="191"/>
      <c r="D41" s="191"/>
      <c r="E41" s="191"/>
      <c r="F41" s="191"/>
      <c r="G41" s="191"/>
      <c r="H41" s="191"/>
      <c r="I41" s="191"/>
      <c r="J41" s="191"/>
      <c r="K41" s="191"/>
      <c r="L41" s="191"/>
      <c r="M41" s="191"/>
      <c r="N41" s="192"/>
    </row>
    <row r="42" spans="1:14" s="41" customFormat="1" ht="20.100000000000001" customHeight="1">
      <c r="A42" s="210" t="s">
        <v>19</v>
      </c>
      <c r="B42" s="204"/>
      <c r="C42" s="67" t="s">
        <v>0</v>
      </c>
      <c r="D42" s="67" t="s">
        <v>20</v>
      </c>
      <c r="E42" s="67" t="s">
        <v>1</v>
      </c>
      <c r="F42" s="67" t="s">
        <v>2</v>
      </c>
      <c r="G42" s="68" t="s">
        <v>25</v>
      </c>
      <c r="H42" s="210" t="s">
        <v>19</v>
      </c>
      <c r="I42" s="204"/>
      <c r="J42" s="67" t="s">
        <v>0</v>
      </c>
      <c r="K42" s="67" t="s">
        <v>20</v>
      </c>
      <c r="L42" s="67" t="s">
        <v>1</v>
      </c>
      <c r="M42" s="67" t="s">
        <v>2</v>
      </c>
      <c r="N42" s="68" t="s">
        <v>25</v>
      </c>
    </row>
    <row r="43" spans="1:14" s="32" customFormat="1" ht="20.100000000000001" customHeight="1">
      <c r="A43" s="33">
        <v>1</v>
      </c>
      <c r="B43" s="35" t="s">
        <v>97</v>
      </c>
      <c r="C43" s="25">
        <v>52</v>
      </c>
      <c r="D43" s="25"/>
      <c r="E43" s="25">
        <f t="shared" ref="E43:E51" si="4">C43-F43</f>
        <v>7</v>
      </c>
      <c r="F43" s="25">
        <v>45</v>
      </c>
      <c r="G43" s="26">
        <v>2</v>
      </c>
      <c r="H43" s="34">
        <v>10</v>
      </c>
      <c r="I43" s="35" t="s">
        <v>107</v>
      </c>
      <c r="J43" s="25">
        <v>56</v>
      </c>
      <c r="K43" s="25"/>
      <c r="L43" s="25">
        <f t="shared" ref="L43:L50" si="5">J43-M43</f>
        <v>5</v>
      </c>
      <c r="M43" s="25">
        <v>51</v>
      </c>
      <c r="N43" s="26">
        <v>1</v>
      </c>
    </row>
    <row r="44" spans="1:14" s="32" customFormat="1" ht="20.100000000000001" customHeight="1">
      <c r="A44" s="33">
        <v>2</v>
      </c>
      <c r="B44" s="35" t="s">
        <v>98</v>
      </c>
      <c r="C44" s="25">
        <v>55</v>
      </c>
      <c r="D44" s="25"/>
      <c r="E44" s="25">
        <f t="shared" si="4"/>
        <v>5</v>
      </c>
      <c r="F44" s="25">
        <v>50</v>
      </c>
      <c r="G44" s="26"/>
      <c r="H44" s="54">
        <v>11</v>
      </c>
      <c r="I44" s="35" t="s">
        <v>108</v>
      </c>
      <c r="J44" s="25">
        <v>56</v>
      </c>
      <c r="K44" s="25"/>
      <c r="L44" s="25">
        <f t="shared" si="5"/>
        <v>10</v>
      </c>
      <c r="M44" s="25">
        <v>46</v>
      </c>
      <c r="N44" s="26">
        <v>2</v>
      </c>
    </row>
    <row r="45" spans="1:14" s="32" customFormat="1" ht="20.100000000000001" customHeight="1">
      <c r="A45" s="33">
        <v>3</v>
      </c>
      <c r="B45" s="35" t="s">
        <v>99</v>
      </c>
      <c r="C45" s="25">
        <v>51</v>
      </c>
      <c r="D45" s="25"/>
      <c r="E45" s="25">
        <f t="shared" si="4"/>
        <v>11</v>
      </c>
      <c r="F45" s="25">
        <v>40</v>
      </c>
      <c r="G45" s="26"/>
      <c r="H45" s="34">
        <v>12</v>
      </c>
      <c r="I45" s="35" t="s">
        <v>109</v>
      </c>
      <c r="J45" s="25">
        <v>56</v>
      </c>
      <c r="K45" s="25"/>
      <c r="L45" s="25">
        <f t="shared" si="5"/>
        <v>15</v>
      </c>
      <c r="M45" s="25">
        <v>41</v>
      </c>
      <c r="N45" s="26"/>
    </row>
    <row r="46" spans="1:14" s="32" customFormat="1" ht="20.100000000000001" customHeight="1">
      <c r="A46" s="33">
        <v>4</v>
      </c>
      <c r="B46" s="35" t="s">
        <v>100</v>
      </c>
      <c r="C46" s="25">
        <v>49</v>
      </c>
      <c r="D46" s="25"/>
      <c r="E46" s="25">
        <f t="shared" si="4"/>
        <v>3</v>
      </c>
      <c r="F46" s="25">
        <v>46</v>
      </c>
      <c r="G46" s="26">
        <v>1</v>
      </c>
      <c r="H46" s="54">
        <v>13</v>
      </c>
      <c r="I46" s="35" t="s">
        <v>110</v>
      </c>
      <c r="J46" s="25">
        <v>59</v>
      </c>
      <c r="K46" s="25"/>
      <c r="L46" s="25">
        <f t="shared" si="5"/>
        <v>10</v>
      </c>
      <c r="M46" s="25">
        <v>49</v>
      </c>
      <c r="N46" s="26">
        <v>6</v>
      </c>
    </row>
    <row r="47" spans="1:14" s="32" customFormat="1" ht="20.100000000000001" customHeight="1">
      <c r="A47" s="33">
        <v>5</v>
      </c>
      <c r="B47" s="35" t="s">
        <v>101</v>
      </c>
      <c r="C47" s="25">
        <v>39</v>
      </c>
      <c r="D47" s="25"/>
      <c r="E47" s="25">
        <f t="shared" si="4"/>
        <v>10</v>
      </c>
      <c r="F47" s="25">
        <v>29</v>
      </c>
      <c r="G47" s="26"/>
      <c r="H47" s="34">
        <v>14</v>
      </c>
      <c r="I47" s="31" t="s">
        <v>111</v>
      </c>
      <c r="J47" s="25">
        <v>39</v>
      </c>
      <c r="K47" s="25">
        <v>37</v>
      </c>
      <c r="L47" s="25">
        <f t="shared" si="5"/>
        <v>4</v>
      </c>
      <c r="M47" s="25">
        <v>35</v>
      </c>
      <c r="N47" s="26">
        <v>1</v>
      </c>
    </row>
    <row r="48" spans="1:14" s="32" customFormat="1" ht="20.100000000000001" customHeight="1">
      <c r="A48" s="33">
        <v>6</v>
      </c>
      <c r="B48" s="35" t="s">
        <v>102</v>
      </c>
      <c r="C48" s="25">
        <v>65</v>
      </c>
      <c r="D48" s="25">
        <v>2</v>
      </c>
      <c r="E48" s="25">
        <f t="shared" si="4"/>
        <v>15</v>
      </c>
      <c r="F48" s="25">
        <v>50</v>
      </c>
      <c r="G48" s="26">
        <v>6</v>
      </c>
      <c r="H48" s="33">
        <v>15</v>
      </c>
      <c r="I48" s="31" t="s">
        <v>112</v>
      </c>
      <c r="J48" s="25">
        <v>39</v>
      </c>
      <c r="K48" s="25"/>
      <c r="L48" s="25">
        <f t="shared" si="5"/>
        <v>13</v>
      </c>
      <c r="M48" s="25">
        <v>26</v>
      </c>
      <c r="N48" s="26">
        <v>1</v>
      </c>
    </row>
    <row r="49" spans="1:19" s="32" customFormat="1" ht="20.100000000000001" customHeight="1">
      <c r="A49" s="33">
        <v>7</v>
      </c>
      <c r="B49" s="35" t="s">
        <v>103</v>
      </c>
      <c r="C49" s="25">
        <v>63</v>
      </c>
      <c r="D49" s="25"/>
      <c r="E49" s="25">
        <f t="shared" si="4"/>
        <v>9</v>
      </c>
      <c r="F49" s="25">
        <v>54</v>
      </c>
      <c r="G49" s="26">
        <v>3</v>
      </c>
      <c r="H49" s="54">
        <v>16</v>
      </c>
      <c r="I49" s="31" t="s">
        <v>113</v>
      </c>
      <c r="J49" s="25">
        <v>39</v>
      </c>
      <c r="K49" s="25">
        <v>3</v>
      </c>
      <c r="L49" s="25">
        <f t="shared" si="5"/>
        <v>16</v>
      </c>
      <c r="M49" s="25">
        <v>23</v>
      </c>
      <c r="N49" s="26">
        <v>3</v>
      </c>
    </row>
    <row r="50" spans="1:19" s="32" customFormat="1" ht="20.100000000000001" customHeight="1">
      <c r="A50" s="33">
        <v>8</v>
      </c>
      <c r="B50" s="35" t="s">
        <v>104</v>
      </c>
      <c r="C50" s="25">
        <v>64</v>
      </c>
      <c r="D50" s="25"/>
      <c r="E50" s="25">
        <f t="shared" si="4"/>
        <v>11</v>
      </c>
      <c r="F50" s="25">
        <v>53</v>
      </c>
      <c r="G50" s="26">
        <v>4</v>
      </c>
      <c r="H50" s="34">
        <v>17</v>
      </c>
      <c r="I50" s="31" t="s">
        <v>114</v>
      </c>
      <c r="J50" s="25">
        <v>30</v>
      </c>
      <c r="K50" s="25">
        <v>1</v>
      </c>
      <c r="L50" s="25">
        <f t="shared" si="5"/>
        <v>14</v>
      </c>
      <c r="M50" s="25">
        <v>16</v>
      </c>
      <c r="N50" s="26"/>
    </row>
    <row r="51" spans="1:19" s="32" customFormat="1" ht="20.100000000000001" customHeight="1" thickBot="1">
      <c r="A51" s="61">
        <v>9</v>
      </c>
      <c r="B51" s="37" t="s">
        <v>106</v>
      </c>
      <c r="C51" s="62">
        <v>57</v>
      </c>
      <c r="D51" s="62"/>
      <c r="E51" s="62">
        <f t="shared" si="4"/>
        <v>20</v>
      </c>
      <c r="F51" s="62">
        <v>37</v>
      </c>
      <c r="G51" s="63">
        <v>5</v>
      </c>
      <c r="H51" s="209" t="s">
        <v>18</v>
      </c>
      <c r="I51" s="196"/>
      <c r="J51" s="28">
        <f>SUM(C43:C51,J43:J50)</f>
        <v>869</v>
      </c>
      <c r="K51" s="28">
        <f>SUM(D43:D51,K43:K50)</f>
        <v>43</v>
      </c>
      <c r="L51" s="28">
        <f>SUM(E43:E51,L43:L50)</f>
        <v>178</v>
      </c>
      <c r="M51" s="28">
        <f>SUM(F43:F51,M43:M50)</f>
        <v>691</v>
      </c>
      <c r="N51" s="27">
        <f>SUM(G43:G51,N43:N50)</f>
        <v>35</v>
      </c>
    </row>
    <row r="52" spans="1:19" s="14" customFormat="1" ht="24.95" customHeight="1" thickBot="1">
      <c r="A52" s="190" t="s">
        <v>157</v>
      </c>
      <c r="B52" s="191"/>
      <c r="C52" s="191"/>
      <c r="D52" s="191"/>
      <c r="E52" s="191"/>
      <c r="F52" s="191"/>
      <c r="G52" s="191"/>
      <c r="H52" s="191"/>
      <c r="I52" s="191"/>
      <c r="J52" s="191"/>
      <c r="K52" s="191"/>
      <c r="L52" s="191"/>
      <c r="M52" s="191"/>
      <c r="N52" s="192"/>
    </row>
    <row r="53" spans="1:19" s="41" customFormat="1" ht="20.100000000000001" customHeight="1">
      <c r="A53" s="210" t="s">
        <v>19</v>
      </c>
      <c r="B53" s="204"/>
      <c r="C53" s="67" t="s">
        <v>0</v>
      </c>
      <c r="D53" s="67" t="s">
        <v>20</v>
      </c>
      <c r="E53" s="67" t="s">
        <v>1</v>
      </c>
      <c r="F53" s="67" t="s">
        <v>2</v>
      </c>
      <c r="G53" s="68" t="s">
        <v>25</v>
      </c>
      <c r="H53" s="210" t="s">
        <v>19</v>
      </c>
      <c r="I53" s="204"/>
      <c r="J53" s="67" t="s">
        <v>0</v>
      </c>
      <c r="K53" s="67" t="s">
        <v>20</v>
      </c>
      <c r="L53" s="67" t="s">
        <v>1</v>
      </c>
      <c r="M53" s="67" t="s">
        <v>2</v>
      </c>
      <c r="N53" s="68" t="s">
        <v>25</v>
      </c>
    </row>
    <row r="54" spans="1:19" s="32" customFormat="1" ht="18.95" customHeight="1">
      <c r="A54" s="33">
        <v>1</v>
      </c>
      <c r="B54" s="35" t="s">
        <v>158</v>
      </c>
      <c r="C54" s="25">
        <v>59</v>
      </c>
      <c r="D54" s="25">
        <v>1</v>
      </c>
      <c r="E54" s="25">
        <f>C54-F54</f>
        <v>13</v>
      </c>
      <c r="F54" s="25">
        <v>46</v>
      </c>
      <c r="G54" s="26"/>
      <c r="H54" s="33">
        <v>22</v>
      </c>
      <c r="I54" s="35" t="s">
        <v>176</v>
      </c>
      <c r="J54" s="25">
        <v>58</v>
      </c>
      <c r="K54" s="25"/>
      <c r="L54" s="25">
        <f t="shared" ref="L54:L72" si="6">J54-M54</f>
        <v>11</v>
      </c>
      <c r="M54" s="25">
        <v>47</v>
      </c>
      <c r="N54" s="26"/>
    </row>
    <row r="55" spans="1:19" s="32" customFormat="1" ht="18.95" customHeight="1">
      <c r="A55" s="33">
        <v>2</v>
      </c>
      <c r="B55" s="35" t="s">
        <v>159</v>
      </c>
      <c r="C55" s="25">
        <v>57</v>
      </c>
      <c r="D55" s="25"/>
      <c r="E55" s="25">
        <f t="shared" ref="E55:E65" si="7">C55-F55</f>
        <v>14</v>
      </c>
      <c r="F55" s="25">
        <v>43</v>
      </c>
      <c r="G55" s="26"/>
      <c r="H55" s="33">
        <v>23</v>
      </c>
      <c r="I55" s="35" t="s">
        <v>177</v>
      </c>
      <c r="J55" s="25">
        <v>58</v>
      </c>
      <c r="K55" s="25"/>
      <c r="L55" s="25">
        <f t="shared" si="6"/>
        <v>13</v>
      </c>
      <c r="M55" s="25">
        <v>45</v>
      </c>
      <c r="N55" s="26"/>
    </row>
    <row r="56" spans="1:19" s="32" customFormat="1" ht="18.95" customHeight="1">
      <c r="A56" s="33">
        <v>3</v>
      </c>
      <c r="B56" s="35" t="s">
        <v>160</v>
      </c>
      <c r="C56" s="25">
        <v>56</v>
      </c>
      <c r="D56" s="25"/>
      <c r="E56" s="25">
        <f t="shared" si="7"/>
        <v>12</v>
      </c>
      <c r="F56" s="25">
        <v>44</v>
      </c>
      <c r="G56" s="26"/>
      <c r="H56" s="33">
        <v>24</v>
      </c>
      <c r="I56" s="35" t="s">
        <v>178</v>
      </c>
      <c r="J56" s="25">
        <v>58</v>
      </c>
      <c r="K56" s="25"/>
      <c r="L56" s="25">
        <f t="shared" si="6"/>
        <v>19</v>
      </c>
      <c r="M56" s="25">
        <v>39</v>
      </c>
      <c r="N56" s="26"/>
    </row>
    <row r="57" spans="1:19" s="32" customFormat="1" ht="18.95" customHeight="1">
      <c r="A57" s="33">
        <v>4</v>
      </c>
      <c r="B57" s="35" t="s">
        <v>161</v>
      </c>
      <c r="C57" s="25">
        <v>58</v>
      </c>
      <c r="D57" s="25"/>
      <c r="E57" s="25">
        <f t="shared" si="7"/>
        <v>12</v>
      </c>
      <c r="F57" s="25">
        <v>46</v>
      </c>
      <c r="G57" s="26"/>
      <c r="H57" s="33">
        <v>25</v>
      </c>
      <c r="I57" s="35" t="s">
        <v>179</v>
      </c>
      <c r="J57" s="25">
        <v>58</v>
      </c>
      <c r="K57" s="25"/>
      <c r="L57" s="25">
        <f t="shared" si="6"/>
        <v>16</v>
      </c>
      <c r="M57" s="25">
        <v>42</v>
      </c>
      <c r="N57" s="26"/>
    </row>
    <row r="58" spans="1:19" s="32" customFormat="1" ht="18.95" customHeight="1">
      <c r="A58" s="33">
        <v>5</v>
      </c>
      <c r="B58" s="35" t="s">
        <v>162</v>
      </c>
      <c r="C58" s="25">
        <v>57</v>
      </c>
      <c r="D58" s="25">
        <v>1</v>
      </c>
      <c r="E58" s="25">
        <f t="shared" si="7"/>
        <v>20</v>
      </c>
      <c r="F58" s="25">
        <v>37</v>
      </c>
      <c r="G58" s="26"/>
      <c r="H58" s="33">
        <v>26</v>
      </c>
      <c r="I58" s="35" t="s">
        <v>180</v>
      </c>
      <c r="J58" s="25">
        <v>58</v>
      </c>
      <c r="K58" s="25"/>
      <c r="L58" s="25">
        <f t="shared" si="6"/>
        <v>15</v>
      </c>
      <c r="M58" s="25">
        <v>43</v>
      </c>
      <c r="N58" s="26"/>
      <c r="O58" s="137"/>
      <c r="P58" s="141"/>
      <c r="Q58" s="141"/>
      <c r="R58" s="141"/>
      <c r="S58" s="141"/>
    </row>
    <row r="59" spans="1:19" s="32" customFormat="1" ht="18.95" customHeight="1">
      <c r="A59" s="33">
        <v>6</v>
      </c>
      <c r="B59" s="35" t="s">
        <v>163</v>
      </c>
      <c r="C59" s="25">
        <v>58</v>
      </c>
      <c r="D59" s="25"/>
      <c r="E59" s="25">
        <f t="shared" si="7"/>
        <v>17</v>
      </c>
      <c r="F59" s="25">
        <v>41</v>
      </c>
      <c r="G59" s="26"/>
      <c r="H59" s="33">
        <v>27</v>
      </c>
      <c r="I59" s="35" t="s">
        <v>181</v>
      </c>
      <c r="J59" s="25">
        <v>58</v>
      </c>
      <c r="K59" s="25"/>
      <c r="L59" s="25">
        <f t="shared" si="6"/>
        <v>16</v>
      </c>
      <c r="M59" s="25">
        <v>42</v>
      </c>
      <c r="N59" s="26"/>
      <c r="O59" s="142"/>
      <c r="P59" s="64"/>
      <c r="Q59" s="64"/>
      <c r="R59" s="64"/>
      <c r="S59" s="64"/>
    </row>
    <row r="60" spans="1:19" s="32" customFormat="1" ht="18.95" customHeight="1">
      <c r="A60" s="33">
        <v>7</v>
      </c>
      <c r="B60" s="35" t="s">
        <v>164</v>
      </c>
      <c r="C60" s="25">
        <v>54</v>
      </c>
      <c r="D60" s="25"/>
      <c r="E60" s="25">
        <f t="shared" si="7"/>
        <v>18</v>
      </c>
      <c r="F60" s="25">
        <v>36</v>
      </c>
      <c r="G60" s="26"/>
      <c r="H60" s="33">
        <v>28</v>
      </c>
      <c r="I60" s="35" t="s">
        <v>182</v>
      </c>
      <c r="J60" s="25">
        <v>57</v>
      </c>
      <c r="K60" s="25"/>
      <c r="L60" s="25">
        <f t="shared" si="6"/>
        <v>18</v>
      </c>
      <c r="M60" s="25">
        <v>39</v>
      </c>
      <c r="N60" s="26"/>
      <c r="O60" s="142"/>
      <c r="P60" s="64"/>
      <c r="Q60" s="64"/>
      <c r="R60" s="64"/>
      <c r="S60" s="64"/>
    </row>
    <row r="61" spans="1:19" s="32" customFormat="1" ht="18.95" customHeight="1">
      <c r="A61" s="33">
        <v>8</v>
      </c>
      <c r="B61" s="35" t="s">
        <v>165</v>
      </c>
      <c r="C61" s="25">
        <v>57</v>
      </c>
      <c r="D61" s="25"/>
      <c r="E61" s="25">
        <f t="shared" si="7"/>
        <v>14</v>
      </c>
      <c r="F61" s="25">
        <v>43</v>
      </c>
      <c r="G61" s="26"/>
      <c r="H61" s="33">
        <v>29</v>
      </c>
      <c r="I61" s="35" t="s">
        <v>280</v>
      </c>
      <c r="J61" s="25">
        <v>57</v>
      </c>
      <c r="K61" s="25">
        <v>1</v>
      </c>
      <c r="L61" s="25">
        <f t="shared" si="6"/>
        <v>15</v>
      </c>
      <c r="M61" s="25">
        <v>42</v>
      </c>
      <c r="N61" s="26"/>
      <c r="O61" s="142"/>
      <c r="P61" s="64"/>
      <c r="Q61" s="64"/>
      <c r="R61" s="64"/>
      <c r="S61" s="64"/>
    </row>
    <row r="62" spans="1:19" s="32" customFormat="1" ht="18.95" customHeight="1">
      <c r="A62" s="33">
        <v>9</v>
      </c>
      <c r="B62" s="35" t="s">
        <v>296</v>
      </c>
      <c r="C62" s="25">
        <v>46</v>
      </c>
      <c r="D62" s="25">
        <v>1</v>
      </c>
      <c r="E62" s="25">
        <f t="shared" si="7"/>
        <v>10</v>
      </c>
      <c r="F62" s="25">
        <v>36</v>
      </c>
      <c r="G62" s="26"/>
      <c r="H62" s="33">
        <v>30</v>
      </c>
      <c r="I62" s="35" t="s">
        <v>297</v>
      </c>
      <c r="J62" s="25">
        <v>22</v>
      </c>
      <c r="K62" s="25"/>
      <c r="L62" s="25">
        <f t="shared" si="6"/>
        <v>7</v>
      </c>
      <c r="M62" s="25">
        <v>15</v>
      </c>
      <c r="N62" s="26"/>
      <c r="O62" s="142"/>
      <c r="P62" s="64"/>
      <c r="Q62" s="64"/>
      <c r="R62" s="64"/>
      <c r="S62" s="64"/>
    </row>
    <row r="63" spans="1:19" s="32" customFormat="1" ht="18.95" customHeight="1">
      <c r="A63" s="33">
        <v>10</v>
      </c>
      <c r="B63" s="35" t="s">
        <v>166</v>
      </c>
      <c r="C63" s="25">
        <v>60</v>
      </c>
      <c r="D63" s="25"/>
      <c r="E63" s="25">
        <f t="shared" si="7"/>
        <v>24</v>
      </c>
      <c r="F63" s="25">
        <v>36</v>
      </c>
      <c r="G63" s="26"/>
      <c r="H63" s="33">
        <v>31</v>
      </c>
      <c r="I63" s="35" t="s">
        <v>183</v>
      </c>
      <c r="J63" s="25">
        <v>59</v>
      </c>
      <c r="K63" s="25">
        <v>47</v>
      </c>
      <c r="L63" s="25">
        <f t="shared" si="6"/>
        <v>7</v>
      </c>
      <c r="M63" s="25">
        <v>52</v>
      </c>
      <c r="N63" s="26"/>
      <c r="O63" s="137"/>
      <c r="P63" s="141"/>
      <c r="Q63" s="141"/>
      <c r="R63" s="141"/>
      <c r="S63" s="141"/>
    </row>
    <row r="64" spans="1:19" s="32" customFormat="1" ht="18.95" customHeight="1">
      <c r="A64" s="33">
        <v>11</v>
      </c>
      <c r="B64" s="35" t="s">
        <v>167</v>
      </c>
      <c r="C64" s="25">
        <v>61</v>
      </c>
      <c r="D64" s="25"/>
      <c r="E64" s="25">
        <f t="shared" si="7"/>
        <v>18</v>
      </c>
      <c r="F64" s="25">
        <v>43</v>
      </c>
      <c r="G64" s="26"/>
      <c r="H64" s="33">
        <v>32</v>
      </c>
      <c r="I64" s="35" t="s">
        <v>184</v>
      </c>
      <c r="J64" s="25">
        <v>59</v>
      </c>
      <c r="K64" s="25">
        <v>49</v>
      </c>
      <c r="L64" s="25">
        <f t="shared" si="6"/>
        <v>20</v>
      </c>
      <c r="M64" s="25">
        <v>39</v>
      </c>
      <c r="N64" s="26"/>
      <c r="O64" s="142"/>
      <c r="P64" s="64"/>
      <c r="Q64" s="64"/>
      <c r="R64" s="64"/>
      <c r="S64" s="64"/>
    </row>
    <row r="65" spans="1:19" s="32" customFormat="1" ht="18.95" customHeight="1">
      <c r="A65" s="33">
        <v>12</v>
      </c>
      <c r="B65" s="35" t="s">
        <v>168</v>
      </c>
      <c r="C65" s="25">
        <v>66</v>
      </c>
      <c r="D65" s="25"/>
      <c r="E65" s="25">
        <f t="shared" si="7"/>
        <v>23</v>
      </c>
      <c r="F65" s="25">
        <v>43</v>
      </c>
      <c r="G65" s="26"/>
      <c r="H65" s="33">
        <v>33</v>
      </c>
      <c r="I65" s="35" t="s">
        <v>185</v>
      </c>
      <c r="J65" s="25">
        <v>57</v>
      </c>
      <c r="K65" s="25">
        <v>53</v>
      </c>
      <c r="L65" s="25">
        <f t="shared" si="6"/>
        <v>11</v>
      </c>
      <c r="M65" s="25">
        <v>46</v>
      </c>
      <c r="N65" s="26"/>
      <c r="O65" s="142"/>
      <c r="P65" s="64"/>
      <c r="Q65" s="64"/>
      <c r="R65" s="64"/>
      <c r="S65" s="64"/>
    </row>
    <row r="66" spans="1:19" s="32" customFormat="1" ht="18.95" customHeight="1">
      <c r="A66" s="33">
        <v>13</v>
      </c>
      <c r="B66" s="35" t="s">
        <v>170</v>
      </c>
      <c r="C66" s="25">
        <v>59</v>
      </c>
      <c r="D66" s="25"/>
      <c r="E66" s="25">
        <f t="shared" ref="E66:E72" si="8">C66-F66</f>
        <v>16</v>
      </c>
      <c r="F66" s="25">
        <v>43</v>
      </c>
      <c r="G66" s="26"/>
      <c r="H66" s="33">
        <v>34</v>
      </c>
      <c r="I66" s="31" t="s">
        <v>186</v>
      </c>
      <c r="J66" s="25">
        <v>58</v>
      </c>
      <c r="K66" s="25">
        <v>1</v>
      </c>
      <c r="L66" s="25">
        <f t="shared" si="6"/>
        <v>25</v>
      </c>
      <c r="M66" s="25">
        <v>33</v>
      </c>
      <c r="N66" s="26"/>
      <c r="O66" s="142"/>
      <c r="P66" s="64"/>
      <c r="Q66" s="64"/>
      <c r="R66" s="64"/>
      <c r="S66" s="64"/>
    </row>
    <row r="67" spans="1:19" s="32" customFormat="1" ht="18.95" customHeight="1">
      <c r="A67" s="33">
        <v>14</v>
      </c>
      <c r="B67" s="35" t="s">
        <v>171</v>
      </c>
      <c r="C67" s="25">
        <v>60</v>
      </c>
      <c r="D67" s="25"/>
      <c r="E67" s="25">
        <f t="shared" si="8"/>
        <v>16</v>
      </c>
      <c r="F67" s="25">
        <v>44</v>
      </c>
      <c r="G67" s="26"/>
      <c r="H67" s="33">
        <v>35</v>
      </c>
      <c r="I67" s="31" t="s">
        <v>187</v>
      </c>
      <c r="J67" s="25">
        <v>56</v>
      </c>
      <c r="K67" s="25">
        <v>1</v>
      </c>
      <c r="L67" s="25">
        <f t="shared" si="6"/>
        <v>13</v>
      </c>
      <c r="M67" s="25">
        <v>43</v>
      </c>
      <c r="N67" s="26"/>
      <c r="O67" s="142"/>
      <c r="P67" s="64"/>
      <c r="Q67" s="64"/>
      <c r="R67" s="64"/>
      <c r="S67" s="64"/>
    </row>
    <row r="68" spans="1:19" s="32" customFormat="1" ht="18.95" customHeight="1">
      <c r="A68" s="33">
        <v>15</v>
      </c>
      <c r="B68" s="35" t="s">
        <v>172</v>
      </c>
      <c r="C68" s="25">
        <v>59</v>
      </c>
      <c r="D68" s="25"/>
      <c r="E68" s="25">
        <f t="shared" si="8"/>
        <v>12</v>
      </c>
      <c r="F68" s="25">
        <v>47</v>
      </c>
      <c r="G68" s="26"/>
      <c r="H68" s="33">
        <v>36</v>
      </c>
      <c r="I68" s="31" t="s">
        <v>188</v>
      </c>
      <c r="J68" s="25">
        <v>58</v>
      </c>
      <c r="K68" s="25">
        <v>4</v>
      </c>
      <c r="L68" s="25">
        <f t="shared" si="6"/>
        <v>20</v>
      </c>
      <c r="M68" s="25">
        <v>38</v>
      </c>
      <c r="N68" s="26"/>
      <c r="O68" s="142"/>
      <c r="P68" s="64"/>
      <c r="Q68" s="64"/>
      <c r="R68" s="64"/>
      <c r="S68" s="64"/>
    </row>
    <row r="69" spans="1:19" s="32" customFormat="1" ht="18.95" customHeight="1">
      <c r="A69" s="33">
        <v>16</v>
      </c>
      <c r="B69" s="35" t="s">
        <v>173</v>
      </c>
      <c r="C69" s="25">
        <v>58</v>
      </c>
      <c r="D69" s="25"/>
      <c r="E69" s="25">
        <f t="shared" si="8"/>
        <v>11</v>
      </c>
      <c r="F69" s="25">
        <v>47</v>
      </c>
      <c r="G69" s="26"/>
      <c r="H69" s="33">
        <v>37</v>
      </c>
      <c r="I69" s="31" t="s">
        <v>189</v>
      </c>
      <c r="J69" s="25">
        <v>57</v>
      </c>
      <c r="K69" s="25">
        <v>4</v>
      </c>
      <c r="L69" s="25">
        <f t="shared" si="6"/>
        <v>18</v>
      </c>
      <c r="M69" s="25">
        <v>39</v>
      </c>
      <c r="N69" s="26"/>
      <c r="O69" s="142"/>
      <c r="P69" s="64"/>
      <c r="Q69" s="64"/>
      <c r="R69" s="64"/>
      <c r="S69" s="64"/>
    </row>
    <row r="70" spans="1:19" s="32" customFormat="1" ht="18.95" customHeight="1">
      <c r="A70" s="33">
        <v>17</v>
      </c>
      <c r="B70" s="35" t="s">
        <v>174</v>
      </c>
      <c r="C70" s="25">
        <v>58</v>
      </c>
      <c r="D70" s="25"/>
      <c r="E70" s="25">
        <f t="shared" si="8"/>
        <v>18</v>
      </c>
      <c r="F70" s="25">
        <v>40</v>
      </c>
      <c r="G70" s="26"/>
      <c r="H70" s="33">
        <v>38</v>
      </c>
      <c r="I70" s="31" t="s">
        <v>190</v>
      </c>
      <c r="J70" s="25">
        <v>58</v>
      </c>
      <c r="K70" s="25">
        <v>4</v>
      </c>
      <c r="L70" s="25">
        <f t="shared" si="6"/>
        <v>28</v>
      </c>
      <c r="M70" s="25">
        <v>30</v>
      </c>
      <c r="N70" s="26"/>
      <c r="O70" s="142"/>
      <c r="P70" s="64"/>
      <c r="Q70" s="64"/>
      <c r="R70" s="64"/>
      <c r="S70" s="64"/>
    </row>
    <row r="71" spans="1:19" s="32" customFormat="1" ht="18.95" customHeight="1">
      <c r="A71" s="33">
        <v>18</v>
      </c>
      <c r="B71" s="35" t="s">
        <v>175</v>
      </c>
      <c r="C71" s="129">
        <v>59</v>
      </c>
      <c r="D71" s="129">
        <v>1</v>
      </c>
      <c r="E71" s="25">
        <f t="shared" si="8"/>
        <v>21</v>
      </c>
      <c r="F71" s="25">
        <v>38</v>
      </c>
      <c r="G71" s="26"/>
      <c r="H71" s="33">
        <v>39</v>
      </c>
      <c r="I71" s="31" t="s">
        <v>286</v>
      </c>
      <c r="J71" s="25">
        <v>58</v>
      </c>
      <c r="K71" s="25">
        <v>5</v>
      </c>
      <c r="L71" s="25">
        <f t="shared" si="6"/>
        <v>26</v>
      </c>
      <c r="M71" s="25">
        <v>32</v>
      </c>
      <c r="N71" s="26"/>
      <c r="O71" s="142"/>
      <c r="P71" s="64"/>
      <c r="Q71" s="64"/>
      <c r="R71" s="64"/>
      <c r="S71" s="64"/>
    </row>
    <row r="72" spans="1:19" s="32" customFormat="1" ht="18.95" customHeight="1">
      <c r="A72" s="33">
        <v>19</v>
      </c>
      <c r="B72" s="35" t="s">
        <v>283</v>
      </c>
      <c r="C72" s="129">
        <v>58</v>
      </c>
      <c r="D72" s="129"/>
      <c r="E72" s="25">
        <f t="shared" si="8"/>
        <v>24</v>
      </c>
      <c r="F72" s="129">
        <v>34</v>
      </c>
      <c r="G72" s="130"/>
      <c r="H72" s="33">
        <v>40</v>
      </c>
      <c r="I72" s="31" t="s">
        <v>295</v>
      </c>
      <c r="J72" s="25">
        <v>29</v>
      </c>
      <c r="K72" s="25">
        <v>2</v>
      </c>
      <c r="L72" s="25">
        <f t="shared" si="6"/>
        <v>14</v>
      </c>
      <c r="M72" s="25">
        <v>15</v>
      </c>
      <c r="N72" s="130"/>
      <c r="O72" s="142"/>
      <c r="P72" s="64"/>
      <c r="Q72" s="64"/>
      <c r="R72" s="64"/>
      <c r="S72" s="64"/>
    </row>
    <row r="73" spans="1:19" s="32" customFormat="1" ht="18.95" customHeight="1">
      <c r="A73" s="33">
        <v>20</v>
      </c>
      <c r="B73" s="35" t="s">
        <v>284</v>
      </c>
      <c r="C73" s="25">
        <v>59</v>
      </c>
      <c r="D73" s="25"/>
      <c r="E73" s="25">
        <v>11</v>
      </c>
      <c r="F73" s="25">
        <v>47</v>
      </c>
      <c r="G73" s="26"/>
      <c r="H73" s="34"/>
      <c r="I73" s="31"/>
      <c r="J73" s="25"/>
      <c r="K73" s="25"/>
      <c r="L73" s="25"/>
      <c r="M73" s="25"/>
      <c r="N73" s="130"/>
      <c r="O73" s="142"/>
      <c r="P73" s="64"/>
      <c r="Q73" s="64"/>
      <c r="R73" s="64"/>
      <c r="S73" s="64"/>
    </row>
    <row r="74" spans="1:19" s="32" customFormat="1" ht="20.100000000000001" customHeight="1" thickBot="1">
      <c r="A74" s="61">
        <v>21</v>
      </c>
      <c r="B74" s="149" t="s">
        <v>285</v>
      </c>
      <c r="C74" s="148">
        <v>57</v>
      </c>
      <c r="D74" s="148">
        <v>1</v>
      </c>
      <c r="E74" s="148">
        <f>C74-F74</f>
        <v>14</v>
      </c>
      <c r="F74" s="148">
        <v>43</v>
      </c>
      <c r="G74" s="150"/>
      <c r="H74" s="209" t="s">
        <v>18</v>
      </c>
      <c r="I74" s="196"/>
      <c r="J74" s="28">
        <f>SUM(C54:C74,J54:J73)</f>
        <v>2249</v>
      </c>
      <c r="K74" s="28">
        <f>SUM(D54:D74,K54:K73)</f>
        <v>176</v>
      </c>
      <c r="L74" s="28">
        <f>SUM(E54:E74,L54:L73)</f>
        <v>650</v>
      </c>
      <c r="M74" s="28">
        <f>SUM(F54:F74,M54:M73)</f>
        <v>1598</v>
      </c>
      <c r="N74" s="27">
        <f>SUM(G54:G74,N54:N73)</f>
        <v>0</v>
      </c>
      <c r="O74" s="142"/>
      <c r="P74" s="64"/>
      <c r="Q74" s="64"/>
      <c r="R74" s="64"/>
      <c r="S74" s="64"/>
    </row>
    <row r="75" spans="1:19" s="14" customFormat="1" ht="24.95" customHeight="1" thickBot="1">
      <c r="A75" s="190" t="s">
        <v>325</v>
      </c>
      <c r="B75" s="191"/>
      <c r="C75" s="191"/>
      <c r="D75" s="191"/>
      <c r="E75" s="191"/>
      <c r="F75" s="191"/>
      <c r="G75" s="191"/>
      <c r="H75" s="191"/>
      <c r="I75" s="191"/>
      <c r="J75" s="191"/>
      <c r="K75" s="191"/>
      <c r="L75" s="191"/>
      <c r="M75" s="191"/>
      <c r="N75" s="192"/>
      <c r="O75" s="143"/>
      <c r="P75" s="141"/>
      <c r="Q75" s="141"/>
      <c r="R75" s="141"/>
      <c r="S75" s="141"/>
    </row>
    <row r="76" spans="1:19" s="41" customFormat="1" ht="20.100000000000001" customHeight="1">
      <c r="A76" s="210" t="s">
        <v>19</v>
      </c>
      <c r="B76" s="204"/>
      <c r="C76" s="67" t="s">
        <v>0</v>
      </c>
      <c r="D76" s="67" t="s">
        <v>20</v>
      </c>
      <c r="E76" s="67" t="s">
        <v>1</v>
      </c>
      <c r="F76" s="67" t="s">
        <v>2</v>
      </c>
      <c r="G76" s="68" t="s">
        <v>25</v>
      </c>
      <c r="H76" s="210" t="s">
        <v>19</v>
      </c>
      <c r="I76" s="204"/>
      <c r="J76" s="67" t="s">
        <v>0</v>
      </c>
      <c r="K76" s="67" t="s">
        <v>20</v>
      </c>
      <c r="L76" s="67" t="s">
        <v>1</v>
      </c>
      <c r="M76" s="67" t="s">
        <v>2</v>
      </c>
      <c r="N76" s="68" t="s">
        <v>25</v>
      </c>
      <c r="O76" s="142"/>
      <c r="P76" s="64"/>
      <c r="Q76" s="64"/>
      <c r="R76" s="64"/>
      <c r="S76" s="64"/>
    </row>
    <row r="77" spans="1:19" s="41" customFormat="1" ht="20.100000000000001" customHeight="1">
      <c r="A77" s="33">
        <v>1</v>
      </c>
      <c r="B77" s="35" t="s">
        <v>201</v>
      </c>
      <c r="C77" s="25">
        <v>66</v>
      </c>
      <c r="D77" s="25"/>
      <c r="E77" s="25">
        <f>C77-F77</f>
        <v>22</v>
      </c>
      <c r="F77" s="25">
        <v>44</v>
      </c>
      <c r="G77" s="26"/>
      <c r="H77" s="33">
        <v>2</v>
      </c>
      <c r="I77" s="31" t="s">
        <v>209</v>
      </c>
      <c r="J77" s="25">
        <v>20</v>
      </c>
      <c r="K77" s="25">
        <v>11</v>
      </c>
      <c r="L77" s="25">
        <f>J77-M77</f>
        <v>12</v>
      </c>
      <c r="M77" s="25">
        <v>8</v>
      </c>
      <c r="N77" s="68"/>
      <c r="O77" s="142"/>
      <c r="P77" s="64"/>
      <c r="Q77" s="64"/>
      <c r="R77" s="64"/>
      <c r="S77" s="64"/>
    </row>
    <row r="78" spans="1:19" s="32" customFormat="1" ht="20.100000000000001" customHeight="1" thickBot="1">
      <c r="A78" s="61"/>
      <c r="B78" s="37"/>
      <c r="C78" s="62"/>
      <c r="D78" s="62"/>
      <c r="E78" s="62"/>
      <c r="F78" s="62"/>
      <c r="G78" s="63"/>
      <c r="H78" s="209" t="s">
        <v>18</v>
      </c>
      <c r="I78" s="196"/>
      <c r="J78" s="28">
        <f>SUM(C77,J77)</f>
        <v>86</v>
      </c>
      <c r="K78" s="28">
        <f>SUM(D77,K77)</f>
        <v>11</v>
      </c>
      <c r="L78" s="28">
        <f>SUM(E77,L77)</f>
        <v>34</v>
      </c>
      <c r="M78" s="28">
        <f>SUM(F77,M77)</f>
        <v>52</v>
      </c>
      <c r="N78" s="27">
        <f>SUM(G77,N77)</f>
        <v>0</v>
      </c>
      <c r="O78" s="142"/>
      <c r="P78" s="64"/>
      <c r="Q78" s="64"/>
      <c r="R78" s="64"/>
      <c r="S78" s="64"/>
    </row>
    <row r="79" spans="1:19" s="14" customFormat="1" ht="21.95" customHeight="1" thickBot="1">
      <c r="A79" s="190" t="s">
        <v>377</v>
      </c>
      <c r="B79" s="191"/>
      <c r="C79" s="191"/>
      <c r="D79" s="191"/>
      <c r="E79" s="191"/>
      <c r="F79" s="191"/>
      <c r="G79" s="191"/>
      <c r="H79" s="191"/>
      <c r="I79" s="191"/>
      <c r="J79" s="191"/>
      <c r="K79" s="191"/>
      <c r="L79" s="191"/>
      <c r="M79" s="191"/>
      <c r="N79" s="192"/>
      <c r="O79" s="142"/>
      <c r="P79" s="64"/>
      <c r="Q79" s="64"/>
      <c r="R79" s="64"/>
      <c r="S79" s="64"/>
    </row>
    <row r="80" spans="1:19" s="41" customFormat="1" ht="20.100000000000001" customHeight="1">
      <c r="A80" s="210" t="s">
        <v>19</v>
      </c>
      <c r="B80" s="204"/>
      <c r="C80" s="67" t="s">
        <v>0</v>
      </c>
      <c r="D80" s="67" t="s">
        <v>20</v>
      </c>
      <c r="E80" s="67" t="s">
        <v>1</v>
      </c>
      <c r="F80" s="67" t="s">
        <v>2</v>
      </c>
      <c r="G80" s="68" t="s">
        <v>25</v>
      </c>
      <c r="H80" s="210" t="s">
        <v>19</v>
      </c>
      <c r="I80" s="204"/>
      <c r="J80" s="67" t="s">
        <v>0</v>
      </c>
      <c r="K80" s="67" t="s">
        <v>20</v>
      </c>
      <c r="L80" s="67" t="s">
        <v>1</v>
      </c>
      <c r="M80" s="67" t="s">
        <v>2</v>
      </c>
      <c r="N80" s="68" t="s">
        <v>25</v>
      </c>
      <c r="O80" s="142"/>
      <c r="P80" s="64"/>
      <c r="Q80" s="64"/>
      <c r="R80" s="64"/>
      <c r="S80" s="64"/>
    </row>
    <row r="81" spans="1:19" s="32" customFormat="1" ht="20.100000000000001" customHeight="1">
      <c r="A81" s="33">
        <v>1</v>
      </c>
      <c r="B81" s="35" t="s">
        <v>211</v>
      </c>
      <c r="C81" s="25">
        <v>49</v>
      </c>
      <c r="D81" s="25"/>
      <c r="E81" s="25">
        <f t="shared" ref="E81:E86" si="9">C81-F81</f>
        <v>37</v>
      </c>
      <c r="F81" s="25">
        <v>12</v>
      </c>
      <c r="G81" s="26"/>
      <c r="H81" s="33">
        <v>7</v>
      </c>
      <c r="I81" s="35" t="s">
        <v>219</v>
      </c>
      <c r="J81" s="25">
        <v>29</v>
      </c>
      <c r="K81" s="25">
        <v>24</v>
      </c>
      <c r="L81" s="25">
        <f>J81-M81</f>
        <v>22</v>
      </c>
      <c r="M81" s="25">
        <v>7</v>
      </c>
      <c r="N81" s="26"/>
      <c r="O81" s="142"/>
      <c r="P81" s="64"/>
      <c r="Q81" s="64"/>
      <c r="R81" s="64"/>
      <c r="S81" s="64"/>
    </row>
    <row r="82" spans="1:19" s="32" customFormat="1" ht="20.100000000000001" customHeight="1">
      <c r="A82" s="33">
        <v>2</v>
      </c>
      <c r="B82" s="35" t="s">
        <v>212</v>
      </c>
      <c r="C82" s="25">
        <v>44</v>
      </c>
      <c r="D82" s="25"/>
      <c r="E82" s="25">
        <f t="shared" si="9"/>
        <v>36</v>
      </c>
      <c r="F82" s="25">
        <v>8</v>
      </c>
      <c r="G82" s="26"/>
      <c r="H82" s="33">
        <v>8</v>
      </c>
      <c r="I82" s="35" t="s">
        <v>220</v>
      </c>
      <c r="J82" s="25">
        <v>64</v>
      </c>
      <c r="K82" s="25">
        <v>8</v>
      </c>
      <c r="L82" s="25">
        <f>J82-M82</f>
        <v>62</v>
      </c>
      <c r="M82" s="25">
        <v>2</v>
      </c>
      <c r="N82" s="26"/>
      <c r="O82" s="142"/>
      <c r="P82" s="64"/>
      <c r="Q82" s="64"/>
      <c r="R82" s="64"/>
      <c r="S82" s="64"/>
    </row>
    <row r="83" spans="1:19" s="32" customFormat="1" ht="20.100000000000001" customHeight="1">
      <c r="A83" s="33">
        <v>3</v>
      </c>
      <c r="B83" s="35" t="s">
        <v>213</v>
      </c>
      <c r="C83" s="25">
        <v>52</v>
      </c>
      <c r="D83" s="25"/>
      <c r="E83" s="25">
        <f t="shared" si="9"/>
        <v>45</v>
      </c>
      <c r="F83" s="25">
        <v>7</v>
      </c>
      <c r="G83" s="26"/>
      <c r="H83" s="34">
        <v>9</v>
      </c>
      <c r="I83" s="35" t="s">
        <v>221</v>
      </c>
      <c r="J83" s="25">
        <v>63</v>
      </c>
      <c r="K83" s="25">
        <v>6</v>
      </c>
      <c r="L83" s="25">
        <f>J83-M83</f>
        <v>58</v>
      </c>
      <c r="M83" s="25">
        <v>5</v>
      </c>
      <c r="N83" s="26"/>
      <c r="O83" s="137"/>
      <c r="P83" s="139"/>
      <c r="Q83" s="137"/>
      <c r="R83" s="137"/>
      <c r="S83" s="137"/>
    </row>
    <row r="84" spans="1:19" s="32" customFormat="1" ht="20.100000000000001" customHeight="1">
      <c r="A84" s="33">
        <v>4</v>
      </c>
      <c r="B84" s="35" t="s">
        <v>214</v>
      </c>
      <c r="C84" s="25">
        <v>53</v>
      </c>
      <c r="D84" s="25"/>
      <c r="E84" s="25">
        <f t="shared" si="9"/>
        <v>40</v>
      </c>
      <c r="F84" s="25">
        <v>13</v>
      </c>
      <c r="G84" s="26"/>
      <c r="H84" s="33">
        <v>10</v>
      </c>
      <c r="I84" s="35" t="s">
        <v>224</v>
      </c>
      <c r="J84" s="25">
        <v>42</v>
      </c>
      <c r="K84" s="25">
        <v>30</v>
      </c>
      <c r="L84" s="25">
        <f>J84-M84</f>
        <v>40</v>
      </c>
      <c r="M84" s="25">
        <v>2</v>
      </c>
      <c r="N84" s="26"/>
    </row>
    <row r="85" spans="1:19" s="32" customFormat="1" ht="20.100000000000001" customHeight="1">
      <c r="A85" s="33">
        <v>5</v>
      </c>
      <c r="B85" s="35" t="s">
        <v>216</v>
      </c>
      <c r="C85" s="25">
        <v>58</v>
      </c>
      <c r="D85" s="25"/>
      <c r="E85" s="25">
        <f t="shared" si="9"/>
        <v>55</v>
      </c>
      <c r="F85" s="25">
        <v>3</v>
      </c>
      <c r="G85" s="26"/>
      <c r="H85" s="33"/>
      <c r="I85" s="31"/>
      <c r="J85" s="25"/>
      <c r="K85" s="25"/>
      <c r="L85" s="25"/>
      <c r="M85" s="25"/>
      <c r="N85" s="26"/>
    </row>
    <row r="86" spans="1:19" s="32" customFormat="1" ht="21.95" customHeight="1" thickBot="1">
      <c r="A86" s="61">
        <v>6</v>
      </c>
      <c r="B86" s="37" t="s">
        <v>217</v>
      </c>
      <c r="C86" s="62">
        <v>55</v>
      </c>
      <c r="D86" s="62"/>
      <c r="E86" s="62">
        <f t="shared" si="9"/>
        <v>41</v>
      </c>
      <c r="F86" s="62">
        <v>14</v>
      </c>
      <c r="G86" s="63"/>
      <c r="H86" s="209" t="s">
        <v>18</v>
      </c>
      <c r="I86" s="196"/>
      <c r="J86" s="28">
        <f>SUM(C81:C86,J81:J84)</f>
        <v>509</v>
      </c>
      <c r="K86" s="28">
        <f>SUM(D81:D86,K81:K84)</f>
        <v>68</v>
      </c>
      <c r="L86" s="28">
        <f>SUM(E81:E86,L81:L85)</f>
        <v>436</v>
      </c>
      <c r="M86" s="28">
        <f>SUM(F81:F86,M81:M85)</f>
        <v>73</v>
      </c>
      <c r="N86" s="27">
        <f>SUM(G81:G86,N81:N85)</f>
        <v>0</v>
      </c>
    </row>
    <row r="87" spans="1:19" ht="15" customHeight="1"/>
    <row r="88" spans="1:19" ht="20.100000000000001" customHeight="1">
      <c r="A88" s="72" t="s">
        <v>345</v>
      </c>
      <c r="B88" s="17"/>
      <c r="C88" s="36"/>
      <c r="D88" s="16">
        <f>SUM(D89:D93)</f>
        <v>5305</v>
      </c>
      <c r="E88" s="14"/>
      <c r="F88" s="74"/>
      <c r="G88" s="16" t="s">
        <v>21</v>
      </c>
      <c r="H88" s="16">
        <f>SUM(H89:H93)</f>
        <v>409</v>
      </c>
      <c r="I88" s="29" t="s">
        <v>3</v>
      </c>
      <c r="O88" s="58" t="s">
        <v>22</v>
      </c>
      <c r="P88" s="59">
        <f>SUM(H12,H38,H50)</f>
        <v>43</v>
      </c>
      <c r="Q88" s="18"/>
      <c r="R88" s="98"/>
    </row>
    <row r="89" spans="1:19" ht="20.100000000000001" customHeight="1">
      <c r="A89" s="126" t="s">
        <v>267</v>
      </c>
      <c r="D89" s="74">
        <f>SUM(J40,J51,J74)</f>
        <v>4068</v>
      </c>
      <c r="E89" s="14"/>
      <c r="F89" s="74"/>
      <c r="G89" s="74" t="s">
        <v>21</v>
      </c>
      <c r="H89" s="74">
        <f>SUM(K40,K51,K74)</f>
        <v>290</v>
      </c>
      <c r="I89" s="17" t="s">
        <v>3</v>
      </c>
      <c r="O89" s="16" t="s">
        <v>17</v>
      </c>
      <c r="P89" s="56">
        <f>SUM(H21,H26,H72,H77,H84)</f>
        <v>62</v>
      </c>
      <c r="R89" s="98"/>
    </row>
    <row r="90" spans="1:19" ht="20.100000000000001" customHeight="1">
      <c r="A90" s="126" t="s">
        <v>349</v>
      </c>
      <c r="D90" s="74">
        <f>J78</f>
        <v>86</v>
      </c>
      <c r="E90" s="14"/>
      <c r="F90" s="74"/>
      <c r="G90" s="74" t="s">
        <v>21</v>
      </c>
      <c r="H90" s="74">
        <f>K78</f>
        <v>11</v>
      </c>
      <c r="I90" s="17" t="s">
        <v>3</v>
      </c>
      <c r="O90" s="30" t="s">
        <v>23</v>
      </c>
      <c r="P90" s="57">
        <f>SUM(P88:P89)</f>
        <v>105</v>
      </c>
      <c r="R90" s="98"/>
    </row>
    <row r="91" spans="1:19" ht="20.100000000000001" customHeight="1">
      <c r="A91" s="126" t="s">
        <v>378</v>
      </c>
      <c r="D91" s="74">
        <f>J86</f>
        <v>509</v>
      </c>
      <c r="E91" s="14"/>
      <c r="F91" s="74"/>
      <c r="G91" s="74" t="s">
        <v>21</v>
      </c>
      <c r="H91" s="74">
        <f>K86</f>
        <v>68</v>
      </c>
      <c r="I91" s="17" t="s">
        <v>3</v>
      </c>
      <c r="O91" s="23" t="s">
        <v>115</v>
      </c>
      <c r="P91" s="12">
        <f>T.9_HK1!D42</f>
        <v>2145</v>
      </c>
      <c r="R91" s="98"/>
    </row>
    <row r="92" spans="1:19" ht="20.100000000000001" customHeight="1">
      <c r="A92" s="126" t="s">
        <v>270</v>
      </c>
      <c r="D92" s="74">
        <f>SUM(J14,J23)</f>
        <v>490</v>
      </c>
      <c r="E92" s="14"/>
      <c r="F92" s="74"/>
      <c r="G92" s="74" t="s">
        <v>21</v>
      </c>
      <c r="H92" s="74">
        <f>SUM(K14,K23)</f>
        <v>35</v>
      </c>
      <c r="I92" s="17" t="s">
        <v>3</v>
      </c>
      <c r="O92" s="30" t="s">
        <v>368</v>
      </c>
      <c r="P92" s="151">
        <v>30</v>
      </c>
      <c r="Q92" s="20"/>
      <c r="R92" s="98"/>
    </row>
    <row r="93" spans="1:19" ht="20.100000000000001" customHeight="1">
      <c r="A93" s="126" t="s">
        <v>324</v>
      </c>
      <c r="D93" s="74">
        <f>J28</f>
        <v>152</v>
      </c>
      <c r="E93" s="14"/>
      <c r="F93" s="74"/>
      <c r="G93" s="74" t="s">
        <v>21</v>
      </c>
      <c r="H93" s="74">
        <f>K28</f>
        <v>5</v>
      </c>
      <c r="I93" s="17" t="s">
        <v>3</v>
      </c>
      <c r="O93" s="23" t="s">
        <v>366</v>
      </c>
      <c r="P93" s="12">
        <f>D94</f>
        <v>3267</v>
      </c>
      <c r="Q93" s="20"/>
      <c r="R93" s="98"/>
    </row>
    <row r="94" spans="1:19" s="38" customFormat="1" ht="20.100000000000001" customHeight="1">
      <c r="A94" s="41" t="s">
        <v>151</v>
      </c>
      <c r="B94" s="50"/>
      <c r="C94" s="49"/>
      <c r="D94" s="75">
        <f>SUM(D95:D99)</f>
        <v>3267</v>
      </c>
      <c r="E94" s="76"/>
      <c r="F94" s="41"/>
      <c r="G94" s="75" t="s">
        <v>341</v>
      </c>
      <c r="J94" s="108"/>
      <c r="O94" s="30" t="s">
        <v>369</v>
      </c>
      <c r="P94" s="75">
        <v>131</v>
      </c>
      <c r="Q94" s="60"/>
      <c r="R94" s="113"/>
    </row>
    <row r="95" spans="1:19" s="38" customFormat="1" ht="20.100000000000001" customHeight="1">
      <c r="A95" s="126" t="s">
        <v>267</v>
      </c>
      <c r="B95" s="50"/>
      <c r="C95" s="49"/>
      <c r="D95" s="14">
        <f>J74</f>
        <v>2249</v>
      </c>
      <c r="E95" s="76"/>
      <c r="F95" s="41"/>
      <c r="G95" s="14" t="s">
        <v>315</v>
      </c>
      <c r="J95" s="108"/>
      <c r="O95" s="23" t="s">
        <v>367</v>
      </c>
      <c r="P95" s="12">
        <f>SUM(P91:P93)-131</f>
        <v>5311</v>
      </c>
      <c r="Q95" s="60"/>
      <c r="R95" s="113"/>
    </row>
    <row r="96" spans="1:19" s="38" customFormat="1" ht="20.100000000000001" customHeight="1">
      <c r="A96" s="126" t="s">
        <v>349</v>
      </c>
      <c r="B96" s="50"/>
      <c r="C96" s="49"/>
      <c r="D96" s="14">
        <f>J78</f>
        <v>86</v>
      </c>
      <c r="E96" s="76"/>
      <c r="F96" s="41"/>
      <c r="G96" s="14" t="s">
        <v>327</v>
      </c>
      <c r="J96" s="108"/>
      <c r="O96" s="30" t="s">
        <v>370</v>
      </c>
      <c r="P96" s="38">
        <v>6</v>
      </c>
      <c r="Q96" s="60"/>
      <c r="R96" s="113"/>
    </row>
    <row r="97" spans="1:18" s="38" customFormat="1" ht="20.100000000000001" customHeight="1">
      <c r="A97" s="126" t="s">
        <v>378</v>
      </c>
      <c r="B97" s="50"/>
      <c r="C97" s="49"/>
      <c r="D97" s="14">
        <f>J86</f>
        <v>509</v>
      </c>
      <c r="E97" s="76"/>
      <c r="F97" s="41"/>
      <c r="G97" s="14" t="s">
        <v>272</v>
      </c>
      <c r="J97" s="108"/>
      <c r="Q97" s="60"/>
      <c r="R97" s="113"/>
    </row>
    <row r="98" spans="1:18" s="38" customFormat="1" ht="20.100000000000001" customHeight="1">
      <c r="A98" s="126" t="s">
        <v>270</v>
      </c>
      <c r="B98" s="79"/>
      <c r="C98" s="49"/>
      <c r="D98" s="14">
        <f>J23</f>
        <v>271</v>
      </c>
      <c r="E98" s="76"/>
      <c r="F98" s="41"/>
      <c r="G98" s="14" t="s">
        <v>335</v>
      </c>
      <c r="Q98" s="60"/>
      <c r="R98" s="113"/>
    </row>
    <row r="99" spans="1:18" s="38" customFormat="1" ht="20.100000000000001" customHeight="1">
      <c r="A99" s="126" t="s">
        <v>324</v>
      </c>
      <c r="B99" s="50"/>
      <c r="C99" s="49"/>
      <c r="D99" s="14">
        <f>J28</f>
        <v>152</v>
      </c>
      <c r="E99" s="76"/>
      <c r="F99" s="41"/>
      <c r="G99" s="14" t="s">
        <v>330</v>
      </c>
      <c r="J99" s="108"/>
      <c r="Q99" s="60"/>
      <c r="R99" s="113"/>
    </row>
    <row r="100" spans="1:18" s="38" customFormat="1" ht="20.100000000000001" customHeight="1">
      <c r="A100" s="41" t="s">
        <v>133</v>
      </c>
      <c r="B100" s="79"/>
      <c r="C100" s="49"/>
      <c r="D100" s="14"/>
      <c r="E100" s="76"/>
      <c r="F100" s="41"/>
      <c r="G100" s="14"/>
      <c r="Q100" s="60"/>
      <c r="R100" s="113"/>
    </row>
    <row r="101" spans="1:18" ht="20.100000000000001" customHeight="1">
      <c r="A101" s="73" t="s">
        <v>274</v>
      </c>
      <c r="D101" s="77">
        <f>D88-D102</f>
        <v>1713</v>
      </c>
      <c r="G101" s="14"/>
      <c r="I101" s="17"/>
      <c r="L101" s="23"/>
      <c r="O101" s="29"/>
      <c r="P101" s="47"/>
      <c r="Q101" s="21"/>
      <c r="R101" s="98"/>
    </row>
    <row r="102" spans="1:18" s="38" customFormat="1" ht="20.100000000000001" customHeight="1">
      <c r="A102" s="73" t="s">
        <v>273</v>
      </c>
      <c r="D102" s="76">
        <f>SUM(M14,M23,M28,M40,M51,M74,M78,M86)</f>
        <v>3592</v>
      </c>
      <c r="F102" s="32"/>
      <c r="G102" s="14"/>
      <c r="O102" s="52"/>
      <c r="P102" s="12"/>
      <c r="Q102" s="60"/>
      <c r="R102" s="113"/>
    </row>
    <row r="103" spans="1:18" ht="20.100000000000001" customHeight="1">
      <c r="A103" s="41" t="s">
        <v>350</v>
      </c>
      <c r="C103" s="32"/>
      <c r="D103" s="32"/>
      <c r="E103" s="32"/>
      <c r="F103" s="32"/>
      <c r="G103" s="32"/>
      <c r="H103" s="32"/>
      <c r="Q103" s="21"/>
      <c r="R103" s="98"/>
    </row>
    <row r="104" spans="1:18" ht="20.100000000000001" customHeight="1">
      <c r="A104" s="41" t="s">
        <v>336</v>
      </c>
      <c r="C104" s="32"/>
      <c r="D104" s="32"/>
      <c r="E104" s="32"/>
      <c r="F104" s="32"/>
      <c r="G104" s="32"/>
      <c r="H104" s="32"/>
      <c r="Q104" s="21"/>
      <c r="R104" s="98"/>
    </row>
    <row r="105" spans="1:18" ht="20.100000000000001" customHeight="1">
      <c r="A105" s="41" t="s">
        <v>337</v>
      </c>
      <c r="C105" s="32"/>
      <c r="D105" s="32"/>
      <c r="E105" s="32"/>
      <c r="F105" s="32"/>
      <c r="G105" s="32"/>
      <c r="H105" s="32"/>
      <c r="Q105" s="21"/>
      <c r="R105" s="98"/>
    </row>
    <row r="106" spans="1:18" ht="20.100000000000001" customHeight="1">
      <c r="A106" s="73" t="s">
        <v>338</v>
      </c>
      <c r="C106" s="32"/>
      <c r="D106" s="32"/>
      <c r="E106" s="32"/>
      <c r="F106" s="32"/>
      <c r="G106" s="58">
        <f>SUM(N14,N23,N28,N40,N51,N74,N78,N86)</f>
        <v>62</v>
      </c>
      <c r="I106" s="117"/>
      <c r="K106" s="118"/>
      <c r="O106" s="118"/>
      <c r="Q106" s="21"/>
      <c r="R106" s="98"/>
    </row>
    <row r="107" spans="1:18" ht="20.100000000000001" customHeight="1">
      <c r="A107" s="75" t="s">
        <v>33</v>
      </c>
      <c r="B107" s="24"/>
      <c r="C107" s="46"/>
      <c r="D107" s="55" t="s">
        <v>154</v>
      </c>
      <c r="E107" s="92" t="s">
        <v>49</v>
      </c>
      <c r="F107" s="92" t="s">
        <v>25</v>
      </c>
      <c r="G107" s="105" t="s">
        <v>58</v>
      </c>
      <c r="H107" s="106" t="s">
        <v>59</v>
      </c>
      <c r="I107" s="105" t="s">
        <v>60</v>
      </c>
      <c r="J107" s="106" t="s">
        <v>61</v>
      </c>
      <c r="K107" s="119"/>
      <c r="L107" s="114"/>
      <c r="N107" s="116"/>
      <c r="O107" s="119"/>
      <c r="P107" s="39"/>
      <c r="Q107" s="21"/>
      <c r="R107" s="98"/>
    </row>
    <row r="108" spans="1:18" ht="20.100000000000001" customHeight="1">
      <c r="A108" s="126" t="s">
        <v>275</v>
      </c>
      <c r="C108" s="46"/>
      <c r="D108" s="14">
        <f t="shared" ref="D108:D113" si="10">SUM(E108:F108)</f>
        <v>219</v>
      </c>
      <c r="E108" s="14">
        <v>212</v>
      </c>
      <c r="F108" s="74">
        <f>N14</f>
        <v>7</v>
      </c>
      <c r="G108" s="14">
        <f>D108-J14</f>
        <v>0</v>
      </c>
      <c r="H108" s="14">
        <v>0</v>
      </c>
      <c r="I108" s="81">
        <f>G108*100/D108</f>
        <v>0</v>
      </c>
      <c r="J108" s="81">
        <f>H108*100/D108</f>
        <v>0</v>
      </c>
      <c r="L108" s="15"/>
      <c r="M108" s="15"/>
      <c r="N108" s="15"/>
      <c r="P108" s="39"/>
      <c r="Q108" s="21"/>
      <c r="R108" s="98"/>
    </row>
    <row r="109" spans="1:18" ht="20.100000000000001" customHeight="1">
      <c r="A109" s="126" t="s">
        <v>277</v>
      </c>
      <c r="B109" s="126"/>
      <c r="C109" s="46"/>
      <c r="D109" s="14">
        <f t="shared" si="10"/>
        <v>271</v>
      </c>
      <c r="E109" s="14">
        <v>271</v>
      </c>
      <c r="F109" s="74">
        <v>0</v>
      </c>
      <c r="G109" s="14">
        <f>D109-J23</f>
        <v>0</v>
      </c>
      <c r="H109" s="14">
        <v>0</v>
      </c>
      <c r="I109" s="81">
        <f t="shared" ref="I109:I115" si="11">G109*100/D109</f>
        <v>0</v>
      </c>
      <c r="J109" s="81">
        <f t="shared" ref="J109:J115" si="12">H109*100/D109</f>
        <v>0</v>
      </c>
      <c r="L109" s="15"/>
      <c r="O109" s="104"/>
      <c r="P109" s="39"/>
      <c r="Q109" s="21"/>
      <c r="R109" s="98"/>
    </row>
    <row r="110" spans="1:18" ht="20.100000000000001" customHeight="1">
      <c r="A110" s="126" t="s">
        <v>328</v>
      </c>
      <c r="B110" s="126"/>
      <c r="C110" s="46"/>
      <c r="D110" s="14">
        <f t="shared" si="10"/>
        <v>152</v>
      </c>
      <c r="E110" s="14">
        <v>152</v>
      </c>
      <c r="F110" s="74">
        <v>0</v>
      </c>
      <c r="G110" s="14">
        <f>D110-J28</f>
        <v>0</v>
      </c>
      <c r="H110" s="14">
        <v>0</v>
      </c>
      <c r="I110" s="81">
        <f t="shared" si="11"/>
        <v>0</v>
      </c>
      <c r="J110" s="81">
        <f t="shared" si="12"/>
        <v>0</v>
      </c>
      <c r="L110" s="15"/>
      <c r="O110" s="104"/>
      <c r="P110" s="39"/>
      <c r="Q110" s="21"/>
      <c r="R110" s="98"/>
    </row>
    <row r="111" spans="1:18" ht="20.100000000000001" customHeight="1">
      <c r="A111" s="126" t="s">
        <v>331</v>
      </c>
      <c r="C111" s="46"/>
      <c r="D111" s="14">
        <f t="shared" si="10"/>
        <v>954</v>
      </c>
      <c r="E111" s="14">
        <v>934</v>
      </c>
      <c r="F111" s="74">
        <f>N40</f>
        <v>20</v>
      </c>
      <c r="G111" s="14">
        <f>D111-J40</f>
        <v>4</v>
      </c>
      <c r="H111" s="14">
        <v>4</v>
      </c>
      <c r="I111" s="81">
        <f>G111*100/D111</f>
        <v>0.41928721174004191</v>
      </c>
      <c r="J111" s="81">
        <f>H111*100/D111</f>
        <v>0.41928721174004191</v>
      </c>
      <c r="L111" s="15"/>
      <c r="M111" s="15"/>
      <c r="N111" s="15"/>
      <c r="P111" s="39"/>
      <c r="Q111" s="21"/>
      <c r="R111" s="98"/>
    </row>
    <row r="112" spans="1:18" ht="20.100000000000001" customHeight="1">
      <c r="A112" s="126" t="s">
        <v>332</v>
      </c>
      <c r="C112" s="46"/>
      <c r="D112" s="14">
        <f t="shared" si="10"/>
        <v>871</v>
      </c>
      <c r="E112" s="14">
        <v>836</v>
      </c>
      <c r="F112" s="74">
        <f>N51</f>
        <v>35</v>
      </c>
      <c r="G112" s="14">
        <f>D112-J51</f>
        <v>2</v>
      </c>
      <c r="H112" s="14">
        <v>2</v>
      </c>
      <c r="I112" s="81">
        <f t="shared" si="11"/>
        <v>0.22962112514351321</v>
      </c>
      <c r="J112" s="81">
        <f t="shared" si="12"/>
        <v>0.22962112514351321</v>
      </c>
      <c r="L112" s="15"/>
      <c r="O112" s="104"/>
      <c r="P112" s="39"/>
      <c r="Q112" s="21"/>
      <c r="R112" s="98"/>
    </row>
    <row r="113" spans="1:18" ht="20.100000000000001" customHeight="1">
      <c r="A113" s="126" t="s">
        <v>333</v>
      </c>
      <c r="B113" s="126"/>
      <c r="C113" s="46"/>
      <c r="D113" s="14">
        <f t="shared" si="10"/>
        <v>2249</v>
      </c>
      <c r="E113" s="14">
        <v>2249</v>
      </c>
      <c r="F113" s="74">
        <v>0</v>
      </c>
      <c r="G113" s="14">
        <f>D113-J74</f>
        <v>0</v>
      </c>
      <c r="H113" s="14">
        <v>0</v>
      </c>
      <c r="I113" s="81">
        <f t="shared" si="11"/>
        <v>0</v>
      </c>
      <c r="J113" s="81">
        <f t="shared" si="12"/>
        <v>0</v>
      </c>
      <c r="L113" s="15"/>
      <c r="O113" s="104"/>
      <c r="P113" s="39"/>
      <c r="Q113" s="21"/>
      <c r="R113" s="98"/>
    </row>
    <row r="114" spans="1:18" ht="20.100000000000001" customHeight="1">
      <c r="A114" s="126" t="s">
        <v>329</v>
      </c>
      <c r="B114" s="126"/>
      <c r="C114" s="46"/>
      <c r="D114" s="14">
        <f>SUM(E114:F114)</f>
        <v>86</v>
      </c>
      <c r="E114" s="14">
        <v>86</v>
      </c>
      <c r="F114" s="74">
        <v>0</v>
      </c>
      <c r="G114" s="14">
        <f>D114-J78</f>
        <v>0</v>
      </c>
      <c r="H114" s="14">
        <v>0</v>
      </c>
      <c r="I114" s="81">
        <f t="shared" si="11"/>
        <v>0</v>
      </c>
      <c r="J114" s="81">
        <f t="shared" si="12"/>
        <v>0</v>
      </c>
      <c r="L114" s="15"/>
      <c r="O114" s="104"/>
      <c r="P114" s="39"/>
      <c r="Q114" s="21"/>
      <c r="R114" s="98"/>
    </row>
    <row r="115" spans="1:18" ht="20.100000000000001" customHeight="1">
      <c r="A115" s="126" t="s">
        <v>379</v>
      </c>
      <c r="B115" s="126"/>
      <c r="C115" s="46"/>
      <c r="D115" s="15">
        <f>SUM(E115:F115)</f>
        <v>509</v>
      </c>
      <c r="E115" s="14">
        <v>509</v>
      </c>
      <c r="F115" s="74">
        <v>0</v>
      </c>
      <c r="G115" s="14">
        <f>D115-J86</f>
        <v>0</v>
      </c>
      <c r="H115" s="14">
        <v>0</v>
      </c>
      <c r="I115" s="81">
        <f t="shared" si="11"/>
        <v>0</v>
      </c>
      <c r="J115" s="81">
        <f t="shared" si="12"/>
        <v>0</v>
      </c>
      <c r="L115" s="15"/>
      <c r="O115" s="104"/>
      <c r="P115" s="39"/>
      <c r="Q115" s="21"/>
      <c r="R115" s="98"/>
    </row>
    <row r="116" spans="1:18" ht="20.100000000000001" customHeight="1">
      <c r="B116" s="211" t="s">
        <v>35</v>
      </c>
      <c r="C116" s="211"/>
      <c r="D116" s="75">
        <f>SUM(D108:D115)</f>
        <v>5311</v>
      </c>
      <c r="E116" s="75">
        <f>SUM(E108:E115)</f>
        <v>5249</v>
      </c>
      <c r="F116" s="16">
        <f>SUM(F108:F115)</f>
        <v>62</v>
      </c>
      <c r="G116" s="75">
        <f>SUM(G108:G115)</f>
        <v>6</v>
      </c>
      <c r="H116" s="75">
        <f>SUM(H108:H115)</f>
        <v>6</v>
      </c>
      <c r="I116" s="107">
        <f>G116*100/D116</f>
        <v>0.11297307475051779</v>
      </c>
      <c r="J116" s="107">
        <f>H116*100/D116</f>
        <v>0.11297307475051779</v>
      </c>
      <c r="K116" s="69"/>
      <c r="L116" s="115"/>
      <c r="O116" s="118"/>
      <c r="P116" s="39"/>
      <c r="Q116" s="21"/>
      <c r="R116" s="98"/>
    </row>
    <row r="117" spans="1:18" s="38" customFormat="1" ht="24.95" customHeight="1" thickBot="1">
      <c r="A117" s="151" t="s">
        <v>134</v>
      </c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R117" s="113"/>
    </row>
    <row r="118" spans="1:18" s="38" customFormat="1" ht="24.95" customHeight="1">
      <c r="A118" s="197" t="s">
        <v>46</v>
      </c>
      <c r="B118" s="198"/>
      <c r="C118" s="198"/>
      <c r="D118" s="82" t="s">
        <v>29</v>
      </c>
      <c r="E118" s="83"/>
      <c r="F118" s="83"/>
      <c r="G118" s="82" t="s">
        <v>28</v>
      </c>
      <c r="H118" s="82" t="s">
        <v>29</v>
      </c>
      <c r="I118" s="82" t="s">
        <v>122</v>
      </c>
      <c r="J118" s="84" t="s">
        <v>30</v>
      </c>
      <c r="K118" s="199" t="s">
        <v>31</v>
      </c>
      <c r="L118" s="198"/>
      <c r="M118" s="198"/>
      <c r="N118" s="200"/>
    </row>
    <row r="119" spans="1:18" s="38" customFormat="1" ht="20.100000000000001" customHeight="1">
      <c r="A119" s="160" t="s">
        <v>291</v>
      </c>
      <c r="B119" s="161"/>
      <c r="C119" s="162"/>
      <c r="D119" s="93">
        <v>6</v>
      </c>
      <c r="E119" s="88"/>
      <c r="F119" s="88"/>
      <c r="G119" s="93">
        <f>SUM(C10:C11,C17:C18,C26,C81:C82)</f>
        <v>251</v>
      </c>
      <c r="H119" s="93">
        <v>18</v>
      </c>
      <c r="I119" s="93">
        <f>SUM(C31:C35,C43:C46,C54:C62)</f>
        <v>988</v>
      </c>
      <c r="J119" s="94">
        <f t="shared" ref="J119:J128" si="13">SUM(G119,I119)</f>
        <v>1239</v>
      </c>
      <c r="K119" s="167"/>
      <c r="L119" s="168"/>
      <c r="M119" s="168"/>
      <c r="N119" s="169"/>
    </row>
    <row r="120" spans="1:18" s="38" customFormat="1" ht="20.100000000000001" customHeight="1">
      <c r="A120" s="160" t="s">
        <v>140</v>
      </c>
      <c r="B120" s="161"/>
      <c r="C120" s="162"/>
      <c r="D120" s="93">
        <v>4</v>
      </c>
      <c r="E120" s="88"/>
      <c r="F120" s="88"/>
      <c r="G120" s="93">
        <f>SUM(C12,C19:C20,C27,C83)</f>
        <v>137</v>
      </c>
      <c r="H120" s="93">
        <v>5</v>
      </c>
      <c r="I120" s="87">
        <f>SUM(C36,C47,C63:C65)</f>
        <v>282</v>
      </c>
      <c r="J120" s="94">
        <f t="shared" si="13"/>
        <v>419</v>
      </c>
      <c r="K120" s="188"/>
      <c r="L120" s="188"/>
      <c r="M120" s="188"/>
      <c r="N120" s="189"/>
    </row>
    <row r="121" spans="1:18" s="38" customFormat="1" ht="20.100000000000001" customHeight="1">
      <c r="A121" s="160" t="s">
        <v>141</v>
      </c>
      <c r="B121" s="161"/>
      <c r="C121" s="161"/>
      <c r="D121" s="87">
        <v>3</v>
      </c>
      <c r="E121" s="89"/>
      <c r="F121" s="89"/>
      <c r="G121" s="87">
        <f>SUM(C13,C21:C22,C84)</f>
        <v>136</v>
      </c>
      <c r="H121" s="87">
        <v>16</v>
      </c>
      <c r="I121" s="133">
        <f>SUM(C37:C40,C48:C50,C66:C74)</f>
        <v>945</v>
      </c>
      <c r="J121" s="94">
        <f t="shared" si="13"/>
        <v>1081</v>
      </c>
      <c r="K121" s="167"/>
      <c r="L121" s="168"/>
      <c r="M121" s="168"/>
      <c r="N121" s="169"/>
    </row>
    <row r="122" spans="1:18" s="38" customFormat="1" ht="20.100000000000001" customHeight="1">
      <c r="A122" s="160" t="s">
        <v>142</v>
      </c>
      <c r="B122" s="161"/>
      <c r="C122" s="162"/>
      <c r="D122" s="95">
        <v>6</v>
      </c>
      <c r="E122" s="90"/>
      <c r="F122" s="90"/>
      <c r="G122" s="95">
        <f>SUM(C14,J10,J17:J18,C28,C85:C86)</f>
        <v>297</v>
      </c>
      <c r="H122" s="95">
        <v>18</v>
      </c>
      <c r="I122" s="87">
        <f>SUM(J31:J33,C51,J43:J46,J54:J62,C77)</f>
        <v>1016</v>
      </c>
      <c r="J122" s="94">
        <f t="shared" si="13"/>
        <v>1313</v>
      </c>
      <c r="K122" s="177"/>
      <c r="L122" s="178"/>
      <c r="M122" s="178"/>
      <c r="N122" s="179"/>
    </row>
    <row r="123" spans="1:18" s="38" customFormat="1" ht="20.100000000000001" customHeight="1">
      <c r="A123" s="160" t="s">
        <v>57</v>
      </c>
      <c r="B123" s="161"/>
      <c r="C123" s="161"/>
      <c r="D123" s="87">
        <v>3</v>
      </c>
      <c r="E123" s="89"/>
      <c r="F123" s="89"/>
      <c r="G123" s="87">
        <f>SUM(J11,J19:J20,J81)</f>
        <v>67</v>
      </c>
      <c r="H123" s="87">
        <v>5</v>
      </c>
      <c r="I123" s="87">
        <f>SUM(J34,J47,J63:J65)</f>
        <v>270</v>
      </c>
      <c r="J123" s="94">
        <f t="shared" si="13"/>
        <v>337</v>
      </c>
      <c r="K123" s="182"/>
      <c r="L123" s="182"/>
      <c r="M123" s="182"/>
      <c r="N123" s="183"/>
    </row>
    <row r="124" spans="1:18" s="38" customFormat="1" ht="20.100000000000001" customHeight="1">
      <c r="A124" s="215" t="s">
        <v>292</v>
      </c>
      <c r="B124" s="216"/>
      <c r="C124" s="217"/>
      <c r="D124" s="93">
        <v>5</v>
      </c>
      <c r="E124" s="88"/>
      <c r="F124" s="88"/>
      <c r="G124" s="97">
        <f>SUM(J12,J21:J22,J26,J82:J83)</f>
        <v>221</v>
      </c>
      <c r="H124" s="93">
        <v>14</v>
      </c>
      <c r="I124" s="93">
        <f>SUM(J35:J38,J48:J50,J66:J72)</f>
        <v>633</v>
      </c>
      <c r="J124" s="94">
        <f t="shared" si="13"/>
        <v>854</v>
      </c>
      <c r="K124" s="167"/>
      <c r="L124" s="168"/>
      <c r="M124" s="168"/>
      <c r="N124" s="169"/>
    </row>
    <row r="125" spans="1:18" s="38" customFormat="1" ht="20.100000000000001" customHeight="1">
      <c r="A125" s="215" t="s">
        <v>155</v>
      </c>
      <c r="B125" s="216"/>
      <c r="C125" s="217"/>
      <c r="D125" s="87">
        <v>1</v>
      </c>
      <c r="E125" s="89"/>
      <c r="F125" s="89"/>
      <c r="G125" s="87">
        <f>J84</f>
        <v>42</v>
      </c>
      <c r="H125" s="87">
        <v>1</v>
      </c>
      <c r="I125" s="87">
        <f>J77</f>
        <v>20</v>
      </c>
      <c r="J125" s="91">
        <f t="shared" si="13"/>
        <v>62</v>
      </c>
      <c r="K125" s="212"/>
      <c r="L125" s="213"/>
      <c r="M125" s="213"/>
      <c r="N125" s="214"/>
    </row>
    <row r="126" spans="1:18" s="38" customFormat="1" ht="20.100000000000001" hidden="1" customHeight="1">
      <c r="A126" s="215" t="s">
        <v>293</v>
      </c>
      <c r="B126" s="216"/>
      <c r="C126" s="217"/>
      <c r="D126" s="87">
        <v>0</v>
      </c>
      <c r="E126" s="89"/>
      <c r="F126" s="89"/>
      <c r="G126" s="87">
        <v>0</v>
      </c>
      <c r="H126" s="87">
        <v>0</v>
      </c>
      <c r="I126" s="87">
        <v>0</v>
      </c>
      <c r="J126" s="132">
        <f t="shared" si="13"/>
        <v>0</v>
      </c>
      <c r="K126" s="212"/>
      <c r="L126" s="213"/>
      <c r="M126" s="213"/>
      <c r="N126" s="214"/>
    </row>
    <row r="127" spans="1:18" s="38" customFormat="1" ht="30" hidden="1" customHeight="1">
      <c r="A127" s="215" t="s">
        <v>278</v>
      </c>
      <c r="B127" s="216"/>
      <c r="C127" s="217"/>
      <c r="D127" s="124">
        <v>0</v>
      </c>
      <c r="E127" s="125"/>
      <c r="F127" s="125"/>
      <c r="G127" s="124">
        <v>0</v>
      </c>
      <c r="H127" s="124">
        <v>0</v>
      </c>
      <c r="I127" s="124">
        <v>0</v>
      </c>
      <c r="J127" s="96">
        <f t="shared" si="13"/>
        <v>0</v>
      </c>
      <c r="K127" s="170"/>
      <c r="L127" s="171"/>
      <c r="M127" s="171"/>
      <c r="N127" s="172"/>
    </row>
    <row r="128" spans="1:18" s="38" customFormat="1" ht="24.95" customHeight="1" thickBot="1">
      <c r="A128" s="173" t="s">
        <v>32</v>
      </c>
      <c r="B128" s="174"/>
      <c r="C128" s="174"/>
      <c r="D128" s="53">
        <f>SUM(D119:D127)</f>
        <v>28</v>
      </c>
      <c r="E128" s="71"/>
      <c r="F128" s="71"/>
      <c r="G128" s="53">
        <f>SUM(G119:G125)</f>
        <v>1151</v>
      </c>
      <c r="H128" s="53">
        <f>SUM(H119:H127)</f>
        <v>77</v>
      </c>
      <c r="I128" s="53">
        <f>SUM(I119:I127)</f>
        <v>4154</v>
      </c>
      <c r="J128" s="70">
        <f t="shared" si="13"/>
        <v>5305</v>
      </c>
      <c r="K128" s="175">
        <f>SUM(D128,H128)</f>
        <v>105</v>
      </c>
      <c r="L128" s="174"/>
      <c r="M128" s="174"/>
      <c r="N128" s="176"/>
    </row>
    <row r="129" spans="1:18" ht="15" customHeight="1">
      <c r="A129" s="47"/>
      <c r="B129" s="17"/>
      <c r="C129" s="29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R129" s="98"/>
    </row>
    <row r="130" spans="1:18" ht="18" customHeight="1">
      <c r="C130" s="44"/>
      <c r="G130" s="157" t="s">
        <v>351</v>
      </c>
      <c r="H130" s="157"/>
      <c r="I130" s="157"/>
      <c r="J130" s="157"/>
      <c r="K130" s="157"/>
      <c r="L130" s="157"/>
      <c r="M130" s="157"/>
      <c r="N130" s="157"/>
      <c r="O130" s="30"/>
      <c r="P130" s="22"/>
      <c r="Q130" s="19"/>
      <c r="R130" s="98"/>
    </row>
    <row r="131" spans="1:18" ht="20.100000000000001" customHeight="1">
      <c r="G131" s="219" t="s">
        <v>375</v>
      </c>
      <c r="H131" s="205"/>
      <c r="I131" s="205"/>
      <c r="J131" s="205"/>
      <c r="K131" s="205"/>
      <c r="L131" s="205"/>
      <c r="M131" s="205"/>
      <c r="N131" s="205"/>
      <c r="R131" s="98"/>
    </row>
    <row r="132" spans="1:18" ht="20.100000000000001" customHeight="1">
      <c r="A132" s="159" t="s">
        <v>265</v>
      </c>
      <c r="B132" s="159"/>
      <c r="C132" s="159"/>
      <c r="D132" s="159"/>
      <c r="G132" s="219" t="s">
        <v>361</v>
      </c>
      <c r="H132" s="219"/>
      <c r="I132" s="219"/>
      <c r="J132" s="219"/>
      <c r="K132" s="219"/>
      <c r="L132" s="219"/>
      <c r="M132" s="219"/>
      <c r="N132" s="219"/>
      <c r="R132" s="98"/>
    </row>
    <row r="133" spans="1:18" ht="20.100000000000001" customHeight="1">
      <c r="R133" s="98"/>
    </row>
    <row r="134" spans="1:18" ht="20.100000000000001" customHeight="1">
      <c r="R134" s="98"/>
    </row>
    <row r="135" spans="1:18" ht="20.100000000000001" customHeight="1">
      <c r="B135" s="116"/>
      <c r="R135" s="98"/>
    </row>
    <row r="136" spans="1:18" ht="20.100000000000001" customHeight="1">
      <c r="R136" s="98"/>
    </row>
    <row r="137" spans="1:18" ht="20.100000000000001" customHeight="1">
      <c r="A137" s="205" t="s">
        <v>126</v>
      </c>
      <c r="B137" s="205"/>
      <c r="C137" s="205"/>
      <c r="D137" s="205"/>
      <c r="G137" s="219" t="s">
        <v>362</v>
      </c>
      <c r="H137" s="219"/>
      <c r="I137" s="219"/>
      <c r="J137" s="219"/>
      <c r="K137" s="219"/>
      <c r="L137" s="219"/>
      <c r="M137" s="219"/>
      <c r="N137" s="219"/>
      <c r="R137" s="98"/>
    </row>
    <row r="138" spans="1:18" ht="18" hidden="1" customHeight="1">
      <c r="B138" s="12" t="s">
        <v>339</v>
      </c>
    </row>
    <row r="139" spans="1:18" ht="18" hidden="1" customHeight="1">
      <c r="A139" s="98">
        <v>1</v>
      </c>
      <c r="B139" s="138" t="s">
        <v>192</v>
      </c>
      <c r="C139" s="144">
        <v>1</v>
      </c>
      <c r="F139" s="98"/>
      <c r="G139" s="17"/>
      <c r="I139" s="144"/>
    </row>
    <row r="140" spans="1:18" ht="18" hidden="1" customHeight="1">
      <c r="A140" s="98">
        <v>2</v>
      </c>
      <c r="B140" s="138" t="s">
        <v>199</v>
      </c>
      <c r="C140" s="144">
        <v>1</v>
      </c>
      <c r="F140" s="98"/>
      <c r="G140" s="17"/>
      <c r="I140" s="144"/>
    </row>
    <row r="141" spans="1:18" ht="18" hidden="1" customHeight="1">
      <c r="A141" s="98">
        <v>3</v>
      </c>
      <c r="B141" s="138" t="s">
        <v>198</v>
      </c>
      <c r="C141" s="144">
        <v>2</v>
      </c>
      <c r="F141" s="98"/>
      <c r="G141" s="17"/>
      <c r="I141" s="144"/>
    </row>
    <row r="142" spans="1:18" ht="18" hidden="1" customHeight="1">
      <c r="A142" s="98">
        <v>4</v>
      </c>
      <c r="B142" s="138" t="s">
        <v>202</v>
      </c>
      <c r="C142" s="144">
        <v>2</v>
      </c>
      <c r="F142" s="98"/>
      <c r="G142" s="17"/>
      <c r="I142" s="144"/>
    </row>
    <row r="143" spans="1:18" ht="18" hidden="1" customHeight="1">
      <c r="A143" s="98">
        <v>5</v>
      </c>
      <c r="B143" s="138" t="s">
        <v>208</v>
      </c>
      <c r="C143" s="144">
        <v>1</v>
      </c>
    </row>
    <row r="144" spans="1:18" ht="18" hidden="1" customHeight="1">
      <c r="A144" s="98">
        <v>6</v>
      </c>
      <c r="B144" s="138" t="s">
        <v>210</v>
      </c>
      <c r="C144" s="144">
        <v>1</v>
      </c>
    </row>
    <row r="145" spans="2:3" ht="18" hidden="1" customHeight="1">
      <c r="B145" s="136" t="s">
        <v>340</v>
      </c>
      <c r="C145" s="47">
        <f>SUM(C139:C144)</f>
        <v>8</v>
      </c>
    </row>
    <row r="146" spans="2:3" ht="18" customHeight="1"/>
    <row r="147" spans="2:3" ht="18" customHeight="1"/>
    <row r="148" spans="2:3" ht="18" customHeight="1"/>
    <row r="149" spans="2:3" ht="18" customHeight="1"/>
    <row r="150" spans="2:3" ht="18" customHeight="1"/>
    <row r="151" spans="2:3" ht="18" customHeight="1"/>
    <row r="152" spans="2:3" ht="20.100000000000001" customHeight="1"/>
    <row r="153" spans="2:3" ht="20.100000000000001" customHeight="1"/>
    <row r="154" spans="2:3" ht="20.100000000000001" customHeight="1"/>
    <row r="155" spans="2:3" ht="20.100000000000001" customHeight="1"/>
    <row r="156" spans="2:3" ht="20.100000000000001" customHeight="1"/>
    <row r="157" spans="2:3" ht="20.100000000000001" customHeight="1"/>
  </sheetData>
  <mergeCells count="77">
    <mergeCell ref="A128:C128"/>
    <mergeCell ref="K128:N128"/>
    <mergeCell ref="A126:C126"/>
    <mergeCell ref="K126:N126"/>
    <mergeCell ref="A127:C127"/>
    <mergeCell ref="K127:N127"/>
    <mergeCell ref="A124:C124"/>
    <mergeCell ref="K124:N124"/>
    <mergeCell ref="A125:C125"/>
    <mergeCell ref="K125:N125"/>
    <mergeCell ref="A122:C122"/>
    <mergeCell ref="K122:N122"/>
    <mergeCell ref="A123:C123"/>
    <mergeCell ref="K123:N123"/>
    <mergeCell ref="A120:C120"/>
    <mergeCell ref="K120:N120"/>
    <mergeCell ref="A121:C121"/>
    <mergeCell ref="K121:N121"/>
    <mergeCell ref="B116:C116"/>
    <mergeCell ref="A118:C118"/>
    <mergeCell ref="K118:N118"/>
    <mergeCell ref="A119:C119"/>
    <mergeCell ref="K119:N119"/>
    <mergeCell ref="A79:N79"/>
    <mergeCell ref="A80:B80"/>
    <mergeCell ref="H80:I80"/>
    <mergeCell ref="H86:I86"/>
    <mergeCell ref="A75:N75"/>
    <mergeCell ref="A76:B76"/>
    <mergeCell ref="H76:I76"/>
    <mergeCell ref="H78:I78"/>
    <mergeCell ref="A52:N52"/>
    <mergeCell ref="A53:B53"/>
    <mergeCell ref="H53:I53"/>
    <mergeCell ref="H74:I74"/>
    <mergeCell ref="A41:N41"/>
    <mergeCell ref="A42:B42"/>
    <mergeCell ref="H42:I42"/>
    <mergeCell ref="H51:I51"/>
    <mergeCell ref="H14:I14"/>
    <mergeCell ref="A23:B23"/>
    <mergeCell ref="A16:B16"/>
    <mergeCell ref="H16:I16"/>
    <mergeCell ref="H23:I23"/>
    <mergeCell ref="A17:A18"/>
    <mergeCell ref="A15:N15"/>
    <mergeCell ref="A29:N29"/>
    <mergeCell ref="A30:B30"/>
    <mergeCell ref="H30:I30"/>
    <mergeCell ref="H40:I40"/>
    <mergeCell ref="A5:N5"/>
    <mergeCell ref="A6:N6"/>
    <mergeCell ref="A8:N8"/>
    <mergeCell ref="A9:B9"/>
    <mergeCell ref="H9:I9"/>
    <mergeCell ref="A1:D1"/>
    <mergeCell ref="H1:N1"/>
    <mergeCell ref="A2:D2"/>
    <mergeCell ref="H2:N2"/>
    <mergeCell ref="A3:D3"/>
    <mergeCell ref="H3:N3"/>
    <mergeCell ref="A4:D4"/>
    <mergeCell ref="A137:D137"/>
    <mergeCell ref="G132:N132"/>
    <mergeCell ref="G137:N137"/>
    <mergeCell ref="A132:D132"/>
    <mergeCell ref="G131:N131"/>
    <mergeCell ref="G130:N130"/>
    <mergeCell ref="H21:H22"/>
    <mergeCell ref="H28:I28"/>
    <mergeCell ref="A25:B25"/>
    <mergeCell ref="H25:I25"/>
    <mergeCell ref="A24:N24"/>
    <mergeCell ref="A19:A20"/>
    <mergeCell ref="H19:H20"/>
    <mergeCell ref="A21:A22"/>
    <mergeCell ref="H17:H18"/>
  </mergeCells>
  <phoneticPr fontId="13" type="noConversion"/>
  <pageMargins left="0.7" right="0.25" top="0.5" bottom="0.5" header="0" footer="0.25"/>
  <pageSetup paperSize="9" orientation="portrait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6"/>
  <sheetViews>
    <sheetView view="pageBreakPreview" zoomScaleNormal="100" workbookViewId="0">
      <selection activeCell="K69" sqref="K69"/>
    </sheetView>
  </sheetViews>
  <sheetFormatPr defaultRowHeight="15.75"/>
  <cols>
    <col min="1" max="1" width="5.625" style="12" customWidth="1"/>
    <col min="2" max="2" width="11.625" style="12" customWidth="1"/>
    <col min="3" max="3" width="10.625" style="12" customWidth="1"/>
    <col min="4" max="4" width="6.625" style="12" customWidth="1"/>
    <col min="5" max="5" width="5.5" style="12" hidden="1" customWidth="1"/>
    <col min="6" max="6" width="5.625" style="12" hidden="1" customWidth="1"/>
    <col min="7" max="7" width="6.625" style="12" customWidth="1"/>
    <col min="8" max="8" width="5.625" style="12" customWidth="1"/>
    <col min="9" max="9" width="12.625" style="12" customWidth="1"/>
    <col min="10" max="10" width="10.625" style="12" customWidth="1"/>
    <col min="11" max="11" width="6.625" style="12" customWidth="1"/>
    <col min="12" max="12" width="4.875" style="12" hidden="1" customWidth="1"/>
    <col min="13" max="13" width="5.25" style="12" hidden="1" customWidth="1"/>
    <col min="14" max="14" width="7.625" style="12" customWidth="1"/>
    <col min="15" max="15" width="10.5" style="12" bestFit="1" customWidth="1"/>
    <col min="16" max="16" width="11.25" style="12" bestFit="1" customWidth="1"/>
    <col min="17" max="19" width="3.625" style="12" customWidth="1"/>
    <col min="20" max="16384" width="9" style="12"/>
  </cols>
  <sheetData>
    <row r="1" spans="1:20" ht="18" customHeight="1">
      <c r="A1" s="207" t="s">
        <v>357</v>
      </c>
      <c r="B1" s="207"/>
      <c r="C1" s="207"/>
      <c r="D1" s="207"/>
      <c r="E1" s="15"/>
      <c r="F1" s="15"/>
      <c r="G1" s="15"/>
      <c r="H1" s="158" t="s">
        <v>53</v>
      </c>
      <c r="I1" s="158"/>
      <c r="J1" s="158"/>
      <c r="K1" s="158"/>
      <c r="L1" s="158"/>
      <c r="M1" s="158"/>
      <c r="N1" s="158"/>
    </row>
    <row r="2" spans="1:20" ht="18" customHeight="1">
      <c r="A2" s="158" t="s">
        <v>52</v>
      </c>
      <c r="B2" s="158"/>
      <c r="C2" s="158"/>
      <c r="D2" s="158"/>
      <c r="E2" s="15"/>
      <c r="F2" s="15"/>
      <c r="G2" s="15"/>
      <c r="H2" s="159" t="s">
        <v>54</v>
      </c>
      <c r="I2" s="159"/>
      <c r="J2" s="159"/>
      <c r="K2" s="159"/>
      <c r="L2" s="159"/>
      <c r="M2" s="159"/>
      <c r="N2" s="159"/>
    </row>
    <row r="3" spans="1:20" ht="18" customHeight="1">
      <c r="A3" s="158" t="s">
        <v>132</v>
      </c>
      <c r="B3" s="158"/>
      <c r="C3" s="158"/>
      <c r="D3" s="158"/>
      <c r="E3" s="120"/>
      <c r="F3" s="120"/>
      <c r="G3" s="120"/>
      <c r="H3" s="208"/>
      <c r="I3" s="208"/>
      <c r="J3" s="208"/>
      <c r="K3" s="208"/>
      <c r="L3" s="208"/>
      <c r="M3" s="208"/>
      <c r="N3" s="208"/>
    </row>
    <row r="4" spans="1:20" ht="18" customHeight="1">
      <c r="A4" s="158"/>
      <c r="B4" s="158"/>
      <c r="C4" s="158"/>
      <c r="D4" s="158"/>
      <c r="E4" s="120"/>
      <c r="F4" s="120"/>
      <c r="G4" s="120"/>
      <c r="H4" s="122"/>
      <c r="I4" s="122"/>
      <c r="J4" s="122"/>
      <c r="K4" s="122"/>
      <c r="L4" s="122"/>
      <c r="M4" s="122"/>
      <c r="N4" s="122"/>
    </row>
    <row r="5" spans="1:20" ht="35.1" customHeight="1">
      <c r="A5" s="205" t="s">
        <v>346</v>
      </c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</row>
    <row r="6" spans="1:20" s="13" customFormat="1" ht="24.95" customHeight="1">
      <c r="A6" s="206" t="s">
        <v>352</v>
      </c>
      <c r="B6" s="206"/>
      <c r="C6" s="206"/>
      <c r="D6" s="206"/>
      <c r="E6" s="206"/>
      <c r="F6" s="206"/>
      <c r="G6" s="206"/>
      <c r="H6" s="206"/>
      <c r="I6" s="206"/>
      <c r="J6" s="206"/>
      <c r="K6" s="206"/>
      <c r="L6" s="206"/>
      <c r="M6" s="206"/>
      <c r="N6" s="206"/>
    </row>
    <row r="7" spans="1:20" s="13" customFormat="1" ht="15" customHeight="1" thickBot="1">
      <c r="A7" s="45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</row>
    <row r="8" spans="1:20" s="15" customFormat="1" ht="20.100000000000001" customHeight="1" thickBot="1">
      <c r="A8" s="190" t="s">
        <v>88</v>
      </c>
      <c r="B8" s="191"/>
      <c r="C8" s="191"/>
      <c r="D8" s="191"/>
      <c r="E8" s="191"/>
      <c r="F8" s="191"/>
      <c r="G8" s="191"/>
      <c r="H8" s="191"/>
      <c r="I8" s="191"/>
      <c r="J8" s="191"/>
      <c r="K8" s="191"/>
      <c r="L8" s="191"/>
      <c r="M8" s="191"/>
      <c r="N8" s="192"/>
    </row>
    <row r="9" spans="1:20" s="41" customFormat="1" ht="20.100000000000001" customHeight="1">
      <c r="A9" s="210" t="s">
        <v>19</v>
      </c>
      <c r="B9" s="204"/>
      <c r="C9" s="43" t="s">
        <v>0</v>
      </c>
      <c r="D9" s="43" t="s">
        <v>20</v>
      </c>
      <c r="E9" s="43" t="s">
        <v>1</v>
      </c>
      <c r="F9" s="43" t="s">
        <v>2</v>
      </c>
      <c r="G9" s="42" t="s">
        <v>25</v>
      </c>
      <c r="H9" s="210" t="s">
        <v>19</v>
      </c>
      <c r="I9" s="204"/>
      <c r="J9" s="43" t="s">
        <v>0</v>
      </c>
      <c r="K9" s="43" t="s">
        <v>20</v>
      </c>
      <c r="L9" s="43" t="s">
        <v>1</v>
      </c>
      <c r="M9" s="43" t="s">
        <v>2</v>
      </c>
      <c r="N9" s="42" t="s">
        <v>25</v>
      </c>
    </row>
    <row r="10" spans="1:20" s="41" customFormat="1" ht="20.100000000000001" customHeight="1">
      <c r="A10" s="33">
        <v>1</v>
      </c>
      <c r="B10" s="40" t="s">
        <v>89</v>
      </c>
      <c r="C10" s="25">
        <v>8</v>
      </c>
      <c r="D10" s="25"/>
      <c r="E10" s="25">
        <f>C10-F10</f>
        <v>1</v>
      </c>
      <c r="F10" s="25">
        <v>7</v>
      </c>
      <c r="G10" s="26"/>
      <c r="H10" s="33">
        <v>6</v>
      </c>
      <c r="I10" s="40" t="s">
        <v>119</v>
      </c>
      <c r="J10" s="25">
        <v>27</v>
      </c>
      <c r="K10" s="25"/>
      <c r="L10" s="25">
        <f>J10-M10</f>
        <v>9</v>
      </c>
      <c r="M10" s="25">
        <v>18</v>
      </c>
      <c r="N10" s="26"/>
    </row>
    <row r="11" spans="1:20" s="41" customFormat="1" ht="20.100000000000001" customHeight="1">
      <c r="A11" s="33">
        <v>2</v>
      </c>
      <c r="B11" s="40" t="s">
        <v>90</v>
      </c>
      <c r="C11" s="25">
        <v>37</v>
      </c>
      <c r="D11" s="25"/>
      <c r="E11" s="25">
        <f>C11-F11</f>
        <v>10</v>
      </c>
      <c r="F11" s="25">
        <v>27</v>
      </c>
      <c r="G11" s="26"/>
      <c r="H11" s="33">
        <v>7</v>
      </c>
      <c r="I11" s="40" t="s">
        <v>94</v>
      </c>
      <c r="J11" s="25">
        <v>27</v>
      </c>
      <c r="K11" s="25">
        <v>24</v>
      </c>
      <c r="L11" s="25">
        <f>J11-M11</f>
        <v>4</v>
      </c>
      <c r="M11" s="25">
        <v>23</v>
      </c>
      <c r="N11" s="26"/>
    </row>
    <row r="12" spans="1:20" s="41" customFormat="1" ht="20.100000000000001" customHeight="1">
      <c r="A12" s="33">
        <v>3</v>
      </c>
      <c r="B12" s="40" t="s">
        <v>91</v>
      </c>
      <c r="C12" s="25">
        <v>31</v>
      </c>
      <c r="D12" s="25"/>
      <c r="E12" s="25">
        <f>C12-F12</f>
        <v>5</v>
      </c>
      <c r="F12" s="25">
        <v>26</v>
      </c>
      <c r="G12" s="26"/>
      <c r="H12" s="33">
        <v>8</v>
      </c>
      <c r="I12" s="40" t="s">
        <v>95</v>
      </c>
      <c r="J12" s="25">
        <v>20</v>
      </c>
      <c r="K12" s="25"/>
      <c r="L12" s="25">
        <f>J12-M12</f>
        <v>7</v>
      </c>
      <c r="M12" s="25">
        <v>13</v>
      </c>
      <c r="N12" s="26">
        <v>2</v>
      </c>
    </row>
    <row r="13" spans="1:20" s="41" customFormat="1" ht="20.100000000000001" customHeight="1">
      <c r="A13" s="33">
        <v>4</v>
      </c>
      <c r="B13" s="40" t="s">
        <v>147</v>
      </c>
      <c r="C13" s="25">
        <v>38</v>
      </c>
      <c r="D13" s="25"/>
      <c r="E13" s="25">
        <f>C13-F13</f>
        <v>9</v>
      </c>
      <c r="F13" s="25">
        <v>29</v>
      </c>
      <c r="G13" s="26">
        <v>1</v>
      </c>
      <c r="H13" s="127"/>
      <c r="I13" s="128"/>
      <c r="J13" s="129"/>
      <c r="K13" s="129"/>
      <c r="L13" s="129"/>
      <c r="M13" s="129"/>
      <c r="N13" s="130"/>
    </row>
    <row r="14" spans="1:20" s="41" customFormat="1" ht="20.100000000000001" customHeight="1" thickBot="1">
      <c r="A14" s="33">
        <v>5</v>
      </c>
      <c r="B14" s="40" t="s">
        <v>120</v>
      </c>
      <c r="C14" s="25">
        <v>31</v>
      </c>
      <c r="D14" s="25"/>
      <c r="E14" s="25">
        <f>C14-F14</f>
        <v>10</v>
      </c>
      <c r="F14" s="25">
        <v>21</v>
      </c>
      <c r="G14" s="26">
        <v>4</v>
      </c>
      <c r="H14" s="209" t="s">
        <v>18</v>
      </c>
      <c r="I14" s="196"/>
      <c r="J14" s="28">
        <f>SUM(C10:C14,J10:J12)</f>
        <v>219</v>
      </c>
      <c r="K14" s="28">
        <f>SUM(D10:D14,K10:K12)</f>
        <v>24</v>
      </c>
      <c r="L14" s="28">
        <f>SUM(E10:E14,L10:L12)</f>
        <v>55</v>
      </c>
      <c r="M14" s="28">
        <f>SUM(F10:F14,M10:M12)</f>
        <v>164</v>
      </c>
      <c r="N14" s="27">
        <f>SUM(G10:G14,N10:N12)</f>
        <v>7</v>
      </c>
      <c r="P14" s="145"/>
      <c r="Q14" s="64"/>
      <c r="R14" s="64"/>
      <c r="S14" s="64"/>
      <c r="T14" s="64"/>
    </row>
    <row r="15" spans="1:20" s="15" customFormat="1" ht="20.100000000000001" customHeight="1" thickBot="1">
      <c r="A15" s="190" t="s">
        <v>334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2"/>
      <c r="O15" s="41"/>
      <c r="P15" s="145"/>
      <c r="Q15" s="64"/>
      <c r="R15" s="64"/>
      <c r="S15" s="64"/>
      <c r="T15" s="64"/>
    </row>
    <row r="16" spans="1:20" s="41" customFormat="1" ht="18" customHeight="1">
      <c r="A16" s="210" t="s">
        <v>19</v>
      </c>
      <c r="B16" s="204"/>
      <c r="C16" s="43" t="s">
        <v>0</v>
      </c>
      <c r="D16" s="43" t="s">
        <v>20</v>
      </c>
      <c r="E16" s="43" t="s">
        <v>1</v>
      </c>
      <c r="F16" s="43" t="s">
        <v>2</v>
      </c>
      <c r="G16" s="42" t="s">
        <v>25</v>
      </c>
      <c r="H16" s="210" t="s">
        <v>19</v>
      </c>
      <c r="I16" s="204"/>
      <c r="J16" s="43" t="s">
        <v>0</v>
      </c>
      <c r="K16" s="43" t="s">
        <v>20</v>
      </c>
      <c r="L16" s="43" t="s">
        <v>1</v>
      </c>
      <c r="M16" s="43" t="s">
        <v>2</v>
      </c>
      <c r="N16" s="42" t="s">
        <v>25</v>
      </c>
      <c r="O16" s="119"/>
      <c r="P16" s="145"/>
      <c r="Q16" s="64"/>
      <c r="R16" s="64"/>
      <c r="S16" s="64"/>
      <c r="T16" s="64"/>
    </row>
    <row r="17" spans="1:20" s="41" customFormat="1" ht="18" customHeight="1">
      <c r="A17" s="220">
        <v>1</v>
      </c>
      <c r="B17" s="40" t="s">
        <v>257</v>
      </c>
      <c r="C17" s="25">
        <v>29</v>
      </c>
      <c r="D17" s="25"/>
      <c r="E17" s="25">
        <f t="shared" ref="E17:E22" si="0">C17-F17</f>
        <v>8</v>
      </c>
      <c r="F17" s="25">
        <v>21</v>
      </c>
      <c r="G17" s="26"/>
      <c r="H17" s="220">
        <v>4</v>
      </c>
      <c r="I17" s="135" t="s">
        <v>261</v>
      </c>
      <c r="J17" s="87">
        <v>20</v>
      </c>
      <c r="K17" s="87"/>
      <c r="L17" s="25">
        <f t="shared" ref="L17:L22" si="1">J17-M17</f>
        <v>4</v>
      </c>
      <c r="M17" s="25">
        <v>16</v>
      </c>
      <c r="N17" s="26"/>
      <c r="P17" s="145"/>
      <c r="Q17" s="64"/>
      <c r="R17" s="64"/>
      <c r="S17" s="64"/>
      <c r="T17" s="64"/>
    </row>
    <row r="18" spans="1:20" s="41" customFormat="1" ht="18" customHeight="1">
      <c r="A18" s="221"/>
      <c r="B18" s="40" t="s">
        <v>247</v>
      </c>
      <c r="C18" s="25">
        <v>48</v>
      </c>
      <c r="D18" s="25"/>
      <c r="E18" s="25">
        <f t="shared" si="0"/>
        <v>16</v>
      </c>
      <c r="F18" s="25">
        <v>32</v>
      </c>
      <c r="G18" s="26"/>
      <c r="H18" s="221"/>
      <c r="I18" s="40" t="s">
        <v>251</v>
      </c>
      <c r="J18" s="87">
        <v>55</v>
      </c>
      <c r="K18" s="25"/>
      <c r="L18" s="25">
        <f t="shared" si="1"/>
        <v>22</v>
      </c>
      <c r="M18" s="25">
        <v>33</v>
      </c>
      <c r="N18" s="26"/>
      <c r="P18" s="145"/>
      <c r="Q18" s="64"/>
      <c r="R18" s="64"/>
      <c r="S18" s="64"/>
      <c r="T18" s="64"/>
    </row>
    <row r="19" spans="1:20" s="41" customFormat="1" ht="18" customHeight="1">
      <c r="A19" s="220">
        <v>2</v>
      </c>
      <c r="B19" s="40" t="s">
        <v>258</v>
      </c>
      <c r="C19" s="25">
        <v>16</v>
      </c>
      <c r="D19" s="25"/>
      <c r="E19" s="25">
        <f t="shared" si="0"/>
        <v>2</v>
      </c>
      <c r="F19" s="25">
        <v>14</v>
      </c>
      <c r="G19" s="26"/>
      <c r="H19" s="220">
        <v>5</v>
      </c>
      <c r="I19" s="135" t="s">
        <v>262</v>
      </c>
      <c r="J19" s="87">
        <v>7</v>
      </c>
      <c r="K19" s="87">
        <v>6</v>
      </c>
      <c r="L19" s="25">
        <f t="shared" si="1"/>
        <v>0</v>
      </c>
      <c r="M19" s="25">
        <v>7</v>
      </c>
      <c r="N19" s="26"/>
      <c r="O19" s="119"/>
      <c r="P19" s="145"/>
      <c r="Q19" s="64"/>
      <c r="R19" s="64"/>
      <c r="S19" s="64"/>
      <c r="T19" s="64"/>
    </row>
    <row r="20" spans="1:20" s="41" customFormat="1" ht="18" customHeight="1">
      <c r="A20" s="221"/>
      <c r="B20" s="40" t="s">
        <v>248</v>
      </c>
      <c r="C20" s="25">
        <v>16</v>
      </c>
      <c r="D20" s="25"/>
      <c r="E20" s="25">
        <f t="shared" si="0"/>
        <v>6</v>
      </c>
      <c r="F20" s="148">
        <v>10</v>
      </c>
      <c r="G20" s="26"/>
      <c r="H20" s="221"/>
      <c r="I20" s="40" t="s">
        <v>252</v>
      </c>
      <c r="J20" s="87">
        <v>4</v>
      </c>
      <c r="K20" s="25">
        <v>4</v>
      </c>
      <c r="L20" s="25">
        <f t="shared" si="1"/>
        <v>2</v>
      </c>
      <c r="M20" s="25">
        <v>2</v>
      </c>
      <c r="N20" s="26"/>
      <c r="O20" s="119"/>
      <c r="P20" s="145"/>
      <c r="Q20" s="64"/>
      <c r="R20" s="64"/>
      <c r="S20" s="64"/>
      <c r="T20" s="64"/>
    </row>
    <row r="21" spans="1:20" s="41" customFormat="1" ht="18" customHeight="1">
      <c r="A21" s="222">
        <v>3</v>
      </c>
      <c r="B21" s="35" t="s">
        <v>347</v>
      </c>
      <c r="C21" s="25">
        <v>21</v>
      </c>
      <c r="D21" s="25"/>
      <c r="E21" s="25">
        <f t="shared" si="0"/>
        <v>2</v>
      </c>
      <c r="F21" s="25">
        <v>19</v>
      </c>
      <c r="G21" s="26"/>
      <c r="H21" s="220">
        <v>6</v>
      </c>
      <c r="I21" s="134" t="s">
        <v>264</v>
      </c>
      <c r="J21" s="25">
        <v>12</v>
      </c>
      <c r="K21" s="25">
        <v>1</v>
      </c>
      <c r="L21" s="25">
        <f t="shared" si="1"/>
        <v>6</v>
      </c>
      <c r="M21" s="25">
        <v>6</v>
      </c>
      <c r="N21" s="26"/>
      <c r="O21" s="119"/>
      <c r="P21" s="147"/>
      <c r="Q21" s="147"/>
      <c r="R21" s="147"/>
      <c r="S21" s="147"/>
      <c r="T21" s="147"/>
    </row>
    <row r="22" spans="1:20" s="41" customFormat="1" ht="18" customHeight="1">
      <c r="A22" s="223"/>
      <c r="B22" s="35" t="s">
        <v>348</v>
      </c>
      <c r="C22" s="25">
        <v>24</v>
      </c>
      <c r="D22" s="25"/>
      <c r="E22" s="25">
        <f t="shared" si="0"/>
        <v>4</v>
      </c>
      <c r="F22" s="25">
        <v>20</v>
      </c>
      <c r="G22" s="26"/>
      <c r="H22" s="221"/>
      <c r="I22" s="40" t="s">
        <v>254</v>
      </c>
      <c r="J22" s="25">
        <v>19</v>
      </c>
      <c r="K22" s="25"/>
      <c r="L22" s="25">
        <f t="shared" si="1"/>
        <v>13</v>
      </c>
      <c r="M22" s="25">
        <v>6</v>
      </c>
      <c r="N22" s="26"/>
      <c r="O22" s="119"/>
      <c r="P22" s="147"/>
      <c r="Q22" s="147"/>
      <c r="R22" s="147"/>
      <c r="S22" s="147"/>
      <c r="T22" s="147"/>
    </row>
    <row r="23" spans="1:20" s="41" customFormat="1" ht="18" customHeight="1" thickBot="1">
      <c r="A23" s="209"/>
      <c r="B23" s="196"/>
      <c r="C23" s="28"/>
      <c r="D23" s="28"/>
      <c r="E23" s="28"/>
      <c r="F23" s="28"/>
      <c r="G23" s="28"/>
      <c r="H23" s="209" t="s">
        <v>18</v>
      </c>
      <c r="I23" s="196"/>
      <c r="J23" s="28">
        <f>SUM(C17:C22,J17:J22)</f>
        <v>271</v>
      </c>
      <c r="K23" s="28">
        <f>SUM(D17:D22,K17:K22)</f>
        <v>11</v>
      </c>
      <c r="L23" s="28">
        <f>SUM(E17:E22,L17:L22)</f>
        <v>85</v>
      </c>
      <c r="M23" s="28">
        <f>SUM(F17:F22,M17:M22)</f>
        <v>186</v>
      </c>
      <c r="N23" s="27">
        <f>SUM(G17:G22,N17:N22)</f>
        <v>0</v>
      </c>
      <c r="O23" s="140"/>
      <c r="P23" s="64"/>
      <c r="Q23" s="64"/>
      <c r="R23" s="64"/>
      <c r="S23" s="64"/>
      <c r="T23" s="147"/>
    </row>
    <row r="24" spans="1:20" s="15" customFormat="1" ht="20.100000000000001" customHeight="1" thickBot="1">
      <c r="A24" s="190" t="s">
        <v>323</v>
      </c>
      <c r="B24" s="191"/>
      <c r="C24" s="191"/>
      <c r="D24" s="191"/>
      <c r="E24" s="191"/>
      <c r="F24" s="191"/>
      <c r="G24" s="191"/>
      <c r="H24" s="191"/>
      <c r="I24" s="191"/>
      <c r="J24" s="191"/>
      <c r="K24" s="191"/>
      <c r="L24" s="191"/>
      <c r="M24" s="191"/>
      <c r="N24" s="192"/>
      <c r="O24" s="41"/>
      <c r="P24" s="145"/>
      <c r="Q24" s="64"/>
      <c r="R24" s="64"/>
      <c r="S24" s="64"/>
      <c r="T24" s="64"/>
    </row>
    <row r="25" spans="1:20" s="41" customFormat="1" ht="18" customHeight="1">
      <c r="A25" s="210" t="s">
        <v>19</v>
      </c>
      <c r="B25" s="204"/>
      <c r="C25" s="43" t="s">
        <v>0</v>
      </c>
      <c r="D25" s="43" t="s">
        <v>20</v>
      </c>
      <c r="E25" s="43" t="s">
        <v>1</v>
      </c>
      <c r="F25" s="43" t="s">
        <v>2</v>
      </c>
      <c r="G25" s="42" t="s">
        <v>25</v>
      </c>
      <c r="H25" s="210" t="s">
        <v>19</v>
      </c>
      <c r="I25" s="204"/>
      <c r="J25" s="43" t="s">
        <v>0</v>
      </c>
      <c r="K25" s="43" t="s">
        <v>20</v>
      </c>
      <c r="L25" s="43" t="s">
        <v>1</v>
      </c>
      <c r="M25" s="43" t="s">
        <v>2</v>
      </c>
      <c r="N25" s="42" t="s">
        <v>25</v>
      </c>
    </row>
    <row r="26" spans="1:20" s="41" customFormat="1" ht="18" customHeight="1">
      <c r="A26" s="33">
        <v>1</v>
      </c>
      <c r="B26" s="40" t="s">
        <v>238</v>
      </c>
      <c r="C26" s="25">
        <v>36</v>
      </c>
      <c r="D26" s="25"/>
      <c r="E26" s="25">
        <f>C26-F26</f>
        <v>24</v>
      </c>
      <c r="F26" s="25">
        <v>12</v>
      </c>
      <c r="G26" s="26"/>
      <c r="H26" s="33">
        <v>4</v>
      </c>
      <c r="I26" s="40" t="s">
        <v>245</v>
      </c>
      <c r="J26" s="25">
        <v>42</v>
      </c>
      <c r="K26" s="25">
        <v>5</v>
      </c>
      <c r="L26" s="25">
        <f>J26-M26</f>
        <v>37</v>
      </c>
      <c r="M26" s="25">
        <v>5</v>
      </c>
      <c r="N26" s="26"/>
    </row>
    <row r="27" spans="1:20" s="41" customFormat="1" ht="18" customHeight="1">
      <c r="A27" s="33">
        <v>2</v>
      </c>
      <c r="B27" s="40" t="s">
        <v>239</v>
      </c>
      <c r="C27" s="25">
        <v>22</v>
      </c>
      <c r="D27" s="25"/>
      <c r="E27" s="25">
        <f>C27-F27</f>
        <v>16</v>
      </c>
      <c r="F27" s="25">
        <v>6</v>
      </c>
      <c r="G27" s="26"/>
      <c r="H27" s="154"/>
      <c r="I27" s="40"/>
      <c r="J27" s="25"/>
      <c r="K27" s="25"/>
      <c r="L27" s="25"/>
      <c r="M27" s="25"/>
      <c r="N27" s="26"/>
    </row>
    <row r="28" spans="1:20" s="41" customFormat="1" ht="18" customHeight="1" thickBot="1">
      <c r="A28" s="127">
        <v>3</v>
      </c>
      <c r="B28" s="134" t="s">
        <v>240</v>
      </c>
      <c r="C28" s="25">
        <v>51</v>
      </c>
      <c r="D28" s="25"/>
      <c r="E28" s="25">
        <f>C28-F28</f>
        <v>40</v>
      </c>
      <c r="F28" s="25">
        <v>11</v>
      </c>
      <c r="G28" s="146"/>
      <c r="H28" s="209" t="s">
        <v>18</v>
      </c>
      <c r="I28" s="196"/>
      <c r="J28" s="28">
        <f>SUM(C26:C28,J26)</f>
        <v>151</v>
      </c>
      <c r="K28" s="28">
        <f>SUM(D26:D28,K26)</f>
        <v>5</v>
      </c>
      <c r="L28" s="28">
        <f>SUM(E26:E28,L26)</f>
        <v>117</v>
      </c>
      <c r="M28" s="28">
        <f>SUM(F26:F28,M26)</f>
        <v>34</v>
      </c>
      <c r="N28" s="27">
        <f>SUM(G26:G28,N26)</f>
        <v>0</v>
      </c>
      <c r="O28" s="140"/>
      <c r="P28" s="64"/>
      <c r="Q28" s="64"/>
      <c r="R28" s="64"/>
      <c r="S28" s="64"/>
    </row>
    <row r="29" spans="1:20" s="14" customFormat="1" ht="20.100000000000001" customHeight="1" thickBot="1">
      <c r="A29" s="190" t="s">
        <v>150</v>
      </c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2"/>
      <c r="O29" s="140"/>
      <c r="P29" s="64"/>
      <c r="Q29" s="64"/>
      <c r="R29" s="64"/>
      <c r="S29" s="64"/>
    </row>
    <row r="30" spans="1:20" s="41" customFormat="1" ht="18" customHeight="1">
      <c r="A30" s="210" t="s">
        <v>19</v>
      </c>
      <c r="B30" s="204"/>
      <c r="C30" s="67" t="s">
        <v>0</v>
      </c>
      <c r="D30" s="67" t="s">
        <v>20</v>
      </c>
      <c r="E30" s="67" t="s">
        <v>1</v>
      </c>
      <c r="F30" s="67" t="s">
        <v>2</v>
      </c>
      <c r="G30" s="68" t="s">
        <v>25</v>
      </c>
      <c r="H30" s="210" t="s">
        <v>19</v>
      </c>
      <c r="I30" s="204"/>
      <c r="J30" s="67" t="s">
        <v>0</v>
      </c>
      <c r="K30" s="67" t="s">
        <v>20</v>
      </c>
      <c r="L30" s="67" t="s">
        <v>1</v>
      </c>
      <c r="M30" s="67" t="s">
        <v>2</v>
      </c>
      <c r="N30" s="68" t="s">
        <v>25</v>
      </c>
    </row>
    <row r="31" spans="1:20" s="32" customFormat="1" ht="18" customHeight="1">
      <c r="A31" s="33">
        <v>1</v>
      </c>
      <c r="B31" s="35" t="s">
        <v>67</v>
      </c>
      <c r="C31" s="25">
        <v>64</v>
      </c>
      <c r="D31" s="25">
        <v>1</v>
      </c>
      <c r="E31" s="25">
        <f t="shared" ref="E31:E40" si="2">C31-F31</f>
        <v>9</v>
      </c>
      <c r="F31" s="25">
        <v>55</v>
      </c>
      <c r="G31" s="26">
        <v>2</v>
      </c>
      <c r="H31" s="33">
        <v>11</v>
      </c>
      <c r="I31" s="135" t="s">
        <v>128</v>
      </c>
      <c r="J31" s="25">
        <v>61</v>
      </c>
      <c r="K31" s="25"/>
      <c r="L31" s="25">
        <f t="shared" ref="L31:L38" si="3">J31-M31</f>
        <v>12</v>
      </c>
      <c r="M31" s="25">
        <v>49</v>
      </c>
      <c r="N31" s="26"/>
    </row>
    <row r="32" spans="1:20" s="32" customFormat="1" ht="18" customHeight="1">
      <c r="A32" s="33">
        <v>2</v>
      </c>
      <c r="B32" s="35" t="s">
        <v>68</v>
      </c>
      <c r="C32" s="25">
        <v>65</v>
      </c>
      <c r="D32" s="25"/>
      <c r="E32" s="25">
        <f t="shared" si="2"/>
        <v>10</v>
      </c>
      <c r="F32" s="25">
        <v>55</v>
      </c>
      <c r="G32" s="26">
        <v>5</v>
      </c>
      <c r="H32" s="33">
        <v>12</v>
      </c>
      <c r="I32" s="135" t="s">
        <v>129</v>
      </c>
      <c r="J32" s="25">
        <v>60</v>
      </c>
      <c r="K32" s="25"/>
      <c r="L32" s="25">
        <f t="shared" si="3"/>
        <v>15</v>
      </c>
      <c r="M32" s="25">
        <v>45</v>
      </c>
      <c r="N32" s="26"/>
    </row>
    <row r="33" spans="1:14" s="32" customFormat="1" ht="18" customHeight="1">
      <c r="A33" s="33">
        <v>3</v>
      </c>
      <c r="B33" s="35" t="s">
        <v>69</v>
      </c>
      <c r="C33" s="25">
        <v>50</v>
      </c>
      <c r="D33" s="25"/>
      <c r="E33" s="25">
        <f t="shared" si="2"/>
        <v>5</v>
      </c>
      <c r="F33" s="25">
        <v>45</v>
      </c>
      <c r="G33" s="26"/>
      <c r="H33" s="34">
        <v>13</v>
      </c>
      <c r="I33" s="35" t="s">
        <v>130</v>
      </c>
      <c r="J33" s="25">
        <v>61</v>
      </c>
      <c r="K33" s="25">
        <v>1</v>
      </c>
      <c r="L33" s="25">
        <f t="shared" si="3"/>
        <v>9</v>
      </c>
      <c r="M33" s="25">
        <v>52</v>
      </c>
      <c r="N33" s="26"/>
    </row>
    <row r="34" spans="1:14" s="32" customFormat="1" ht="18" customHeight="1">
      <c r="A34" s="33">
        <v>4</v>
      </c>
      <c r="B34" s="35" t="s">
        <v>70</v>
      </c>
      <c r="C34" s="25">
        <v>51</v>
      </c>
      <c r="D34" s="25"/>
      <c r="E34" s="25">
        <f t="shared" si="2"/>
        <v>5</v>
      </c>
      <c r="F34" s="25">
        <v>46</v>
      </c>
      <c r="G34" s="26">
        <v>2</v>
      </c>
      <c r="H34" s="33">
        <v>14</v>
      </c>
      <c r="I34" s="31" t="s">
        <v>84</v>
      </c>
      <c r="J34" s="25">
        <v>56</v>
      </c>
      <c r="K34" s="25">
        <v>52</v>
      </c>
      <c r="L34" s="25">
        <f t="shared" si="3"/>
        <v>8</v>
      </c>
      <c r="M34" s="25">
        <v>48</v>
      </c>
      <c r="N34" s="26"/>
    </row>
    <row r="35" spans="1:14" s="32" customFormat="1" ht="18" customHeight="1">
      <c r="A35" s="33">
        <v>5</v>
      </c>
      <c r="B35" s="35" t="s">
        <v>71</v>
      </c>
      <c r="C35" s="25">
        <v>49</v>
      </c>
      <c r="D35" s="25"/>
      <c r="E35" s="25">
        <f t="shared" si="2"/>
        <v>7</v>
      </c>
      <c r="F35" s="25">
        <v>42</v>
      </c>
      <c r="G35" s="26">
        <v>1</v>
      </c>
      <c r="H35" s="34">
        <v>15</v>
      </c>
      <c r="I35" s="31" t="s">
        <v>79</v>
      </c>
      <c r="J35" s="25">
        <v>40</v>
      </c>
      <c r="K35" s="25">
        <v>6</v>
      </c>
      <c r="L35" s="25">
        <f t="shared" si="3"/>
        <v>14</v>
      </c>
      <c r="M35" s="25">
        <v>26</v>
      </c>
      <c r="N35" s="26"/>
    </row>
    <row r="36" spans="1:14" s="32" customFormat="1" ht="18" customHeight="1">
      <c r="A36" s="33">
        <v>6</v>
      </c>
      <c r="B36" s="35" t="s">
        <v>72</v>
      </c>
      <c r="C36" s="25">
        <v>56</v>
      </c>
      <c r="D36" s="25">
        <v>1</v>
      </c>
      <c r="E36" s="25">
        <f t="shared" si="2"/>
        <v>11</v>
      </c>
      <c r="F36" s="25">
        <v>45</v>
      </c>
      <c r="G36" s="26"/>
      <c r="H36" s="33">
        <v>16</v>
      </c>
      <c r="I36" s="31" t="s">
        <v>80</v>
      </c>
      <c r="J36" s="25">
        <v>33</v>
      </c>
      <c r="K36" s="25">
        <v>2</v>
      </c>
      <c r="L36" s="25">
        <f t="shared" si="3"/>
        <v>4</v>
      </c>
      <c r="M36" s="25">
        <v>29</v>
      </c>
      <c r="N36" s="26"/>
    </row>
    <row r="37" spans="1:14" s="32" customFormat="1" ht="18" customHeight="1">
      <c r="A37" s="33">
        <v>7</v>
      </c>
      <c r="B37" s="35" t="s">
        <v>74</v>
      </c>
      <c r="C37" s="25">
        <v>57</v>
      </c>
      <c r="D37" s="25"/>
      <c r="E37" s="25">
        <f t="shared" si="2"/>
        <v>3</v>
      </c>
      <c r="F37" s="25">
        <v>54</v>
      </c>
      <c r="G37" s="26">
        <v>1</v>
      </c>
      <c r="H37" s="34">
        <v>17</v>
      </c>
      <c r="I37" s="31" t="s">
        <v>81</v>
      </c>
      <c r="J37" s="25">
        <v>40</v>
      </c>
      <c r="K37" s="25">
        <v>5</v>
      </c>
      <c r="L37" s="25">
        <f t="shared" si="3"/>
        <v>13</v>
      </c>
      <c r="M37" s="25">
        <v>27</v>
      </c>
      <c r="N37" s="26">
        <v>3</v>
      </c>
    </row>
    <row r="38" spans="1:14" s="32" customFormat="1" ht="18" customHeight="1">
      <c r="A38" s="33">
        <v>8</v>
      </c>
      <c r="B38" s="35" t="s">
        <v>75</v>
      </c>
      <c r="C38" s="25">
        <v>57</v>
      </c>
      <c r="D38" s="25"/>
      <c r="E38" s="25">
        <f t="shared" si="2"/>
        <v>8</v>
      </c>
      <c r="F38" s="25">
        <v>49</v>
      </c>
      <c r="G38" s="26">
        <v>2</v>
      </c>
      <c r="H38" s="33">
        <v>18</v>
      </c>
      <c r="I38" s="31" t="s">
        <v>82</v>
      </c>
      <c r="J38" s="25">
        <v>38</v>
      </c>
      <c r="K38" s="25">
        <v>3</v>
      </c>
      <c r="L38" s="25">
        <f t="shared" si="3"/>
        <v>10</v>
      </c>
      <c r="M38" s="25">
        <v>28</v>
      </c>
      <c r="N38" s="26"/>
    </row>
    <row r="39" spans="1:14" s="32" customFormat="1" ht="17.100000000000001" customHeight="1">
      <c r="A39" s="33">
        <v>9</v>
      </c>
      <c r="B39" s="35" t="s">
        <v>76</v>
      </c>
      <c r="C39" s="25">
        <v>57</v>
      </c>
      <c r="D39" s="25"/>
      <c r="E39" s="25">
        <f t="shared" si="2"/>
        <v>7</v>
      </c>
      <c r="F39" s="25">
        <v>50</v>
      </c>
      <c r="G39" s="26">
        <v>3</v>
      </c>
      <c r="H39" s="34"/>
      <c r="I39" s="31"/>
      <c r="J39" s="25"/>
      <c r="K39" s="25"/>
      <c r="L39" s="25"/>
      <c r="M39" s="25"/>
      <c r="N39" s="26"/>
    </row>
    <row r="40" spans="1:14" s="32" customFormat="1" ht="18" customHeight="1" thickBot="1">
      <c r="A40" s="61">
        <v>10</v>
      </c>
      <c r="B40" s="37" t="s">
        <v>77</v>
      </c>
      <c r="C40" s="62">
        <v>55</v>
      </c>
      <c r="D40" s="62"/>
      <c r="E40" s="62">
        <f t="shared" si="2"/>
        <v>8</v>
      </c>
      <c r="F40" s="62">
        <v>47</v>
      </c>
      <c r="G40" s="63">
        <v>1</v>
      </c>
      <c r="H40" s="209" t="s">
        <v>18</v>
      </c>
      <c r="I40" s="196"/>
      <c r="J40" s="28">
        <f>SUM(C31:C40,J31:J39)</f>
        <v>950</v>
      </c>
      <c r="K40" s="28">
        <f>SUM(D31:D40,K31:K39)</f>
        <v>71</v>
      </c>
      <c r="L40" s="28">
        <f>SUM(E31:E40,L31:L39)</f>
        <v>158</v>
      </c>
      <c r="M40" s="28">
        <f>SUM(F31:F40,M31:M39)</f>
        <v>792</v>
      </c>
      <c r="N40" s="27">
        <f>SUM(G31:G40,N31:N39)</f>
        <v>20</v>
      </c>
    </row>
    <row r="41" spans="1:14" s="14" customFormat="1" ht="24.95" customHeight="1" thickBot="1">
      <c r="A41" s="190" t="s">
        <v>125</v>
      </c>
      <c r="B41" s="191"/>
      <c r="C41" s="191"/>
      <c r="D41" s="191"/>
      <c r="E41" s="191"/>
      <c r="F41" s="191"/>
      <c r="G41" s="191"/>
      <c r="H41" s="191"/>
      <c r="I41" s="191"/>
      <c r="J41" s="191"/>
      <c r="K41" s="191"/>
      <c r="L41" s="191"/>
      <c r="M41" s="191"/>
      <c r="N41" s="192"/>
    </row>
    <row r="42" spans="1:14" s="41" customFormat="1" ht="20.100000000000001" customHeight="1">
      <c r="A42" s="210" t="s">
        <v>19</v>
      </c>
      <c r="B42" s="204"/>
      <c r="C42" s="67" t="s">
        <v>0</v>
      </c>
      <c r="D42" s="67" t="s">
        <v>20</v>
      </c>
      <c r="E42" s="67" t="s">
        <v>1</v>
      </c>
      <c r="F42" s="67" t="s">
        <v>2</v>
      </c>
      <c r="G42" s="68" t="s">
        <v>25</v>
      </c>
      <c r="H42" s="210" t="s">
        <v>19</v>
      </c>
      <c r="I42" s="204"/>
      <c r="J42" s="67" t="s">
        <v>0</v>
      </c>
      <c r="K42" s="67" t="s">
        <v>20</v>
      </c>
      <c r="L42" s="67" t="s">
        <v>1</v>
      </c>
      <c r="M42" s="67" t="s">
        <v>2</v>
      </c>
      <c r="N42" s="68" t="s">
        <v>25</v>
      </c>
    </row>
    <row r="43" spans="1:14" s="32" customFormat="1" ht="20.100000000000001" customHeight="1">
      <c r="A43" s="33">
        <v>1</v>
      </c>
      <c r="B43" s="35" t="s">
        <v>97</v>
      </c>
      <c r="C43" s="25">
        <v>52</v>
      </c>
      <c r="D43" s="25"/>
      <c r="E43" s="25">
        <f t="shared" ref="E43:E51" si="4">C43-F43</f>
        <v>7</v>
      </c>
      <c r="F43" s="25">
        <v>45</v>
      </c>
      <c r="G43" s="26">
        <v>2</v>
      </c>
      <c r="H43" s="34">
        <v>10</v>
      </c>
      <c r="I43" s="35" t="s">
        <v>107</v>
      </c>
      <c r="J43" s="25">
        <v>56</v>
      </c>
      <c r="K43" s="25"/>
      <c r="L43" s="25">
        <f t="shared" ref="L43:L50" si="5">J43-M43</f>
        <v>5</v>
      </c>
      <c r="M43" s="25">
        <v>51</v>
      </c>
      <c r="N43" s="26">
        <v>1</v>
      </c>
    </row>
    <row r="44" spans="1:14" s="32" customFormat="1" ht="20.100000000000001" customHeight="1">
      <c r="A44" s="33">
        <v>2</v>
      </c>
      <c r="B44" s="35" t="s">
        <v>98</v>
      </c>
      <c r="C44" s="25">
        <v>55</v>
      </c>
      <c r="D44" s="25"/>
      <c r="E44" s="25">
        <f t="shared" si="4"/>
        <v>5</v>
      </c>
      <c r="F44" s="25">
        <v>50</v>
      </c>
      <c r="G44" s="26"/>
      <c r="H44" s="54">
        <v>11</v>
      </c>
      <c r="I44" s="35" t="s">
        <v>108</v>
      </c>
      <c r="J44" s="25">
        <v>56</v>
      </c>
      <c r="K44" s="25"/>
      <c r="L44" s="25">
        <f t="shared" si="5"/>
        <v>10</v>
      </c>
      <c r="M44" s="25">
        <v>46</v>
      </c>
      <c r="N44" s="26">
        <v>2</v>
      </c>
    </row>
    <row r="45" spans="1:14" s="32" customFormat="1" ht="20.100000000000001" customHeight="1">
      <c r="A45" s="33">
        <v>3</v>
      </c>
      <c r="B45" s="35" t="s">
        <v>99</v>
      </c>
      <c r="C45" s="25">
        <v>51</v>
      </c>
      <c r="D45" s="25"/>
      <c r="E45" s="25">
        <f t="shared" si="4"/>
        <v>11</v>
      </c>
      <c r="F45" s="25">
        <v>40</v>
      </c>
      <c r="G45" s="26"/>
      <c r="H45" s="34">
        <v>12</v>
      </c>
      <c r="I45" s="135" t="s">
        <v>109</v>
      </c>
      <c r="J45" s="25">
        <v>56</v>
      </c>
      <c r="K45" s="25"/>
      <c r="L45" s="25">
        <f t="shared" si="5"/>
        <v>15</v>
      </c>
      <c r="M45" s="25">
        <v>41</v>
      </c>
      <c r="N45" s="26"/>
    </row>
    <row r="46" spans="1:14" s="32" customFormat="1" ht="20.100000000000001" customHeight="1">
      <c r="A46" s="33">
        <v>4</v>
      </c>
      <c r="B46" s="35" t="s">
        <v>100</v>
      </c>
      <c r="C46" s="25">
        <v>49</v>
      </c>
      <c r="D46" s="25"/>
      <c r="E46" s="25">
        <f t="shared" si="4"/>
        <v>3</v>
      </c>
      <c r="F46" s="25">
        <v>46</v>
      </c>
      <c r="G46" s="26">
        <v>1</v>
      </c>
      <c r="H46" s="54">
        <v>13</v>
      </c>
      <c r="I46" s="135" t="s">
        <v>110</v>
      </c>
      <c r="J46" s="25">
        <v>59</v>
      </c>
      <c r="K46" s="25"/>
      <c r="L46" s="25">
        <f t="shared" si="5"/>
        <v>10</v>
      </c>
      <c r="M46" s="25">
        <v>49</v>
      </c>
      <c r="N46" s="26">
        <v>6</v>
      </c>
    </row>
    <row r="47" spans="1:14" s="32" customFormat="1" ht="20.100000000000001" customHeight="1">
      <c r="A47" s="33">
        <v>5</v>
      </c>
      <c r="B47" s="35" t="s">
        <v>101</v>
      </c>
      <c r="C47" s="25">
        <v>39</v>
      </c>
      <c r="D47" s="25"/>
      <c r="E47" s="25">
        <f t="shared" si="4"/>
        <v>10</v>
      </c>
      <c r="F47" s="25">
        <v>29</v>
      </c>
      <c r="G47" s="26"/>
      <c r="H47" s="34">
        <v>14</v>
      </c>
      <c r="I47" s="31" t="s">
        <v>111</v>
      </c>
      <c r="J47" s="25">
        <v>39</v>
      </c>
      <c r="K47" s="25">
        <v>37</v>
      </c>
      <c r="L47" s="25">
        <f t="shared" si="5"/>
        <v>4</v>
      </c>
      <c r="M47" s="25">
        <v>35</v>
      </c>
      <c r="N47" s="26">
        <v>1</v>
      </c>
    </row>
    <row r="48" spans="1:14" s="32" customFormat="1" ht="20.100000000000001" customHeight="1">
      <c r="A48" s="33">
        <v>6</v>
      </c>
      <c r="B48" s="35" t="s">
        <v>102</v>
      </c>
      <c r="C48" s="25">
        <v>65</v>
      </c>
      <c r="D48" s="25">
        <v>2</v>
      </c>
      <c r="E48" s="25">
        <f t="shared" si="4"/>
        <v>15</v>
      </c>
      <c r="F48" s="25">
        <v>50</v>
      </c>
      <c r="G48" s="26">
        <v>6</v>
      </c>
      <c r="H48" s="33">
        <v>15</v>
      </c>
      <c r="I48" s="31" t="s">
        <v>112</v>
      </c>
      <c r="J48" s="25">
        <v>39</v>
      </c>
      <c r="K48" s="25"/>
      <c r="L48" s="25">
        <f t="shared" si="5"/>
        <v>13</v>
      </c>
      <c r="M48" s="25">
        <v>26</v>
      </c>
      <c r="N48" s="26">
        <v>1</v>
      </c>
    </row>
    <row r="49" spans="1:19" s="32" customFormat="1" ht="20.100000000000001" customHeight="1">
      <c r="A49" s="33">
        <v>7</v>
      </c>
      <c r="B49" s="35" t="s">
        <v>103</v>
      </c>
      <c r="C49" s="25">
        <v>63</v>
      </c>
      <c r="D49" s="25"/>
      <c r="E49" s="25">
        <f t="shared" si="4"/>
        <v>9</v>
      </c>
      <c r="F49" s="25">
        <v>54</v>
      </c>
      <c r="G49" s="26">
        <v>3</v>
      </c>
      <c r="H49" s="54">
        <v>16</v>
      </c>
      <c r="I49" s="31" t="s">
        <v>113</v>
      </c>
      <c r="J49" s="25">
        <v>39</v>
      </c>
      <c r="K49" s="25">
        <v>3</v>
      </c>
      <c r="L49" s="25">
        <f t="shared" si="5"/>
        <v>16</v>
      </c>
      <c r="M49" s="25">
        <v>23</v>
      </c>
      <c r="N49" s="26">
        <v>3</v>
      </c>
      <c r="P49" s="32">
        <f>8+18+17</f>
        <v>43</v>
      </c>
    </row>
    <row r="50" spans="1:19" s="32" customFormat="1" ht="20.100000000000001" customHeight="1">
      <c r="A50" s="33">
        <v>8</v>
      </c>
      <c r="B50" s="35" t="s">
        <v>104</v>
      </c>
      <c r="C50" s="25">
        <v>64</v>
      </c>
      <c r="D50" s="25"/>
      <c r="E50" s="25">
        <f t="shared" si="4"/>
        <v>11</v>
      </c>
      <c r="F50" s="25">
        <v>53</v>
      </c>
      <c r="G50" s="26">
        <v>4</v>
      </c>
      <c r="H50" s="34">
        <v>17</v>
      </c>
      <c r="I50" s="31" t="s">
        <v>114</v>
      </c>
      <c r="J50" s="25">
        <v>30</v>
      </c>
      <c r="K50" s="25">
        <v>1</v>
      </c>
      <c r="L50" s="25">
        <f t="shared" si="5"/>
        <v>14</v>
      </c>
      <c r="M50" s="25">
        <v>16</v>
      </c>
      <c r="N50" s="26"/>
    </row>
    <row r="51" spans="1:19" s="32" customFormat="1" ht="20.100000000000001" customHeight="1" thickBot="1">
      <c r="A51" s="61">
        <v>9</v>
      </c>
      <c r="B51" s="152" t="s">
        <v>106</v>
      </c>
      <c r="C51" s="62">
        <v>57</v>
      </c>
      <c r="D51" s="62"/>
      <c r="E51" s="62">
        <f t="shared" si="4"/>
        <v>20</v>
      </c>
      <c r="F51" s="62">
        <v>37</v>
      </c>
      <c r="G51" s="63">
        <v>5</v>
      </c>
      <c r="H51" s="209" t="s">
        <v>18</v>
      </c>
      <c r="I51" s="196"/>
      <c r="J51" s="28">
        <f>SUM(C43:C51,J43:J50)</f>
        <v>869</v>
      </c>
      <c r="K51" s="28">
        <f>SUM(D43:D51,K43:K50)</f>
        <v>43</v>
      </c>
      <c r="L51" s="28">
        <f>SUM(E43:E51,L43:L50)</f>
        <v>178</v>
      </c>
      <c r="M51" s="28">
        <f>SUM(F43:F51,M43:M50)</f>
        <v>691</v>
      </c>
      <c r="N51" s="27">
        <f>SUM(G43:G51,N43:N50)</f>
        <v>35</v>
      </c>
    </row>
    <row r="52" spans="1:19" s="14" customFormat="1" ht="24.95" customHeight="1" thickBot="1">
      <c r="A52" s="190" t="s">
        <v>157</v>
      </c>
      <c r="B52" s="191"/>
      <c r="C52" s="191"/>
      <c r="D52" s="191"/>
      <c r="E52" s="191"/>
      <c r="F52" s="191"/>
      <c r="G52" s="191"/>
      <c r="H52" s="191"/>
      <c r="I52" s="191"/>
      <c r="J52" s="191"/>
      <c r="K52" s="191"/>
      <c r="L52" s="191"/>
      <c r="M52" s="191"/>
      <c r="N52" s="192"/>
    </row>
    <row r="53" spans="1:19" s="41" customFormat="1" ht="20.100000000000001" customHeight="1">
      <c r="A53" s="210" t="s">
        <v>19</v>
      </c>
      <c r="B53" s="204"/>
      <c r="C53" s="67" t="s">
        <v>0</v>
      </c>
      <c r="D53" s="67" t="s">
        <v>20</v>
      </c>
      <c r="E53" s="67" t="s">
        <v>1</v>
      </c>
      <c r="F53" s="67" t="s">
        <v>2</v>
      </c>
      <c r="G53" s="68" t="s">
        <v>25</v>
      </c>
      <c r="H53" s="210" t="s">
        <v>19</v>
      </c>
      <c r="I53" s="204"/>
      <c r="J53" s="67" t="s">
        <v>0</v>
      </c>
      <c r="K53" s="67" t="s">
        <v>20</v>
      </c>
      <c r="L53" s="67" t="s">
        <v>1</v>
      </c>
      <c r="M53" s="67" t="s">
        <v>2</v>
      </c>
      <c r="N53" s="68" t="s">
        <v>25</v>
      </c>
    </row>
    <row r="54" spans="1:19" s="32" customFormat="1" ht="18.95" customHeight="1">
      <c r="A54" s="33">
        <v>1</v>
      </c>
      <c r="B54" s="35" t="s">
        <v>158</v>
      </c>
      <c r="C54" s="25">
        <v>59</v>
      </c>
      <c r="D54" s="25">
        <v>1</v>
      </c>
      <c r="E54" s="25">
        <f>C54-F54</f>
        <v>13</v>
      </c>
      <c r="F54" s="25">
        <v>46</v>
      </c>
      <c r="G54" s="26"/>
      <c r="H54" s="33">
        <v>22</v>
      </c>
      <c r="I54" s="135" t="s">
        <v>176</v>
      </c>
      <c r="J54" s="25">
        <v>58</v>
      </c>
      <c r="K54" s="25"/>
      <c r="L54" s="25">
        <f t="shared" ref="L54:L72" si="6">J54-M54</f>
        <v>11</v>
      </c>
      <c r="M54" s="25">
        <v>47</v>
      </c>
      <c r="N54" s="26"/>
    </row>
    <row r="55" spans="1:19" s="32" customFormat="1" ht="18.95" customHeight="1">
      <c r="A55" s="33">
        <v>2</v>
      </c>
      <c r="B55" s="35" t="s">
        <v>159</v>
      </c>
      <c r="C55" s="25">
        <v>57</v>
      </c>
      <c r="D55" s="25"/>
      <c r="E55" s="25">
        <f t="shared" ref="E55:E72" si="7">C55-F55</f>
        <v>14</v>
      </c>
      <c r="F55" s="25">
        <v>43</v>
      </c>
      <c r="G55" s="26"/>
      <c r="H55" s="33">
        <v>23</v>
      </c>
      <c r="I55" s="135" t="s">
        <v>177</v>
      </c>
      <c r="J55" s="25">
        <v>58</v>
      </c>
      <c r="K55" s="25"/>
      <c r="L55" s="25">
        <f t="shared" si="6"/>
        <v>13</v>
      </c>
      <c r="M55" s="25">
        <v>45</v>
      </c>
      <c r="N55" s="26"/>
    </row>
    <row r="56" spans="1:19" s="32" customFormat="1" ht="18.95" customHeight="1">
      <c r="A56" s="33">
        <v>3</v>
      </c>
      <c r="B56" s="35" t="s">
        <v>160</v>
      </c>
      <c r="C56" s="25">
        <v>56</v>
      </c>
      <c r="D56" s="25"/>
      <c r="E56" s="25">
        <f t="shared" si="7"/>
        <v>12</v>
      </c>
      <c r="F56" s="25">
        <v>44</v>
      </c>
      <c r="G56" s="26"/>
      <c r="H56" s="33">
        <v>24</v>
      </c>
      <c r="I56" s="135" t="s">
        <v>178</v>
      </c>
      <c r="J56" s="25">
        <v>58</v>
      </c>
      <c r="K56" s="25"/>
      <c r="L56" s="25">
        <f t="shared" si="6"/>
        <v>19</v>
      </c>
      <c r="M56" s="25">
        <v>39</v>
      </c>
      <c r="N56" s="26"/>
    </row>
    <row r="57" spans="1:19" s="32" customFormat="1" ht="18.95" customHeight="1">
      <c r="A57" s="33">
        <v>4</v>
      </c>
      <c r="B57" s="35" t="s">
        <v>161</v>
      </c>
      <c r="C57" s="25">
        <v>58</v>
      </c>
      <c r="D57" s="25"/>
      <c r="E57" s="25">
        <f t="shared" si="7"/>
        <v>12</v>
      </c>
      <c r="F57" s="25">
        <v>46</v>
      </c>
      <c r="G57" s="26"/>
      <c r="H57" s="33">
        <v>25</v>
      </c>
      <c r="I57" s="135" t="s">
        <v>179</v>
      </c>
      <c r="J57" s="25">
        <v>58</v>
      </c>
      <c r="K57" s="25"/>
      <c r="L57" s="25">
        <f t="shared" si="6"/>
        <v>16</v>
      </c>
      <c r="M57" s="25">
        <v>42</v>
      </c>
      <c r="N57" s="26"/>
    </row>
    <row r="58" spans="1:19" s="32" customFormat="1" ht="18.95" customHeight="1">
      <c r="A58" s="33">
        <v>5</v>
      </c>
      <c r="B58" s="35" t="s">
        <v>162</v>
      </c>
      <c r="C58" s="25">
        <v>57</v>
      </c>
      <c r="D58" s="25">
        <v>1</v>
      </c>
      <c r="E58" s="25">
        <f t="shared" si="7"/>
        <v>20</v>
      </c>
      <c r="F58" s="25">
        <v>37</v>
      </c>
      <c r="G58" s="26"/>
      <c r="H58" s="33">
        <v>26</v>
      </c>
      <c r="I58" s="135" t="s">
        <v>180</v>
      </c>
      <c r="J58" s="25">
        <v>58</v>
      </c>
      <c r="K58" s="25"/>
      <c r="L58" s="25">
        <f t="shared" si="6"/>
        <v>15</v>
      </c>
      <c r="M58" s="25">
        <v>43</v>
      </c>
      <c r="N58" s="26"/>
      <c r="O58" s="137"/>
      <c r="P58" s="141"/>
      <c r="Q58" s="141"/>
      <c r="R58" s="141"/>
      <c r="S58" s="141"/>
    </row>
    <row r="59" spans="1:19" s="32" customFormat="1" ht="18.95" customHeight="1">
      <c r="A59" s="33">
        <v>6</v>
      </c>
      <c r="B59" s="35" t="s">
        <v>163</v>
      </c>
      <c r="C59" s="25">
        <v>58</v>
      </c>
      <c r="D59" s="25"/>
      <c r="E59" s="25">
        <f t="shared" si="7"/>
        <v>17</v>
      </c>
      <c r="F59" s="25">
        <v>41</v>
      </c>
      <c r="G59" s="26"/>
      <c r="H59" s="33">
        <v>27</v>
      </c>
      <c r="I59" s="135" t="s">
        <v>181</v>
      </c>
      <c r="J59" s="25">
        <v>57</v>
      </c>
      <c r="K59" s="25"/>
      <c r="L59" s="25">
        <f t="shared" si="6"/>
        <v>16</v>
      </c>
      <c r="M59" s="25">
        <v>41</v>
      </c>
      <c r="N59" s="26"/>
      <c r="O59" s="142"/>
      <c r="P59" s="64"/>
      <c r="Q59" s="64"/>
      <c r="R59" s="64"/>
      <c r="S59" s="64"/>
    </row>
    <row r="60" spans="1:19" s="32" customFormat="1" ht="18.95" customHeight="1">
      <c r="A60" s="33">
        <v>7</v>
      </c>
      <c r="B60" s="35" t="s">
        <v>164</v>
      </c>
      <c r="C60" s="25">
        <v>54</v>
      </c>
      <c r="D60" s="25"/>
      <c r="E60" s="25">
        <f t="shared" si="7"/>
        <v>18</v>
      </c>
      <c r="F60" s="25">
        <v>36</v>
      </c>
      <c r="G60" s="26"/>
      <c r="H60" s="33">
        <v>28</v>
      </c>
      <c r="I60" s="135" t="s">
        <v>182</v>
      </c>
      <c r="J60" s="25">
        <v>57</v>
      </c>
      <c r="K60" s="25"/>
      <c r="L60" s="25">
        <f t="shared" si="6"/>
        <v>18</v>
      </c>
      <c r="M60" s="25">
        <v>39</v>
      </c>
      <c r="N60" s="26"/>
      <c r="O60" s="142"/>
      <c r="P60" s="64"/>
      <c r="Q60" s="64"/>
      <c r="R60" s="64"/>
      <c r="S60" s="64"/>
    </row>
    <row r="61" spans="1:19" s="32" customFormat="1" ht="18.95" customHeight="1">
      <c r="A61" s="33">
        <v>8</v>
      </c>
      <c r="B61" s="35" t="s">
        <v>165</v>
      </c>
      <c r="C61" s="25">
        <v>56</v>
      </c>
      <c r="D61" s="25"/>
      <c r="E61" s="25">
        <f t="shared" si="7"/>
        <v>13</v>
      </c>
      <c r="F61" s="25">
        <v>43</v>
      </c>
      <c r="G61" s="26"/>
      <c r="H61" s="33">
        <v>29</v>
      </c>
      <c r="I61" s="135" t="s">
        <v>280</v>
      </c>
      <c r="J61" s="25">
        <v>57</v>
      </c>
      <c r="K61" s="25">
        <v>1</v>
      </c>
      <c r="L61" s="25">
        <f t="shared" si="6"/>
        <v>15</v>
      </c>
      <c r="M61" s="25">
        <v>42</v>
      </c>
      <c r="N61" s="26"/>
      <c r="O61" s="142"/>
      <c r="P61" s="64"/>
      <c r="Q61" s="64"/>
      <c r="R61" s="64"/>
      <c r="S61" s="64"/>
    </row>
    <row r="62" spans="1:19" s="32" customFormat="1" ht="18.95" customHeight="1">
      <c r="A62" s="33">
        <v>9</v>
      </c>
      <c r="B62" s="35" t="s">
        <v>296</v>
      </c>
      <c r="C62" s="25">
        <v>46</v>
      </c>
      <c r="D62" s="25">
        <v>1</v>
      </c>
      <c r="E62" s="25">
        <f t="shared" si="7"/>
        <v>11</v>
      </c>
      <c r="F62" s="25">
        <v>35</v>
      </c>
      <c r="G62" s="26"/>
      <c r="H62" s="33">
        <v>30</v>
      </c>
      <c r="I62" s="135" t="s">
        <v>297</v>
      </c>
      <c r="J62" s="25">
        <v>22</v>
      </c>
      <c r="K62" s="25"/>
      <c r="L62" s="25">
        <f t="shared" si="6"/>
        <v>7</v>
      </c>
      <c r="M62" s="25">
        <v>15</v>
      </c>
      <c r="N62" s="26"/>
      <c r="O62" s="142"/>
      <c r="P62" s="64"/>
      <c r="Q62" s="64"/>
      <c r="R62" s="64"/>
      <c r="S62" s="64"/>
    </row>
    <row r="63" spans="1:19" s="32" customFormat="1" ht="18.95" customHeight="1">
      <c r="A63" s="33">
        <v>10</v>
      </c>
      <c r="B63" s="35" t="s">
        <v>166</v>
      </c>
      <c r="C63" s="25">
        <v>60</v>
      </c>
      <c r="D63" s="25"/>
      <c r="E63" s="25">
        <f t="shared" si="7"/>
        <v>24</v>
      </c>
      <c r="F63" s="25">
        <v>36</v>
      </c>
      <c r="G63" s="26"/>
      <c r="H63" s="33">
        <v>31</v>
      </c>
      <c r="I63" s="35" t="s">
        <v>183</v>
      </c>
      <c r="J63" s="25">
        <v>58</v>
      </c>
      <c r="K63" s="25">
        <v>46</v>
      </c>
      <c r="L63" s="25">
        <f t="shared" si="6"/>
        <v>6</v>
      </c>
      <c r="M63" s="25">
        <v>52</v>
      </c>
      <c r="N63" s="26"/>
      <c r="O63" s="137"/>
      <c r="P63" s="141"/>
      <c r="Q63" s="141"/>
      <c r="R63" s="141"/>
      <c r="S63" s="141"/>
    </row>
    <row r="64" spans="1:19" s="32" customFormat="1" ht="18.95" customHeight="1">
      <c r="A64" s="33">
        <v>11</v>
      </c>
      <c r="B64" s="35" t="s">
        <v>167</v>
      </c>
      <c r="C64" s="25">
        <v>61</v>
      </c>
      <c r="D64" s="25"/>
      <c r="E64" s="25">
        <f t="shared" si="7"/>
        <v>18</v>
      </c>
      <c r="F64" s="25">
        <v>43</v>
      </c>
      <c r="G64" s="26"/>
      <c r="H64" s="33">
        <v>32</v>
      </c>
      <c r="I64" s="35" t="s">
        <v>184</v>
      </c>
      <c r="J64" s="25">
        <v>59</v>
      </c>
      <c r="K64" s="25">
        <v>49</v>
      </c>
      <c r="L64" s="25">
        <f t="shared" si="6"/>
        <v>20</v>
      </c>
      <c r="M64" s="25">
        <v>39</v>
      </c>
      <c r="N64" s="26"/>
      <c r="O64" s="142"/>
      <c r="P64" s="64"/>
      <c r="Q64" s="64"/>
      <c r="R64" s="64"/>
      <c r="S64" s="64"/>
    </row>
    <row r="65" spans="1:19" s="32" customFormat="1" ht="18.95" customHeight="1">
      <c r="A65" s="33">
        <v>12</v>
      </c>
      <c r="B65" s="35" t="s">
        <v>168</v>
      </c>
      <c r="C65" s="25">
        <v>66</v>
      </c>
      <c r="D65" s="25"/>
      <c r="E65" s="25">
        <f t="shared" si="7"/>
        <v>23</v>
      </c>
      <c r="F65" s="25">
        <v>43</v>
      </c>
      <c r="G65" s="26"/>
      <c r="H65" s="33">
        <v>33</v>
      </c>
      <c r="I65" s="35" t="s">
        <v>185</v>
      </c>
      <c r="J65" s="25">
        <v>57</v>
      </c>
      <c r="K65" s="25">
        <v>53</v>
      </c>
      <c r="L65" s="25">
        <f t="shared" si="6"/>
        <v>11</v>
      </c>
      <c r="M65" s="25">
        <v>46</v>
      </c>
      <c r="N65" s="26"/>
      <c r="O65" s="142"/>
      <c r="P65" s="64"/>
      <c r="Q65" s="64"/>
      <c r="R65" s="64"/>
      <c r="S65" s="64"/>
    </row>
    <row r="66" spans="1:19" s="32" customFormat="1" ht="18.95" customHeight="1">
      <c r="A66" s="33">
        <v>13</v>
      </c>
      <c r="B66" s="35" t="s">
        <v>170</v>
      </c>
      <c r="C66" s="25">
        <v>59</v>
      </c>
      <c r="D66" s="25"/>
      <c r="E66" s="25">
        <f t="shared" si="7"/>
        <v>16</v>
      </c>
      <c r="F66" s="25">
        <v>43</v>
      </c>
      <c r="G66" s="26"/>
      <c r="H66" s="33">
        <v>34</v>
      </c>
      <c r="I66" s="31" t="s">
        <v>186</v>
      </c>
      <c r="J66" s="25">
        <v>58</v>
      </c>
      <c r="K66" s="25">
        <v>1</v>
      </c>
      <c r="L66" s="25">
        <f t="shared" si="6"/>
        <v>25</v>
      </c>
      <c r="M66" s="25">
        <v>33</v>
      </c>
      <c r="N66" s="26"/>
      <c r="O66" s="142"/>
      <c r="P66" s="64"/>
      <c r="Q66" s="64"/>
      <c r="R66" s="64"/>
      <c r="S66" s="64"/>
    </row>
    <row r="67" spans="1:19" s="32" customFormat="1" ht="18.95" customHeight="1">
      <c r="A67" s="33">
        <v>14</v>
      </c>
      <c r="B67" s="35" t="s">
        <v>171</v>
      </c>
      <c r="C67" s="25">
        <v>60</v>
      </c>
      <c r="D67" s="25"/>
      <c r="E67" s="25">
        <f t="shared" si="7"/>
        <v>16</v>
      </c>
      <c r="F67" s="25">
        <v>44</v>
      </c>
      <c r="G67" s="26"/>
      <c r="H67" s="33">
        <v>35</v>
      </c>
      <c r="I67" s="31" t="s">
        <v>187</v>
      </c>
      <c r="J67" s="25">
        <v>56</v>
      </c>
      <c r="K67" s="25">
        <v>1</v>
      </c>
      <c r="L67" s="25">
        <f t="shared" si="6"/>
        <v>13</v>
      </c>
      <c r="M67" s="25">
        <v>43</v>
      </c>
      <c r="N67" s="26"/>
      <c r="O67" s="142"/>
      <c r="P67" s="64"/>
      <c r="Q67" s="64"/>
      <c r="R67" s="64"/>
      <c r="S67" s="64"/>
    </row>
    <row r="68" spans="1:19" s="32" customFormat="1" ht="18.95" customHeight="1">
      <c r="A68" s="33">
        <v>15</v>
      </c>
      <c r="B68" s="35" t="s">
        <v>172</v>
      </c>
      <c r="C68" s="25">
        <v>59</v>
      </c>
      <c r="D68" s="25"/>
      <c r="E68" s="25">
        <f t="shared" si="7"/>
        <v>12</v>
      </c>
      <c r="F68" s="25">
        <v>47</v>
      </c>
      <c r="G68" s="26"/>
      <c r="H68" s="33">
        <v>36</v>
      </c>
      <c r="I68" s="31" t="s">
        <v>188</v>
      </c>
      <c r="J68" s="25">
        <v>58</v>
      </c>
      <c r="K68" s="25">
        <v>4</v>
      </c>
      <c r="L68" s="25">
        <f t="shared" si="6"/>
        <v>20</v>
      </c>
      <c r="M68" s="25">
        <v>38</v>
      </c>
      <c r="N68" s="26"/>
      <c r="O68" s="142"/>
      <c r="P68" s="64"/>
      <c r="Q68" s="64"/>
      <c r="R68" s="64"/>
      <c r="S68" s="64"/>
    </row>
    <row r="69" spans="1:19" s="32" customFormat="1" ht="18.95" customHeight="1">
      <c r="A69" s="33">
        <v>16</v>
      </c>
      <c r="B69" s="35" t="s">
        <v>173</v>
      </c>
      <c r="C69" s="25">
        <v>58</v>
      </c>
      <c r="D69" s="25"/>
      <c r="E69" s="25">
        <f t="shared" si="7"/>
        <v>11</v>
      </c>
      <c r="F69" s="25">
        <v>47</v>
      </c>
      <c r="G69" s="26"/>
      <c r="H69" s="33">
        <v>37</v>
      </c>
      <c r="I69" s="31" t="s">
        <v>189</v>
      </c>
      <c r="J69" s="25">
        <v>57</v>
      </c>
      <c r="K69" s="25">
        <v>4</v>
      </c>
      <c r="L69" s="25">
        <f t="shared" si="6"/>
        <v>18</v>
      </c>
      <c r="M69" s="25">
        <v>39</v>
      </c>
      <c r="N69" s="26"/>
      <c r="O69" s="142"/>
      <c r="P69" s="64"/>
      <c r="Q69" s="64"/>
      <c r="R69" s="64"/>
      <c r="S69" s="64"/>
    </row>
    <row r="70" spans="1:19" s="32" customFormat="1" ht="18.95" customHeight="1">
      <c r="A70" s="33">
        <v>17</v>
      </c>
      <c r="B70" s="35" t="s">
        <v>174</v>
      </c>
      <c r="C70" s="25">
        <v>58</v>
      </c>
      <c r="D70" s="25"/>
      <c r="E70" s="25">
        <f t="shared" si="7"/>
        <v>18</v>
      </c>
      <c r="F70" s="25">
        <v>40</v>
      </c>
      <c r="G70" s="26"/>
      <c r="H70" s="33">
        <v>38</v>
      </c>
      <c r="I70" s="31" t="s">
        <v>190</v>
      </c>
      <c r="J70" s="25">
        <v>58</v>
      </c>
      <c r="K70" s="25">
        <v>4</v>
      </c>
      <c r="L70" s="25">
        <f t="shared" si="6"/>
        <v>28</v>
      </c>
      <c r="M70" s="25">
        <v>30</v>
      </c>
      <c r="N70" s="26"/>
      <c r="O70" s="142"/>
      <c r="P70" s="64"/>
      <c r="Q70" s="64"/>
      <c r="R70" s="64"/>
      <c r="S70" s="64"/>
    </row>
    <row r="71" spans="1:19" s="32" customFormat="1" ht="18.95" customHeight="1">
      <c r="A71" s="33">
        <v>18</v>
      </c>
      <c r="B71" s="35" t="s">
        <v>175</v>
      </c>
      <c r="C71" s="129">
        <v>59</v>
      </c>
      <c r="D71" s="129">
        <v>1</v>
      </c>
      <c r="E71" s="25">
        <f t="shared" si="7"/>
        <v>21</v>
      </c>
      <c r="F71" s="25">
        <v>38</v>
      </c>
      <c r="G71" s="26"/>
      <c r="H71" s="33">
        <v>39</v>
      </c>
      <c r="I71" s="31" t="s">
        <v>286</v>
      </c>
      <c r="J71" s="25">
        <v>58</v>
      </c>
      <c r="K71" s="25">
        <v>5</v>
      </c>
      <c r="L71" s="25">
        <f t="shared" si="6"/>
        <v>26</v>
      </c>
      <c r="M71" s="25">
        <v>32</v>
      </c>
      <c r="N71" s="26"/>
      <c r="O71" s="142"/>
      <c r="P71" s="64"/>
      <c r="Q71" s="64"/>
      <c r="R71" s="64"/>
      <c r="S71" s="64"/>
    </row>
    <row r="72" spans="1:19" s="32" customFormat="1" ht="18.95" customHeight="1">
      <c r="A72" s="33">
        <v>19</v>
      </c>
      <c r="B72" s="35" t="s">
        <v>283</v>
      </c>
      <c r="C72" s="129">
        <v>58</v>
      </c>
      <c r="D72" s="129"/>
      <c r="E72" s="25">
        <f t="shared" si="7"/>
        <v>24</v>
      </c>
      <c r="F72" s="129">
        <v>34</v>
      </c>
      <c r="G72" s="130"/>
      <c r="H72" s="33">
        <v>40</v>
      </c>
      <c r="I72" s="31" t="s">
        <v>295</v>
      </c>
      <c r="J72" s="25">
        <v>29</v>
      </c>
      <c r="K72" s="25">
        <v>2</v>
      </c>
      <c r="L72" s="25">
        <f t="shared" si="6"/>
        <v>14</v>
      </c>
      <c r="M72" s="25">
        <v>15</v>
      </c>
      <c r="N72" s="130"/>
      <c r="O72" s="142"/>
      <c r="P72" s="64"/>
      <c r="Q72" s="64"/>
      <c r="R72" s="64"/>
      <c r="S72" s="64"/>
    </row>
    <row r="73" spans="1:19" s="32" customFormat="1" ht="18.95" customHeight="1">
      <c r="A73" s="33">
        <v>20</v>
      </c>
      <c r="B73" s="35" t="s">
        <v>284</v>
      </c>
      <c r="C73" s="25">
        <v>59</v>
      </c>
      <c r="D73" s="25"/>
      <c r="E73" s="25">
        <v>11</v>
      </c>
      <c r="F73" s="25">
        <v>47</v>
      </c>
      <c r="G73" s="26"/>
      <c r="H73" s="34"/>
      <c r="I73" s="31"/>
      <c r="J73" s="25"/>
      <c r="K73" s="25"/>
      <c r="L73" s="25"/>
      <c r="M73" s="25"/>
      <c r="N73" s="130"/>
      <c r="O73" s="142"/>
      <c r="P73" s="64"/>
      <c r="Q73" s="64"/>
      <c r="R73" s="64"/>
      <c r="S73" s="64"/>
    </row>
    <row r="74" spans="1:19" s="32" customFormat="1" ht="20.100000000000001" customHeight="1" thickBot="1">
      <c r="A74" s="61">
        <v>21</v>
      </c>
      <c r="B74" s="149" t="s">
        <v>285</v>
      </c>
      <c r="C74" s="148">
        <v>57</v>
      </c>
      <c r="D74" s="148">
        <v>1</v>
      </c>
      <c r="E74" s="148">
        <f>C74-F74</f>
        <v>14</v>
      </c>
      <c r="F74" s="148">
        <v>43</v>
      </c>
      <c r="G74" s="150"/>
      <c r="H74" s="209" t="s">
        <v>18</v>
      </c>
      <c r="I74" s="196"/>
      <c r="J74" s="28">
        <f>SUM(C54:C74,J54:J73)</f>
        <v>2246</v>
      </c>
      <c r="K74" s="28">
        <f>SUM(D54:D74,K54:K73)</f>
        <v>175</v>
      </c>
      <c r="L74" s="28">
        <f>SUM(E54:E74,L54:L73)</f>
        <v>649</v>
      </c>
      <c r="M74" s="28">
        <f>SUM(F54:F74,M54:M73)</f>
        <v>1596</v>
      </c>
      <c r="N74" s="27">
        <f>SUM(G54:G74,N54:N73)</f>
        <v>0</v>
      </c>
      <c r="O74" s="142"/>
      <c r="P74" s="64"/>
      <c r="Q74" s="64"/>
      <c r="R74" s="64"/>
      <c r="S74" s="64"/>
    </row>
    <row r="75" spans="1:19" s="14" customFormat="1" ht="24.95" customHeight="1" thickBot="1">
      <c r="A75" s="190" t="s">
        <v>325</v>
      </c>
      <c r="B75" s="191"/>
      <c r="C75" s="191"/>
      <c r="D75" s="191"/>
      <c r="E75" s="191"/>
      <c r="F75" s="191"/>
      <c r="G75" s="191"/>
      <c r="H75" s="191"/>
      <c r="I75" s="191"/>
      <c r="J75" s="191"/>
      <c r="K75" s="191"/>
      <c r="L75" s="191"/>
      <c r="M75" s="191"/>
      <c r="N75" s="192"/>
      <c r="O75" s="143"/>
      <c r="P75" s="141"/>
      <c r="Q75" s="141"/>
      <c r="R75" s="141"/>
      <c r="S75" s="141"/>
    </row>
    <row r="76" spans="1:19" s="41" customFormat="1" ht="20.100000000000001" customHeight="1">
      <c r="A76" s="210" t="s">
        <v>19</v>
      </c>
      <c r="B76" s="204"/>
      <c r="C76" s="67" t="s">
        <v>0</v>
      </c>
      <c r="D76" s="67" t="s">
        <v>20</v>
      </c>
      <c r="E76" s="67" t="s">
        <v>1</v>
      </c>
      <c r="F76" s="67" t="s">
        <v>2</v>
      </c>
      <c r="G76" s="68" t="s">
        <v>25</v>
      </c>
      <c r="H76" s="210" t="s">
        <v>19</v>
      </c>
      <c r="I76" s="204"/>
      <c r="J76" s="67" t="s">
        <v>0</v>
      </c>
      <c r="K76" s="67" t="s">
        <v>20</v>
      </c>
      <c r="L76" s="67" t="s">
        <v>1</v>
      </c>
      <c r="M76" s="67" t="s">
        <v>2</v>
      </c>
      <c r="N76" s="68" t="s">
        <v>25</v>
      </c>
      <c r="O76" s="142"/>
      <c r="P76" s="64"/>
      <c r="Q76" s="64"/>
      <c r="R76" s="64"/>
      <c r="S76" s="64"/>
    </row>
    <row r="77" spans="1:19" s="41" customFormat="1" ht="20.100000000000001" customHeight="1">
      <c r="A77" s="33">
        <v>1</v>
      </c>
      <c r="B77" s="135" t="s">
        <v>201</v>
      </c>
      <c r="C77" s="25">
        <v>66</v>
      </c>
      <c r="D77" s="25"/>
      <c r="E77" s="25">
        <f>C77-F77</f>
        <v>22</v>
      </c>
      <c r="F77" s="25">
        <v>44</v>
      </c>
      <c r="G77" s="26"/>
      <c r="H77" s="33">
        <v>2</v>
      </c>
      <c r="I77" s="31" t="s">
        <v>209</v>
      </c>
      <c r="J77" s="25">
        <v>20</v>
      </c>
      <c r="K77" s="25">
        <v>11</v>
      </c>
      <c r="L77" s="25">
        <f>J77-M77</f>
        <v>12</v>
      </c>
      <c r="M77" s="25">
        <v>8</v>
      </c>
      <c r="N77" s="68"/>
      <c r="O77" s="142"/>
      <c r="P77" s="64"/>
      <c r="Q77" s="64"/>
      <c r="R77" s="64"/>
      <c r="S77" s="64"/>
    </row>
    <row r="78" spans="1:19" s="32" customFormat="1" ht="20.100000000000001" customHeight="1" thickBot="1">
      <c r="A78" s="61"/>
      <c r="B78" s="37"/>
      <c r="C78" s="62"/>
      <c r="D78" s="62"/>
      <c r="E78" s="62"/>
      <c r="F78" s="62"/>
      <c r="G78" s="63"/>
      <c r="H78" s="209" t="s">
        <v>18</v>
      </c>
      <c r="I78" s="196"/>
      <c r="J78" s="28">
        <f>SUM(C77,J77)</f>
        <v>86</v>
      </c>
      <c r="K78" s="28">
        <f>SUM(D77,K77)</f>
        <v>11</v>
      </c>
      <c r="L78" s="28">
        <f>SUM(E77,L77)</f>
        <v>34</v>
      </c>
      <c r="M78" s="28">
        <f>SUM(F77,M77)</f>
        <v>52</v>
      </c>
      <c r="N78" s="27">
        <f>SUM(G77,N77)</f>
        <v>0</v>
      </c>
      <c r="O78" s="142"/>
      <c r="P78" s="64"/>
      <c r="Q78" s="64"/>
      <c r="R78" s="64"/>
      <c r="S78" s="64"/>
    </row>
    <row r="79" spans="1:19" s="14" customFormat="1" ht="21.95" customHeight="1" thickBot="1">
      <c r="A79" s="190" t="s">
        <v>377</v>
      </c>
      <c r="B79" s="191"/>
      <c r="C79" s="191"/>
      <c r="D79" s="191"/>
      <c r="E79" s="191"/>
      <c r="F79" s="191"/>
      <c r="G79" s="191"/>
      <c r="H79" s="191"/>
      <c r="I79" s="191"/>
      <c r="J79" s="191"/>
      <c r="K79" s="191"/>
      <c r="L79" s="191"/>
      <c r="M79" s="191"/>
      <c r="N79" s="192"/>
      <c r="O79" s="142"/>
      <c r="P79" s="64"/>
      <c r="Q79" s="64"/>
      <c r="R79" s="64"/>
      <c r="S79" s="64"/>
    </row>
    <row r="80" spans="1:19" s="41" customFormat="1" ht="20.100000000000001" customHeight="1">
      <c r="A80" s="210" t="s">
        <v>19</v>
      </c>
      <c r="B80" s="204"/>
      <c r="C80" s="67" t="s">
        <v>0</v>
      </c>
      <c r="D80" s="67" t="s">
        <v>20</v>
      </c>
      <c r="E80" s="67" t="s">
        <v>1</v>
      </c>
      <c r="F80" s="67" t="s">
        <v>2</v>
      </c>
      <c r="G80" s="68" t="s">
        <v>25</v>
      </c>
      <c r="H80" s="210" t="s">
        <v>19</v>
      </c>
      <c r="I80" s="204"/>
      <c r="J80" s="67" t="s">
        <v>0</v>
      </c>
      <c r="K80" s="67" t="s">
        <v>20</v>
      </c>
      <c r="L80" s="67" t="s">
        <v>1</v>
      </c>
      <c r="M80" s="67" t="s">
        <v>2</v>
      </c>
      <c r="N80" s="68" t="s">
        <v>25</v>
      </c>
      <c r="O80" s="142"/>
      <c r="P80" s="64"/>
      <c r="Q80" s="64"/>
      <c r="R80" s="64"/>
      <c r="S80" s="64"/>
    </row>
    <row r="81" spans="1:19" s="32" customFormat="1" ht="20.100000000000001" customHeight="1">
      <c r="A81" s="33">
        <v>1</v>
      </c>
      <c r="B81" s="35" t="s">
        <v>211</v>
      </c>
      <c r="C81" s="25">
        <v>49</v>
      </c>
      <c r="D81" s="25"/>
      <c r="E81" s="25">
        <f t="shared" ref="E81:E86" si="8">C81-F81</f>
        <v>37</v>
      </c>
      <c r="F81" s="25">
        <v>12</v>
      </c>
      <c r="G81" s="26"/>
      <c r="H81" s="33">
        <v>7</v>
      </c>
      <c r="I81" s="35" t="s">
        <v>219</v>
      </c>
      <c r="J81" s="25">
        <v>29</v>
      </c>
      <c r="K81" s="25">
        <v>24</v>
      </c>
      <c r="L81" s="25">
        <f>J81-M81</f>
        <v>22</v>
      </c>
      <c r="M81" s="25">
        <v>7</v>
      </c>
      <c r="N81" s="26"/>
      <c r="O81" s="142"/>
      <c r="P81" s="64"/>
      <c r="Q81" s="64"/>
      <c r="R81" s="64"/>
      <c r="S81" s="64"/>
    </row>
    <row r="82" spans="1:19" s="32" customFormat="1" ht="20.100000000000001" customHeight="1">
      <c r="A82" s="33">
        <v>2</v>
      </c>
      <c r="B82" s="35" t="s">
        <v>212</v>
      </c>
      <c r="C82" s="25">
        <v>44</v>
      </c>
      <c r="D82" s="25"/>
      <c r="E82" s="25">
        <f t="shared" si="8"/>
        <v>36</v>
      </c>
      <c r="F82" s="25">
        <v>8</v>
      </c>
      <c r="G82" s="26"/>
      <c r="H82" s="33">
        <v>8</v>
      </c>
      <c r="I82" s="35" t="s">
        <v>220</v>
      </c>
      <c r="J82" s="25">
        <v>64</v>
      </c>
      <c r="K82" s="25">
        <v>8</v>
      </c>
      <c r="L82" s="25">
        <f>J82-M82</f>
        <v>62</v>
      </c>
      <c r="M82" s="25">
        <v>2</v>
      </c>
      <c r="N82" s="26"/>
      <c r="O82" s="142"/>
      <c r="P82" s="64"/>
      <c r="Q82" s="64"/>
      <c r="R82" s="64"/>
      <c r="S82" s="64"/>
    </row>
    <row r="83" spans="1:19" s="32" customFormat="1" ht="20.100000000000001" customHeight="1">
      <c r="A83" s="33">
        <v>3</v>
      </c>
      <c r="B83" s="35" t="s">
        <v>213</v>
      </c>
      <c r="C83" s="25">
        <v>52</v>
      </c>
      <c r="D83" s="25"/>
      <c r="E83" s="25">
        <f t="shared" si="8"/>
        <v>45</v>
      </c>
      <c r="F83" s="25">
        <v>7</v>
      </c>
      <c r="G83" s="26"/>
      <c r="H83" s="34">
        <v>9</v>
      </c>
      <c r="I83" s="35" t="s">
        <v>221</v>
      </c>
      <c r="J83" s="25">
        <v>63</v>
      </c>
      <c r="K83" s="25">
        <v>6</v>
      </c>
      <c r="L83" s="25">
        <f>J83-M83</f>
        <v>58</v>
      </c>
      <c r="M83" s="25">
        <v>5</v>
      </c>
      <c r="N83" s="26"/>
      <c r="O83" s="137"/>
      <c r="P83" s="139"/>
      <c r="Q83" s="137"/>
      <c r="R83" s="137"/>
      <c r="S83" s="137"/>
    </row>
    <row r="84" spans="1:19" s="32" customFormat="1" ht="20.100000000000001" customHeight="1">
      <c r="A84" s="33">
        <v>4</v>
      </c>
      <c r="B84" s="35" t="s">
        <v>214</v>
      </c>
      <c r="C84" s="25">
        <v>53</v>
      </c>
      <c r="D84" s="25"/>
      <c r="E84" s="25">
        <f t="shared" si="8"/>
        <v>40</v>
      </c>
      <c r="F84" s="25">
        <v>13</v>
      </c>
      <c r="G84" s="26"/>
      <c r="H84" s="33">
        <v>10</v>
      </c>
      <c r="I84" s="35" t="s">
        <v>224</v>
      </c>
      <c r="J84" s="25">
        <v>42</v>
      </c>
      <c r="K84" s="25">
        <v>30</v>
      </c>
      <c r="L84" s="25">
        <f>J84-M84</f>
        <v>40</v>
      </c>
      <c r="M84" s="25">
        <v>2</v>
      </c>
      <c r="N84" s="26"/>
    </row>
    <row r="85" spans="1:19" s="32" customFormat="1" ht="20.100000000000001" customHeight="1">
      <c r="A85" s="33">
        <v>5</v>
      </c>
      <c r="B85" s="135" t="s">
        <v>216</v>
      </c>
      <c r="C85" s="25">
        <v>58</v>
      </c>
      <c r="D85" s="25"/>
      <c r="E85" s="25">
        <f t="shared" si="8"/>
        <v>55</v>
      </c>
      <c r="F85" s="25">
        <v>3</v>
      </c>
      <c r="G85" s="26"/>
      <c r="H85" s="33"/>
      <c r="I85" s="31"/>
      <c r="J85" s="25"/>
      <c r="K85" s="25"/>
      <c r="L85" s="25"/>
      <c r="M85" s="25"/>
      <c r="N85" s="26"/>
    </row>
    <row r="86" spans="1:19" s="32" customFormat="1" ht="21.95" customHeight="1" thickBot="1">
      <c r="A86" s="61">
        <v>6</v>
      </c>
      <c r="B86" s="152" t="s">
        <v>217</v>
      </c>
      <c r="C86" s="62">
        <v>55</v>
      </c>
      <c r="D86" s="62"/>
      <c r="E86" s="62">
        <f t="shared" si="8"/>
        <v>41</v>
      </c>
      <c r="F86" s="62">
        <v>14</v>
      </c>
      <c r="G86" s="63"/>
      <c r="H86" s="209" t="s">
        <v>18</v>
      </c>
      <c r="I86" s="196"/>
      <c r="J86" s="28">
        <f>SUM(C81:C86,J81:J85)</f>
        <v>509</v>
      </c>
      <c r="K86" s="28">
        <f>SUM(D81:D86,K81:K85)</f>
        <v>68</v>
      </c>
      <c r="L86" s="28">
        <f>SUM(E81:E86,L81:L85)</f>
        <v>436</v>
      </c>
      <c r="M86" s="28">
        <f>SUM(F81:F86,M81:M85)</f>
        <v>73</v>
      </c>
      <c r="N86" s="27">
        <f>SUM(G81:G86,N81:N85)</f>
        <v>0</v>
      </c>
    </row>
    <row r="87" spans="1:19" ht="15" customHeight="1"/>
    <row r="88" spans="1:19" ht="20.100000000000001" customHeight="1">
      <c r="A88" s="72" t="s">
        <v>345</v>
      </c>
      <c r="B88" s="17"/>
      <c r="C88" s="36"/>
      <c r="D88" s="16">
        <f>SUM(D89:D93)</f>
        <v>5301</v>
      </c>
      <c r="E88" s="14"/>
      <c r="F88" s="74"/>
      <c r="G88" s="16" t="s">
        <v>21</v>
      </c>
      <c r="H88" s="16">
        <f>SUM(H89:H93)</f>
        <v>408</v>
      </c>
      <c r="I88" s="29" t="s">
        <v>3</v>
      </c>
      <c r="O88" s="58" t="s">
        <v>22</v>
      </c>
      <c r="P88" s="59">
        <f>SUM(H12,H38,H50)</f>
        <v>43</v>
      </c>
      <c r="Q88" s="18"/>
      <c r="R88" s="98"/>
    </row>
    <row r="89" spans="1:19" ht="20.100000000000001" customHeight="1">
      <c r="A89" s="126" t="s">
        <v>267</v>
      </c>
      <c r="D89" s="74">
        <f>SUM(J40,J51,J74)</f>
        <v>4065</v>
      </c>
      <c r="E89" s="14"/>
      <c r="F89" s="74"/>
      <c r="G89" s="74" t="s">
        <v>21</v>
      </c>
      <c r="H89" s="74">
        <f>SUM(K40,K51,K74)</f>
        <v>289</v>
      </c>
      <c r="I89" s="17" t="s">
        <v>3</v>
      </c>
      <c r="O89" s="16" t="s">
        <v>17</v>
      </c>
      <c r="P89" s="56">
        <f>SUM(H21,H26,H72,H77,H84)</f>
        <v>62</v>
      </c>
      <c r="R89" s="98"/>
    </row>
    <row r="90" spans="1:19" ht="20.100000000000001" customHeight="1">
      <c r="A90" s="126" t="s">
        <v>349</v>
      </c>
      <c r="D90" s="74">
        <f>J78</f>
        <v>86</v>
      </c>
      <c r="E90" s="14"/>
      <c r="F90" s="74"/>
      <c r="G90" s="74" t="s">
        <v>21</v>
      </c>
      <c r="H90" s="74">
        <f>K78</f>
        <v>11</v>
      </c>
      <c r="I90" s="17" t="s">
        <v>3</v>
      </c>
      <c r="O90" s="30" t="s">
        <v>23</v>
      </c>
      <c r="P90" s="57">
        <f>SUM(P88:P89)</f>
        <v>105</v>
      </c>
      <c r="R90" s="98"/>
    </row>
    <row r="91" spans="1:19" ht="20.100000000000001" customHeight="1">
      <c r="A91" s="126" t="s">
        <v>378</v>
      </c>
      <c r="D91" s="74">
        <f>J86</f>
        <v>509</v>
      </c>
      <c r="E91" s="14"/>
      <c r="F91" s="74"/>
      <c r="G91" s="74" t="s">
        <v>21</v>
      </c>
      <c r="H91" s="74">
        <f>K86</f>
        <v>68</v>
      </c>
      <c r="I91" s="17" t="s">
        <v>3</v>
      </c>
      <c r="O91" s="30" t="s">
        <v>367</v>
      </c>
      <c r="P91" s="99">
        <f>T.10_HK1!D88</f>
        <v>5305</v>
      </c>
      <c r="R91" s="98"/>
    </row>
    <row r="92" spans="1:19" ht="20.100000000000001" customHeight="1">
      <c r="A92" s="126" t="s">
        <v>270</v>
      </c>
      <c r="D92" s="74">
        <f>SUM(J14,J23)</f>
        <v>490</v>
      </c>
      <c r="E92" s="14"/>
      <c r="F92" s="74"/>
      <c r="G92" s="74" t="s">
        <v>21</v>
      </c>
      <c r="H92" s="74">
        <f>SUM(K14,K23)</f>
        <v>35</v>
      </c>
      <c r="I92" s="17" t="s">
        <v>3</v>
      </c>
      <c r="O92" s="30" t="s">
        <v>371</v>
      </c>
      <c r="P92" s="29">
        <f>D88</f>
        <v>5301</v>
      </c>
      <c r="Q92" s="20"/>
      <c r="R92" s="98"/>
    </row>
    <row r="93" spans="1:19" ht="20.100000000000001" customHeight="1">
      <c r="A93" s="126" t="s">
        <v>324</v>
      </c>
      <c r="D93" s="74">
        <f>J28</f>
        <v>151</v>
      </c>
      <c r="E93" s="14"/>
      <c r="F93" s="74"/>
      <c r="G93" s="74" t="s">
        <v>21</v>
      </c>
      <c r="H93" s="74">
        <f>K28</f>
        <v>5</v>
      </c>
      <c r="I93" s="17" t="s">
        <v>3</v>
      </c>
      <c r="O93" s="30" t="s">
        <v>370</v>
      </c>
      <c r="P93" s="12">
        <f>P91-P92</f>
        <v>4</v>
      </c>
      <c r="Q93" s="20"/>
      <c r="R93" s="98"/>
    </row>
    <row r="94" spans="1:19" s="38" customFormat="1" ht="20.100000000000001" customHeight="1">
      <c r="A94" s="41" t="s">
        <v>151</v>
      </c>
      <c r="B94" s="50"/>
      <c r="C94" s="49"/>
      <c r="D94" s="75">
        <f>SUM(D95:D99)</f>
        <v>3263</v>
      </c>
      <c r="E94" s="76"/>
      <c r="F94" s="41"/>
      <c r="G94" s="75" t="s">
        <v>341</v>
      </c>
      <c r="J94" s="108"/>
      <c r="Q94" s="60"/>
      <c r="R94" s="113"/>
    </row>
    <row r="95" spans="1:19" s="38" customFormat="1" ht="20.100000000000001" customHeight="1">
      <c r="A95" s="126" t="s">
        <v>267</v>
      </c>
      <c r="B95" s="50"/>
      <c r="C95" s="49"/>
      <c r="D95" s="14">
        <f>J74</f>
        <v>2246</v>
      </c>
      <c r="E95" s="76"/>
      <c r="F95" s="41"/>
      <c r="G95" s="14" t="s">
        <v>315</v>
      </c>
      <c r="J95" s="108"/>
      <c r="Q95" s="60"/>
      <c r="R95" s="113"/>
    </row>
    <row r="96" spans="1:19" s="38" customFormat="1" ht="20.100000000000001" customHeight="1">
      <c r="A96" s="126" t="s">
        <v>326</v>
      </c>
      <c r="B96" s="50"/>
      <c r="C96" s="49"/>
      <c r="D96" s="14">
        <f>J78</f>
        <v>86</v>
      </c>
      <c r="E96" s="76"/>
      <c r="F96" s="41"/>
      <c r="G96" s="14" t="s">
        <v>327</v>
      </c>
      <c r="J96" s="108"/>
      <c r="Q96" s="60"/>
      <c r="R96" s="113"/>
    </row>
    <row r="97" spans="1:18" s="38" customFormat="1" ht="20.100000000000001" customHeight="1">
      <c r="A97" s="126" t="s">
        <v>378</v>
      </c>
      <c r="B97" s="50"/>
      <c r="C97" s="49"/>
      <c r="D97" s="14">
        <f>J86</f>
        <v>509</v>
      </c>
      <c r="E97" s="76"/>
      <c r="F97" s="41"/>
      <c r="G97" s="14" t="s">
        <v>272</v>
      </c>
      <c r="J97" s="108"/>
      <c r="Q97" s="60"/>
      <c r="R97" s="113"/>
    </row>
    <row r="98" spans="1:18" s="38" customFormat="1" ht="20.100000000000001" customHeight="1">
      <c r="A98" s="126" t="s">
        <v>270</v>
      </c>
      <c r="B98" s="79"/>
      <c r="C98" s="49"/>
      <c r="D98" s="14">
        <f>J23</f>
        <v>271</v>
      </c>
      <c r="E98" s="76"/>
      <c r="F98" s="41"/>
      <c r="G98" s="14" t="s">
        <v>335</v>
      </c>
      <c r="Q98" s="60"/>
      <c r="R98" s="113"/>
    </row>
    <row r="99" spans="1:18" s="38" customFormat="1" ht="20.100000000000001" customHeight="1">
      <c r="A99" s="126" t="s">
        <v>324</v>
      </c>
      <c r="B99" s="50"/>
      <c r="C99" s="49"/>
      <c r="D99" s="14">
        <f>J28</f>
        <v>151</v>
      </c>
      <c r="E99" s="76"/>
      <c r="F99" s="41"/>
      <c r="G99" s="14" t="s">
        <v>330</v>
      </c>
      <c r="J99" s="108"/>
      <c r="Q99" s="60"/>
      <c r="R99" s="113"/>
    </row>
    <row r="100" spans="1:18" s="38" customFormat="1" ht="20.100000000000001" customHeight="1">
      <c r="A100" s="41" t="s">
        <v>133</v>
      </c>
      <c r="B100" s="79"/>
      <c r="C100" s="49"/>
      <c r="D100" s="14"/>
      <c r="E100" s="76"/>
      <c r="F100" s="41"/>
      <c r="G100" s="14"/>
      <c r="Q100" s="60"/>
      <c r="R100" s="113"/>
    </row>
    <row r="101" spans="1:18" ht="20.100000000000001" customHeight="1">
      <c r="A101" s="73" t="s">
        <v>274</v>
      </c>
      <c r="D101" s="77">
        <f>D88-D102</f>
        <v>1713</v>
      </c>
      <c r="G101" s="14"/>
      <c r="I101" s="17"/>
      <c r="L101" s="23"/>
      <c r="O101" s="29"/>
      <c r="P101" s="47"/>
      <c r="Q101" s="21"/>
      <c r="R101" s="98"/>
    </row>
    <row r="102" spans="1:18" s="38" customFormat="1" ht="20.100000000000001" customHeight="1">
      <c r="A102" s="73" t="s">
        <v>273</v>
      </c>
      <c r="D102" s="76">
        <f>SUM(M14,M23,M28,M40,M51,M74,M78,M86)</f>
        <v>3588</v>
      </c>
      <c r="F102" s="32"/>
      <c r="G102" s="14"/>
      <c r="O102" s="52"/>
      <c r="P102" s="12"/>
      <c r="Q102" s="60"/>
      <c r="R102" s="113"/>
    </row>
    <row r="103" spans="1:18" ht="20.100000000000001" customHeight="1">
      <c r="A103" s="41" t="s">
        <v>350</v>
      </c>
      <c r="C103" s="32"/>
      <c r="D103" s="32"/>
      <c r="E103" s="32"/>
      <c r="F103" s="32"/>
      <c r="G103" s="32"/>
      <c r="H103" s="32"/>
      <c r="Q103" s="21"/>
      <c r="R103" s="98"/>
    </row>
    <row r="104" spans="1:18" ht="20.100000000000001" customHeight="1">
      <c r="A104" s="41" t="s">
        <v>336</v>
      </c>
      <c r="C104" s="32"/>
      <c r="D104" s="32"/>
      <c r="E104" s="32"/>
      <c r="F104" s="32"/>
      <c r="G104" s="32"/>
      <c r="H104" s="32"/>
      <c r="Q104" s="21"/>
      <c r="R104" s="98"/>
    </row>
    <row r="105" spans="1:18" ht="20.100000000000001" customHeight="1">
      <c r="A105" s="41" t="s">
        <v>337</v>
      </c>
      <c r="C105" s="32"/>
      <c r="D105" s="32"/>
      <c r="E105" s="32"/>
      <c r="F105" s="32"/>
      <c r="G105" s="32"/>
      <c r="H105" s="32"/>
      <c r="Q105" s="21"/>
      <c r="R105" s="98"/>
    </row>
    <row r="106" spans="1:18" ht="20.100000000000001" customHeight="1">
      <c r="A106" s="73" t="s">
        <v>338</v>
      </c>
      <c r="C106" s="32"/>
      <c r="D106" s="32"/>
      <c r="E106" s="32"/>
      <c r="F106" s="32"/>
      <c r="G106" s="58">
        <f>SUM(N14,N23,N28,N40,N51,N74,N78,N86)</f>
        <v>62</v>
      </c>
      <c r="I106" s="117"/>
      <c r="K106" s="118"/>
      <c r="O106" s="118"/>
      <c r="Q106" s="21"/>
      <c r="R106" s="98"/>
    </row>
    <row r="107" spans="1:18" ht="20.100000000000001" customHeight="1">
      <c r="A107" s="75" t="s">
        <v>33</v>
      </c>
      <c r="B107" s="24"/>
      <c r="C107" s="46"/>
      <c r="D107" s="55" t="s">
        <v>154</v>
      </c>
      <c r="E107" s="92" t="s">
        <v>49</v>
      </c>
      <c r="F107" s="92" t="s">
        <v>25</v>
      </c>
      <c r="G107" s="105" t="s">
        <v>58</v>
      </c>
      <c r="H107" s="106" t="s">
        <v>59</v>
      </c>
      <c r="I107" s="105" t="s">
        <v>60</v>
      </c>
      <c r="J107" s="106" t="s">
        <v>61</v>
      </c>
      <c r="K107" s="119"/>
      <c r="L107" s="114"/>
      <c r="N107" s="116"/>
      <c r="O107" s="119"/>
      <c r="P107" s="39"/>
      <c r="Q107" s="21"/>
      <c r="R107" s="98"/>
    </row>
    <row r="108" spans="1:18" ht="20.100000000000001" customHeight="1">
      <c r="A108" s="126" t="s">
        <v>275</v>
      </c>
      <c r="C108" s="46"/>
      <c r="D108" s="14">
        <f>SUM(E108:F108)</f>
        <v>219</v>
      </c>
      <c r="E108" s="14">
        <v>212</v>
      </c>
      <c r="F108" s="74">
        <f>N14</f>
        <v>7</v>
      </c>
      <c r="G108" s="14">
        <f>D108-J14</f>
        <v>0</v>
      </c>
      <c r="H108" s="14">
        <v>0</v>
      </c>
      <c r="I108" s="81">
        <f>G108*100/D108</f>
        <v>0</v>
      </c>
      <c r="J108" s="81">
        <f>H108*100/T.10_HK1!J14</f>
        <v>0</v>
      </c>
      <c r="L108" s="15"/>
      <c r="M108" s="15"/>
      <c r="N108" s="15"/>
      <c r="P108" s="39"/>
      <c r="Q108" s="21"/>
      <c r="R108" s="98"/>
    </row>
    <row r="109" spans="1:18" ht="20.100000000000001" customHeight="1">
      <c r="A109" s="126" t="s">
        <v>277</v>
      </c>
      <c r="B109" s="126"/>
      <c r="C109" s="46"/>
      <c r="D109" s="14">
        <f>SUM(E109:F109)</f>
        <v>271</v>
      </c>
      <c r="E109" s="14">
        <v>271</v>
      </c>
      <c r="F109" s="74">
        <v>0</v>
      </c>
      <c r="G109" s="14">
        <f>D109-J23</f>
        <v>0</v>
      </c>
      <c r="H109" s="14">
        <v>0</v>
      </c>
      <c r="I109" s="81">
        <f t="shared" ref="I109:I115" si="9">G109*100/D109</f>
        <v>0</v>
      </c>
      <c r="J109" s="81">
        <f>H109*100/T.10_HK1!J23</f>
        <v>0</v>
      </c>
      <c r="L109" s="15"/>
      <c r="O109" s="104"/>
      <c r="P109" s="39"/>
      <c r="Q109" s="21"/>
      <c r="R109" s="98"/>
    </row>
    <row r="110" spans="1:18" ht="20.100000000000001" customHeight="1">
      <c r="A110" s="126" t="s">
        <v>328</v>
      </c>
      <c r="B110" s="126"/>
      <c r="C110" s="46"/>
      <c r="D110" s="14">
        <f t="shared" ref="D110:D115" si="10">SUM(E110:F110)</f>
        <v>152</v>
      </c>
      <c r="E110" s="14">
        <v>152</v>
      </c>
      <c r="F110" s="74">
        <v>0</v>
      </c>
      <c r="G110" s="14">
        <f>D110-J28</f>
        <v>1</v>
      </c>
      <c r="H110" s="14">
        <v>1</v>
      </c>
      <c r="I110" s="81">
        <f t="shared" si="9"/>
        <v>0.65789473684210531</v>
      </c>
      <c r="J110" s="81">
        <f>H110*100/T.10_HK1!J28</f>
        <v>0.65789473684210531</v>
      </c>
      <c r="L110" s="15"/>
      <c r="O110" s="104"/>
      <c r="P110" s="39"/>
      <c r="Q110" s="21"/>
      <c r="R110" s="98"/>
    </row>
    <row r="111" spans="1:18" ht="20.100000000000001" customHeight="1">
      <c r="A111" s="126" t="s">
        <v>331</v>
      </c>
      <c r="C111" s="46"/>
      <c r="D111" s="14">
        <f>SUM(E111:F111)</f>
        <v>954</v>
      </c>
      <c r="E111" s="14">
        <v>934</v>
      </c>
      <c r="F111" s="74">
        <f>N40</f>
        <v>20</v>
      </c>
      <c r="G111" s="14">
        <f>D111-J40</f>
        <v>4</v>
      </c>
      <c r="H111" s="14">
        <v>0</v>
      </c>
      <c r="I111" s="81">
        <f>G111*100/D111</f>
        <v>0.41928721174004191</v>
      </c>
      <c r="J111" s="81">
        <f>H111*100/T.10_HK1!J40</f>
        <v>0</v>
      </c>
      <c r="L111" s="15"/>
      <c r="M111" s="15"/>
      <c r="N111" s="15"/>
      <c r="P111" s="39"/>
      <c r="Q111" s="21"/>
      <c r="R111" s="98"/>
    </row>
    <row r="112" spans="1:18" ht="20.100000000000001" customHeight="1">
      <c r="A112" s="126" t="s">
        <v>332</v>
      </c>
      <c r="C112" s="46"/>
      <c r="D112" s="14">
        <f t="shared" si="10"/>
        <v>871</v>
      </c>
      <c r="E112" s="14">
        <v>836</v>
      </c>
      <c r="F112" s="74">
        <f>N51</f>
        <v>35</v>
      </c>
      <c r="G112" s="14">
        <f>D112-J51</f>
        <v>2</v>
      </c>
      <c r="H112" s="14">
        <v>0</v>
      </c>
      <c r="I112" s="81">
        <f t="shared" si="9"/>
        <v>0.22962112514351321</v>
      </c>
      <c r="J112" s="81">
        <f>H112*100/T.10_HK1!J51</f>
        <v>0</v>
      </c>
      <c r="L112" s="15"/>
      <c r="O112" s="104"/>
      <c r="P112" s="39"/>
      <c r="Q112" s="21"/>
      <c r="R112" s="98"/>
    </row>
    <row r="113" spans="1:18" ht="20.100000000000001" customHeight="1">
      <c r="A113" s="126" t="s">
        <v>333</v>
      </c>
      <c r="B113" s="126"/>
      <c r="C113" s="46"/>
      <c r="D113" s="14">
        <f>SUM(E113:F113)</f>
        <v>2249</v>
      </c>
      <c r="E113" s="14">
        <v>2249</v>
      </c>
      <c r="F113" s="74">
        <v>0</v>
      </c>
      <c r="G113" s="14">
        <f>D113-J74</f>
        <v>3</v>
      </c>
      <c r="H113" s="14">
        <v>3</v>
      </c>
      <c r="I113" s="81">
        <f t="shared" si="9"/>
        <v>0.13339261894175189</v>
      </c>
      <c r="J113" s="81">
        <f>H113*100/T.10_HK1!J74</f>
        <v>0.13339261894175189</v>
      </c>
      <c r="L113" s="15"/>
      <c r="O113" s="104"/>
      <c r="P113" s="39"/>
      <c r="Q113" s="21"/>
      <c r="R113" s="98"/>
    </row>
    <row r="114" spans="1:18" ht="20.100000000000001" customHeight="1">
      <c r="A114" s="126" t="s">
        <v>329</v>
      </c>
      <c r="B114" s="126"/>
      <c r="C114" s="46"/>
      <c r="D114" s="14">
        <f t="shared" si="10"/>
        <v>86</v>
      </c>
      <c r="E114" s="14">
        <v>86</v>
      </c>
      <c r="F114" s="74">
        <v>0</v>
      </c>
      <c r="G114" s="14">
        <f>D114-J78</f>
        <v>0</v>
      </c>
      <c r="H114" s="14">
        <v>0</v>
      </c>
      <c r="I114" s="81">
        <f t="shared" si="9"/>
        <v>0</v>
      </c>
      <c r="J114" s="81">
        <f>H114*100/T.10_HK1!J78</f>
        <v>0</v>
      </c>
      <c r="L114" s="15"/>
      <c r="O114" s="104"/>
      <c r="P114" s="39"/>
      <c r="Q114" s="21"/>
      <c r="R114" s="98"/>
    </row>
    <row r="115" spans="1:18" ht="20.100000000000001" customHeight="1">
      <c r="A115" s="126" t="s">
        <v>379</v>
      </c>
      <c r="B115" s="126"/>
      <c r="C115" s="46"/>
      <c r="D115" s="14">
        <f t="shared" si="10"/>
        <v>509</v>
      </c>
      <c r="E115" s="14">
        <v>509</v>
      </c>
      <c r="F115" s="74">
        <v>0</v>
      </c>
      <c r="G115" s="14">
        <f>D115-J86</f>
        <v>0</v>
      </c>
      <c r="H115" s="14">
        <v>0</v>
      </c>
      <c r="I115" s="81">
        <f t="shared" si="9"/>
        <v>0</v>
      </c>
      <c r="J115" s="81">
        <f>H115*100/T.10_HK1!J86</f>
        <v>0</v>
      </c>
      <c r="L115" s="15"/>
      <c r="O115" s="104"/>
      <c r="P115" s="39"/>
      <c r="Q115" s="21"/>
      <c r="R115" s="98"/>
    </row>
    <row r="116" spans="1:18" ht="20.100000000000001" customHeight="1">
      <c r="B116" s="211" t="s">
        <v>35</v>
      </c>
      <c r="C116" s="211"/>
      <c r="D116" s="75">
        <f>SUM(D108:D115)</f>
        <v>5311</v>
      </c>
      <c r="E116" s="75">
        <f>SUM(E108:E115)</f>
        <v>5249</v>
      </c>
      <c r="F116" s="16">
        <f>SUM(F108:F115)</f>
        <v>62</v>
      </c>
      <c r="G116" s="75">
        <f>SUM(G108:G115)</f>
        <v>10</v>
      </c>
      <c r="H116" s="75">
        <f>SUM(H108:H115)</f>
        <v>4</v>
      </c>
      <c r="I116" s="107">
        <f>G116*100/D116</f>
        <v>0.18828845791752966</v>
      </c>
      <c r="J116" s="107">
        <f>H116*100/D116</f>
        <v>7.5315383167011862E-2</v>
      </c>
      <c r="K116" s="69"/>
      <c r="L116" s="115"/>
      <c r="O116" s="118"/>
      <c r="P116" s="39"/>
      <c r="Q116" s="21"/>
      <c r="R116" s="98"/>
    </row>
    <row r="117" spans="1:18" s="38" customFormat="1" ht="24.95" customHeight="1" thickBot="1">
      <c r="A117" s="151" t="s">
        <v>134</v>
      </c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R117" s="113"/>
    </row>
    <row r="118" spans="1:18" s="38" customFormat="1" ht="24.95" customHeight="1">
      <c r="A118" s="197" t="s">
        <v>46</v>
      </c>
      <c r="B118" s="198"/>
      <c r="C118" s="198"/>
      <c r="D118" s="82" t="s">
        <v>29</v>
      </c>
      <c r="E118" s="83"/>
      <c r="F118" s="83"/>
      <c r="G118" s="82" t="s">
        <v>28</v>
      </c>
      <c r="H118" s="82" t="s">
        <v>29</v>
      </c>
      <c r="I118" s="82" t="s">
        <v>122</v>
      </c>
      <c r="J118" s="84" t="s">
        <v>30</v>
      </c>
      <c r="K118" s="199" t="s">
        <v>31</v>
      </c>
      <c r="L118" s="198"/>
      <c r="M118" s="198"/>
      <c r="N118" s="200"/>
    </row>
    <row r="119" spans="1:18" s="38" customFormat="1" ht="20.100000000000001" customHeight="1">
      <c r="A119" s="160" t="s">
        <v>291</v>
      </c>
      <c r="B119" s="161"/>
      <c r="C119" s="162"/>
      <c r="D119" s="93">
        <v>6</v>
      </c>
      <c r="E119" s="88"/>
      <c r="F119" s="88"/>
      <c r="G119" s="93">
        <f>SUM(C10:C11,C17:C18,C26,C81:C82)</f>
        <v>251</v>
      </c>
      <c r="H119" s="93">
        <v>18</v>
      </c>
      <c r="I119" s="93">
        <f>SUM(C31:C35,C43:C46,C54:C62)</f>
        <v>987</v>
      </c>
      <c r="J119" s="94">
        <f t="shared" ref="J119:J128" si="11">SUM(G119,I119)</f>
        <v>1238</v>
      </c>
      <c r="K119" s="167"/>
      <c r="L119" s="168"/>
      <c r="M119" s="168"/>
      <c r="N119" s="169"/>
    </row>
    <row r="120" spans="1:18" s="38" customFormat="1" ht="20.100000000000001" customHeight="1">
      <c r="A120" s="160" t="s">
        <v>140</v>
      </c>
      <c r="B120" s="161"/>
      <c r="C120" s="162"/>
      <c r="D120" s="93">
        <v>4</v>
      </c>
      <c r="E120" s="88"/>
      <c r="F120" s="88"/>
      <c r="G120" s="93">
        <f>SUM(C12,C19:C20,C27,C83)</f>
        <v>137</v>
      </c>
      <c r="H120" s="93">
        <v>5</v>
      </c>
      <c r="I120" s="87">
        <f>SUM(C36,C47,C63:C65)</f>
        <v>282</v>
      </c>
      <c r="J120" s="94">
        <f t="shared" si="11"/>
        <v>419</v>
      </c>
      <c r="K120" s="188"/>
      <c r="L120" s="188"/>
      <c r="M120" s="188"/>
      <c r="N120" s="189"/>
    </row>
    <row r="121" spans="1:18" s="38" customFormat="1" ht="20.100000000000001" customHeight="1">
      <c r="A121" s="160" t="s">
        <v>141</v>
      </c>
      <c r="B121" s="161"/>
      <c r="C121" s="161"/>
      <c r="D121" s="87">
        <v>3</v>
      </c>
      <c r="E121" s="89"/>
      <c r="F121" s="89"/>
      <c r="G121" s="87">
        <f>SUM(C13,C21:C22,C84)</f>
        <v>136</v>
      </c>
      <c r="H121" s="87">
        <v>16</v>
      </c>
      <c r="I121" s="133">
        <f>SUM(C37:C40,C48:C50,C66:C74)</f>
        <v>945</v>
      </c>
      <c r="J121" s="94">
        <f t="shared" si="11"/>
        <v>1081</v>
      </c>
      <c r="K121" s="167"/>
      <c r="L121" s="168"/>
      <c r="M121" s="168"/>
      <c r="N121" s="169"/>
    </row>
    <row r="122" spans="1:18" s="38" customFormat="1" ht="20.100000000000001" customHeight="1">
      <c r="A122" s="160" t="s">
        <v>142</v>
      </c>
      <c r="B122" s="161"/>
      <c r="C122" s="162"/>
      <c r="D122" s="95">
        <v>6</v>
      </c>
      <c r="E122" s="90"/>
      <c r="F122" s="90"/>
      <c r="G122" s="95">
        <f>SUM(C14,J10,J17:J18,C28,C85:C86)</f>
        <v>297</v>
      </c>
      <c r="H122" s="95">
        <v>18</v>
      </c>
      <c r="I122" s="87">
        <f>SUM(J31:J33,C51,J43:J46,J54:J62,C77)</f>
        <v>1015</v>
      </c>
      <c r="J122" s="94">
        <f t="shared" si="11"/>
        <v>1312</v>
      </c>
      <c r="K122" s="177"/>
      <c r="L122" s="178"/>
      <c r="M122" s="178"/>
      <c r="N122" s="179"/>
    </row>
    <row r="123" spans="1:18" s="38" customFormat="1" ht="20.100000000000001" customHeight="1">
      <c r="A123" s="160" t="s">
        <v>57</v>
      </c>
      <c r="B123" s="161"/>
      <c r="C123" s="161"/>
      <c r="D123" s="87">
        <v>3</v>
      </c>
      <c r="E123" s="89"/>
      <c r="F123" s="89"/>
      <c r="G123" s="87">
        <f>SUM(J11,J19:J20,J81)</f>
        <v>67</v>
      </c>
      <c r="H123" s="87">
        <v>5</v>
      </c>
      <c r="I123" s="87">
        <f>SUM(J34,J47,J63:J65)</f>
        <v>269</v>
      </c>
      <c r="J123" s="94">
        <f t="shared" si="11"/>
        <v>336</v>
      </c>
      <c r="K123" s="182"/>
      <c r="L123" s="182"/>
      <c r="M123" s="182"/>
      <c r="N123" s="183"/>
    </row>
    <row r="124" spans="1:18" s="38" customFormat="1" ht="20.100000000000001" customHeight="1">
      <c r="A124" s="215" t="s">
        <v>292</v>
      </c>
      <c r="B124" s="216"/>
      <c r="C124" s="217"/>
      <c r="D124" s="93">
        <v>5</v>
      </c>
      <c r="E124" s="88"/>
      <c r="F124" s="88"/>
      <c r="G124" s="97">
        <f>SUM(J12,J21:J22,J26,J82:J83)</f>
        <v>220</v>
      </c>
      <c r="H124" s="93">
        <v>14</v>
      </c>
      <c r="I124" s="93">
        <f>SUM(J35:J38,J48:J50,J66:J72)</f>
        <v>633</v>
      </c>
      <c r="J124" s="94">
        <f t="shared" si="11"/>
        <v>853</v>
      </c>
      <c r="K124" s="167"/>
      <c r="L124" s="168"/>
      <c r="M124" s="168"/>
      <c r="N124" s="169"/>
    </row>
    <row r="125" spans="1:18" s="38" customFormat="1" ht="20.100000000000001" customHeight="1">
      <c r="A125" s="215" t="s">
        <v>155</v>
      </c>
      <c r="B125" s="216"/>
      <c r="C125" s="217"/>
      <c r="D125" s="87">
        <v>1</v>
      </c>
      <c r="E125" s="89"/>
      <c r="F125" s="89"/>
      <c r="G125" s="87">
        <f>J84</f>
        <v>42</v>
      </c>
      <c r="H125" s="87">
        <v>1</v>
      </c>
      <c r="I125" s="87">
        <f>J77</f>
        <v>20</v>
      </c>
      <c r="J125" s="91">
        <f t="shared" si="11"/>
        <v>62</v>
      </c>
      <c r="K125" s="212"/>
      <c r="L125" s="213"/>
      <c r="M125" s="213"/>
      <c r="N125" s="214"/>
    </row>
    <row r="126" spans="1:18" s="38" customFormat="1" ht="20.100000000000001" hidden="1" customHeight="1">
      <c r="A126" s="215" t="s">
        <v>293</v>
      </c>
      <c r="B126" s="216"/>
      <c r="C126" s="217"/>
      <c r="D126" s="87">
        <v>0</v>
      </c>
      <c r="E126" s="89"/>
      <c r="F126" s="89"/>
      <c r="G126" s="87">
        <v>0</v>
      </c>
      <c r="H126" s="87">
        <v>0</v>
      </c>
      <c r="I126" s="87">
        <v>0</v>
      </c>
      <c r="J126" s="132">
        <f t="shared" si="11"/>
        <v>0</v>
      </c>
      <c r="K126" s="212"/>
      <c r="L126" s="213"/>
      <c r="M126" s="213"/>
      <c r="N126" s="214"/>
    </row>
    <row r="127" spans="1:18" s="38" customFormat="1" ht="30" hidden="1" customHeight="1">
      <c r="A127" s="215" t="s">
        <v>278</v>
      </c>
      <c r="B127" s="216"/>
      <c r="C127" s="217"/>
      <c r="D127" s="124">
        <v>0</v>
      </c>
      <c r="E127" s="125"/>
      <c r="F127" s="125"/>
      <c r="G127" s="124">
        <v>0</v>
      </c>
      <c r="H127" s="124">
        <v>0</v>
      </c>
      <c r="I127" s="124">
        <v>0</v>
      </c>
      <c r="J127" s="96">
        <f t="shared" si="11"/>
        <v>0</v>
      </c>
      <c r="K127" s="170"/>
      <c r="L127" s="171"/>
      <c r="M127" s="171"/>
      <c r="N127" s="172"/>
    </row>
    <row r="128" spans="1:18" s="38" customFormat="1" ht="24.95" customHeight="1" thickBot="1">
      <c r="A128" s="173" t="s">
        <v>32</v>
      </c>
      <c r="B128" s="174"/>
      <c r="C128" s="174"/>
      <c r="D128" s="53">
        <f>SUM(D119:D127)</f>
        <v>28</v>
      </c>
      <c r="E128" s="71"/>
      <c r="F128" s="71"/>
      <c r="G128" s="53">
        <f>SUM(G119:G125)</f>
        <v>1150</v>
      </c>
      <c r="H128" s="53">
        <f>SUM(H119:H127)</f>
        <v>77</v>
      </c>
      <c r="I128" s="53">
        <f>SUM(I119:I127)</f>
        <v>4151</v>
      </c>
      <c r="J128" s="70">
        <f t="shared" si="11"/>
        <v>5301</v>
      </c>
      <c r="K128" s="175">
        <f>SUM(D128,H128)</f>
        <v>105</v>
      </c>
      <c r="L128" s="174"/>
      <c r="M128" s="174"/>
      <c r="N128" s="176"/>
    </row>
    <row r="129" spans="1:18" ht="15" customHeight="1">
      <c r="A129" s="47"/>
      <c r="B129" s="17"/>
      <c r="C129" s="29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R129" s="98"/>
    </row>
    <row r="130" spans="1:18" ht="18" customHeight="1">
      <c r="C130" s="44"/>
      <c r="G130" s="157" t="s">
        <v>353</v>
      </c>
      <c r="H130" s="157"/>
      <c r="I130" s="157"/>
      <c r="J130" s="157"/>
      <c r="K130" s="157"/>
      <c r="L130" s="157"/>
      <c r="M130" s="157"/>
      <c r="N130" s="157"/>
      <c r="O130" s="30"/>
      <c r="P130" s="22"/>
      <c r="Q130" s="19"/>
      <c r="R130" s="98"/>
    </row>
    <row r="131" spans="1:18" ht="20.100000000000001" customHeight="1">
      <c r="G131" s="219" t="s">
        <v>375</v>
      </c>
      <c r="H131" s="205"/>
      <c r="I131" s="205"/>
      <c r="J131" s="205"/>
      <c r="K131" s="205"/>
      <c r="L131" s="205"/>
      <c r="M131" s="205"/>
      <c r="N131" s="205"/>
      <c r="R131" s="98"/>
    </row>
    <row r="132" spans="1:18" ht="20.100000000000001" customHeight="1">
      <c r="A132" s="159" t="s">
        <v>265</v>
      </c>
      <c r="B132" s="159"/>
      <c r="C132" s="159"/>
      <c r="D132" s="159"/>
      <c r="G132" s="219" t="s">
        <v>361</v>
      </c>
      <c r="H132" s="219"/>
      <c r="I132" s="219"/>
      <c r="J132" s="219"/>
      <c r="K132" s="219"/>
      <c r="L132" s="219"/>
      <c r="M132" s="219"/>
      <c r="N132" s="219"/>
      <c r="R132" s="98"/>
    </row>
    <row r="133" spans="1:18" ht="20.100000000000001" customHeight="1">
      <c r="R133" s="98"/>
    </row>
    <row r="134" spans="1:18" ht="20.100000000000001" customHeight="1">
      <c r="R134" s="98"/>
    </row>
    <row r="135" spans="1:18" ht="20.100000000000001" customHeight="1">
      <c r="B135" s="116"/>
      <c r="R135" s="98"/>
    </row>
    <row r="136" spans="1:18" ht="20.100000000000001" customHeight="1">
      <c r="R136" s="98"/>
    </row>
    <row r="137" spans="1:18" ht="20.100000000000001" customHeight="1">
      <c r="A137" s="205" t="s">
        <v>126</v>
      </c>
      <c r="B137" s="205"/>
      <c r="C137" s="205"/>
      <c r="D137" s="205"/>
      <c r="G137" s="219" t="s">
        <v>362</v>
      </c>
      <c r="H137" s="219"/>
      <c r="I137" s="219"/>
      <c r="J137" s="219"/>
      <c r="K137" s="219"/>
      <c r="L137" s="219"/>
      <c r="M137" s="219"/>
      <c r="N137" s="219"/>
      <c r="R137" s="98"/>
    </row>
    <row r="138" spans="1:18" ht="18" hidden="1" customHeight="1">
      <c r="B138" s="12" t="s">
        <v>339</v>
      </c>
    </row>
    <row r="139" spans="1:18" ht="18" hidden="1" customHeight="1">
      <c r="A139" s="98">
        <v>1</v>
      </c>
      <c r="B139" s="138" t="s">
        <v>192</v>
      </c>
      <c r="C139" s="144">
        <v>1</v>
      </c>
      <c r="F139" s="98"/>
      <c r="G139" s="17"/>
      <c r="I139" s="144"/>
    </row>
    <row r="140" spans="1:18" ht="18" hidden="1" customHeight="1">
      <c r="A140" s="98">
        <v>2</v>
      </c>
      <c r="B140" s="138" t="s">
        <v>199</v>
      </c>
      <c r="C140" s="144">
        <v>1</v>
      </c>
      <c r="F140" s="98"/>
      <c r="G140" s="17"/>
      <c r="I140" s="144"/>
    </row>
    <row r="141" spans="1:18" ht="18" hidden="1" customHeight="1">
      <c r="A141" s="98">
        <v>3</v>
      </c>
      <c r="B141" s="138" t="s">
        <v>198</v>
      </c>
      <c r="C141" s="144">
        <v>2</v>
      </c>
      <c r="F141" s="98"/>
      <c r="G141" s="17"/>
      <c r="I141" s="144"/>
    </row>
    <row r="142" spans="1:18" ht="18" hidden="1" customHeight="1">
      <c r="A142" s="98">
        <v>4</v>
      </c>
      <c r="B142" s="138" t="s">
        <v>202</v>
      </c>
      <c r="C142" s="144">
        <v>2</v>
      </c>
      <c r="F142" s="98"/>
      <c r="G142" s="17"/>
      <c r="I142" s="144"/>
    </row>
    <row r="143" spans="1:18" ht="18" hidden="1" customHeight="1">
      <c r="A143" s="98">
        <v>5</v>
      </c>
      <c r="B143" s="138" t="s">
        <v>208</v>
      </c>
      <c r="C143" s="144">
        <v>1</v>
      </c>
    </row>
    <row r="144" spans="1:18" ht="18" hidden="1" customHeight="1">
      <c r="A144" s="98">
        <v>6</v>
      </c>
      <c r="B144" s="138" t="s">
        <v>210</v>
      </c>
      <c r="C144" s="144">
        <v>1</v>
      </c>
    </row>
    <row r="145" spans="2:3" ht="18" hidden="1" customHeight="1">
      <c r="B145" s="136" t="s">
        <v>340</v>
      </c>
      <c r="C145" s="47">
        <f>SUM(C139:C144)</f>
        <v>8</v>
      </c>
    </row>
    <row r="146" spans="2:3" ht="18" customHeight="1"/>
  </sheetData>
  <mergeCells count="77">
    <mergeCell ref="G131:N131"/>
    <mergeCell ref="A132:D132"/>
    <mergeCell ref="G132:N132"/>
    <mergeCell ref="A127:C127"/>
    <mergeCell ref="K127:N127"/>
    <mergeCell ref="A128:C128"/>
    <mergeCell ref="K128:N128"/>
    <mergeCell ref="A125:C125"/>
    <mergeCell ref="K125:N125"/>
    <mergeCell ref="A126:C126"/>
    <mergeCell ref="K126:N126"/>
    <mergeCell ref="A123:C123"/>
    <mergeCell ref="K123:N123"/>
    <mergeCell ref="A124:C124"/>
    <mergeCell ref="K124:N124"/>
    <mergeCell ref="A121:C121"/>
    <mergeCell ref="K121:N121"/>
    <mergeCell ref="A122:C122"/>
    <mergeCell ref="K122:N122"/>
    <mergeCell ref="A119:C119"/>
    <mergeCell ref="K119:N119"/>
    <mergeCell ref="A120:C120"/>
    <mergeCell ref="K120:N120"/>
    <mergeCell ref="H86:I86"/>
    <mergeCell ref="B116:C116"/>
    <mergeCell ref="A118:C118"/>
    <mergeCell ref="K118:N118"/>
    <mergeCell ref="H78:I78"/>
    <mergeCell ref="A79:N79"/>
    <mergeCell ref="A80:B80"/>
    <mergeCell ref="H80:I80"/>
    <mergeCell ref="A76:B76"/>
    <mergeCell ref="H76:I76"/>
    <mergeCell ref="H74:I74"/>
    <mergeCell ref="A75:N75"/>
    <mergeCell ref="A25:B25"/>
    <mergeCell ref="H25:I25"/>
    <mergeCell ref="A30:B30"/>
    <mergeCell ref="H30:I30"/>
    <mergeCell ref="A42:B42"/>
    <mergeCell ref="H42:I42"/>
    <mergeCell ref="H16:I16"/>
    <mergeCell ref="A24:N24"/>
    <mergeCell ref="A23:B23"/>
    <mergeCell ref="H23:I23"/>
    <mergeCell ref="A17:A18"/>
    <mergeCell ref="H17:H18"/>
    <mergeCell ref="A19:A20"/>
    <mergeCell ref="H19:H20"/>
    <mergeCell ref="A1:D1"/>
    <mergeCell ref="H1:N1"/>
    <mergeCell ref="A2:D2"/>
    <mergeCell ref="H2:N2"/>
    <mergeCell ref="A5:N5"/>
    <mergeCell ref="A3:D3"/>
    <mergeCell ref="H3:N3"/>
    <mergeCell ref="A4:D4"/>
    <mergeCell ref="A9:B9"/>
    <mergeCell ref="H9:I9"/>
    <mergeCell ref="A8:N8"/>
    <mergeCell ref="A6:N6"/>
    <mergeCell ref="H21:H22"/>
    <mergeCell ref="H14:I14"/>
    <mergeCell ref="A137:D137"/>
    <mergeCell ref="G137:N137"/>
    <mergeCell ref="G130:N130"/>
    <mergeCell ref="A21:A22"/>
    <mergeCell ref="A53:B53"/>
    <mergeCell ref="H53:I53"/>
    <mergeCell ref="H28:I28"/>
    <mergeCell ref="A29:N29"/>
    <mergeCell ref="H40:I40"/>
    <mergeCell ref="A41:N41"/>
    <mergeCell ref="H51:I51"/>
    <mergeCell ref="A52:N52"/>
    <mergeCell ref="A15:N15"/>
    <mergeCell ref="A16:B16"/>
  </mergeCells>
  <phoneticPr fontId="13" type="noConversion"/>
  <pageMargins left="0.75" right="0.25" top="0.5" bottom="0.5" header="0" footer="0"/>
  <pageSetup paperSize="9" orientation="portrait" horizontalDpi="300" verticalDpi="300" r:id="rId1"/>
  <headerFooter alignWithMargins="0">
    <oddFooter>&amp;L&amp;"Times New Roman,Regular"&amp;8&amp;Z&amp;F&amp;R&amp;P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9"/>
  <sheetViews>
    <sheetView view="pageBreakPreview" topLeftCell="A45" zoomScaleNormal="100" workbookViewId="0">
      <selection activeCell="D59" sqref="D59"/>
    </sheetView>
  </sheetViews>
  <sheetFormatPr defaultRowHeight="15.75"/>
  <cols>
    <col min="1" max="1" width="5.625" style="12" customWidth="1"/>
    <col min="2" max="2" width="11.625" style="12" customWidth="1"/>
    <col min="3" max="3" width="10.625" style="12" customWidth="1"/>
    <col min="4" max="4" width="6.625" style="12" customWidth="1"/>
    <col min="5" max="5" width="5.5" style="12" hidden="1" customWidth="1"/>
    <col min="6" max="6" width="5.625" style="12" hidden="1" customWidth="1"/>
    <col min="7" max="7" width="6.625" style="12" customWidth="1"/>
    <col min="8" max="8" width="5.625" style="12" customWidth="1"/>
    <col min="9" max="9" width="12.625" style="12" customWidth="1"/>
    <col min="10" max="10" width="10.625" style="12" customWidth="1"/>
    <col min="11" max="11" width="6.625" style="12" customWidth="1"/>
    <col min="12" max="12" width="4.875" style="12" hidden="1" customWidth="1"/>
    <col min="13" max="13" width="5.25" style="12" hidden="1" customWidth="1"/>
    <col min="14" max="14" width="7.625" style="12" customWidth="1"/>
    <col min="15" max="15" width="10.5" style="12" bestFit="1" customWidth="1"/>
    <col min="16" max="16" width="11.25" style="12" bestFit="1" customWidth="1"/>
    <col min="17" max="19" width="3.625" style="12" customWidth="1"/>
    <col min="20" max="16384" width="9" style="12"/>
  </cols>
  <sheetData>
    <row r="1" spans="1:20" ht="18" customHeight="1">
      <c r="A1" s="207" t="s">
        <v>357</v>
      </c>
      <c r="B1" s="207"/>
      <c r="C1" s="207"/>
      <c r="D1" s="207"/>
      <c r="E1" s="15"/>
      <c r="F1" s="15"/>
      <c r="G1" s="15"/>
      <c r="H1" s="158" t="s">
        <v>53</v>
      </c>
      <c r="I1" s="158"/>
      <c r="J1" s="158"/>
      <c r="K1" s="158"/>
      <c r="L1" s="158"/>
      <c r="M1" s="158"/>
      <c r="N1" s="158"/>
    </row>
    <row r="2" spans="1:20" ht="18" customHeight="1">
      <c r="A2" s="158" t="s">
        <v>52</v>
      </c>
      <c r="B2" s="158"/>
      <c r="C2" s="158"/>
      <c r="D2" s="158"/>
      <c r="E2" s="15"/>
      <c r="F2" s="15"/>
      <c r="G2" s="15"/>
      <c r="H2" s="159" t="s">
        <v>54</v>
      </c>
      <c r="I2" s="159"/>
      <c r="J2" s="159"/>
      <c r="K2" s="159"/>
      <c r="L2" s="159"/>
      <c r="M2" s="159"/>
      <c r="N2" s="159"/>
    </row>
    <row r="3" spans="1:20" ht="18" customHeight="1">
      <c r="A3" s="158" t="s">
        <v>132</v>
      </c>
      <c r="B3" s="158"/>
      <c r="C3" s="158"/>
      <c r="D3" s="158"/>
      <c r="E3" s="120"/>
      <c r="F3" s="120"/>
      <c r="G3" s="120"/>
      <c r="H3" s="208"/>
      <c r="I3" s="208"/>
      <c r="J3" s="208"/>
      <c r="K3" s="208"/>
      <c r="L3" s="208"/>
      <c r="M3" s="208"/>
      <c r="N3" s="208"/>
    </row>
    <row r="4" spans="1:20" ht="18" customHeight="1">
      <c r="A4" s="158"/>
      <c r="B4" s="158"/>
      <c r="C4" s="158"/>
      <c r="D4" s="158"/>
      <c r="E4" s="120"/>
      <c r="F4" s="120"/>
      <c r="G4" s="120"/>
      <c r="H4" s="122"/>
      <c r="I4" s="122"/>
      <c r="J4" s="122"/>
      <c r="K4" s="122"/>
      <c r="L4" s="122"/>
      <c r="M4" s="122"/>
      <c r="N4" s="122"/>
    </row>
    <row r="5" spans="1:20" ht="18" customHeight="1">
      <c r="A5" s="203"/>
      <c r="B5" s="203"/>
      <c r="C5" s="203"/>
      <c r="D5" s="203"/>
      <c r="E5" s="121"/>
      <c r="F5" s="121"/>
      <c r="G5" s="121"/>
      <c r="H5" s="98"/>
      <c r="I5" s="109"/>
      <c r="J5" s="98" t="s">
        <v>55</v>
      </c>
      <c r="K5" s="98"/>
      <c r="L5" s="98"/>
      <c r="M5" s="98"/>
      <c r="N5" s="98"/>
    </row>
    <row r="6" spans="1:20" ht="24.95" customHeight="1">
      <c r="A6" s="205" t="s">
        <v>346</v>
      </c>
      <c r="B6" s="205"/>
      <c r="C6" s="205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</row>
    <row r="7" spans="1:20" s="13" customFormat="1" ht="24.95" customHeight="1">
      <c r="A7" s="206" t="s">
        <v>358</v>
      </c>
      <c r="B7" s="206"/>
      <c r="C7" s="206"/>
      <c r="D7" s="206"/>
      <c r="E7" s="206"/>
      <c r="F7" s="206"/>
      <c r="G7" s="206"/>
      <c r="H7" s="206"/>
      <c r="I7" s="206"/>
      <c r="J7" s="206"/>
      <c r="K7" s="206"/>
      <c r="L7" s="206"/>
      <c r="M7" s="206"/>
      <c r="N7" s="206"/>
    </row>
    <row r="8" spans="1:20" s="13" customFormat="1" ht="15" customHeight="1" thickBot="1">
      <c r="A8" s="45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</row>
    <row r="9" spans="1:20" s="15" customFormat="1" ht="20.100000000000001" customHeight="1" thickBot="1">
      <c r="A9" s="190" t="s">
        <v>88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1"/>
      <c r="N9" s="192"/>
    </row>
    <row r="10" spans="1:20" s="41" customFormat="1" ht="18" customHeight="1">
      <c r="A10" s="210" t="s">
        <v>19</v>
      </c>
      <c r="B10" s="204"/>
      <c r="C10" s="43" t="s">
        <v>0</v>
      </c>
      <c r="D10" s="43" t="s">
        <v>20</v>
      </c>
      <c r="E10" s="43" t="s">
        <v>1</v>
      </c>
      <c r="F10" s="43" t="s">
        <v>2</v>
      </c>
      <c r="G10" s="42" t="s">
        <v>25</v>
      </c>
      <c r="H10" s="210" t="s">
        <v>19</v>
      </c>
      <c r="I10" s="204"/>
      <c r="J10" s="43" t="s">
        <v>0</v>
      </c>
      <c r="K10" s="43" t="s">
        <v>20</v>
      </c>
      <c r="L10" s="43" t="s">
        <v>1</v>
      </c>
      <c r="M10" s="43" t="s">
        <v>2</v>
      </c>
      <c r="N10" s="42" t="s">
        <v>25</v>
      </c>
    </row>
    <row r="11" spans="1:20" s="41" customFormat="1" ht="18" customHeight="1">
      <c r="A11" s="33">
        <v>1</v>
      </c>
      <c r="B11" s="40" t="s">
        <v>89</v>
      </c>
      <c r="C11" s="25">
        <v>8</v>
      </c>
      <c r="D11" s="25"/>
      <c r="E11" s="25">
        <f>C11-F11</f>
        <v>1</v>
      </c>
      <c r="F11" s="25">
        <v>7</v>
      </c>
      <c r="G11" s="26"/>
      <c r="H11" s="33">
        <v>6</v>
      </c>
      <c r="I11" s="40" t="s">
        <v>119</v>
      </c>
      <c r="J11" s="25">
        <v>27</v>
      </c>
      <c r="K11" s="25"/>
      <c r="L11" s="25">
        <f>J11-M11</f>
        <v>9</v>
      </c>
      <c r="M11" s="25">
        <v>18</v>
      </c>
      <c r="N11" s="26"/>
    </row>
    <row r="12" spans="1:20" s="41" customFormat="1" ht="18" customHeight="1">
      <c r="A12" s="33">
        <v>2</v>
      </c>
      <c r="B12" s="40" t="s">
        <v>90</v>
      </c>
      <c r="C12" s="25">
        <v>37</v>
      </c>
      <c r="D12" s="25"/>
      <c r="E12" s="25">
        <f>C12-F12</f>
        <v>10</v>
      </c>
      <c r="F12" s="25">
        <v>27</v>
      </c>
      <c r="G12" s="26"/>
      <c r="H12" s="33">
        <v>7</v>
      </c>
      <c r="I12" s="40" t="s">
        <v>94</v>
      </c>
      <c r="J12" s="25">
        <v>27</v>
      </c>
      <c r="K12" s="25">
        <v>24</v>
      </c>
      <c r="L12" s="25">
        <f>J12-M12</f>
        <v>4</v>
      </c>
      <c r="M12" s="25">
        <v>23</v>
      </c>
      <c r="N12" s="26"/>
    </row>
    <row r="13" spans="1:20" s="41" customFormat="1" ht="18" customHeight="1">
      <c r="A13" s="33">
        <v>3</v>
      </c>
      <c r="B13" s="40" t="s">
        <v>91</v>
      </c>
      <c r="C13" s="25">
        <v>31</v>
      </c>
      <c r="D13" s="25"/>
      <c r="E13" s="25">
        <f>C13-F13</f>
        <v>5</v>
      </c>
      <c r="F13" s="25">
        <v>26</v>
      </c>
      <c r="G13" s="26"/>
      <c r="H13" s="33">
        <v>8</v>
      </c>
      <c r="I13" s="40" t="s">
        <v>95</v>
      </c>
      <c r="J13" s="25">
        <v>20</v>
      </c>
      <c r="K13" s="25"/>
      <c r="L13" s="25">
        <f>J13-M13</f>
        <v>7</v>
      </c>
      <c r="M13" s="25">
        <v>13</v>
      </c>
      <c r="N13" s="26">
        <v>2</v>
      </c>
    </row>
    <row r="14" spans="1:20" s="41" customFormat="1" ht="18" customHeight="1">
      <c r="A14" s="33">
        <v>4</v>
      </c>
      <c r="B14" s="40" t="s">
        <v>147</v>
      </c>
      <c r="C14" s="25">
        <v>38</v>
      </c>
      <c r="D14" s="25"/>
      <c r="E14" s="25">
        <f>C14-F14</f>
        <v>9</v>
      </c>
      <c r="F14" s="25">
        <v>29</v>
      </c>
      <c r="G14" s="26">
        <v>1</v>
      </c>
      <c r="H14" s="127"/>
      <c r="I14" s="128"/>
      <c r="J14" s="129"/>
      <c r="K14" s="129"/>
      <c r="L14" s="129"/>
      <c r="M14" s="129"/>
      <c r="N14" s="130"/>
    </row>
    <row r="15" spans="1:20" s="41" customFormat="1" ht="18" customHeight="1" thickBot="1">
      <c r="A15" s="33">
        <v>5</v>
      </c>
      <c r="B15" s="40" t="s">
        <v>120</v>
      </c>
      <c r="C15" s="25">
        <v>31</v>
      </c>
      <c r="D15" s="25"/>
      <c r="E15" s="25">
        <f>C15-F15</f>
        <v>10</v>
      </c>
      <c r="F15" s="25">
        <v>21</v>
      </c>
      <c r="G15" s="26">
        <v>4</v>
      </c>
      <c r="H15" s="209" t="s">
        <v>18</v>
      </c>
      <c r="I15" s="196"/>
      <c r="J15" s="28">
        <f>SUM(C11:C15,J11:J13)</f>
        <v>219</v>
      </c>
      <c r="K15" s="28">
        <f>SUM(D11:D15,K11:K13)</f>
        <v>24</v>
      </c>
      <c r="L15" s="28">
        <f>SUM(E11:E15,L11:L13)</f>
        <v>55</v>
      </c>
      <c r="M15" s="28">
        <f>SUM(F11:F15,M11:M13)</f>
        <v>164</v>
      </c>
      <c r="N15" s="27">
        <f>SUM(G11:G15,N11:N13)</f>
        <v>7</v>
      </c>
      <c r="P15" s="145"/>
      <c r="Q15" s="64"/>
      <c r="R15" s="64"/>
      <c r="S15" s="64"/>
      <c r="T15" s="64"/>
    </row>
    <row r="16" spans="1:20" s="15" customFormat="1" ht="20.100000000000001" customHeight="1" thickBot="1">
      <c r="A16" s="190" t="s">
        <v>334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2"/>
      <c r="O16" s="41"/>
      <c r="P16" s="145"/>
      <c r="Q16" s="64"/>
      <c r="R16" s="64"/>
      <c r="S16" s="64"/>
      <c r="T16" s="64"/>
    </row>
    <row r="17" spans="1:20" s="41" customFormat="1" ht="18" customHeight="1">
      <c r="A17" s="210" t="s">
        <v>19</v>
      </c>
      <c r="B17" s="204"/>
      <c r="C17" s="43" t="s">
        <v>0</v>
      </c>
      <c r="D17" s="43" t="s">
        <v>20</v>
      </c>
      <c r="E17" s="43" t="s">
        <v>1</v>
      </c>
      <c r="F17" s="43" t="s">
        <v>2</v>
      </c>
      <c r="G17" s="42" t="s">
        <v>25</v>
      </c>
      <c r="H17" s="210" t="s">
        <v>19</v>
      </c>
      <c r="I17" s="204"/>
      <c r="J17" s="43" t="s">
        <v>0</v>
      </c>
      <c r="K17" s="43" t="s">
        <v>20</v>
      </c>
      <c r="L17" s="43" t="s">
        <v>1</v>
      </c>
      <c r="M17" s="43" t="s">
        <v>2</v>
      </c>
      <c r="N17" s="42" t="s">
        <v>25</v>
      </c>
      <c r="O17" s="119"/>
      <c r="P17" s="145"/>
      <c r="Q17" s="64"/>
      <c r="R17" s="64"/>
      <c r="S17" s="64"/>
      <c r="T17" s="64"/>
    </row>
    <row r="18" spans="1:20" s="41" customFormat="1" ht="18" customHeight="1">
      <c r="A18" s="220">
        <v>1</v>
      </c>
      <c r="B18" s="40" t="s">
        <v>257</v>
      </c>
      <c r="C18" s="25">
        <v>29</v>
      </c>
      <c r="D18" s="25"/>
      <c r="E18" s="25">
        <f t="shared" ref="E18:E23" si="0">C18-F18</f>
        <v>8</v>
      </c>
      <c r="F18" s="25">
        <v>21</v>
      </c>
      <c r="G18" s="26"/>
      <c r="H18" s="220">
        <v>4</v>
      </c>
      <c r="I18" s="135" t="s">
        <v>261</v>
      </c>
      <c r="J18" s="87">
        <v>20</v>
      </c>
      <c r="K18" s="87"/>
      <c r="L18" s="25">
        <f t="shared" ref="L18:L23" si="1">J18-M18</f>
        <v>4</v>
      </c>
      <c r="M18" s="25">
        <v>16</v>
      </c>
      <c r="N18" s="26"/>
      <c r="P18" s="145"/>
      <c r="Q18" s="64"/>
      <c r="R18" s="64"/>
      <c r="S18" s="64"/>
      <c r="T18" s="64"/>
    </row>
    <row r="19" spans="1:20" s="41" customFormat="1" ht="18" customHeight="1">
      <c r="A19" s="221"/>
      <c r="B19" s="40" t="s">
        <v>247</v>
      </c>
      <c r="C19" s="25">
        <v>48</v>
      </c>
      <c r="D19" s="25"/>
      <c r="E19" s="25">
        <f t="shared" si="0"/>
        <v>16</v>
      </c>
      <c r="F19" s="25">
        <v>32</v>
      </c>
      <c r="G19" s="26"/>
      <c r="H19" s="221"/>
      <c r="I19" s="40" t="s">
        <v>251</v>
      </c>
      <c r="J19" s="87">
        <v>55</v>
      </c>
      <c r="K19" s="25"/>
      <c r="L19" s="25">
        <f t="shared" si="1"/>
        <v>22</v>
      </c>
      <c r="M19" s="25">
        <v>33</v>
      </c>
      <c r="N19" s="26"/>
      <c r="P19" s="145"/>
      <c r="Q19" s="64"/>
      <c r="R19" s="64"/>
      <c r="S19" s="64"/>
      <c r="T19" s="64"/>
    </row>
    <row r="20" spans="1:20" s="41" customFormat="1" ht="18" customHeight="1">
      <c r="A20" s="220">
        <v>2</v>
      </c>
      <c r="B20" s="40" t="s">
        <v>258</v>
      </c>
      <c r="C20" s="25">
        <v>16</v>
      </c>
      <c r="D20" s="25"/>
      <c r="E20" s="25">
        <f t="shared" si="0"/>
        <v>2</v>
      </c>
      <c r="F20" s="25">
        <v>14</v>
      </c>
      <c r="G20" s="26"/>
      <c r="H20" s="220">
        <v>5</v>
      </c>
      <c r="I20" s="135" t="s">
        <v>262</v>
      </c>
      <c r="J20" s="87">
        <v>7</v>
      </c>
      <c r="K20" s="87">
        <v>6</v>
      </c>
      <c r="L20" s="25">
        <f t="shared" si="1"/>
        <v>0</v>
      </c>
      <c r="M20" s="25">
        <v>7</v>
      </c>
      <c r="N20" s="26"/>
      <c r="O20" s="119"/>
      <c r="P20" s="145"/>
      <c r="Q20" s="64"/>
      <c r="R20" s="64"/>
      <c r="S20" s="64"/>
      <c r="T20" s="64"/>
    </row>
    <row r="21" spans="1:20" s="41" customFormat="1" ht="18" customHeight="1">
      <c r="A21" s="221"/>
      <c r="B21" s="40" t="s">
        <v>248</v>
      </c>
      <c r="C21" s="25">
        <v>16</v>
      </c>
      <c r="D21" s="25"/>
      <c r="E21" s="25">
        <f t="shared" si="0"/>
        <v>6</v>
      </c>
      <c r="F21" s="148">
        <v>10</v>
      </c>
      <c r="G21" s="26"/>
      <c r="H21" s="221"/>
      <c r="I21" s="40" t="s">
        <v>252</v>
      </c>
      <c r="J21" s="87">
        <v>4</v>
      </c>
      <c r="K21" s="25">
        <v>4</v>
      </c>
      <c r="L21" s="25">
        <f t="shared" si="1"/>
        <v>2</v>
      </c>
      <c r="M21" s="25">
        <v>2</v>
      </c>
      <c r="N21" s="26"/>
      <c r="O21" s="119"/>
      <c r="P21" s="145"/>
      <c r="Q21" s="64"/>
      <c r="R21" s="64"/>
      <c r="S21" s="64"/>
      <c r="T21" s="64"/>
    </row>
    <row r="22" spans="1:20" s="41" customFormat="1" ht="18" customHeight="1">
      <c r="A22" s="222">
        <v>3</v>
      </c>
      <c r="B22" s="35" t="s">
        <v>347</v>
      </c>
      <c r="C22" s="25">
        <v>21</v>
      </c>
      <c r="D22" s="25"/>
      <c r="E22" s="25">
        <f t="shared" si="0"/>
        <v>2</v>
      </c>
      <c r="F22" s="25">
        <v>19</v>
      </c>
      <c r="G22" s="26"/>
      <c r="H22" s="220">
        <v>6</v>
      </c>
      <c r="I22" s="134" t="s">
        <v>264</v>
      </c>
      <c r="J22" s="25">
        <v>12</v>
      </c>
      <c r="K22" s="25">
        <v>1</v>
      </c>
      <c r="L22" s="25">
        <f t="shared" si="1"/>
        <v>6</v>
      </c>
      <c r="M22" s="25">
        <v>6</v>
      </c>
      <c r="N22" s="26"/>
      <c r="O22" s="119"/>
      <c r="P22" s="147"/>
      <c r="Q22" s="147"/>
      <c r="R22" s="147"/>
      <c r="S22" s="147"/>
      <c r="T22" s="147"/>
    </row>
    <row r="23" spans="1:20" s="41" customFormat="1" ht="18" customHeight="1">
      <c r="A23" s="223"/>
      <c r="B23" s="35" t="s">
        <v>348</v>
      </c>
      <c r="C23" s="25">
        <v>24</v>
      </c>
      <c r="D23" s="25"/>
      <c r="E23" s="25">
        <f t="shared" si="0"/>
        <v>4</v>
      </c>
      <c r="F23" s="25">
        <v>20</v>
      </c>
      <c r="G23" s="26"/>
      <c r="H23" s="221"/>
      <c r="I23" s="40" t="s">
        <v>254</v>
      </c>
      <c r="J23" s="25">
        <v>19</v>
      </c>
      <c r="K23" s="25"/>
      <c r="L23" s="25">
        <f t="shared" si="1"/>
        <v>13</v>
      </c>
      <c r="M23" s="25">
        <v>6</v>
      </c>
      <c r="N23" s="26"/>
      <c r="O23" s="119"/>
      <c r="P23" s="147"/>
      <c r="Q23" s="147"/>
      <c r="R23" s="147"/>
      <c r="S23" s="147"/>
      <c r="T23" s="147"/>
    </row>
    <row r="24" spans="1:20" s="41" customFormat="1" ht="18" customHeight="1" thickBot="1">
      <c r="A24" s="209"/>
      <c r="B24" s="196"/>
      <c r="C24" s="28"/>
      <c r="D24" s="28"/>
      <c r="E24" s="28"/>
      <c r="F24" s="28"/>
      <c r="G24" s="28"/>
      <c r="H24" s="209" t="s">
        <v>18</v>
      </c>
      <c r="I24" s="196"/>
      <c r="J24" s="28">
        <f>SUM(C18:C23,J18:J23)</f>
        <v>271</v>
      </c>
      <c r="K24" s="28">
        <f>SUM(D18:D23,K18:K23)</f>
        <v>11</v>
      </c>
      <c r="L24" s="28">
        <f>SUM(E18:E23,L18:L23)</f>
        <v>85</v>
      </c>
      <c r="M24" s="28">
        <f>SUM(F18:F23,M18:M23)</f>
        <v>186</v>
      </c>
      <c r="N24" s="27">
        <f>SUM(G18:G23,N18:N23)</f>
        <v>0</v>
      </c>
      <c r="O24" s="140"/>
      <c r="P24" s="64"/>
      <c r="Q24" s="64"/>
      <c r="R24" s="64"/>
      <c r="S24" s="64"/>
      <c r="T24" s="147"/>
    </row>
    <row r="25" spans="1:20" s="15" customFormat="1" ht="20.100000000000001" customHeight="1" thickBot="1">
      <c r="A25" s="190" t="s">
        <v>323</v>
      </c>
      <c r="B25" s="191"/>
      <c r="C25" s="191"/>
      <c r="D25" s="191"/>
      <c r="E25" s="191"/>
      <c r="F25" s="191"/>
      <c r="G25" s="191"/>
      <c r="H25" s="191"/>
      <c r="I25" s="191"/>
      <c r="J25" s="191"/>
      <c r="K25" s="191"/>
      <c r="L25" s="191"/>
      <c r="M25" s="191"/>
      <c r="N25" s="192"/>
      <c r="O25" s="41"/>
      <c r="P25" s="145"/>
      <c r="Q25" s="64"/>
      <c r="R25" s="64"/>
      <c r="S25" s="64"/>
      <c r="T25" s="64"/>
    </row>
    <row r="26" spans="1:20" s="41" customFormat="1" ht="18" customHeight="1">
      <c r="A26" s="210" t="s">
        <v>19</v>
      </c>
      <c r="B26" s="204"/>
      <c r="C26" s="43" t="s">
        <v>0</v>
      </c>
      <c r="D26" s="43" t="s">
        <v>20</v>
      </c>
      <c r="E26" s="43" t="s">
        <v>1</v>
      </c>
      <c r="F26" s="43" t="s">
        <v>2</v>
      </c>
      <c r="G26" s="42" t="s">
        <v>25</v>
      </c>
      <c r="H26" s="210" t="s">
        <v>19</v>
      </c>
      <c r="I26" s="204"/>
      <c r="J26" s="43" t="s">
        <v>0</v>
      </c>
      <c r="K26" s="43" t="s">
        <v>20</v>
      </c>
      <c r="L26" s="43" t="s">
        <v>1</v>
      </c>
      <c r="M26" s="43" t="s">
        <v>2</v>
      </c>
      <c r="N26" s="42" t="s">
        <v>25</v>
      </c>
    </row>
    <row r="27" spans="1:20" s="41" customFormat="1" ht="18" customHeight="1">
      <c r="A27" s="33">
        <v>1</v>
      </c>
      <c r="B27" s="40" t="s">
        <v>238</v>
      </c>
      <c r="C27" s="25">
        <v>36</v>
      </c>
      <c r="D27" s="25"/>
      <c r="E27" s="25">
        <f>C27-F27</f>
        <v>24</v>
      </c>
      <c r="F27" s="25">
        <v>12</v>
      </c>
      <c r="G27" s="26"/>
      <c r="H27" s="33">
        <v>4</v>
      </c>
      <c r="I27" s="40" t="s">
        <v>245</v>
      </c>
      <c r="J27" s="25">
        <v>42</v>
      </c>
      <c r="K27" s="25">
        <v>5</v>
      </c>
      <c r="L27" s="25">
        <f>J27-M27</f>
        <v>37</v>
      </c>
      <c r="M27" s="25">
        <v>5</v>
      </c>
      <c r="N27" s="26"/>
    </row>
    <row r="28" spans="1:20" s="41" customFormat="1" ht="18" customHeight="1">
      <c r="A28" s="33">
        <v>2</v>
      </c>
      <c r="B28" s="40" t="s">
        <v>239</v>
      </c>
      <c r="C28" s="25">
        <v>22</v>
      </c>
      <c r="D28" s="25"/>
      <c r="E28" s="25">
        <f>C28-F28</f>
        <v>16</v>
      </c>
      <c r="F28" s="25">
        <v>6</v>
      </c>
      <c r="G28" s="26"/>
      <c r="H28" s="154"/>
      <c r="I28" s="40"/>
      <c r="J28" s="25"/>
      <c r="K28" s="25"/>
      <c r="L28" s="25"/>
      <c r="M28" s="25"/>
      <c r="N28" s="26"/>
    </row>
    <row r="29" spans="1:20" s="41" customFormat="1" ht="18" customHeight="1" thickBot="1">
      <c r="A29" s="127">
        <v>3</v>
      </c>
      <c r="B29" s="134" t="s">
        <v>240</v>
      </c>
      <c r="C29" s="25">
        <v>51</v>
      </c>
      <c r="D29" s="25"/>
      <c r="E29" s="25">
        <f>C29-F29</f>
        <v>40</v>
      </c>
      <c r="F29" s="25">
        <v>11</v>
      </c>
      <c r="G29" s="146"/>
      <c r="H29" s="209" t="s">
        <v>18</v>
      </c>
      <c r="I29" s="196"/>
      <c r="J29" s="28">
        <f>SUM(C27:C29,J27)</f>
        <v>151</v>
      </c>
      <c r="K29" s="28">
        <f>SUM(D27:D29,K27)</f>
        <v>5</v>
      </c>
      <c r="L29" s="28">
        <f>SUM(E27:E29,L27)</f>
        <v>117</v>
      </c>
      <c r="M29" s="28">
        <f>SUM(F27:F29,M27)</f>
        <v>34</v>
      </c>
      <c r="N29" s="27">
        <f>SUM(G27:G29,N27)</f>
        <v>0</v>
      </c>
      <c r="O29" s="140"/>
      <c r="P29" s="64"/>
      <c r="Q29" s="64"/>
      <c r="R29" s="64"/>
      <c r="S29" s="64"/>
    </row>
    <row r="30" spans="1:20" s="14" customFormat="1" ht="20.100000000000001" customHeight="1" thickBot="1">
      <c r="A30" s="190" t="s">
        <v>150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2"/>
      <c r="O30" s="140"/>
      <c r="P30" s="64"/>
      <c r="Q30" s="64"/>
      <c r="R30" s="64"/>
      <c r="S30" s="64"/>
    </row>
    <row r="31" spans="1:20" s="41" customFormat="1" ht="18" customHeight="1">
      <c r="A31" s="210" t="s">
        <v>19</v>
      </c>
      <c r="B31" s="204"/>
      <c r="C31" s="67" t="s">
        <v>0</v>
      </c>
      <c r="D31" s="67" t="s">
        <v>20</v>
      </c>
      <c r="E31" s="67" t="s">
        <v>1</v>
      </c>
      <c r="F31" s="67" t="s">
        <v>2</v>
      </c>
      <c r="G31" s="68" t="s">
        <v>25</v>
      </c>
      <c r="H31" s="210" t="s">
        <v>19</v>
      </c>
      <c r="I31" s="204"/>
      <c r="J31" s="67" t="s">
        <v>0</v>
      </c>
      <c r="K31" s="67" t="s">
        <v>20</v>
      </c>
      <c r="L31" s="67" t="s">
        <v>1</v>
      </c>
      <c r="M31" s="67" t="s">
        <v>2</v>
      </c>
      <c r="N31" s="68" t="s">
        <v>25</v>
      </c>
    </row>
    <row r="32" spans="1:20" s="32" customFormat="1" ht="17.100000000000001" customHeight="1">
      <c r="A32" s="33">
        <v>1</v>
      </c>
      <c r="B32" s="35" t="s">
        <v>67</v>
      </c>
      <c r="C32" s="25">
        <v>64</v>
      </c>
      <c r="D32" s="25">
        <v>1</v>
      </c>
      <c r="E32" s="25">
        <f t="shared" ref="E32:E41" si="2">C32-F32</f>
        <v>9</v>
      </c>
      <c r="F32" s="25">
        <v>55</v>
      </c>
      <c r="G32" s="26">
        <v>2</v>
      </c>
      <c r="H32" s="33">
        <v>11</v>
      </c>
      <c r="I32" s="135" t="s">
        <v>128</v>
      </c>
      <c r="J32" s="25">
        <v>61</v>
      </c>
      <c r="K32" s="25"/>
      <c r="L32" s="25">
        <f t="shared" ref="L32:L39" si="3">J32-M32</f>
        <v>12</v>
      </c>
      <c r="M32" s="25">
        <v>49</v>
      </c>
      <c r="N32" s="26"/>
    </row>
    <row r="33" spans="1:14" s="32" customFormat="1" ht="17.100000000000001" customHeight="1">
      <c r="A33" s="33">
        <v>2</v>
      </c>
      <c r="B33" s="35" t="s">
        <v>68</v>
      </c>
      <c r="C33" s="25">
        <v>65</v>
      </c>
      <c r="D33" s="25"/>
      <c r="E33" s="25">
        <f t="shared" si="2"/>
        <v>10</v>
      </c>
      <c r="F33" s="25">
        <v>55</v>
      </c>
      <c r="G33" s="26">
        <v>5</v>
      </c>
      <c r="H33" s="33">
        <v>12</v>
      </c>
      <c r="I33" s="135" t="s">
        <v>129</v>
      </c>
      <c r="J33" s="25">
        <v>60</v>
      </c>
      <c r="K33" s="25"/>
      <c r="L33" s="25">
        <f t="shared" si="3"/>
        <v>15</v>
      </c>
      <c r="M33" s="25">
        <v>45</v>
      </c>
      <c r="N33" s="26"/>
    </row>
    <row r="34" spans="1:14" s="32" customFormat="1" ht="17.100000000000001" customHeight="1">
      <c r="A34" s="33">
        <v>3</v>
      </c>
      <c r="B34" s="35" t="s">
        <v>69</v>
      </c>
      <c r="C34" s="25">
        <v>50</v>
      </c>
      <c r="D34" s="25"/>
      <c r="E34" s="25">
        <f t="shared" si="2"/>
        <v>5</v>
      </c>
      <c r="F34" s="25">
        <v>45</v>
      </c>
      <c r="G34" s="26"/>
      <c r="H34" s="34">
        <v>13</v>
      </c>
      <c r="I34" s="35" t="s">
        <v>130</v>
      </c>
      <c r="J34" s="25">
        <v>61</v>
      </c>
      <c r="K34" s="25">
        <v>1</v>
      </c>
      <c r="L34" s="25">
        <f t="shared" si="3"/>
        <v>9</v>
      </c>
      <c r="M34" s="25">
        <v>52</v>
      </c>
      <c r="N34" s="26"/>
    </row>
    <row r="35" spans="1:14" s="32" customFormat="1" ht="17.100000000000001" customHeight="1">
      <c r="A35" s="33">
        <v>4</v>
      </c>
      <c r="B35" s="35" t="s">
        <v>70</v>
      </c>
      <c r="C35" s="25">
        <v>51</v>
      </c>
      <c r="D35" s="25"/>
      <c r="E35" s="25">
        <f t="shared" si="2"/>
        <v>5</v>
      </c>
      <c r="F35" s="25">
        <v>46</v>
      </c>
      <c r="G35" s="26">
        <v>2</v>
      </c>
      <c r="H35" s="33">
        <v>14</v>
      </c>
      <c r="I35" s="31" t="s">
        <v>84</v>
      </c>
      <c r="J35" s="25">
        <v>56</v>
      </c>
      <c r="K35" s="25">
        <v>52</v>
      </c>
      <c r="L35" s="25">
        <f t="shared" si="3"/>
        <v>8</v>
      </c>
      <c r="M35" s="25">
        <v>48</v>
      </c>
      <c r="N35" s="26"/>
    </row>
    <row r="36" spans="1:14" s="32" customFormat="1" ht="17.100000000000001" customHeight="1">
      <c r="A36" s="33">
        <v>5</v>
      </c>
      <c r="B36" s="35" t="s">
        <v>71</v>
      </c>
      <c r="C36" s="25">
        <v>49</v>
      </c>
      <c r="D36" s="25"/>
      <c r="E36" s="25">
        <f t="shared" si="2"/>
        <v>7</v>
      </c>
      <c r="F36" s="25">
        <v>42</v>
      </c>
      <c r="G36" s="26">
        <v>1</v>
      </c>
      <c r="H36" s="34">
        <v>15</v>
      </c>
      <c r="I36" s="31" t="s">
        <v>79</v>
      </c>
      <c r="J36" s="25">
        <v>40</v>
      </c>
      <c r="K36" s="25">
        <v>6</v>
      </c>
      <c r="L36" s="25">
        <f t="shared" si="3"/>
        <v>14</v>
      </c>
      <c r="M36" s="25">
        <v>26</v>
      </c>
      <c r="N36" s="26"/>
    </row>
    <row r="37" spans="1:14" s="32" customFormat="1" ht="17.100000000000001" customHeight="1">
      <c r="A37" s="33">
        <v>6</v>
      </c>
      <c r="B37" s="35" t="s">
        <v>72</v>
      </c>
      <c r="C37" s="25">
        <v>56</v>
      </c>
      <c r="D37" s="25">
        <v>1</v>
      </c>
      <c r="E37" s="25">
        <f t="shared" si="2"/>
        <v>11</v>
      </c>
      <c r="F37" s="25">
        <v>45</v>
      </c>
      <c r="G37" s="26"/>
      <c r="H37" s="33">
        <v>16</v>
      </c>
      <c r="I37" s="31" t="s">
        <v>80</v>
      </c>
      <c r="J37" s="25">
        <v>33</v>
      </c>
      <c r="K37" s="25">
        <v>2</v>
      </c>
      <c r="L37" s="25">
        <f t="shared" si="3"/>
        <v>4</v>
      </c>
      <c r="M37" s="25">
        <v>29</v>
      </c>
      <c r="N37" s="26"/>
    </row>
    <row r="38" spans="1:14" s="32" customFormat="1" ht="17.100000000000001" customHeight="1">
      <c r="A38" s="33">
        <v>7</v>
      </c>
      <c r="B38" s="35" t="s">
        <v>74</v>
      </c>
      <c r="C38" s="25">
        <v>57</v>
      </c>
      <c r="D38" s="25"/>
      <c r="E38" s="25">
        <f t="shared" si="2"/>
        <v>3</v>
      </c>
      <c r="F38" s="25">
        <v>54</v>
      </c>
      <c r="G38" s="26">
        <v>1</v>
      </c>
      <c r="H38" s="34">
        <v>17</v>
      </c>
      <c r="I38" s="31" t="s">
        <v>81</v>
      </c>
      <c r="J38" s="25">
        <v>40</v>
      </c>
      <c r="K38" s="25">
        <v>5</v>
      </c>
      <c r="L38" s="25">
        <f t="shared" si="3"/>
        <v>13</v>
      </c>
      <c r="M38" s="25">
        <v>27</v>
      </c>
      <c r="N38" s="26">
        <v>3</v>
      </c>
    </row>
    <row r="39" spans="1:14" s="32" customFormat="1" ht="17.100000000000001" customHeight="1">
      <c r="A39" s="33">
        <v>8</v>
      </c>
      <c r="B39" s="35" t="s">
        <v>75</v>
      </c>
      <c r="C39" s="25">
        <v>57</v>
      </c>
      <c r="D39" s="25"/>
      <c r="E39" s="25">
        <f t="shared" si="2"/>
        <v>8</v>
      </c>
      <c r="F39" s="25">
        <v>49</v>
      </c>
      <c r="G39" s="26">
        <v>2</v>
      </c>
      <c r="H39" s="33">
        <v>18</v>
      </c>
      <c r="I39" s="31" t="s">
        <v>82</v>
      </c>
      <c r="J39" s="25">
        <v>38</v>
      </c>
      <c r="K39" s="25">
        <v>3</v>
      </c>
      <c r="L39" s="25">
        <f t="shared" si="3"/>
        <v>10</v>
      </c>
      <c r="M39" s="25">
        <v>28</v>
      </c>
      <c r="N39" s="26"/>
    </row>
    <row r="40" spans="1:14" s="32" customFormat="1" ht="17.100000000000001" customHeight="1">
      <c r="A40" s="33">
        <v>9</v>
      </c>
      <c r="B40" s="35" t="s">
        <v>76</v>
      </c>
      <c r="C40" s="25">
        <v>57</v>
      </c>
      <c r="D40" s="25"/>
      <c r="E40" s="25">
        <f t="shared" si="2"/>
        <v>7</v>
      </c>
      <c r="F40" s="25">
        <v>50</v>
      </c>
      <c r="G40" s="26">
        <v>3</v>
      </c>
      <c r="H40" s="34"/>
      <c r="I40" s="31"/>
      <c r="J40" s="25"/>
      <c r="K40" s="25"/>
      <c r="L40" s="25"/>
      <c r="M40" s="25"/>
      <c r="N40" s="26"/>
    </row>
    <row r="41" spans="1:14" s="32" customFormat="1" ht="18" customHeight="1" thickBot="1">
      <c r="A41" s="61">
        <v>10</v>
      </c>
      <c r="B41" s="37" t="s">
        <v>77</v>
      </c>
      <c r="C41" s="62">
        <v>55</v>
      </c>
      <c r="D41" s="62"/>
      <c r="E41" s="62">
        <f t="shared" si="2"/>
        <v>8</v>
      </c>
      <c r="F41" s="62">
        <v>47</v>
      </c>
      <c r="G41" s="63">
        <v>1</v>
      </c>
      <c r="H41" s="209" t="s">
        <v>18</v>
      </c>
      <c r="I41" s="196"/>
      <c r="J41" s="28">
        <f>SUM(C32:C41,J32:J40)</f>
        <v>950</v>
      </c>
      <c r="K41" s="28">
        <f>SUM(D32:D41,K32:K40)</f>
        <v>71</v>
      </c>
      <c r="L41" s="28">
        <f>SUM(E32:E41,L32:L40)</f>
        <v>158</v>
      </c>
      <c r="M41" s="28">
        <f>SUM(F32:F41,M32:M40)</f>
        <v>792</v>
      </c>
      <c r="N41" s="27">
        <f>SUM(G32:G41,N32:N40)</f>
        <v>20</v>
      </c>
    </row>
    <row r="42" spans="1:14" s="14" customFormat="1" ht="24.95" customHeight="1" thickBot="1">
      <c r="A42" s="190" t="s">
        <v>125</v>
      </c>
      <c r="B42" s="191"/>
      <c r="C42" s="191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2"/>
    </row>
    <row r="43" spans="1:14" s="41" customFormat="1" ht="20.100000000000001" customHeight="1">
      <c r="A43" s="210" t="s">
        <v>19</v>
      </c>
      <c r="B43" s="204"/>
      <c r="C43" s="67" t="s">
        <v>0</v>
      </c>
      <c r="D43" s="67" t="s">
        <v>20</v>
      </c>
      <c r="E43" s="67" t="s">
        <v>1</v>
      </c>
      <c r="F43" s="67" t="s">
        <v>2</v>
      </c>
      <c r="G43" s="68" t="s">
        <v>25</v>
      </c>
      <c r="H43" s="210" t="s">
        <v>19</v>
      </c>
      <c r="I43" s="204"/>
      <c r="J43" s="67" t="s">
        <v>0</v>
      </c>
      <c r="K43" s="67" t="s">
        <v>20</v>
      </c>
      <c r="L43" s="67" t="s">
        <v>1</v>
      </c>
      <c r="M43" s="67" t="s">
        <v>2</v>
      </c>
      <c r="N43" s="68" t="s">
        <v>25</v>
      </c>
    </row>
    <row r="44" spans="1:14" s="32" customFormat="1" ht="20.100000000000001" customHeight="1">
      <c r="A44" s="33">
        <v>1</v>
      </c>
      <c r="B44" s="35" t="s">
        <v>97</v>
      </c>
      <c r="C44" s="25">
        <v>52</v>
      </c>
      <c r="D44" s="25"/>
      <c r="E44" s="25">
        <f t="shared" ref="E44:E52" si="4">C44-F44</f>
        <v>7</v>
      </c>
      <c r="F44" s="25">
        <v>45</v>
      </c>
      <c r="G44" s="26">
        <v>2</v>
      </c>
      <c r="H44" s="34">
        <v>10</v>
      </c>
      <c r="I44" s="35" t="s">
        <v>107</v>
      </c>
      <c r="J44" s="25">
        <v>56</v>
      </c>
      <c r="K44" s="25"/>
      <c r="L44" s="25">
        <f t="shared" ref="L44:L51" si="5">J44-M44</f>
        <v>5</v>
      </c>
      <c r="M44" s="25">
        <v>51</v>
      </c>
      <c r="N44" s="26">
        <v>1</v>
      </c>
    </row>
    <row r="45" spans="1:14" s="32" customFormat="1" ht="20.100000000000001" customHeight="1">
      <c r="A45" s="33">
        <v>2</v>
      </c>
      <c r="B45" s="35" t="s">
        <v>98</v>
      </c>
      <c r="C45" s="25">
        <v>55</v>
      </c>
      <c r="D45" s="25"/>
      <c r="E45" s="25">
        <f t="shared" si="4"/>
        <v>5</v>
      </c>
      <c r="F45" s="25">
        <v>50</v>
      </c>
      <c r="G45" s="26"/>
      <c r="H45" s="54">
        <v>11</v>
      </c>
      <c r="I45" s="35" t="s">
        <v>108</v>
      </c>
      <c r="J45" s="25">
        <v>56</v>
      </c>
      <c r="K45" s="25"/>
      <c r="L45" s="25">
        <f t="shared" si="5"/>
        <v>10</v>
      </c>
      <c r="M45" s="25">
        <v>46</v>
      </c>
      <c r="N45" s="26">
        <v>2</v>
      </c>
    </row>
    <row r="46" spans="1:14" s="32" customFormat="1" ht="20.100000000000001" customHeight="1">
      <c r="A46" s="33">
        <v>3</v>
      </c>
      <c r="B46" s="35" t="s">
        <v>99</v>
      </c>
      <c r="C46" s="25">
        <v>51</v>
      </c>
      <c r="D46" s="25"/>
      <c r="E46" s="25">
        <f t="shared" si="4"/>
        <v>11</v>
      </c>
      <c r="F46" s="25">
        <v>40</v>
      </c>
      <c r="G46" s="26"/>
      <c r="H46" s="34">
        <v>12</v>
      </c>
      <c r="I46" s="135" t="s">
        <v>109</v>
      </c>
      <c r="J46" s="25">
        <v>56</v>
      </c>
      <c r="K46" s="25"/>
      <c r="L46" s="25">
        <f t="shared" si="5"/>
        <v>15</v>
      </c>
      <c r="M46" s="25">
        <v>41</v>
      </c>
      <c r="N46" s="26"/>
    </row>
    <row r="47" spans="1:14" s="32" customFormat="1" ht="20.100000000000001" customHeight="1">
      <c r="A47" s="33">
        <v>4</v>
      </c>
      <c r="B47" s="35" t="s">
        <v>100</v>
      </c>
      <c r="C47" s="25">
        <v>49</v>
      </c>
      <c r="D47" s="25"/>
      <c r="E47" s="25">
        <f t="shared" si="4"/>
        <v>3</v>
      </c>
      <c r="F47" s="25">
        <v>46</v>
      </c>
      <c r="G47" s="26">
        <v>1</v>
      </c>
      <c r="H47" s="54">
        <v>13</v>
      </c>
      <c r="I47" s="135" t="s">
        <v>110</v>
      </c>
      <c r="J47" s="25">
        <v>59</v>
      </c>
      <c r="K47" s="25"/>
      <c r="L47" s="25">
        <f t="shared" si="5"/>
        <v>10</v>
      </c>
      <c r="M47" s="25">
        <v>49</v>
      </c>
      <c r="N47" s="26">
        <v>6</v>
      </c>
    </row>
    <row r="48" spans="1:14" s="32" customFormat="1" ht="20.100000000000001" customHeight="1">
      <c r="A48" s="33">
        <v>5</v>
      </c>
      <c r="B48" s="35" t="s">
        <v>101</v>
      </c>
      <c r="C48" s="25">
        <v>39</v>
      </c>
      <c r="D48" s="25"/>
      <c r="E48" s="25">
        <f t="shared" si="4"/>
        <v>10</v>
      </c>
      <c r="F48" s="25">
        <v>29</v>
      </c>
      <c r="G48" s="26"/>
      <c r="H48" s="34">
        <v>14</v>
      </c>
      <c r="I48" s="31" t="s">
        <v>111</v>
      </c>
      <c r="J48" s="25">
        <v>39</v>
      </c>
      <c r="K48" s="25">
        <v>37</v>
      </c>
      <c r="L48" s="25">
        <f t="shared" si="5"/>
        <v>4</v>
      </c>
      <c r="M48" s="25">
        <v>35</v>
      </c>
      <c r="N48" s="26">
        <v>1</v>
      </c>
    </row>
    <row r="49" spans="1:19" s="32" customFormat="1" ht="20.100000000000001" customHeight="1">
      <c r="A49" s="33">
        <v>6</v>
      </c>
      <c r="B49" s="35" t="s">
        <v>102</v>
      </c>
      <c r="C49" s="25">
        <v>65</v>
      </c>
      <c r="D49" s="25">
        <v>2</v>
      </c>
      <c r="E49" s="25">
        <f t="shared" si="4"/>
        <v>15</v>
      </c>
      <c r="F49" s="25">
        <v>50</v>
      </c>
      <c r="G49" s="26">
        <v>6</v>
      </c>
      <c r="H49" s="33">
        <v>15</v>
      </c>
      <c r="I49" s="31" t="s">
        <v>112</v>
      </c>
      <c r="J49" s="25">
        <v>39</v>
      </c>
      <c r="K49" s="25"/>
      <c r="L49" s="25">
        <f t="shared" si="5"/>
        <v>13</v>
      </c>
      <c r="M49" s="25">
        <v>26</v>
      </c>
      <c r="N49" s="26">
        <v>1</v>
      </c>
    </row>
    <row r="50" spans="1:19" s="32" customFormat="1" ht="20.100000000000001" customHeight="1">
      <c r="A50" s="33">
        <v>7</v>
      </c>
      <c r="B50" s="35" t="s">
        <v>103</v>
      </c>
      <c r="C50" s="25">
        <v>63</v>
      </c>
      <c r="D50" s="25"/>
      <c r="E50" s="25">
        <f t="shared" si="4"/>
        <v>9</v>
      </c>
      <c r="F50" s="25">
        <v>54</v>
      </c>
      <c r="G50" s="26">
        <v>3</v>
      </c>
      <c r="H50" s="54">
        <v>16</v>
      </c>
      <c r="I50" s="31" t="s">
        <v>113</v>
      </c>
      <c r="J50" s="25">
        <v>39</v>
      </c>
      <c r="K50" s="25">
        <v>3</v>
      </c>
      <c r="L50" s="25">
        <f t="shared" si="5"/>
        <v>16</v>
      </c>
      <c r="M50" s="25">
        <v>23</v>
      </c>
      <c r="N50" s="26">
        <v>3</v>
      </c>
    </row>
    <row r="51" spans="1:19" s="32" customFormat="1" ht="20.100000000000001" customHeight="1">
      <c r="A51" s="33">
        <v>8</v>
      </c>
      <c r="B51" s="35" t="s">
        <v>104</v>
      </c>
      <c r="C51" s="25">
        <v>64</v>
      </c>
      <c r="D51" s="25"/>
      <c r="E51" s="25">
        <f t="shared" si="4"/>
        <v>11</v>
      </c>
      <c r="F51" s="25">
        <v>53</v>
      </c>
      <c r="G51" s="26">
        <v>4</v>
      </c>
      <c r="H51" s="34">
        <v>17</v>
      </c>
      <c r="I51" s="31" t="s">
        <v>114</v>
      </c>
      <c r="J51" s="25">
        <v>30</v>
      </c>
      <c r="K51" s="25">
        <v>1</v>
      </c>
      <c r="L51" s="25">
        <f t="shared" si="5"/>
        <v>14</v>
      </c>
      <c r="M51" s="25">
        <v>16</v>
      </c>
      <c r="N51" s="26"/>
    </row>
    <row r="52" spans="1:19" s="32" customFormat="1" ht="20.100000000000001" customHeight="1" thickBot="1">
      <c r="A52" s="61">
        <v>9</v>
      </c>
      <c r="B52" s="152" t="s">
        <v>106</v>
      </c>
      <c r="C52" s="62">
        <v>57</v>
      </c>
      <c r="D52" s="62"/>
      <c r="E52" s="62">
        <f t="shared" si="4"/>
        <v>20</v>
      </c>
      <c r="F52" s="62">
        <v>37</v>
      </c>
      <c r="G52" s="63">
        <v>5</v>
      </c>
      <c r="H52" s="209" t="s">
        <v>18</v>
      </c>
      <c r="I52" s="196"/>
      <c r="J52" s="28">
        <f>SUM(C44:C52,J44:J51)</f>
        <v>869</v>
      </c>
      <c r="K52" s="28">
        <f>SUM(D44:D52,K44:K51)</f>
        <v>43</v>
      </c>
      <c r="L52" s="28">
        <f>SUM(E44:E52,L44:L51)</f>
        <v>178</v>
      </c>
      <c r="M52" s="28">
        <f>SUM(F44:F52,M44:M51)</f>
        <v>691</v>
      </c>
      <c r="N52" s="27">
        <f>SUM(G44:G52,N44:N51)</f>
        <v>35</v>
      </c>
    </row>
    <row r="53" spans="1:19" s="14" customFormat="1" ht="24.95" customHeight="1" thickBot="1">
      <c r="A53" s="190" t="s">
        <v>157</v>
      </c>
      <c r="B53" s="191"/>
      <c r="C53" s="191"/>
      <c r="D53" s="191"/>
      <c r="E53" s="191"/>
      <c r="F53" s="191"/>
      <c r="G53" s="191"/>
      <c r="H53" s="191"/>
      <c r="I53" s="191"/>
      <c r="J53" s="191"/>
      <c r="K53" s="191"/>
      <c r="L53" s="191"/>
      <c r="M53" s="191"/>
      <c r="N53" s="192"/>
    </row>
    <row r="54" spans="1:19" s="41" customFormat="1" ht="20.100000000000001" customHeight="1">
      <c r="A54" s="210" t="s">
        <v>19</v>
      </c>
      <c r="B54" s="204"/>
      <c r="C54" s="67" t="s">
        <v>0</v>
      </c>
      <c r="D54" s="67" t="s">
        <v>20</v>
      </c>
      <c r="E54" s="67" t="s">
        <v>1</v>
      </c>
      <c r="F54" s="67" t="s">
        <v>2</v>
      </c>
      <c r="G54" s="68" t="s">
        <v>25</v>
      </c>
      <c r="H54" s="210" t="s">
        <v>19</v>
      </c>
      <c r="I54" s="204"/>
      <c r="J54" s="67" t="s">
        <v>0</v>
      </c>
      <c r="K54" s="67" t="s">
        <v>20</v>
      </c>
      <c r="L54" s="67" t="s">
        <v>1</v>
      </c>
      <c r="M54" s="67" t="s">
        <v>2</v>
      </c>
      <c r="N54" s="68" t="s">
        <v>25</v>
      </c>
    </row>
    <row r="55" spans="1:19" s="32" customFormat="1" ht="18.95" customHeight="1">
      <c r="A55" s="33">
        <v>1</v>
      </c>
      <c r="B55" s="35" t="s">
        <v>158</v>
      </c>
      <c r="C55" s="25">
        <v>59</v>
      </c>
      <c r="D55" s="25">
        <v>1</v>
      </c>
      <c r="E55" s="25">
        <f>C55-F55</f>
        <v>13</v>
      </c>
      <c r="F55" s="25">
        <v>46</v>
      </c>
      <c r="G55" s="26"/>
      <c r="H55" s="33">
        <v>22</v>
      </c>
      <c r="I55" s="135" t="s">
        <v>176</v>
      </c>
      <c r="J55" s="25">
        <v>58</v>
      </c>
      <c r="K55" s="25"/>
      <c r="L55" s="25">
        <f t="shared" ref="L55:L73" si="6">J55-M55</f>
        <v>11</v>
      </c>
      <c r="M55" s="25">
        <v>47</v>
      </c>
      <c r="N55" s="26"/>
    </row>
    <row r="56" spans="1:19" s="32" customFormat="1" ht="18.95" customHeight="1">
      <c r="A56" s="33">
        <v>2</v>
      </c>
      <c r="B56" s="35" t="s">
        <v>159</v>
      </c>
      <c r="C56" s="25">
        <v>57</v>
      </c>
      <c r="D56" s="25"/>
      <c r="E56" s="25">
        <f t="shared" ref="E56:E73" si="7">C56-F56</f>
        <v>14</v>
      </c>
      <c r="F56" s="25">
        <v>43</v>
      </c>
      <c r="G56" s="26"/>
      <c r="H56" s="33">
        <v>23</v>
      </c>
      <c r="I56" s="135" t="s">
        <v>177</v>
      </c>
      <c r="J56" s="25">
        <v>58</v>
      </c>
      <c r="K56" s="25"/>
      <c r="L56" s="25">
        <f t="shared" si="6"/>
        <v>13</v>
      </c>
      <c r="M56" s="25">
        <v>45</v>
      </c>
      <c r="N56" s="26"/>
    </row>
    <row r="57" spans="1:19" s="32" customFormat="1" ht="18.95" customHeight="1">
      <c r="A57" s="33">
        <v>3</v>
      </c>
      <c r="B57" s="35" t="s">
        <v>160</v>
      </c>
      <c r="C57" s="25">
        <v>56</v>
      </c>
      <c r="D57" s="25"/>
      <c r="E57" s="25">
        <f t="shared" si="7"/>
        <v>12</v>
      </c>
      <c r="F57" s="25">
        <v>44</v>
      </c>
      <c r="G57" s="26"/>
      <c r="H57" s="33">
        <v>24</v>
      </c>
      <c r="I57" s="135" t="s">
        <v>178</v>
      </c>
      <c r="J57" s="25">
        <v>58</v>
      </c>
      <c r="K57" s="25"/>
      <c r="L57" s="25">
        <f t="shared" si="6"/>
        <v>19</v>
      </c>
      <c r="M57" s="25">
        <v>39</v>
      </c>
      <c r="N57" s="26"/>
    </row>
    <row r="58" spans="1:19" s="32" customFormat="1" ht="18.95" customHeight="1">
      <c r="A58" s="33">
        <v>4</v>
      </c>
      <c r="B58" s="35" t="s">
        <v>161</v>
      </c>
      <c r="C58" s="25">
        <v>58</v>
      </c>
      <c r="D58" s="25"/>
      <c r="E58" s="25">
        <f t="shared" si="7"/>
        <v>12</v>
      </c>
      <c r="F58" s="25">
        <v>46</v>
      </c>
      <c r="G58" s="26"/>
      <c r="H58" s="33">
        <v>25</v>
      </c>
      <c r="I58" s="135" t="s">
        <v>179</v>
      </c>
      <c r="J58" s="25">
        <v>58</v>
      </c>
      <c r="K58" s="25"/>
      <c r="L58" s="25">
        <f t="shared" si="6"/>
        <v>16</v>
      </c>
      <c r="M58" s="25">
        <v>42</v>
      </c>
      <c r="N58" s="26"/>
    </row>
    <row r="59" spans="1:19" s="32" customFormat="1" ht="18.95" customHeight="1">
      <c r="A59" s="33">
        <v>5</v>
      </c>
      <c r="B59" s="35" t="s">
        <v>162</v>
      </c>
      <c r="C59" s="25">
        <v>57</v>
      </c>
      <c r="D59" s="25">
        <v>1</v>
      </c>
      <c r="E59" s="25">
        <f t="shared" si="7"/>
        <v>20</v>
      </c>
      <c r="F59" s="25">
        <v>37</v>
      </c>
      <c r="G59" s="26"/>
      <c r="H59" s="33">
        <v>26</v>
      </c>
      <c r="I59" s="135" t="s">
        <v>180</v>
      </c>
      <c r="J59" s="25">
        <v>59</v>
      </c>
      <c r="K59" s="25"/>
      <c r="L59" s="25">
        <f t="shared" si="6"/>
        <v>15</v>
      </c>
      <c r="M59" s="25">
        <v>44</v>
      </c>
      <c r="N59" s="26"/>
      <c r="O59" s="137"/>
      <c r="P59" s="141"/>
      <c r="Q59" s="141"/>
      <c r="R59" s="141"/>
      <c r="S59" s="141"/>
    </row>
    <row r="60" spans="1:19" s="32" customFormat="1" ht="18.95" customHeight="1">
      <c r="A60" s="33">
        <v>6</v>
      </c>
      <c r="B60" s="35" t="s">
        <v>163</v>
      </c>
      <c r="C60" s="25">
        <v>57</v>
      </c>
      <c r="D60" s="25"/>
      <c r="E60" s="25">
        <f t="shared" si="7"/>
        <v>16</v>
      </c>
      <c r="F60" s="25">
        <v>41</v>
      </c>
      <c r="G60" s="26"/>
      <c r="H60" s="33">
        <v>27</v>
      </c>
      <c r="I60" s="135" t="s">
        <v>181</v>
      </c>
      <c r="J60" s="25">
        <v>57</v>
      </c>
      <c r="K60" s="25"/>
      <c r="L60" s="25">
        <f t="shared" si="6"/>
        <v>16</v>
      </c>
      <c r="M60" s="25">
        <v>41</v>
      </c>
      <c r="N60" s="26"/>
      <c r="O60" s="142"/>
      <c r="P60" s="64"/>
      <c r="Q60" s="64"/>
      <c r="R60" s="64"/>
      <c r="S60" s="64"/>
    </row>
    <row r="61" spans="1:19" s="32" customFormat="1" ht="18.95" customHeight="1">
      <c r="A61" s="33">
        <v>7</v>
      </c>
      <c r="B61" s="35" t="s">
        <v>164</v>
      </c>
      <c r="C61" s="25">
        <v>54</v>
      </c>
      <c r="D61" s="25"/>
      <c r="E61" s="25">
        <f t="shared" si="7"/>
        <v>18</v>
      </c>
      <c r="F61" s="25">
        <v>36</v>
      </c>
      <c r="G61" s="26"/>
      <c r="H61" s="33">
        <v>28</v>
      </c>
      <c r="I61" s="135" t="s">
        <v>182</v>
      </c>
      <c r="J61" s="25">
        <v>57</v>
      </c>
      <c r="K61" s="25"/>
      <c r="L61" s="25">
        <f t="shared" si="6"/>
        <v>18</v>
      </c>
      <c r="M61" s="25">
        <v>39</v>
      </c>
      <c r="N61" s="26"/>
      <c r="O61" s="142"/>
      <c r="P61" s="64"/>
      <c r="Q61" s="64"/>
      <c r="R61" s="64"/>
      <c r="S61" s="64"/>
    </row>
    <row r="62" spans="1:19" s="32" customFormat="1" ht="18.95" customHeight="1">
      <c r="A62" s="33">
        <v>8</v>
      </c>
      <c r="B62" s="35" t="s">
        <v>165</v>
      </c>
      <c r="C62" s="25">
        <v>56</v>
      </c>
      <c r="D62" s="25"/>
      <c r="E62" s="25">
        <f t="shared" si="7"/>
        <v>13</v>
      </c>
      <c r="F62" s="25">
        <v>43</v>
      </c>
      <c r="G62" s="26"/>
      <c r="H62" s="33">
        <v>29</v>
      </c>
      <c r="I62" s="135" t="s">
        <v>280</v>
      </c>
      <c r="J62" s="25">
        <v>56</v>
      </c>
      <c r="K62" s="25">
        <v>1</v>
      </c>
      <c r="L62" s="25">
        <f t="shared" si="6"/>
        <v>15</v>
      </c>
      <c r="M62" s="25">
        <v>41</v>
      </c>
      <c r="N62" s="26"/>
      <c r="O62" s="142"/>
      <c r="P62" s="64"/>
      <c r="Q62" s="64"/>
      <c r="R62" s="64"/>
      <c r="S62" s="64"/>
    </row>
    <row r="63" spans="1:19" s="32" customFormat="1" ht="18.95" customHeight="1">
      <c r="A63" s="33">
        <v>9</v>
      </c>
      <c r="B63" s="35" t="s">
        <v>296</v>
      </c>
      <c r="C63" s="25">
        <v>45</v>
      </c>
      <c r="D63" s="25">
        <v>1</v>
      </c>
      <c r="E63" s="25">
        <f t="shared" si="7"/>
        <v>10</v>
      </c>
      <c r="F63" s="25">
        <v>35</v>
      </c>
      <c r="G63" s="26"/>
      <c r="H63" s="33">
        <v>30</v>
      </c>
      <c r="I63" s="135" t="s">
        <v>297</v>
      </c>
      <c r="J63" s="25">
        <v>22</v>
      </c>
      <c r="K63" s="25"/>
      <c r="L63" s="25">
        <f t="shared" si="6"/>
        <v>7</v>
      </c>
      <c r="M63" s="25">
        <v>15</v>
      </c>
      <c r="N63" s="26"/>
      <c r="O63" s="142"/>
      <c r="P63" s="64"/>
      <c r="Q63" s="64"/>
      <c r="R63" s="64"/>
      <c r="S63" s="64"/>
    </row>
    <row r="64" spans="1:19" s="32" customFormat="1" ht="18.95" customHeight="1">
      <c r="A64" s="33">
        <v>10</v>
      </c>
      <c r="B64" s="35" t="s">
        <v>166</v>
      </c>
      <c r="C64" s="25">
        <v>60</v>
      </c>
      <c r="D64" s="25"/>
      <c r="E64" s="25">
        <f t="shared" si="7"/>
        <v>24</v>
      </c>
      <c r="F64" s="25">
        <v>36</v>
      </c>
      <c r="G64" s="26"/>
      <c r="H64" s="33">
        <v>31</v>
      </c>
      <c r="I64" s="35" t="s">
        <v>183</v>
      </c>
      <c r="J64" s="25">
        <v>58</v>
      </c>
      <c r="K64" s="25">
        <v>46</v>
      </c>
      <c r="L64" s="25">
        <f t="shared" si="6"/>
        <v>6</v>
      </c>
      <c r="M64" s="25">
        <v>52</v>
      </c>
      <c r="N64" s="26"/>
      <c r="O64" s="137"/>
      <c r="P64" s="141"/>
      <c r="Q64" s="141"/>
      <c r="R64" s="141"/>
      <c r="S64" s="141"/>
    </row>
    <row r="65" spans="1:19" s="32" customFormat="1" ht="18.95" customHeight="1">
      <c r="A65" s="33">
        <v>11</v>
      </c>
      <c r="B65" s="35" t="s">
        <v>167</v>
      </c>
      <c r="C65" s="25">
        <v>61</v>
      </c>
      <c r="D65" s="25"/>
      <c r="E65" s="25">
        <f t="shared" si="7"/>
        <v>18</v>
      </c>
      <c r="F65" s="25">
        <v>43</v>
      </c>
      <c r="G65" s="26"/>
      <c r="H65" s="33">
        <v>32</v>
      </c>
      <c r="I65" s="35" t="s">
        <v>184</v>
      </c>
      <c r="J65" s="25">
        <v>59</v>
      </c>
      <c r="K65" s="25">
        <v>49</v>
      </c>
      <c r="L65" s="25">
        <f t="shared" si="6"/>
        <v>20</v>
      </c>
      <c r="M65" s="25">
        <v>39</v>
      </c>
      <c r="N65" s="26"/>
      <c r="O65" s="142"/>
      <c r="P65" s="64"/>
      <c r="Q65" s="64"/>
      <c r="R65" s="64"/>
      <c r="S65" s="64"/>
    </row>
    <row r="66" spans="1:19" s="32" customFormat="1" ht="18.95" customHeight="1">
      <c r="A66" s="33">
        <v>12</v>
      </c>
      <c r="B66" s="35" t="s">
        <v>168</v>
      </c>
      <c r="C66" s="25">
        <v>66</v>
      </c>
      <c r="D66" s="25"/>
      <c r="E66" s="25">
        <f t="shared" si="7"/>
        <v>23</v>
      </c>
      <c r="F66" s="25">
        <v>43</v>
      </c>
      <c r="G66" s="26"/>
      <c r="H66" s="33">
        <v>33</v>
      </c>
      <c r="I66" s="35" t="s">
        <v>185</v>
      </c>
      <c r="J66" s="25">
        <v>57</v>
      </c>
      <c r="K66" s="25">
        <v>53</v>
      </c>
      <c r="L66" s="25">
        <f t="shared" si="6"/>
        <v>11</v>
      </c>
      <c r="M66" s="25">
        <v>46</v>
      </c>
      <c r="N66" s="26"/>
      <c r="O66" s="142"/>
      <c r="P66" s="64"/>
      <c r="Q66" s="64"/>
      <c r="R66" s="64"/>
      <c r="S66" s="64"/>
    </row>
    <row r="67" spans="1:19" s="32" customFormat="1" ht="18.95" customHeight="1">
      <c r="A67" s="33">
        <v>13</v>
      </c>
      <c r="B67" s="35" t="s">
        <v>170</v>
      </c>
      <c r="C67" s="25">
        <v>59</v>
      </c>
      <c r="D67" s="25"/>
      <c r="E67" s="25">
        <f t="shared" si="7"/>
        <v>16</v>
      </c>
      <c r="F67" s="25">
        <v>43</v>
      </c>
      <c r="G67" s="26"/>
      <c r="H67" s="33">
        <v>34</v>
      </c>
      <c r="I67" s="31" t="s">
        <v>186</v>
      </c>
      <c r="J67" s="25">
        <v>58</v>
      </c>
      <c r="K67" s="25">
        <v>1</v>
      </c>
      <c r="L67" s="25">
        <f t="shared" si="6"/>
        <v>25</v>
      </c>
      <c r="M67" s="25">
        <v>33</v>
      </c>
      <c r="N67" s="26"/>
      <c r="O67" s="142"/>
      <c r="P67" s="64"/>
      <c r="Q67" s="64"/>
      <c r="R67" s="64"/>
      <c r="S67" s="64"/>
    </row>
    <row r="68" spans="1:19" s="32" customFormat="1" ht="18.95" customHeight="1">
      <c r="A68" s="33">
        <v>14</v>
      </c>
      <c r="B68" s="35" t="s">
        <v>171</v>
      </c>
      <c r="C68" s="25">
        <v>60</v>
      </c>
      <c r="D68" s="25"/>
      <c r="E68" s="25">
        <f t="shared" si="7"/>
        <v>16</v>
      </c>
      <c r="F68" s="25">
        <v>44</v>
      </c>
      <c r="G68" s="26"/>
      <c r="H68" s="33">
        <v>35</v>
      </c>
      <c r="I68" s="31" t="s">
        <v>187</v>
      </c>
      <c r="J68" s="25">
        <v>56</v>
      </c>
      <c r="K68" s="25">
        <v>1</v>
      </c>
      <c r="L68" s="25">
        <f t="shared" si="6"/>
        <v>13</v>
      </c>
      <c r="M68" s="25">
        <v>43</v>
      </c>
      <c r="N68" s="26"/>
      <c r="O68" s="142"/>
      <c r="P68" s="64"/>
      <c r="Q68" s="64"/>
      <c r="R68" s="64"/>
      <c r="S68" s="64"/>
    </row>
    <row r="69" spans="1:19" s="32" customFormat="1" ht="18.95" customHeight="1">
      <c r="A69" s="33">
        <v>15</v>
      </c>
      <c r="B69" s="35" t="s">
        <v>172</v>
      </c>
      <c r="C69" s="25">
        <v>59</v>
      </c>
      <c r="D69" s="25"/>
      <c r="E69" s="25">
        <f t="shared" si="7"/>
        <v>12</v>
      </c>
      <c r="F69" s="25">
        <v>47</v>
      </c>
      <c r="G69" s="26"/>
      <c r="H69" s="33">
        <v>36</v>
      </c>
      <c r="I69" s="31" t="s">
        <v>188</v>
      </c>
      <c r="J69" s="25">
        <v>58</v>
      </c>
      <c r="K69" s="25">
        <v>4</v>
      </c>
      <c r="L69" s="25">
        <f t="shared" si="6"/>
        <v>20</v>
      </c>
      <c r="M69" s="25">
        <v>38</v>
      </c>
      <c r="N69" s="26"/>
      <c r="O69" s="142"/>
      <c r="P69" s="64"/>
      <c r="Q69" s="64"/>
      <c r="R69" s="64"/>
      <c r="S69" s="64"/>
    </row>
    <row r="70" spans="1:19" s="32" customFormat="1" ht="18.95" customHeight="1">
      <c r="A70" s="33">
        <v>16</v>
      </c>
      <c r="B70" s="35" t="s">
        <v>173</v>
      </c>
      <c r="C70" s="25">
        <v>58</v>
      </c>
      <c r="D70" s="25"/>
      <c r="E70" s="25">
        <f t="shared" si="7"/>
        <v>11</v>
      </c>
      <c r="F70" s="25">
        <v>47</v>
      </c>
      <c r="G70" s="26"/>
      <c r="H70" s="33">
        <v>37</v>
      </c>
      <c r="I70" s="31" t="s">
        <v>189</v>
      </c>
      <c r="J70" s="25">
        <v>57</v>
      </c>
      <c r="K70" s="25">
        <v>4</v>
      </c>
      <c r="L70" s="25">
        <f t="shared" si="6"/>
        <v>18</v>
      </c>
      <c r="M70" s="25">
        <v>39</v>
      </c>
      <c r="N70" s="26"/>
      <c r="O70" s="142"/>
      <c r="P70" s="64"/>
      <c r="Q70" s="64"/>
      <c r="R70" s="64"/>
      <c r="S70" s="64"/>
    </row>
    <row r="71" spans="1:19" s="32" customFormat="1" ht="18.95" customHeight="1">
      <c r="A71" s="33">
        <v>17</v>
      </c>
      <c r="B71" s="35" t="s">
        <v>174</v>
      </c>
      <c r="C71" s="25">
        <v>58</v>
      </c>
      <c r="D71" s="25"/>
      <c r="E71" s="25">
        <f t="shared" si="7"/>
        <v>18</v>
      </c>
      <c r="F71" s="25">
        <v>40</v>
      </c>
      <c r="G71" s="26"/>
      <c r="H71" s="33">
        <v>38</v>
      </c>
      <c r="I71" s="31" t="s">
        <v>190</v>
      </c>
      <c r="J71" s="25">
        <v>58</v>
      </c>
      <c r="K71" s="25">
        <v>4</v>
      </c>
      <c r="L71" s="25">
        <f t="shared" si="6"/>
        <v>28</v>
      </c>
      <c r="M71" s="25">
        <v>30</v>
      </c>
      <c r="N71" s="26"/>
      <c r="O71" s="142"/>
      <c r="P71" s="64"/>
      <c r="Q71" s="64"/>
      <c r="R71" s="64"/>
      <c r="S71" s="64"/>
    </row>
    <row r="72" spans="1:19" s="32" customFormat="1" ht="18.95" customHeight="1">
      <c r="A72" s="33">
        <v>18</v>
      </c>
      <c r="B72" s="35" t="s">
        <v>175</v>
      </c>
      <c r="C72" s="129">
        <v>59</v>
      </c>
      <c r="D72" s="129">
        <v>1</v>
      </c>
      <c r="E72" s="25">
        <f t="shared" si="7"/>
        <v>21</v>
      </c>
      <c r="F72" s="25">
        <v>38</v>
      </c>
      <c r="G72" s="26"/>
      <c r="H72" s="33">
        <v>39</v>
      </c>
      <c r="I72" s="31" t="s">
        <v>286</v>
      </c>
      <c r="J72" s="25">
        <v>58</v>
      </c>
      <c r="K72" s="25">
        <v>5</v>
      </c>
      <c r="L72" s="25">
        <f t="shared" si="6"/>
        <v>26</v>
      </c>
      <c r="M72" s="25">
        <v>32</v>
      </c>
      <c r="N72" s="26"/>
      <c r="O72" s="142"/>
      <c r="P72" s="64"/>
      <c r="Q72" s="64"/>
      <c r="R72" s="64"/>
      <c r="S72" s="64"/>
    </row>
    <row r="73" spans="1:19" s="32" customFormat="1" ht="18.95" customHeight="1">
      <c r="A73" s="33">
        <v>19</v>
      </c>
      <c r="B73" s="35" t="s">
        <v>283</v>
      </c>
      <c r="C73" s="129">
        <v>58</v>
      </c>
      <c r="D73" s="129"/>
      <c r="E73" s="25">
        <f t="shared" si="7"/>
        <v>24</v>
      </c>
      <c r="F73" s="129">
        <v>34</v>
      </c>
      <c r="G73" s="130"/>
      <c r="H73" s="33">
        <v>40</v>
      </c>
      <c r="I73" s="31" t="s">
        <v>295</v>
      </c>
      <c r="J73" s="25">
        <v>29</v>
      </c>
      <c r="K73" s="25">
        <v>2</v>
      </c>
      <c r="L73" s="25">
        <f t="shared" si="6"/>
        <v>14</v>
      </c>
      <c r="M73" s="25">
        <v>15</v>
      </c>
      <c r="N73" s="130"/>
      <c r="O73" s="142"/>
      <c r="P73" s="64"/>
      <c r="Q73" s="64"/>
      <c r="R73" s="64"/>
      <c r="S73" s="64"/>
    </row>
    <row r="74" spans="1:19" s="32" customFormat="1" ht="18.95" customHeight="1">
      <c r="A74" s="33">
        <v>20</v>
      </c>
      <c r="B74" s="35" t="s">
        <v>284</v>
      </c>
      <c r="C74" s="25">
        <v>59</v>
      </c>
      <c r="D74" s="25"/>
      <c r="E74" s="25">
        <v>11</v>
      </c>
      <c r="F74" s="25">
        <v>47</v>
      </c>
      <c r="G74" s="26"/>
      <c r="H74" s="34"/>
      <c r="I74" s="31"/>
      <c r="J74" s="25"/>
      <c r="K74" s="25"/>
      <c r="L74" s="25"/>
      <c r="M74" s="25"/>
      <c r="N74" s="130"/>
      <c r="O74" s="142"/>
      <c r="P74" s="64"/>
      <c r="Q74" s="64"/>
      <c r="R74" s="64"/>
      <c r="S74" s="64"/>
    </row>
    <row r="75" spans="1:19" s="32" customFormat="1" ht="20.100000000000001" customHeight="1" thickBot="1">
      <c r="A75" s="61">
        <v>21</v>
      </c>
      <c r="B75" s="149" t="s">
        <v>285</v>
      </c>
      <c r="C75" s="148">
        <v>56</v>
      </c>
      <c r="D75" s="148">
        <v>1</v>
      </c>
      <c r="E75" s="148">
        <f>C75-F75</f>
        <v>14</v>
      </c>
      <c r="F75" s="148">
        <v>42</v>
      </c>
      <c r="G75" s="150"/>
      <c r="H75" s="209" t="s">
        <v>18</v>
      </c>
      <c r="I75" s="196"/>
      <c r="J75" s="28">
        <f>SUM(C55:C75,J55:J74)</f>
        <v>2243</v>
      </c>
      <c r="K75" s="28">
        <f>SUM(D55:D75,K55:K74)</f>
        <v>175</v>
      </c>
      <c r="L75" s="28">
        <f>SUM(E55:E75,L55:L74)</f>
        <v>647</v>
      </c>
      <c r="M75" s="28">
        <f>SUM(F55:F75,M55:M74)</f>
        <v>1595</v>
      </c>
      <c r="N75" s="27">
        <f>SUM(G55:G75,N55:N74)</f>
        <v>0</v>
      </c>
      <c r="O75" s="142"/>
      <c r="P75" s="64"/>
      <c r="Q75" s="64"/>
      <c r="R75" s="64"/>
      <c r="S75" s="64"/>
    </row>
    <row r="76" spans="1:19" s="14" customFormat="1" ht="24.95" customHeight="1" thickBot="1">
      <c r="A76" s="190" t="s">
        <v>325</v>
      </c>
      <c r="B76" s="191"/>
      <c r="C76" s="191"/>
      <c r="D76" s="191"/>
      <c r="E76" s="191"/>
      <c r="F76" s="191"/>
      <c r="G76" s="191"/>
      <c r="H76" s="191"/>
      <c r="I76" s="191"/>
      <c r="J76" s="191"/>
      <c r="K76" s="191"/>
      <c r="L76" s="191"/>
      <c r="M76" s="191"/>
      <c r="N76" s="192"/>
      <c r="O76" s="143"/>
      <c r="P76" s="141"/>
      <c r="Q76" s="141"/>
      <c r="R76" s="141"/>
      <c r="S76" s="141"/>
    </row>
    <row r="77" spans="1:19" s="41" customFormat="1" ht="20.100000000000001" customHeight="1">
      <c r="A77" s="210" t="s">
        <v>19</v>
      </c>
      <c r="B77" s="204"/>
      <c r="C77" s="67" t="s">
        <v>0</v>
      </c>
      <c r="D77" s="67" t="s">
        <v>20</v>
      </c>
      <c r="E77" s="67" t="s">
        <v>1</v>
      </c>
      <c r="F77" s="67" t="s">
        <v>2</v>
      </c>
      <c r="G77" s="68" t="s">
        <v>25</v>
      </c>
      <c r="H77" s="210" t="s">
        <v>19</v>
      </c>
      <c r="I77" s="204"/>
      <c r="J77" s="67" t="s">
        <v>0</v>
      </c>
      <c r="K77" s="67" t="s">
        <v>20</v>
      </c>
      <c r="L77" s="67" t="s">
        <v>1</v>
      </c>
      <c r="M77" s="67" t="s">
        <v>2</v>
      </c>
      <c r="N77" s="68" t="s">
        <v>25</v>
      </c>
      <c r="O77" s="142"/>
      <c r="P77" s="64"/>
      <c r="Q77" s="64"/>
      <c r="R77" s="64"/>
      <c r="S77" s="64"/>
    </row>
    <row r="78" spans="1:19" s="41" customFormat="1" ht="20.100000000000001" customHeight="1">
      <c r="A78" s="33">
        <v>1</v>
      </c>
      <c r="B78" s="135" t="s">
        <v>201</v>
      </c>
      <c r="C78" s="25">
        <v>66</v>
      </c>
      <c r="D78" s="25"/>
      <c r="E78" s="25">
        <f>C78-F78</f>
        <v>22</v>
      </c>
      <c r="F78" s="25">
        <v>44</v>
      </c>
      <c r="G78" s="26"/>
      <c r="H78" s="33">
        <v>2</v>
      </c>
      <c r="I78" s="31" t="s">
        <v>209</v>
      </c>
      <c r="J78" s="25">
        <v>20</v>
      </c>
      <c r="K78" s="25">
        <v>11</v>
      </c>
      <c r="L78" s="25">
        <f>J78-M78</f>
        <v>12</v>
      </c>
      <c r="M78" s="25">
        <v>8</v>
      </c>
      <c r="N78" s="68"/>
      <c r="O78" s="142"/>
      <c r="P78" s="64"/>
      <c r="Q78" s="64"/>
      <c r="R78" s="64"/>
      <c r="S78" s="64"/>
    </row>
    <row r="79" spans="1:19" s="32" customFormat="1" ht="20.100000000000001" customHeight="1" thickBot="1">
      <c r="A79" s="61"/>
      <c r="B79" s="37"/>
      <c r="C79" s="62"/>
      <c r="D79" s="62"/>
      <c r="E79" s="62"/>
      <c r="F79" s="62"/>
      <c r="G79" s="63"/>
      <c r="H79" s="209" t="s">
        <v>18</v>
      </c>
      <c r="I79" s="196"/>
      <c r="J79" s="28">
        <f>SUM(C78,J78)</f>
        <v>86</v>
      </c>
      <c r="K79" s="28">
        <f>SUM(D78,K78)</f>
        <v>11</v>
      </c>
      <c r="L79" s="28">
        <f>SUM(E78,L78)</f>
        <v>34</v>
      </c>
      <c r="M79" s="28">
        <f>SUM(F78,M78)</f>
        <v>52</v>
      </c>
      <c r="N79" s="27">
        <f>SUM(G78,N78)</f>
        <v>0</v>
      </c>
      <c r="O79" s="142"/>
      <c r="P79" s="64"/>
      <c r="Q79" s="64"/>
      <c r="R79" s="64"/>
      <c r="S79" s="64"/>
    </row>
    <row r="80" spans="1:19" s="14" customFormat="1" ht="21.95" customHeight="1" thickBot="1">
      <c r="A80" s="190" t="s">
        <v>342</v>
      </c>
      <c r="B80" s="191"/>
      <c r="C80" s="191"/>
      <c r="D80" s="191"/>
      <c r="E80" s="191"/>
      <c r="F80" s="191"/>
      <c r="G80" s="191"/>
      <c r="H80" s="191"/>
      <c r="I80" s="191"/>
      <c r="J80" s="191"/>
      <c r="K80" s="191"/>
      <c r="L80" s="191"/>
      <c r="M80" s="191"/>
      <c r="N80" s="192"/>
      <c r="O80" s="142"/>
      <c r="P80" s="64"/>
      <c r="Q80" s="64"/>
      <c r="R80" s="64"/>
      <c r="S80" s="64"/>
    </row>
    <row r="81" spans="1:19" s="41" customFormat="1" ht="20.100000000000001" customHeight="1">
      <c r="A81" s="210" t="s">
        <v>19</v>
      </c>
      <c r="B81" s="204"/>
      <c r="C81" s="67" t="s">
        <v>0</v>
      </c>
      <c r="D81" s="67" t="s">
        <v>20</v>
      </c>
      <c r="E81" s="67" t="s">
        <v>1</v>
      </c>
      <c r="F81" s="67" t="s">
        <v>2</v>
      </c>
      <c r="G81" s="68" t="s">
        <v>25</v>
      </c>
      <c r="H81" s="210" t="s">
        <v>19</v>
      </c>
      <c r="I81" s="204"/>
      <c r="J81" s="67" t="s">
        <v>0</v>
      </c>
      <c r="K81" s="67" t="s">
        <v>20</v>
      </c>
      <c r="L81" s="67" t="s">
        <v>1</v>
      </c>
      <c r="M81" s="67" t="s">
        <v>2</v>
      </c>
      <c r="N81" s="68" t="s">
        <v>25</v>
      </c>
      <c r="O81" s="142"/>
      <c r="P81" s="64"/>
      <c r="Q81" s="64"/>
      <c r="R81" s="64"/>
      <c r="S81" s="64"/>
    </row>
    <row r="82" spans="1:19" s="32" customFormat="1" ht="20.100000000000001" customHeight="1">
      <c r="A82" s="33">
        <v>1</v>
      </c>
      <c r="B82" s="35" t="s">
        <v>211</v>
      </c>
      <c r="C82" s="25">
        <v>49</v>
      </c>
      <c r="D82" s="25"/>
      <c r="E82" s="25">
        <f t="shared" ref="E82:E87" si="8">C82-F82</f>
        <v>37</v>
      </c>
      <c r="F82" s="25">
        <v>12</v>
      </c>
      <c r="G82" s="26"/>
      <c r="H82" s="33">
        <v>7</v>
      </c>
      <c r="I82" s="35" t="s">
        <v>219</v>
      </c>
      <c r="J82" s="25">
        <v>29</v>
      </c>
      <c r="K82" s="25">
        <v>24</v>
      </c>
      <c r="L82" s="25">
        <f>J82-M82</f>
        <v>22</v>
      </c>
      <c r="M82" s="25">
        <v>7</v>
      </c>
      <c r="N82" s="26"/>
      <c r="O82" s="142"/>
      <c r="P82" s="64"/>
      <c r="Q82" s="64"/>
      <c r="R82" s="64"/>
      <c r="S82" s="64"/>
    </row>
    <row r="83" spans="1:19" s="32" customFormat="1" ht="20.100000000000001" customHeight="1">
      <c r="A83" s="33">
        <v>2</v>
      </c>
      <c r="B83" s="35" t="s">
        <v>212</v>
      </c>
      <c r="C83" s="25">
        <v>44</v>
      </c>
      <c r="D83" s="25"/>
      <c r="E83" s="25">
        <f t="shared" si="8"/>
        <v>36</v>
      </c>
      <c r="F83" s="25">
        <v>8</v>
      </c>
      <c r="G83" s="26"/>
      <c r="H83" s="33">
        <v>8</v>
      </c>
      <c r="I83" s="35" t="s">
        <v>220</v>
      </c>
      <c r="J83" s="25">
        <v>64</v>
      </c>
      <c r="K83" s="25">
        <v>8</v>
      </c>
      <c r="L83" s="25">
        <f>J83-M83</f>
        <v>62</v>
      </c>
      <c r="M83" s="25">
        <v>2</v>
      </c>
      <c r="N83" s="26"/>
      <c r="O83" s="142"/>
      <c r="P83" s="64"/>
      <c r="Q83" s="64"/>
      <c r="R83" s="64"/>
      <c r="S83" s="64"/>
    </row>
    <row r="84" spans="1:19" s="32" customFormat="1" ht="20.100000000000001" customHeight="1">
      <c r="A84" s="33">
        <v>3</v>
      </c>
      <c r="B84" s="35" t="s">
        <v>213</v>
      </c>
      <c r="C84" s="25">
        <v>52</v>
      </c>
      <c r="D84" s="25"/>
      <c r="E84" s="25">
        <f t="shared" si="8"/>
        <v>45</v>
      </c>
      <c r="F84" s="25">
        <v>7</v>
      </c>
      <c r="G84" s="26"/>
      <c r="H84" s="34">
        <v>9</v>
      </c>
      <c r="I84" s="35" t="s">
        <v>221</v>
      </c>
      <c r="J84" s="25">
        <v>63</v>
      </c>
      <c r="K84" s="25">
        <v>6</v>
      </c>
      <c r="L84" s="25">
        <f>J84-M84</f>
        <v>58</v>
      </c>
      <c r="M84" s="25">
        <v>5</v>
      </c>
      <c r="N84" s="26"/>
      <c r="O84" s="137"/>
      <c r="P84" s="139"/>
      <c r="Q84" s="137"/>
      <c r="R84" s="137"/>
      <c r="S84" s="137"/>
    </row>
    <row r="85" spans="1:19" s="32" customFormat="1" ht="20.100000000000001" customHeight="1">
      <c r="A85" s="33">
        <v>4</v>
      </c>
      <c r="B85" s="35" t="s">
        <v>214</v>
      </c>
      <c r="C85" s="25">
        <v>53</v>
      </c>
      <c r="D85" s="25"/>
      <c r="E85" s="25">
        <f t="shared" si="8"/>
        <v>40</v>
      </c>
      <c r="F85" s="25">
        <v>13</v>
      </c>
      <c r="G85" s="26"/>
      <c r="H85" s="33">
        <v>10</v>
      </c>
      <c r="I85" s="35" t="s">
        <v>224</v>
      </c>
      <c r="J85" s="25">
        <v>42</v>
      </c>
      <c r="K85" s="25">
        <v>30</v>
      </c>
      <c r="L85" s="25">
        <f>J85-M85</f>
        <v>40</v>
      </c>
      <c r="M85" s="25">
        <v>2</v>
      </c>
      <c r="N85" s="26"/>
    </row>
    <row r="86" spans="1:19" s="32" customFormat="1" ht="20.100000000000001" customHeight="1">
      <c r="A86" s="33">
        <v>5</v>
      </c>
      <c r="B86" s="135" t="s">
        <v>216</v>
      </c>
      <c r="C86" s="25">
        <v>58</v>
      </c>
      <c r="D86" s="25"/>
      <c r="E86" s="25">
        <f t="shared" si="8"/>
        <v>55</v>
      </c>
      <c r="F86" s="25">
        <v>3</v>
      </c>
      <c r="G86" s="26"/>
      <c r="H86" s="33"/>
      <c r="I86" s="31"/>
      <c r="J86" s="25"/>
      <c r="K86" s="25"/>
      <c r="L86" s="25"/>
      <c r="M86" s="25"/>
      <c r="N86" s="26"/>
    </row>
    <row r="87" spans="1:19" s="32" customFormat="1" ht="21.95" customHeight="1" thickBot="1">
      <c r="A87" s="61">
        <v>6</v>
      </c>
      <c r="B87" s="152" t="s">
        <v>217</v>
      </c>
      <c r="C87" s="62">
        <v>55</v>
      </c>
      <c r="D87" s="62"/>
      <c r="E87" s="62">
        <f t="shared" si="8"/>
        <v>41</v>
      </c>
      <c r="F87" s="62">
        <v>14</v>
      </c>
      <c r="G87" s="63"/>
      <c r="H87" s="209" t="s">
        <v>18</v>
      </c>
      <c r="I87" s="196"/>
      <c r="J87" s="28">
        <f>SUM(C82:C87,J82:J86)</f>
        <v>509</v>
      </c>
      <c r="K87" s="28">
        <f>SUM(D82:D87,K82:K86)</f>
        <v>68</v>
      </c>
      <c r="L87" s="28">
        <f>SUM(E82:E87,L82:L86)</f>
        <v>436</v>
      </c>
      <c r="M87" s="28">
        <f>SUM(F82:F87,M82:M86)</f>
        <v>73</v>
      </c>
      <c r="N87" s="27">
        <f>SUM(G82:G87,N82:N86)</f>
        <v>0</v>
      </c>
    </row>
    <row r="88" spans="1:19" ht="15" customHeight="1"/>
    <row r="89" spans="1:19" ht="20.100000000000001" customHeight="1">
      <c r="A89" s="72" t="s">
        <v>345</v>
      </c>
      <c r="B89" s="17"/>
      <c r="C89" s="36"/>
      <c r="D89" s="16">
        <f>SUM(D90:D94)</f>
        <v>5298</v>
      </c>
      <c r="E89" s="14"/>
      <c r="F89" s="74"/>
      <c r="G89" s="16" t="s">
        <v>21</v>
      </c>
      <c r="H89" s="16">
        <f>SUM(H90:H94)</f>
        <v>408</v>
      </c>
      <c r="I89" s="29" t="s">
        <v>3</v>
      </c>
      <c r="O89" s="58" t="s">
        <v>22</v>
      </c>
      <c r="P89" s="59">
        <f>SUM(H13,H39,H51)</f>
        <v>43</v>
      </c>
      <c r="Q89" s="18"/>
      <c r="R89" s="98"/>
    </row>
    <row r="90" spans="1:19" ht="20.100000000000001" customHeight="1">
      <c r="A90" s="126" t="s">
        <v>267</v>
      </c>
      <c r="D90" s="74">
        <f>SUM(J41,J52,J75)</f>
        <v>4062</v>
      </c>
      <c r="E90" s="14"/>
      <c r="F90" s="74"/>
      <c r="G90" s="74" t="s">
        <v>21</v>
      </c>
      <c r="H90" s="74">
        <f>SUM(K41,K52,K75)</f>
        <v>289</v>
      </c>
      <c r="I90" s="17" t="s">
        <v>3</v>
      </c>
      <c r="O90" s="16" t="s">
        <v>17</v>
      </c>
      <c r="P90" s="56">
        <f>SUM(H22,H27,H73,H78,H85)</f>
        <v>62</v>
      </c>
      <c r="R90" s="98"/>
    </row>
    <row r="91" spans="1:19" ht="20.100000000000001" customHeight="1">
      <c r="A91" s="126" t="s">
        <v>349</v>
      </c>
      <c r="D91" s="74">
        <f>J79</f>
        <v>86</v>
      </c>
      <c r="E91" s="14"/>
      <c r="F91" s="74"/>
      <c r="G91" s="74" t="s">
        <v>21</v>
      </c>
      <c r="H91" s="74">
        <f>K79</f>
        <v>11</v>
      </c>
      <c r="I91" s="17" t="s">
        <v>3</v>
      </c>
      <c r="O91" s="30" t="s">
        <v>23</v>
      </c>
      <c r="P91" s="57">
        <f>SUM(P89:P90)</f>
        <v>105</v>
      </c>
      <c r="R91" s="98"/>
    </row>
    <row r="92" spans="1:19" ht="20.100000000000001" customHeight="1">
      <c r="A92" s="126" t="s">
        <v>378</v>
      </c>
      <c r="D92" s="74">
        <f>J87</f>
        <v>509</v>
      </c>
      <c r="E92" s="14"/>
      <c r="F92" s="74"/>
      <c r="G92" s="74" t="s">
        <v>21</v>
      </c>
      <c r="H92" s="74">
        <f>K87</f>
        <v>68</v>
      </c>
      <c r="I92" s="17" t="s">
        <v>3</v>
      </c>
      <c r="O92" s="30"/>
      <c r="P92" s="99"/>
      <c r="R92" s="98"/>
    </row>
    <row r="93" spans="1:19" ht="20.100000000000001" customHeight="1">
      <c r="A93" s="126" t="s">
        <v>270</v>
      </c>
      <c r="D93" s="74">
        <f>SUM(J15,J24)</f>
        <v>490</v>
      </c>
      <c r="E93" s="14"/>
      <c r="F93" s="74"/>
      <c r="G93" s="74" t="s">
        <v>21</v>
      </c>
      <c r="H93" s="74">
        <f>SUM(K15,K24)</f>
        <v>35</v>
      </c>
      <c r="I93" s="17" t="s">
        <v>3</v>
      </c>
      <c r="Q93" s="20"/>
      <c r="R93" s="98"/>
    </row>
    <row r="94" spans="1:19" ht="20.100000000000001" customHeight="1">
      <c r="A94" s="126" t="s">
        <v>324</v>
      </c>
      <c r="D94" s="74">
        <f>J29</f>
        <v>151</v>
      </c>
      <c r="E94" s="14"/>
      <c r="F94" s="74"/>
      <c r="G94" s="74" t="s">
        <v>21</v>
      </c>
      <c r="H94" s="74">
        <f>K29</f>
        <v>5</v>
      </c>
      <c r="I94" s="17" t="s">
        <v>3</v>
      </c>
      <c r="Q94" s="20"/>
      <c r="R94" s="98"/>
    </row>
    <row r="95" spans="1:19" s="38" customFormat="1" ht="20.100000000000001" customHeight="1">
      <c r="A95" s="41" t="s">
        <v>151</v>
      </c>
      <c r="B95" s="50"/>
      <c r="C95" s="49"/>
      <c r="D95" s="75">
        <f>SUM(D96:D100)</f>
        <v>3260</v>
      </c>
      <c r="E95" s="76"/>
      <c r="F95" s="41"/>
      <c r="G95" s="75" t="s">
        <v>341</v>
      </c>
      <c r="J95" s="108"/>
      <c r="Q95" s="60"/>
      <c r="R95" s="113"/>
    </row>
    <row r="96" spans="1:19" s="38" customFormat="1" ht="20.100000000000001" customHeight="1">
      <c r="A96" s="126" t="s">
        <v>267</v>
      </c>
      <c r="B96" s="50"/>
      <c r="C96" s="49"/>
      <c r="D96" s="14">
        <f>J75</f>
        <v>2243</v>
      </c>
      <c r="E96" s="76"/>
      <c r="F96" s="41"/>
      <c r="G96" s="14" t="s">
        <v>315</v>
      </c>
      <c r="J96" s="108"/>
      <c r="Q96" s="60"/>
      <c r="R96" s="113"/>
    </row>
    <row r="97" spans="1:18" s="38" customFormat="1" ht="20.100000000000001" customHeight="1">
      <c r="A97" s="126" t="s">
        <v>349</v>
      </c>
      <c r="B97" s="50"/>
      <c r="C97" s="49"/>
      <c r="D97" s="14">
        <f>J79</f>
        <v>86</v>
      </c>
      <c r="E97" s="76"/>
      <c r="F97" s="41"/>
      <c r="G97" s="14" t="s">
        <v>327</v>
      </c>
      <c r="J97" s="108"/>
      <c r="Q97" s="60"/>
      <c r="R97" s="113"/>
    </row>
    <row r="98" spans="1:18" s="38" customFormat="1" ht="20.100000000000001" customHeight="1">
      <c r="A98" s="126" t="s">
        <v>378</v>
      </c>
      <c r="B98" s="50"/>
      <c r="C98" s="49"/>
      <c r="D98" s="14">
        <f>J87</f>
        <v>509</v>
      </c>
      <c r="E98" s="76"/>
      <c r="F98" s="41"/>
      <c r="G98" s="14" t="s">
        <v>272</v>
      </c>
      <c r="J98" s="108"/>
      <c r="Q98" s="60"/>
      <c r="R98" s="113"/>
    </row>
    <row r="99" spans="1:18" s="38" customFormat="1" ht="20.100000000000001" customHeight="1">
      <c r="A99" s="126" t="s">
        <v>270</v>
      </c>
      <c r="B99" s="79"/>
      <c r="C99" s="49"/>
      <c r="D99" s="14">
        <f>J24</f>
        <v>271</v>
      </c>
      <c r="E99" s="76"/>
      <c r="F99" s="41"/>
      <c r="G99" s="14" t="s">
        <v>335</v>
      </c>
      <c r="Q99" s="60"/>
      <c r="R99" s="113"/>
    </row>
    <row r="100" spans="1:18" s="38" customFormat="1" ht="20.100000000000001" customHeight="1">
      <c r="A100" s="126" t="s">
        <v>324</v>
      </c>
      <c r="B100" s="50"/>
      <c r="C100" s="49"/>
      <c r="D100" s="14">
        <f>J29</f>
        <v>151</v>
      </c>
      <c r="E100" s="76"/>
      <c r="F100" s="41"/>
      <c r="G100" s="14" t="s">
        <v>330</v>
      </c>
      <c r="J100" s="108"/>
      <c r="Q100" s="60"/>
      <c r="R100" s="113"/>
    </row>
    <row r="101" spans="1:18" s="38" customFormat="1" ht="20.100000000000001" customHeight="1">
      <c r="A101" s="41" t="s">
        <v>133</v>
      </c>
      <c r="B101" s="79"/>
      <c r="C101" s="49"/>
      <c r="D101" s="14"/>
      <c r="E101" s="76"/>
      <c r="F101" s="41"/>
      <c r="G101" s="14"/>
      <c r="Q101" s="60"/>
      <c r="R101" s="113"/>
    </row>
    <row r="102" spans="1:18" ht="20.100000000000001" customHeight="1">
      <c r="A102" s="73" t="s">
        <v>274</v>
      </c>
      <c r="D102" s="77">
        <f>D89-D103</f>
        <v>1711</v>
      </c>
      <c r="G102" s="14"/>
      <c r="I102" s="17"/>
      <c r="L102" s="23"/>
      <c r="O102" s="29"/>
      <c r="P102" s="47"/>
      <c r="Q102" s="21"/>
      <c r="R102" s="98"/>
    </row>
    <row r="103" spans="1:18" s="38" customFormat="1" ht="20.100000000000001" customHeight="1">
      <c r="A103" s="73" t="s">
        <v>273</v>
      </c>
      <c r="D103" s="76">
        <f>SUM(M15,M24,M29,M41,M52,M75,M79,M87)</f>
        <v>3587</v>
      </c>
      <c r="F103" s="32"/>
      <c r="G103" s="14"/>
      <c r="O103" s="52"/>
      <c r="P103" s="12"/>
      <c r="Q103" s="60"/>
      <c r="R103" s="113"/>
    </row>
    <row r="104" spans="1:18" ht="20.100000000000001" hidden="1" customHeight="1">
      <c r="A104" s="41" t="s">
        <v>350</v>
      </c>
      <c r="C104" s="32"/>
      <c r="D104" s="32"/>
      <c r="E104" s="32"/>
      <c r="F104" s="32"/>
      <c r="G104" s="32"/>
      <c r="H104" s="32"/>
      <c r="Q104" s="21"/>
      <c r="R104" s="98"/>
    </row>
    <row r="105" spans="1:18" ht="20.100000000000001" hidden="1" customHeight="1">
      <c r="A105" s="41" t="s">
        <v>336</v>
      </c>
      <c r="C105" s="32"/>
      <c r="D105" s="32"/>
      <c r="E105" s="32"/>
      <c r="F105" s="32"/>
      <c r="G105" s="32"/>
      <c r="H105" s="32"/>
      <c r="Q105" s="21"/>
      <c r="R105" s="98"/>
    </row>
    <row r="106" spans="1:18" ht="20.100000000000001" hidden="1" customHeight="1">
      <c r="A106" s="41" t="s">
        <v>337</v>
      </c>
      <c r="C106" s="32"/>
      <c r="D106" s="32"/>
      <c r="E106" s="32"/>
      <c r="F106" s="32"/>
      <c r="G106" s="32"/>
      <c r="H106" s="32"/>
      <c r="Q106" s="21"/>
      <c r="R106" s="98"/>
    </row>
    <row r="107" spans="1:18" ht="20.100000000000001" hidden="1" customHeight="1">
      <c r="A107" s="73" t="s">
        <v>338</v>
      </c>
      <c r="C107" s="32"/>
      <c r="D107" s="32"/>
      <c r="E107" s="32"/>
      <c r="F107" s="32"/>
      <c r="G107" s="58">
        <f>SUM(N15,N24,N29,N41,N52,N75,N79,N87)</f>
        <v>62</v>
      </c>
      <c r="I107" s="117"/>
      <c r="K107" s="118"/>
      <c r="O107" s="118"/>
      <c r="Q107" s="21"/>
      <c r="R107" s="98"/>
    </row>
    <row r="108" spans="1:18" ht="20.100000000000001" hidden="1" customHeight="1">
      <c r="A108" s="75" t="s">
        <v>33</v>
      </c>
      <c r="B108" s="24"/>
      <c r="C108" s="46"/>
      <c r="D108" s="55" t="s">
        <v>154</v>
      </c>
      <c r="E108" s="92" t="s">
        <v>49</v>
      </c>
      <c r="F108" s="92" t="s">
        <v>25</v>
      </c>
      <c r="G108" s="105" t="s">
        <v>58</v>
      </c>
      <c r="H108" s="106" t="s">
        <v>59</v>
      </c>
      <c r="I108" s="105" t="s">
        <v>60</v>
      </c>
      <c r="J108" s="106" t="s">
        <v>61</v>
      </c>
      <c r="K108" s="119"/>
      <c r="L108" s="114"/>
      <c r="N108" s="116"/>
      <c r="O108" s="119"/>
      <c r="P108" s="39"/>
      <c r="Q108" s="21"/>
      <c r="R108" s="98"/>
    </row>
    <row r="109" spans="1:18" ht="20.100000000000001" hidden="1" customHeight="1">
      <c r="A109" s="126" t="s">
        <v>275</v>
      </c>
      <c r="C109" s="46"/>
      <c r="D109" s="14">
        <f>SUM(E109:F109)</f>
        <v>219</v>
      </c>
      <c r="E109" s="14">
        <v>212</v>
      </c>
      <c r="F109" s="74">
        <f>N15</f>
        <v>7</v>
      </c>
      <c r="G109" s="14">
        <f>D109-J15</f>
        <v>0</v>
      </c>
      <c r="H109" s="14">
        <v>0</v>
      </c>
      <c r="I109" s="81">
        <f>G109*100/D109</f>
        <v>0</v>
      </c>
      <c r="J109" s="81">
        <f>H109*100/T.11_HK1!J14</f>
        <v>0</v>
      </c>
      <c r="L109" s="15"/>
      <c r="M109" s="15"/>
      <c r="N109" s="15"/>
      <c r="P109" s="39"/>
      <c r="Q109" s="21"/>
      <c r="R109" s="98"/>
    </row>
    <row r="110" spans="1:18" ht="20.100000000000001" hidden="1" customHeight="1">
      <c r="A110" s="126" t="s">
        <v>277</v>
      </c>
      <c r="B110" s="126"/>
      <c r="C110" s="46"/>
      <c r="D110" s="14">
        <f>SUM(E110:F110)</f>
        <v>271</v>
      </c>
      <c r="E110" s="14">
        <v>271</v>
      </c>
      <c r="F110" s="74">
        <v>0</v>
      </c>
      <c r="G110" s="14">
        <f>D110-J24</f>
        <v>0</v>
      </c>
      <c r="H110" s="14">
        <v>0</v>
      </c>
      <c r="I110" s="81">
        <f t="shared" ref="I110:I116" si="9">G110*100/D110</f>
        <v>0</v>
      </c>
      <c r="J110" s="81">
        <f>H110*100/T.11_HK1!J23</f>
        <v>0</v>
      </c>
      <c r="L110" s="15"/>
      <c r="O110" s="104"/>
      <c r="P110" s="39"/>
      <c r="Q110" s="21"/>
      <c r="R110" s="98"/>
    </row>
    <row r="111" spans="1:18" ht="20.100000000000001" hidden="1" customHeight="1">
      <c r="A111" s="126" t="s">
        <v>328</v>
      </c>
      <c r="B111" s="126"/>
      <c r="C111" s="46"/>
      <c r="D111" s="14">
        <f t="shared" ref="D111:D116" si="10">SUM(E111:F111)</f>
        <v>152</v>
      </c>
      <c r="E111" s="14">
        <v>152</v>
      </c>
      <c r="F111" s="74">
        <v>0</v>
      </c>
      <c r="G111" s="14">
        <f>D111-J29</f>
        <v>1</v>
      </c>
      <c r="H111" s="14">
        <v>0</v>
      </c>
      <c r="I111" s="81">
        <f t="shared" si="9"/>
        <v>0.65789473684210531</v>
      </c>
      <c r="J111" s="81">
        <f>H111*100/T.11_HK1!J28</f>
        <v>0</v>
      </c>
      <c r="L111" s="15"/>
      <c r="O111" s="104"/>
      <c r="P111" s="39"/>
      <c r="Q111" s="21"/>
      <c r="R111" s="98"/>
    </row>
    <row r="112" spans="1:18" ht="20.100000000000001" hidden="1" customHeight="1">
      <c r="A112" s="126" t="s">
        <v>331</v>
      </c>
      <c r="C112" s="46"/>
      <c r="D112" s="14">
        <f>SUM(E112:F112)</f>
        <v>954</v>
      </c>
      <c r="E112" s="14">
        <v>934</v>
      </c>
      <c r="F112" s="74">
        <f>N41</f>
        <v>20</v>
      </c>
      <c r="G112" s="14">
        <f>D112-J41</f>
        <v>4</v>
      </c>
      <c r="H112" s="14">
        <v>0</v>
      </c>
      <c r="I112" s="81">
        <f>G112*100/D112</f>
        <v>0.41928721174004191</v>
      </c>
      <c r="J112" s="81">
        <f>H112*100/T.11_HK1!J40</f>
        <v>0</v>
      </c>
      <c r="L112" s="15"/>
      <c r="M112" s="15"/>
      <c r="N112" s="15"/>
      <c r="P112" s="39"/>
      <c r="Q112" s="21"/>
      <c r="R112" s="98"/>
    </row>
    <row r="113" spans="1:18" ht="20.100000000000001" hidden="1" customHeight="1">
      <c r="A113" s="126" t="s">
        <v>332</v>
      </c>
      <c r="C113" s="46"/>
      <c r="D113" s="14">
        <f t="shared" si="10"/>
        <v>871</v>
      </c>
      <c r="E113" s="14">
        <v>836</v>
      </c>
      <c r="F113" s="74">
        <f>N52</f>
        <v>35</v>
      </c>
      <c r="G113" s="14">
        <f>D113-J52</f>
        <v>2</v>
      </c>
      <c r="H113" s="14">
        <v>0</v>
      </c>
      <c r="I113" s="81">
        <f t="shared" si="9"/>
        <v>0.22962112514351321</v>
      </c>
      <c r="J113" s="81">
        <f>H113*100/T.11_HK1!J51</f>
        <v>0</v>
      </c>
      <c r="L113" s="15"/>
      <c r="O113" s="104"/>
      <c r="P113" s="39"/>
      <c r="Q113" s="21"/>
      <c r="R113" s="98"/>
    </row>
    <row r="114" spans="1:18" ht="20.100000000000001" hidden="1" customHeight="1">
      <c r="A114" s="126" t="s">
        <v>333</v>
      </c>
      <c r="B114" s="126"/>
      <c r="C114" s="46"/>
      <c r="D114" s="14">
        <f>SUM(E114:F114)</f>
        <v>2249</v>
      </c>
      <c r="E114" s="14">
        <v>2249</v>
      </c>
      <c r="F114" s="74">
        <v>0</v>
      </c>
      <c r="G114" s="14">
        <f>D114-J75</f>
        <v>6</v>
      </c>
      <c r="H114" s="14">
        <v>3</v>
      </c>
      <c r="I114" s="81">
        <f t="shared" si="9"/>
        <v>0.26678523788350378</v>
      </c>
      <c r="J114" s="81">
        <f>H114*100/T.11_HK1!J74</f>
        <v>0.13357079252003562</v>
      </c>
      <c r="L114" s="15"/>
      <c r="O114" s="104"/>
      <c r="P114" s="39"/>
      <c r="Q114" s="21"/>
      <c r="R114" s="98"/>
    </row>
    <row r="115" spans="1:18" ht="20.100000000000001" hidden="1" customHeight="1">
      <c r="A115" s="126" t="s">
        <v>329</v>
      </c>
      <c r="B115" s="126"/>
      <c r="C115" s="46"/>
      <c r="D115" s="14">
        <f t="shared" si="10"/>
        <v>86</v>
      </c>
      <c r="E115" s="14">
        <v>86</v>
      </c>
      <c r="F115" s="74">
        <v>0</v>
      </c>
      <c r="G115" s="14">
        <f>D115-J79</f>
        <v>0</v>
      </c>
      <c r="H115" s="14">
        <v>0</v>
      </c>
      <c r="I115" s="81">
        <f t="shared" si="9"/>
        <v>0</v>
      </c>
      <c r="J115" s="81">
        <f>H115*100/T.11_HK1!J78</f>
        <v>0</v>
      </c>
      <c r="L115" s="15"/>
      <c r="O115" s="104"/>
      <c r="P115" s="39"/>
      <c r="Q115" s="21"/>
      <c r="R115" s="98"/>
    </row>
    <row r="116" spans="1:18" ht="20.100000000000001" hidden="1" customHeight="1">
      <c r="A116" s="126" t="s">
        <v>344</v>
      </c>
      <c r="B116" s="126"/>
      <c r="C116" s="46"/>
      <c r="D116" s="14">
        <f t="shared" si="10"/>
        <v>509</v>
      </c>
      <c r="E116" s="14">
        <v>509</v>
      </c>
      <c r="F116" s="74">
        <v>0</v>
      </c>
      <c r="G116" s="14">
        <f>D116-J87</f>
        <v>0</v>
      </c>
      <c r="H116" s="14">
        <v>0</v>
      </c>
      <c r="I116" s="81">
        <f t="shared" si="9"/>
        <v>0</v>
      </c>
      <c r="J116" s="81">
        <f>H116*100/T.11_HK1!J86</f>
        <v>0</v>
      </c>
      <c r="L116" s="15"/>
      <c r="O116" s="104"/>
      <c r="P116" s="39"/>
      <c r="Q116" s="21"/>
      <c r="R116" s="98"/>
    </row>
    <row r="117" spans="1:18" ht="20.100000000000001" hidden="1" customHeight="1">
      <c r="B117" s="211" t="s">
        <v>35</v>
      </c>
      <c r="C117" s="211"/>
      <c r="D117" s="75">
        <f>SUM(D109:D116)</f>
        <v>5311</v>
      </c>
      <c r="E117" s="75">
        <f>SUM(E109:E116)</f>
        <v>5249</v>
      </c>
      <c r="F117" s="16">
        <f>SUM(F109:F116)</f>
        <v>62</v>
      </c>
      <c r="G117" s="75">
        <f>SUM(G109:G116)</f>
        <v>13</v>
      </c>
      <c r="H117" s="75">
        <f>SUM(H109:H116)</f>
        <v>3</v>
      </c>
      <c r="I117" s="107">
        <f>G117*100/D117</f>
        <v>0.24477499529278854</v>
      </c>
      <c r="J117" s="107">
        <f>H117*100/D117</f>
        <v>5.6486537375258897E-2</v>
      </c>
      <c r="K117" s="69"/>
      <c r="L117" s="115"/>
      <c r="O117" s="118"/>
      <c r="P117" s="39"/>
      <c r="Q117" s="21"/>
      <c r="R117" s="98"/>
    </row>
    <row r="118" spans="1:18" s="38" customFormat="1" ht="24.95" hidden="1" customHeight="1" thickBot="1">
      <c r="A118" s="151" t="s">
        <v>134</v>
      </c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R118" s="113"/>
    </row>
    <row r="119" spans="1:18" s="38" customFormat="1" ht="24.95" hidden="1" customHeight="1">
      <c r="A119" s="197" t="s">
        <v>46</v>
      </c>
      <c r="B119" s="198"/>
      <c r="C119" s="198"/>
      <c r="D119" s="82" t="s">
        <v>29</v>
      </c>
      <c r="E119" s="83"/>
      <c r="F119" s="83"/>
      <c r="G119" s="82" t="s">
        <v>28</v>
      </c>
      <c r="H119" s="82" t="s">
        <v>29</v>
      </c>
      <c r="I119" s="82" t="s">
        <v>122</v>
      </c>
      <c r="J119" s="84" t="s">
        <v>30</v>
      </c>
      <c r="K119" s="199" t="s">
        <v>31</v>
      </c>
      <c r="L119" s="198"/>
      <c r="M119" s="198"/>
      <c r="N119" s="200"/>
    </row>
    <row r="120" spans="1:18" s="38" customFormat="1" ht="20.100000000000001" hidden="1" customHeight="1">
      <c r="A120" s="160" t="s">
        <v>291</v>
      </c>
      <c r="B120" s="161"/>
      <c r="C120" s="162"/>
      <c r="D120" s="93">
        <v>6</v>
      </c>
      <c r="E120" s="88"/>
      <c r="F120" s="88"/>
      <c r="G120" s="93">
        <f>SUM(C11:C12,C18:C19,C27,C82:C83)</f>
        <v>251</v>
      </c>
      <c r="H120" s="93">
        <v>18</v>
      </c>
      <c r="I120" s="93">
        <f>SUM(C32:C36,C44:C47,C55:C63)</f>
        <v>985</v>
      </c>
      <c r="J120" s="94">
        <f t="shared" ref="J120:J129" si="11">SUM(G120,I120)</f>
        <v>1236</v>
      </c>
      <c r="K120" s="167"/>
      <c r="L120" s="168"/>
      <c r="M120" s="168"/>
      <c r="N120" s="169"/>
    </row>
    <row r="121" spans="1:18" s="38" customFormat="1" ht="20.100000000000001" hidden="1" customHeight="1">
      <c r="A121" s="160" t="s">
        <v>140</v>
      </c>
      <c r="B121" s="161"/>
      <c r="C121" s="162"/>
      <c r="D121" s="93">
        <v>4</v>
      </c>
      <c r="E121" s="88"/>
      <c r="F121" s="88"/>
      <c r="G121" s="93">
        <f>SUM(C13,C20:C21,C28,C84)</f>
        <v>137</v>
      </c>
      <c r="H121" s="93">
        <v>5</v>
      </c>
      <c r="I121" s="87">
        <f>SUM(C37,C48,C64:C66)</f>
        <v>282</v>
      </c>
      <c r="J121" s="94">
        <f t="shared" si="11"/>
        <v>419</v>
      </c>
      <c r="K121" s="188"/>
      <c r="L121" s="188"/>
      <c r="M121" s="188"/>
      <c r="N121" s="189"/>
    </row>
    <row r="122" spans="1:18" s="38" customFormat="1" ht="20.100000000000001" hidden="1" customHeight="1">
      <c r="A122" s="160" t="s">
        <v>141</v>
      </c>
      <c r="B122" s="161"/>
      <c r="C122" s="161"/>
      <c r="D122" s="87">
        <v>3</v>
      </c>
      <c r="E122" s="89"/>
      <c r="F122" s="89"/>
      <c r="G122" s="87">
        <f>SUM(C14,C22:C23,C85)</f>
        <v>136</v>
      </c>
      <c r="H122" s="87">
        <v>16</v>
      </c>
      <c r="I122" s="133">
        <f>SUM(C38:C41,C49:C51,C67:C75)</f>
        <v>944</v>
      </c>
      <c r="J122" s="94">
        <f t="shared" si="11"/>
        <v>1080</v>
      </c>
      <c r="K122" s="167"/>
      <c r="L122" s="168"/>
      <c r="M122" s="168"/>
      <c r="N122" s="169"/>
    </row>
    <row r="123" spans="1:18" s="38" customFormat="1" ht="20.100000000000001" hidden="1" customHeight="1">
      <c r="A123" s="160" t="s">
        <v>142</v>
      </c>
      <c r="B123" s="161"/>
      <c r="C123" s="162"/>
      <c r="D123" s="95">
        <v>6</v>
      </c>
      <c r="E123" s="90"/>
      <c r="F123" s="90"/>
      <c r="G123" s="95">
        <f>SUM(C15,J11,J18:J19,C29,C86:C87)</f>
        <v>297</v>
      </c>
      <c r="H123" s="95">
        <v>18</v>
      </c>
      <c r="I123" s="87">
        <f>SUM(J32:J34,C52,J44:J47,J55:J63,C78)</f>
        <v>1015</v>
      </c>
      <c r="J123" s="94">
        <f t="shared" si="11"/>
        <v>1312</v>
      </c>
      <c r="K123" s="177"/>
      <c r="L123" s="178"/>
      <c r="M123" s="178"/>
      <c r="N123" s="179"/>
    </row>
    <row r="124" spans="1:18" s="38" customFormat="1" ht="20.100000000000001" hidden="1" customHeight="1">
      <c r="A124" s="160" t="s">
        <v>57</v>
      </c>
      <c r="B124" s="161"/>
      <c r="C124" s="161"/>
      <c r="D124" s="87">
        <v>3</v>
      </c>
      <c r="E124" s="89"/>
      <c r="F124" s="89"/>
      <c r="G124" s="87">
        <f>SUM(J12,J20:J21,J82)</f>
        <v>67</v>
      </c>
      <c r="H124" s="87">
        <v>5</v>
      </c>
      <c r="I124" s="87">
        <f>SUM(J35,J48,J64:J66)</f>
        <v>269</v>
      </c>
      <c r="J124" s="94">
        <f t="shared" si="11"/>
        <v>336</v>
      </c>
      <c r="K124" s="182"/>
      <c r="L124" s="182"/>
      <c r="M124" s="182"/>
      <c r="N124" s="183"/>
    </row>
    <row r="125" spans="1:18" s="38" customFormat="1" ht="20.100000000000001" hidden="1" customHeight="1">
      <c r="A125" s="215" t="s">
        <v>292</v>
      </c>
      <c r="B125" s="216"/>
      <c r="C125" s="217"/>
      <c r="D125" s="93">
        <v>5</v>
      </c>
      <c r="E125" s="88"/>
      <c r="F125" s="88"/>
      <c r="G125" s="97">
        <f>SUM(J13,J22:J23,J27,J83:J84)</f>
        <v>220</v>
      </c>
      <c r="H125" s="93">
        <v>14</v>
      </c>
      <c r="I125" s="93">
        <f>SUM(J36:J39,J49:J51,J67:J73)</f>
        <v>633</v>
      </c>
      <c r="J125" s="94">
        <f t="shared" si="11"/>
        <v>853</v>
      </c>
      <c r="K125" s="167"/>
      <c r="L125" s="168"/>
      <c r="M125" s="168"/>
      <c r="N125" s="169"/>
    </row>
    <row r="126" spans="1:18" s="38" customFormat="1" ht="20.100000000000001" hidden="1" customHeight="1">
      <c r="A126" s="215" t="s">
        <v>155</v>
      </c>
      <c r="B126" s="216"/>
      <c r="C126" s="217"/>
      <c r="D126" s="87">
        <v>1</v>
      </c>
      <c r="E126" s="89"/>
      <c r="F126" s="89"/>
      <c r="G126" s="87">
        <f>J85</f>
        <v>42</v>
      </c>
      <c r="H126" s="87">
        <v>1</v>
      </c>
      <c r="I126" s="87">
        <f>J78</f>
        <v>20</v>
      </c>
      <c r="J126" s="91">
        <f t="shared" si="11"/>
        <v>62</v>
      </c>
      <c r="K126" s="212"/>
      <c r="L126" s="213"/>
      <c r="M126" s="213"/>
      <c r="N126" s="214"/>
    </row>
    <row r="127" spans="1:18" s="38" customFormat="1" ht="20.100000000000001" hidden="1" customHeight="1">
      <c r="A127" s="215" t="s">
        <v>293</v>
      </c>
      <c r="B127" s="216"/>
      <c r="C127" s="217"/>
      <c r="D127" s="87">
        <v>0</v>
      </c>
      <c r="E127" s="89"/>
      <c r="F127" s="89"/>
      <c r="G127" s="87">
        <v>0</v>
      </c>
      <c r="H127" s="87">
        <v>0</v>
      </c>
      <c r="I127" s="87">
        <v>0</v>
      </c>
      <c r="J127" s="132">
        <f t="shared" si="11"/>
        <v>0</v>
      </c>
      <c r="K127" s="212"/>
      <c r="L127" s="213"/>
      <c r="M127" s="213"/>
      <c r="N127" s="214"/>
    </row>
    <row r="128" spans="1:18" s="38" customFormat="1" ht="30" hidden="1" customHeight="1">
      <c r="A128" s="215" t="s">
        <v>278</v>
      </c>
      <c r="B128" s="216"/>
      <c r="C128" s="217"/>
      <c r="D128" s="124">
        <v>0</v>
      </c>
      <c r="E128" s="125"/>
      <c r="F128" s="125"/>
      <c r="G128" s="124">
        <v>0</v>
      </c>
      <c r="H128" s="124">
        <v>0</v>
      </c>
      <c r="I128" s="124">
        <v>0</v>
      </c>
      <c r="J128" s="96">
        <f t="shared" si="11"/>
        <v>0</v>
      </c>
      <c r="K128" s="170"/>
      <c r="L128" s="171"/>
      <c r="M128" s="171"/>
      <c r="N128" s="172"/>
    </row>
    <row r="129" spans="1:18" s="38" customFormat="1" ht="24.95" hidden="1" customHeight="1" thickBot="1">
      <c r="A129" s="173" t="s">
        <v>32</v>
      </c>
      <c r="B129" s="174"/>
      <c r="C129" s="174"/>
      <c r="D129" s="53">
        <f>SUM(D120:D128)</f>
        <v>28</v>
      </c>
      <c r="E129" s="71"/>
      <c r="F129" s="71"/>
      <c r="G129" s="53">
        <f>SUM(G120:G126)</f>
        <v>1150</v>
      </c>
      <c r="H129" s="53">
        <f>SUM(H120:H128)</f>
        <v>77</v>
      </c>
      <c r="I129" s="53">
        <f>SUM(I120:I128)</f>
        <v>4148</v>
      </c>
      <c r="J129" s="70">
        <f t="shared" si="11"/>
        <v>5298</v>
      </c>
      <c r="K129" s="175">
        <f>SUM(D129,H129)</f>
        <v>105</v>
      </c>
      <c r="L129" s="174"/>
      <c r="M129" s="174"/>
      <c r="N129" s="176"/>
    </row>
    <row r="130" spans="1:18" ht="15" customHeight="1">
      <c r="A130" s="47"/>
      <c r="B130" s="17"/>
      <c r="C130" s="29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R130" s="98"/>
    </row>
    <row r="131" spans="1:18" ht="20.100000000000001" customHeight="1">
      <c r="C131" s="44"/>
      <c r="G131" s="157" t="s">
        <v>359</v>
      </c>
      <c r="H131" s="157"/>
      <c r="I131" s="157"/>
      <c r="J131" s="157"/>
      <c r="K131" s="157"/>
      <c r="L131" s="157"/>
      <c r="M131" s="157"/>
      <c r="N131" s="157"/>
      <c r="O131" s="30"/>
      <c r="P131" s="22"/>
      <c r="Q131" s="19"/>
      <c r="R131" s="98"/>
    </row>
    <row r="132" spans="1:18" ht="20.100000000000001" customHeight="1">
      <c r="A132" s="159" t="s">
        <v>354</v>
      </c>
      <c r="B132" s="159"/>
      <c r="C132" s="159"/>
      <c r="D132" s="159"/>
      <c r="G132" s="205" t="s">
        <v>298</v>
      </c>
      <c r="H132" s="205"/>
      <c r="I132" s="205"/>
      <c r="J132" s="205"/>
      <c r="K132" s="205"/>
      <c r="L132" s="205"/>
      <c r="M132" s="205"/>
      <c r="N132" s="205"/>
      <c r="R132" s="98"/>
    </row>
    <row r="133" spans="1:18" ht="20.100000000000001" customHeight="1">
      <c r="A133" s="159" t="s">
        <v>355</v>
      </c>
      <c r="B133" s="159"/>
      <c r="C133" s="159"/>
      <c r="D133" s="159"/>
      <c r="E133" s="120"/>
      <c r="I133" s="120"/>
      <c r="J133" s="120"/>
      <c r="K133" s="120"/>
      <c r="L133" s="120"/>
      <c r="M133" s="120"/>
      <c r="N133" s="120"/>
      <c r="R133" s="98"/>
    </row>
    <row r="134" spans="1:18" ht="20.100000000000001" customHeight="1">
      <c r="R134" s="98"/>
    </row>
    <row r="135" spans="1:18" ht="20.100000000000001" customHeight="1">
      <c r="R135" s="98"/>
    </row>
    <row r="136" spans="1:18" ht="20.100000000000001" customHeight="1">
      <c r="B136" s="116"/>
      <c r="R136" s="98"/>
    </row>
    <row r="137" spans="1:18" ht="20.100000000000001" customHeight="1">
      <c r="R137" s="98"/>
    </row>
    <row r="138" spans="1:18" ht="20.100000000000001" customHeight="1">
      <c r="A138" s="205" t="s">
        <v>356</v>
      </c>
      <c r="B138" s="205"/>
      <c r="C138" s="205"/>
      <c r="D138" s="205"/>
      <c r="I138" s="155"/>
      <c r="J138" s="155"/>
      <c r="K138" s="155"/>
      <c r="L138" s="155"/>
      <c r="M138" s="155"/>
      <c r="N138" s="155"/>
      <c r="R138" s="98"/>
    </row>
    <row r="139" spans="1:18" ht="18" customHeight="1"/>
  </sheetData>
  <mergeCells count="77">
    <mergeCell ref="A133:D133"/>
    <mergeCell ref="A138:D138"/>
    <mergeCell ref="A129:C129"/>
    <mergeCell ref="K129:N129"/>
    <mergeCell ref="G131:N131"/>
    <mergeCell ref="G132:N132"/>
    <mergeCell ref="A132:D132"/>
    <mergeCell ref="A127:C127"/>
    <mergeCell ref="K127:N127"/>
    <mergeCell ref="A128:C128"/>
    <mergeCell ref="K128:N128"/>
    <mergeCell ref="A125:C125"/>
    <mergeCell ref="K125:N125"/>
    <mergeCell ref="A126:C126"/>
    <mergeCell ref="K126:N126"/>
    <mergeCell ref="A124:C124"/>
    <mergeCell ref="K124:N124"/>
    <mergeCell ref="A121:C121"/>
    <mergeCell ref="K121:N121"/>
    <mergeCell ref="A122:C122"/>
    <mergeCell ref="K122:N122"/>
    <mergeCell ref="A80:N80"/>
    <mergeCell ref="A81:B81"/>
    <mergeCell ref="H81:I81"/>
    <mergeCell ref="H87:I87"/>
    <mergeCell ref="A123:C123"/>
    <mergeCell ref="K123:N123"/>
    <mergeCell ref="B117:C117"/>
    <mergeCell ref="A119:C119"/>
    <mergeCell ref="K119:N119"/>
    <mergeCell ref="A120:C120"/>
    <mergeCell ref="K120:N120"/>
    <mergeCell ref="A76:N76"/>
    <mergeCell ref="A77:B77"/>
    <mergeCell ref="H77:I77"/>
    <mergeCell ref="H79:I79"/>
    <mergeCell ref="A53:N53"/>
    <mergeCell ref="A54:B54"/>
    <mergeCell ref="H54:I54"/>
    <mergeCell ref="H75:I75"/>
    <mergeCell ref="A42:N42"/>
    <mergeCell ref="A43:B43"/>
    <mergeCell ref="H43:I43"/>
    <mergeCell ref="H52:I52"/>
    <mergeCell ref="A30:N30"/>
    <mergeCell ref="A31:B31"/>
    <mergeCell ref="H31:I31"/>
    <mergeCell ref="H41:I41"/>
    <mergeCell ref="A25:N25"/>
    <mergeCell ref="A26:B26"/>
    <mergeCell ref="H26:I26"/>
    <mergeCell ref="H29:I29"/>
    <mergeCell ref="A22:A23"/>
    <mergeCell ref="H22:H23"/>
    <mergeCell ref="A24:B24"/>
    <mergeCell ref="H24:I24"/>
    <mergeCell ref="A18:A19"/>
    <mergeCell ref="H18:H19"/>
    <mergeCell ref="A20:A21"/>
    <mergeCell ref="H20:H21"/>
    <mergeCell ref="H15:I15"/>
    <mergeCell ref="A16:N16"/>
    <mergeCell ref="A17:B17"/>
    <mergeCell ref="H17:I17"/>
    <mergeCell ref="A7:N7"/>
    <mergeCell ref="A9:N9"/>
    <mergeCell ref="A10:B10"/>
    <mergeCell ref="H10:I10"/>
    <mergeCell ref="A3:D3"/>
    <mergeCell ref="H3:N3"/>
    <mergeCell ref="A4:D4"/>
    <mergeCell ref="A5:D5"/>
    <mergeCell ref="A1:D1"/>
    <mergeCell ref="H1:N1"/>
    <mergeCell ref="A2:D2"/>
    <mergeCell ref="H2:N2"/>
    <mergeCell ref="A6:N6"/>
  </mergeCells>
  <phoneticPr fontId="13" type="noConversion"/>
  <pageMargins left="0.75" right="0.25" top="0.5" bottom="0.5" header="0" footer="0.25"/>
  <pageSetup paperSize="9" orientation="portrait" verticalDpi="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7"/>
  <sheetViews>
    <sheetView view="pageBreakPreview" topLeftCell="A80" zoomScaleNormal="100" workbookViewId="0">
      <selection activeCell="I135" sqref="I135"/>
    </sheetView>
  </sheetViews>
  <sheetFormatPr defaultRowHeight="15.75"/>
  <cols>
    <col min="1" max="1" width="5.625" style="12" customWidth="1"/>
    <col min="2" max="2" width="11.625" style="12" customWidth="1"/>
    <col min="3" max="3" width="10.625" style="12" customWidth="1"/>
    <col min="4" max="4" width="6.625" style="12" customWidth="1"/>
    <col min="5" max="5" width="5.5" style="12" hidden="1" customWidth="1"/>
    <col min="6" max="6" width="5.625" style="12" hidden="1" customWidth="1"/>
    <col min="7" max="7" width="6.625" style="12" customWidth="1"/>
    <col min="8" max="8" width="5.625" style="12" customWidth="1"/>
    <col min="9" max="9" width="12.625" style="12" customWidth="1"/>
    <col min="10" max="10" width="10.625" style="12" customWidth="1"/>
    <col min="11" max="11" width="6.625" style="12" customWidth="1"/>
    <col min="12" max="12" width="4.875" style="12" hidden="1" customWidth="1"/>
    <col min="13" max="13" width="5.25" style="12" hidden="1" customWidth="1"/>
    <col min="14" max="14" width="7.625" style="12" customWidth="1"/>
    <col min="15" max="15" width="10.5" style="12" bestFit="1" customWidth="1"/>
    <col min="16" max="16" width="11.25" style="12" bestFit="1" customWidth="1"/>
    <col min="17" max="19" width="3.625" style="12" customWidth="1"/>
    <col min="20" max="16384" width="9" style="12"/>
  </cols>
  <sheetData>
    <row r="1" spans="1:20" ht="18" customHeight="1">
      <c r="A1" s="207" t="s">
        <v>357</v>
      </c>
      <c r="B1" s="207"/>
      <c r="C1" s="207"/>
      <c r="D1" s="207"/>
      <c r="E1" s="15"/>
      <c r="F1" s="15"/>
      <c r="G1" s="15"/>
      <c r="H1" s="158" t="s">
        <v>53</v>
      </c>
      <c r="I1" s="158"/>
      <c r="J1" s="158"/>
      <c r="K1" s="158"/>
      <c r="L1" s="158"/>
      <c r="M1" s="158"/>
      <c r="N1" s="158"/>
    </row>
    <row r="2" spans="1:20" ht="18" customHeight="1">
      <c r="A2" s="158" t="s">
        <v>52</v>
      </c>
      <c r="B2" s="158"/>
      <c r="C2" s="158"/>
      <c r="D2" s="158"/>
      <c r="E2" s="15"/>
      <c r="F2" s="15"/>
      <c r="G2" s="15"/>
      <c r="H2" s="159" t="s">
        <v>54</v>
      </c>
      <c r="I2" s="159"/>
      <c r="J2" s="159"/>
      <c r="K2" s="159"/>
      <c r="L2" s="159"/>
      <c r="M2" s="159"/>
      <c r="N2" s="159"/>
    </row>
    <row r="3" spans="1:20" ht="18" customHeight="1">
      <c r="A3" s="158" t="s">
        <v>132</v>
      </c>
      <c r="B3" s="158"/>
      <c r="C3" s="158"/>
      <c r="D3" s="158"/>
      <c r="E3" s="120"/>
      <c r="F3" s="120"/>
      <c r="G3" s="120"/>
      <c r="H3" s="208"/>
      <c r="I3" s="208"/>
      <c r="J3" s="208"/>
      <c r="K3" s="208"/>
      <c r="L3" s="208"/>
      <c r="M3" s="208"/>
      <c r="N3" s="208"/>
    </row>
    <row r="4" spans="1:20" ht="18" customHeight="1">
      <c r="A4" s="158"/>
      <c r="B4" s="158"/>
      <c r="C4" s="158"/>
      <c r="D4" s="158"/>
      <c r="E4" s="120"/>
      <c r="F4" s="120"/>
      <c r="G4" s="120"/>
      <c r="H4" s="122"/>
      <c r="I4" s="122"/>
      <c r="J4" s="122"/>
      <c r="K4" s="122"/>
      <c r="L4" s="122"/>
      <c r="M4" s="122"/>
      <c r="N4" s="122"/>
    </row>
    <row r="5" spans="1:20" ht="18" customHeight="1">
      <c r="A5" s="203"/>
      <c r="B5" s="203"/>
      <c r="C5" s="203"/>
      <c r="D5" s="203"/>
      <c r="E5" s="121"/>
      <c r="F5" s="121"/>
      <c r="G5" s="121"/>
      <c r="H5" s="98"/>
      <c r="I5" s="109"/>
      <c r="J5" s="98" t="s">
        <v>55</v>
      </c>
      <c r="K5" s="98"/>
      <c r="L5" s="98"/>
      <c r="M5" s="98"/>
      <c r="N5" s="98"/>
    </row>
    <row r="6" spans="1:20" ht="30" customHeight="1">
      <c r="A6" s="205" t="s">
        <v>364</v>
      </c>
      <c r="B6" s="205"/>
      <c r="C6" s="205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</row>
    <row r="7" spans="1:20" s="13" customFormat="1" ht="24.95" customHeight="1">
      <c r="A7" s="206" t="s">
        <v>365</v>
      </c>
      <c r="B7" s="206"/>
      <c r="C7" s="206"/>
      <c r="D7" s="206"/>
      <c r="E7" s="206"/>
      <c r="F7" s="206"/>
      <c r="G7" s="206"/>
      <c r="H7" s="206"/>
      <c r="I7" s="206"/>
      <c r="J7" s="206"/>
      <c r="K7" s="206"/>
      <c r="L7" s="206"/>
      <c r="M7" s="206"/>
      <c r="N7" s="206"/>
    </row>
    <row r="8" spans="1:20" s="13" customFormat="1" ht="15" customHeight="1" thickBot="1">
      <c r="A8" s="45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</row>
    <row r="9" spans="1:20" s="15" customFormat="1" ht="20.100000000000001" customHeight="1" thickBot="1">
      <c r="A9" s="190" t="s">
        <v>88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1"/>
      <c r="N9" s="192"/>
    </row>
    <row r="10" spans="1:20" s="41" customFormat="1" ht="18" customHeight="1">
      <c r="A10" s="210" t="s">
        <v>19</v>
      </c>
      <c r="B10" s="204"/>
      <c r="C10" s="43" t="s">
        <v>0</v>
      </c>
      <c r="D10" s="43" t="s">
        <v>20</v>
      </c>
      <c r="E10" s="43" t="s">
        <v>1</v>
      </c>
      <c r="F10" s="43" t="s">
        <v>2</v>
      </c>
      <c r="G10" s="42" t="s">
        <v>25</v>
      </c>
      <c r="H10" s="210" t="s">
        <v>19</v>
      </c>
      <c r="I10" s="204"/>
      <c r="J10" s="43" t="s">
        <v>0</v>
      </c>
      <c r="K10" s="43" t="s">
        <v>20</v>
      </c>
      <c r="L10" s="43" t="s">
        <v>1</v>
      </c>
      <c r="M10" s="43" t="s">
        <v>2</v>
      </c>
      <c r="N10" s="42" t="s">
        <v>25</v>
      </c>
    </row>
    <row r="11" spans="1:20" s="41" customFormat="1" ht="18" customHeight="1">
      <c r="A11" s="33">
        <v>1</v>
      </c>
      <c r="B11" s="40" t="s">
        <v>89</v>
      </c>
      <c r="C11" s="25">
        <v>8</v>
      </c>
      <c r="D11" s="25"/>
      <c r="E11" s="25">
        <f>C11-F11</f>
        <v>1</v>
      </c>
      <c r="F11" s="25">
        <v>7</v>
      </c>
      <c r="G11" s="26"/>
      <c r="H11" s="33">
        <v>6</v>
      </c>
      <c r="I11" s="40" t="s">
        <v>119</v>
      </c>
      <c r="J11" s="25">
        <v>27</v>
      </c>
      <c r="K11" s="25"/>
      <c r="L11" s="25">
        <f>J11-M11</f>
        <v>9</v>
      </c>
      <c r="M11" s="25">
        <v>18</v>
      </c>
      <c r="N11" s="26"/>
    </row>
    <row r="12" spans="1:20" s="41" customFormat="1" ht="18" customHeight="1">
      <c r="A12" s="33">
        <v>2</v>
      </c>
      <c r="B12" s="40" t="s">
        <v>90</v>
      </c>
      <c r="C12" s="25">
        <v>37</v>
      </c>
      <c r="D12" s="25"/>
      <c r="E12" s="25">
        <f>C12-F12</f>
        <v>10</v>
      </c>
      <c r="F12" s="25">
        <v>27</v>
      </c>
      <c r="G12" s="26"/>
      <c r="H12" s="33">
        <v>7</v>
      </c>
      <c r="I12" s="40" t="s">
        <v>94</v>
      </c>
      <c r="J12" s="25">
        <v>27</v>
      </c>
      <c r="K12" s="25">
        <v>24</v>
      </c>
      <c r="L12" s="25">
        <f>J12-M12</f>
        <v>4</v>
      </c>
      <c r="M12" s="25">
        <v>23</v>
      </c>
      <c r="N12" s="26"/>
    </row>
    <row r="13" spans="1:20" s="41" customFormat="1" ht="18" customHeight="1">
      <c r="A13" s="33">
        <v>3</v>
      </c>
      <c r="B13" s="40" t="s">
        <v>91</v>
      </c>
      <c r="C13" s="25">
        <v>31</v>
      </c>
      <c r="D13" s="25"/>
      <c r="E13" s="25">
        <f>C13-F13</f>
        <v>5</v>
      </c>
      <c r="F13" s="25">
        <v>26</v>
      </c>
      <c r="G13" s="26"/>
      <c r="H13" s="33">
        <v>8</v>
      </c>
      <c r="I13" s="40" t="s">
        <v>95</v>
      </c>
      <c r="J13" s="25">
        <v>20</v>
      </c>
      <c r="K13" s="25"/>
      <c r="L13" s="25">
        <f>J13-M13</f>
        <v>7</v>
      </c>
      <c r="M13" s="25">
        <v>13</v>
      </c>
      <c r="N13" s="26">
        <v>2</v>
      </c>
    </row>
    <row r="14" spans="1:20" s="41" customFormat="1" ht="18" customHeight="1">
      <c r="A14" s="33">
        <v>4</v>
      </c>
      <c r="B14" s="40" t="s">
        <v>147</v>
      </c>
      <c r="C14" s="25">
        <v>38</v>
      </c>
      <c r="D14" s="25"/>
      <c r="E14" s="25">
        <f>C14-F14</f>
        <v>9</v>
      </c>
      <c r="F14" s="25">
        <v>29</v>
      </c>
      <c r="G14" s="26">
        <v>1</v>
      </c>
      <c r="H14" s="127"/>
      <c r="I14" s="128"/>
      <c r="J14" s="129"/>
      <c r="K14" s="129"/>
      <c r="L14" s="129"/>
      <c r="M14" s="129"/>
      <c r="N14" s="130"/>
    </row>
    <row r="15" spans="1:20" s="41" customFormat="1" ht="18" customHeight="1" thickBot="1">
      <c r="A15" s="33">
        <v>5</v>
      </c>
      <c r="B15" s="40" t="s">
        <v>120</v>
      </c>
      <c r="C15" s="25">
        <v>31</v>
      </c>
      <c r="D15" s="25"/>
      <c r="E15" s="25">
        <f>C15-F15</f>
        <v>10</v>
      </c>
      <c r="F15" s="25">
        <v>21</v>
      </c>
      <c r="G15" s="26">
        <v>4</v>
      </c>
      <c r="H15" s="209" t="s">
        <v>18</v>
      </c>
      <c r="I15" s="196"/>
      <c r="J15" s="28">
        <f>SUM(C11:C15,J11:J13)</f>
        <v>219</v>
      </c>
      <c r="K15" s="28">
        <f>SUM(D11:D15,K11:K13)</f>
        <v>24</v>
      </c>
      <c r="L15" s="28">
        <f>SUM(E11:E15,L11:L13)</f>
        <v>55</v>
      </c>
      <c r="M15" s="28">
        <f>SUM(F11:F15,M11:M13)</f>
        <v>164</v>
      </c>
      <c r="N15" s="27">
        <f>SUM(G11:G15,N11:N13)</f>
        <v>7</v>
      </c>
      <c r="P15" s="145"/>
      <c r="Q15" s="64"/>
      <c r="R15" s="64"/>
      <c r="S15" s="64"/>
      <c r="T15" s="64"/>
    </row>
    <row r="16" spans="1:20" s="15" customFormat="1" ht="20.100000000000001" customHeight="1" thickBot="1">
      <c r="A16" s="190" t="s">
        <v>334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2"/>
      <c r="O16" s="41"/>
      <c r="P16" s="145"/>
      <c r="Q16" s="64"/>
      <c r="R16" s="64"/>
      <c r="S16" s="64"/>
      <c r="T16" s="64"/>
    </row>
    <row r="17" spans="1:20" s="41" customFormat="1" ht="18" customHeight="1">
      <c r="A17" s="210" t="s">
        <v>19</v>
      </c>
      <c r="B17" s="204"/>
      <c r="C17" s="43" t="s">
        <v>0</v>
      </c>
      <c r="D17" s="43" t="s">
        <v>20</v>
      </c>
      <c r="E17" s="43" t="s">
        <v>1</v>
      </c>
      <c r="F17" s="43" t="s">
        <v>2</v>
      </c>
      <c r="G17" s="42" t="s">
        <v>25</v>
      </c>
      <c r="H17" s="210" t="s">
        <v>19</v>
      </c>
      <c r="I17" s="204"/>
      <c r="J17" s="43" t="s">
        <v>0</v>
      </c>
      <c r="K17" s="43" t="s">
        <v>20</v>
      </c>
      <c r="L17" s="43" t="s">
        <v>1</v>
      </c>
      <c r="M17" s="43" t="s">
        <v>2</v>
      </c>
      <c r="N17" s="42" t="s">
        <v>25</v>
      </c>
      <c r="O17" s="119"/>
      <c r="P17" s="145"/>
      <c r="Q17" s="64"/>
      <c r="R17" s="64"/>
      <c r="S17" s="64"/>
      <c r="T17" s="64"/>
    </row>
    <row r="18" spans="1:20" s="41" customFormat="1" ht="18" customHeight="1">
      <c r="A18" s="220">
        <v>1</v>
      </c>
      <c r="B18" s="40" t="s">
        <v>257</v>
      </c>
      <c r="C18" s="25">
        <v>29</v>
      </c>
      <c r="D18" s="25"/>
      <c r="E18" s="25">
        <f t="shared" ref="E18:E23" si="0">C18-F18</f>
        <v>8</v>
      </c>
      <c r="F18" s="25">
        <v>21</v>
      </c>
      <c r="G18" s="26"/>
      <c r="H18" s="220">
        <v>4</v>
      </c>
      <c r="I18" s="135" t="s">
        <v>261</v>
      </c>
      <c r="J18" s="87">
        <v>20</v>
      </c>
      <c r="K18" s="87"/>
      <c r="L18" s="25">
        <f t="shared" ref="L18:L23" si="1">J18-M18</f>
        <v>4</v>
      </c>
      <c r="M18" s="25">
        <v>16</v>
      </c>
      <c r="N18" s="26"/>
      <c r="P18" s="145"/>
      <c r="Q18" s="64"/>
      <c r="R18" s="64"/>
      <c r="S18" s="64"/>
      <c r="T18" s="64"/>
    </row>
    <row r="19" spans="1:20" s="41" customFormat="1" ht="18" customHeight="1">
      <c r="A19" s="221"/>
      <c r="B19" s="40" t="s">
        <v>247</v>
      </c>
      <c r="C19" s="25">
        <v>48</v>
      </c>
      <c r="D19" s="25"/>
      <c r="E19" s="25">
        <f t="shared" si="0"/>
        <v>16</v>
      </c>
      <c r="F19" s="25">
        <v>32</v>
      </c>
      <c r="G19" s="26"/>
      <c r="H19" s="221"/>
      <c r="I19" s="40" t="s">
        <v>251</v>
      </c>
      <c r="J19" s="87">
        <v>55</v>
      </c>
      <c r="K19" s="25"/>
      <c r="L19" s="25">
        <f t="shared" si="1"/>
        <v>22</v>
      </c>
      <c r="M19" s="25">
        <v>33</v>
      </c>
      <c r="N19" s="26"/>
      <c r="P19" s="145"/>
      <c r="Q19" s="64"/>
      <c r="R19" s="64"/>
      <c r="S19" s="64"/>
      <c r="T19" s="64"/>
    </row>
    <row r="20" spans="1:20" s="41" customFormat="1" ht="18" customHeight="1">
      <c r="A20" s="220">
        <v>2</v>
      </c>
      <c r="B20" s="40" t="s">
        <v>258</v>
      </c>
      <c r="C20" s="25">
        <v>16</v>
      </c>
      <c r="D20" s="25"/>
      <c r="E20" s="25">
        <f t="shared" si="0"/>
        <v>2</v>
      </c>
      <c r="F20" s="25">
        <v>14</v>
      </c>
      <c r="G20" s="26"/>
      <c r="H20" s="220">
        <v>5</v>
      </c>
      <c r="I20" s="135" t="s">
        <v>262</v>
      </c>
      <c r="J20" s="87">
        <v>7</v>
      </c>
      <c r="K20" s="87">
        <v>6</v>
      </c>
      <c r="L20" s="25">
        <f t="shared" si="1"/>
        <v>0</v>
      </c>
      <c r="M20" s="25">
        <v>7</v>
      </c>
      <c r="N20" s="26"/>
      <c r="O20" s="119"/>
      <c r="P20" s="145"/>
      <c r="Q20" s="64"/>
      <c r="R20" s="64"/>
      <c r="S20" s="64"/>
      <c r="T20" s="64"/>
    </row>
    <row r="21" spans="1:20" s="41" customFormat="1" ht="18" customHeight="1">
      <c r="A21" s="221"/>
      <c r="B21" s="40" t="s">
        <v>248</v>
      </c>
      <c r="C21" s="25">
        <v>16</v>
      </c>
      <c r="D21" s="25"/>
      <c r="E21" s="25">
        <f t="shared" si="0"/>
        <v>6</v>
      </c>
      <c r="F21" s="148">
        <v>10</v>
      </c>
      <c r="G21" s="26"/>
      <c r="H21" s="221"/>
      <c r="I21" s="40" t="s">
        <v>252</v>
      </c>
      <c r="J21" s="87">
        <v>4</v>
      </c>
      <c r="K21" s="25">
        <v>4</v>
      </c>
      <c r="L21" s="25">
        <f t="shared" si="1"/>
        <v>2</v>
      </c>
      <c r="M21" s="25">
        <v>2</v>
      </c>
      <c r="N21" s="26"/>
      <c r="O21" s="119"/>
      <c r="P21" s="145"/>
      <c r="Q21" s="64"/>
      <c r="R21" s="64"/>
      <c r="S21" s="64"/>
      <c r="T21" s="64"/>
    </row>
    <row r="22" spans="1:20" s="41" customFormat="1" ht="18" customHeight="1">
      <c r="A22" s="222">
        <v>3</v>
      </c>
      <c r="B22" s="35" t="s">
        <v>347</v>
      </c>
      <c r="C22" s="25">
        <v>21</v>
      </c>
      <c r="D22" s="25"/>
      <c r="E22" s="25">
        <f t="shared" si="0"/>
        <v>2</v>
      </c>
      <c r="F22" s="25">
        <v>19</v>
      </c>
      <c r="G22" s="26"/>
      <c r="H22" s="220">
        <v>6</v>
      </c>
      <c r="I22" s="134" t="s">
        <v>264</v>
      </c>
      <c r="J22" s="25">
        <v>12</v>
      </c>
      <c r="K22" s="25">
        <v>1</v>
      </c>
      <c r="L22" s="25">
        <f t="shared" si="1"/>
        <v>6</v>
      </c>
      <c r="M22" s="25">
        <v>6</v>
      </c>
      <c r="N22" s="26"/>
      <c r="O22" s="119"/>
      <c r="P22" s="147"/>
      <c r="Q22" s="147"/>
      <c r="R22" s="147"/>
      <c r="S22" s="147"/>
      <c r="T22" s="147"/>
    </row>
    <row r="23" spans="1:20" s="41" customFormat="1" ht="18" customHeight="1">
      <c r="A23" s="223"/>
      <c r="B23" s="35" t="s">
        <v>348</v>
      </c>
      <c r="C23" s="25">
        <v>24</v>
      </c>
      <c r="D23" s="25"/>
      <c r="E23" s="25">
        <f t="shared" si="0"/>
        <v>4</v>
      </c>
      <c r="F23" s="25">
        <v>20</v>
      </c>
      <c r="G23" s="26"/>
      <c r="H23" s="221"/>
      <c r="I23" s="40" t="s">
        <v>254</v>
      </c>
      <c r="J23" s="25">
        <v>19</v>
      </c>
      <c r="K23" s="25"/>
      <c r="L23" s="25">
        <f t="shared" si="1"/>
        <v>13</v>
      </c>
      <c r="M23" s="25">
        <v>6</v>
      </c>
      <c r="N23" s="26"/>
      <c r="O23" s="119"/>
      <c r="P23" s="147"/>
      <c r="Q23" s="147"/>
      <c r="R23" s="147"/>
      <c r="S23" s="147"/>
      <c r="T23" s="147"/>
    </row>
    <row r="24" spans="1:20" s="41" customFormat="1" ht="18" customHeight="1" thickBot="1">
      <c r="A24" s="209"/>
      <c r="B24" s="196"/>
      <c r="C24" s="28"/>
      <c r="D24" s="28"/>
      <c r="E24" s="28"/>
      <c r="F24" s="28"/>
      <c r="G24" s="28"/>
      <c r="H24" s="209" t="s">
        <v>18</v>
      </c>
      <c r="I24" s="196"/>
      <c r="J24" s="28">
        <f>SUM(C18:C23,J18:J23)</f>
        <v>271</v>
      </c>
      <c r="K24" s="28">
        <f>SUM(D18:D23,K18:K23)</f>
        <v>11</v>
      </c>
      <c r="L24" s="28">
        <f>SUM(E18:E23,L18:L23)</f>
        <v>85</v>
      </c>
      <c r="M24" s="28">
        <f>SUM(F18:F23,M18:M23)</f>
        <v>186</v>
      </c>
      <c r="N24" s="27">
        <f>SUM(G18:G23,N18:N23)</f>
        <v>0</v>
      </c>
      <c r="O24" s="140"/>
      <c r="P24" s="64">
        <v>490</v>
      </c>
      <c r="Q24" s="64"/>
      <c r="R24" s="64"/>
      <c r="S24" s="64"/>
      <c r="T24" s="147"/>
    </row>
    <row r="25" spans="1:20" s="15" customFormat="1" ht="20.100000000000001" customHeight="1" thickBot="1">
      <c r="A25" s="190" t="s">
        <v>323</v>
      </c>
      <c r="B25" s="191"/>
      <c r="C25" s="191"/>
      <c r="D25" s="191"/>
      <c r="E25" s="191"/>
      <c r="F25" s="191"/>
      <c r="G25" s="191"/>
      <c r="H25" s="191"/>
      <c r="I25" s="191"/>
      <c r="J25" s="191"/>
      <c r="K25" s="191"/>
      <c r="L25" s="191"/>
      <c r="M25" s="191"/>
      <c r="N25" s="192"/>
      <c r="O25" s="41"/>
      <c r="P25" s="145">
        <v>166</v>
      </c>
      <c r="Q25" s="64"/>
      <c r="R25" s="64"/>
      <c r="S25" s="64"/>
      <c r="T25" s="64"/>
    </row>
    <row r="26" spans="1:20" s="41" customFormat="1" ht="18" customHeight="1">
      <c r="A26" s="210" t="s">
        <v>19</v>
      </c>
      <c r="B26" s="204"/>
      <c r="C26" s="43" t="s">
        <v>0</v>
      </c>
      <c r="D26" s="43" t="s">
        <v>20</v>
      </c>
      <c r="E26" s="43" t="s">
        <v>1</v>
      </c>
      <c r="F26" s="43" t="s">
        <v>2</v>
      </c>
      <c r="G26" s="42" t="s">
        <v>25</v>
      </c>
      <c r="H26" s="210" t="s">
        <v>19</v>
      </c>
      <c r="I26" s="204"/>
      <c r="J26" s="43" t="s">
        <v>0</v>
      </c>
      <c r="K26" s="43" t="s">
        <v>20</v>
      </c>
      <c r="L26" s="43" t="s">
        <v>1</v>
      </c>
      <c r="M26" s="43" t="s">
        <v>2</v>
      </c>
      <c r="N26" s="42" t="s">
        <v>25</v>
      </c>
      <c r="P26" s="41">
        <f>490-166</f>
        <v>324</v>
      </c>
    </row>
    <row r="27" spans="1:20" s="41" customFormat="1" ht="18" customHeight="1">
      <c r="A27" s="33">
        <v>1</v>
      </c>
      <c r="B27" s="40" t="s">
        <v>238</v>
      </c>
      <c r="C27" s="25">
        <v>36</v>
      </c>
      <c r="D27" s="25"/>
      <c r="E27" s="25">
        <f>C27-F27</f>
        <v>24</v>
      </c>
      <c r="F27" s="25">
        <v>12</v>
      </c>
      <c r="G27" s="26"/>
      <c r="H27" s="33">
        <v>4</v>
      </c>
      <c r="I27" s="40" t="s">
        <v>245</v>
      </c>
      <c r="J27" s="25">
        <v>42</v>
      </c>
      <c r="K27" s="25">
        <v>5</v>
      </c>
      <c r="L27" s="25">
        <f>J27-M27</f>
        <v>37</v>
      </c>
      <c r="M27" s="25">
        <v>5</v>
      </c>
      <c r="N27" s="26"/>
    </row>
    <row r="28" spans="1:20" s="41" customFormat="1" ht="18" customHeight="1">
      <c r="A28" s="33">
        <v>2</v>
      </c>
      <c r="B28" s="40" t="s">
        <v>239</v>
      </c>
      <c r="C28" s="25">
        <v>22</v>
      </c>
      <c r="D28" s="25"/>
      <c r="E28" s="25">
        <f>C28-F28</f>
        <v>16</v>
      </c>
      <c r="F28" s="25">
        <v>6</v>
      </c>
      <c r="G28" s="26"/>
      <c r="H28" s="154"/>
      <c r="I28" s="40"/>
      <c r="J28" s="25"/>
      <c r="K28" s="25"/>
      <c r="L28" s="25"/>
      <c r="M28" s="25"/>
      <c r="N28" s="26"/>
    </row>
    <row r="29" spans="1:20" s="41" customFormat="1" ht="18" customHeight="1" thickBot="1">
      <c r="A29" s="127">
        <v>3</v>
      </c>
      <c r="B29" s="134" t="s">
        <v>240</v>
      </c>
      <c r="C29" s="25">
        <v>51</v>
      </c>
      <c r="D29" s="25"/>
      <c r="E29" s="25">
        <f>C29-F29</f>
        <v>40</v>
      </c>
      <c r="F29" s="25">
        <v>11</v>
      </c>
      <c r="G29" s="146"/>
      <c r="H29" s="209" t="s">
        <v>18</v>
      </c>
      <c r="I29" s="196"/>
      <c r="J29" s="28">
        <f>SUM(C27:C29,J27)</f>
        <v>151</v>
      </c>
      <c r="K29" s="28">
        <f>SUM(D27:D29,K27)</f>
        <v>5</v>
      </c>
      <c r="L29" s="28">
        <f>SUM(E27:E29,L27)</f>
        <v>117</v>
      </c>
      <c r="M29" s="28">
        <f>SUM(F27:F29,M27)</f>
        <v>34</v>
      </c>
      <c r="N29" s="27">
        <f>SUM(G27:G29,N27)</f>
        <v>0</v>
      </c>
      <c r="O29" s="140"/>
      <c r="P29" s="64"/>
      <c r="Q29" s="64"/>
      <c r="R29" s="64"/>
      <c r="S29" s="64"/>
    </row>
    <row r="30" spans="1:20" s="14" customFormat="1" ht="20.100000000000001" customHeight="1" thickBot="1">
      <c r="A30" s="190" t="s">
        <v>150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2"/>
      <c r="O30" s="140"/>
      <c r="P30" s="64"/>
      <c r="Q30" s="64"/>
      <c r="R30" s="64"/>
      <c r="S30" s="64"/>
    </row>
    <row r="31" spans="1:20" s="41" customFormat="1" ht="18" customHeight="1">
      <c r="A31" s="210" t="s">
        <v>19</v>
      </c>
      <c r="B31" s="204"/>
      <c r="C31" s="67" t="s">
        <v>0</v>
      </c>
      <c r="D31" s="67" t="s">
        <v>20</v>
      </c>
      <c r="E31" s="67" t="s">
        <v>1</v>
      </c>
      <c r="F31" s="67" t="s">
        <v>2</v>
      </c>
      <c r="G31" s="68" t="s">
        <v>25</v>
      </c>
      <c r="H31" s="210" t="s">
        <v>19</v>
      </c>
      <c r="I31" s="204"/>
      <c r="J31" s="67" t="s">
        <v>0</v>
      </c>
      <c r="K31" s="67" t="s">
        <v>20</v>
      </c>
      <c r="L31" s="67" t="s">
        <v>1</v>
      </c>
      <c r="M31" s="67" t="s">
        <v>2</v>
      </c>
      <c r="N31" s="68" t="s">
        <v>25</v>
      </c>
    </row>
    <row r="32" spans="1:20" s="32" customFormat="1" ht="18" customHeight="1">
      <c r="A32" s="33">
        <v>1</v>
      </c>
      <c r="B32" s="35" t="s">
        <v>67</v>
      </c>
      <c r="C32" s="25">
        <v>64</v>
      </c>
      <c r="D32" s="25">
        <v>1</v>
      </c>
      <c r="E32" s="25">
        <f t="shared" ref="E32:E41" si="2">C32-F32</f>
        <v>9</v>
      </c>
      <c r="F32" s="25">
        <v>55</v>
      </c>
      <c r="G32" s="26">
        <v>2</v>
      </c>
      <c r="H32" s="33">
        <v>11</v>
      </c>
      <c r="I32" s="135" t="s">
        <v>128</v>
      </c>
      <c r="J32" s="25">
        <v>61</v>
      </c>
      <c r="K32" s="25"/>
      <c r="L32" s="25">
        <f t="shared" ref="L32:L39" si="3">J32-M32</f>
        <v>12</v>
      </c>
      <c r="M32" s="25">
        <v>49</v>
      </c>
      <c r="N32" s="26"/>
    </row>
    <row r="33" spans="1:14" s="32" customFormat="1" ht="18" customHeight="1">
      <c r="A33" s="33">
        <v>2</v>
      </c>
      <c r="B33" s="35" t="s">
        <v>68</v>
      </c>
      <c r="C33" s="25">
        <v>65</v>
      </c>
      <c r="D33" s="25"/>
      <c r="E33" s="25">
        <f t="shared" si="2"/>
        <v>10</v>
      </c>
      <c r="F33" s="25">
        <v>55</v>
      </c>
      <c r="G33" s="26">
        <v>5</v>
      </c>
      <c r="H33" s="33">
        <v>12</v>
      </c>
      <c r="I33" s="135" t="s">
        <v>129</v>
      </c>
      <c r="J33" s="25">
        <v>60</v>
      </c>
      <c r="K33" s="25"/>
      <c r="L33" s="25">
        <f t="shared" si="3"/>
        <v>15</v>
      </c>
      <c r="M33" s="25">
        <v>45</v>
      </c>
      <c r="N33" s="26"/>
    </row>
    <row r="34" spans="1:14" s="32" customFormat="1" ht="18" customHeight="1">
      <c r="A34" s="33">
        <v>3</v>
      </c>
      <c r="B34" s="35" t="s">
        <v>69</v>
      </c>
      <c r="C34" s="25">
        <v>50</v>
      </c>
      <c r="D34" s="25"/>
      <c r="E34" s="25">
        <f t="shared" si="2"/>
        <v>5</v>
      </c>
      <c r="F34" s="25">
        <v>45</v>
      </c>
      <c r="G34" s="26"/>
      <c r="H34" s="34">
        <v>13</v>
      </c>
      <c r="I34" s="35" t="s">
        <v>130</v>
      </c>
      <c r="J34" s="25">
        <v>61</v>
      </c>
      <c r="K34" s="25">
        <v>1</v>
      </c>
      <c r="L34" s="25">
        <f t="shared" si="3"/>
        <v>9</v>
      </c>
      <c r="M34" s="25">
        <v>52</v>
      </c>
      <c r="N34" s="26"/>
    </row>
    <row r="35" spans="1:14" s="32" customFormat="1" ht="18" customHeight="1">
      <c r="A35" s="33">
        <v>4</v>
      </c>
      <c r="B35" s="35" t="s">
        <v>70</v>
      </c>
      <c r="C35" s="25">
        <v>51</v>
      </c>
      <c r="D35" s="25"/>
      <c r="E35" s="25">
        <f t="shared" si="2"/>
        <v>5</v>
      </c>
      <c r="F35" s="25">
        <v>46</v>
      </c>
      <c r="G35" s="26">
        <v>2</v>
      </c>
      <c r="H35" s="33">
        <v>14</v>
      </c>
      <c r="I35" s="31" t="s">
        <v>84</v>
      </c>
      <c r="J35" s="25">
        <v>56</v>
      </c>
      <c r="K35" s="25">
        <v>52</v>
      </c>
      <c r="L35" s="25">
        <f t="shared" si="3"/>
        <v>8</v>
      </c>
      <c r="M35" s="25">
        <v>48</v>
      </c>
      <c r="N35" s="26"/>
    </row>
    <row r="36" spans="1:14" s="32" customFormat="1" ht="18" customHeight="1">
      <c r="A36" s="33">
        <v>5</v>
      </c>
      <c r="B36" s="35" t="s">
        <v>71</v>
      </c>
      <c r="C36" s="25">
        <v>49</v>
      </c>
      <c r="D36" s="25"/>
      <c r="E36" s="25">
        <f t="shared" si="2"/>
        <v>7</v>
      </c>
      <c r="F36" s="25">
        <v>42</v>
      </c>
      <c r="G36" s="26">
        <v>1</v>
      </c>
      <c r="H36" s="34">
        <v>15</v>
      </c>
      <c r="I36" s="31" t="s">
        <v>79</v>
      </c>
      <c r="J36" s="25">
        <v>40</v>
      </c>
      <c r="K36" s="25">
        <v>6</v>
      </c>
      <c r="L36" s="25">
        <f t="shared" si="3"/>
        <v>14</v>
      </c>
      <c r="M36" s="25">
        <v>26</v>
      </c>
      <c r="N36" s="26"/>
    </row>
    <row r="37" spans="1:14" s="32" customFormat="1" ht="18" customHeight="1">
      <c r="A37" s="33">
        <v>6</v>
      </c>
      <c r="B37" s="35" t="s">
        <v>72</v>
      </c>
      <c r="C37" s="25">
        <v>56</v>
      </c>
      <c r="D37" s="25">
        <v>1</v>
      </c>
      <c r="E37" s="25">
        <f t="shared" si="2"/>
        <v>11</v>
      </c>
      <c r="F37" s="25">
        <v>45</v>
      </c>
      <c r="G37" s="26"/>
      <c r="H37" s="33">
        <v>16</v>
      </c>
      <c r="I37" s="31" t="s">
        <v>80</v>
      </c>
      <c r="J37" s="25">
        <v>33</v>
      </c>
      <c r="K37" s="25">
        <v>2</v>
      </c>
      <c r="L37" s="25">
        <f t="shared" si="3"/>
        <v>4</v>
      </c>
      <c r="M37" s="25">
        <v>29</v>
      </c>
      <c r="N37" s="26"/>
    </row>
    <row r="38" spans="1:14" s="32" customFormat="1" ht="18" customHeight="1">
      <c r="A38" s="33">
        <v>7</v>
      </c>
      <c r="B38" s="35" t="s">
        <v>74</v>
      </c>
      <c r="C38" s="25">
        <v>57</v>
      </c>
      <c r="D38" s="25"/>
      <c r="E38" s="25">
        <f t="shared" si="2"/>
        <v>3</v>
      </c>
      <c r="F38" s="25">
        <v>54</v>
      </c>
      <c r="G38" s="26">
        <v>1</v>
      </c>
      <c r="H38" s="34">
        <v>17</v>
      </c>
      <c r="I38" s="31" t="s">
        <v>81</v>
      </c>
      <c r="J38" s="25">
        <v>40</v>
      </c>
      <c r="K38" s="25">
        <v>5</v>
      </c>
      <c r="L38" s="25">
        <f t="shared" si="3"/>
        <v>13</v>
      </c>
      <c r="M38" s="25">
        <v>27</v>
      </c>
      <c r="N38" s="26">
        <v>3</v>
      </c>
    </row>
    <row r="39" spans="1:14" s="32" customFormat="1" ht="18" customHeight="1">
      <c r="A39" s="33">
        <v>8</v>
      </c>
      <c r="B39" s="35" t="s">
        <v>75</v>
      </c>
      <c r="C39" s="25">
        <v>57</v>
      </c>
      <c r="D39" s="25"/>
      <c r="E39" s="25">
        <f t="shared" si="2"/>
        <v>8</v>
      </c>
      <c r="F39" s="25">
        <v>49</v>
      </c>
      <c r="G39" s="26">
        <v>2</v>
      </c>
      <c r="H39" s="33">
        <v>18</v>
      </c>
      <c r="I39" s="31" t="s">
        <v>82</v>
      </c>
      <c r="J39" s="25">
        <v>38</v>
      </c>
      <c r="K39" s="25">
        <v>3</v>
      </c>
      <c r="L39" s="25">
        <f t="shared" si="3"/>
        <v>10</v>
      </c>
      <c r="M39" s="25">
        <v>28</v>
      </c>
      <c r="N39" s="26"/>
    </row>
    <row r="40" spans="1:14" s="32" customFormat="1" ht="18" customHeight="1">
      <c r="A40" s="33">
        <v>9</v>
      </c>
      <c r="B40" s="35" t="s">
        <v>76</v>
      </c>
      <c r="C40" s="25">
        <v>57</v>
      </c>
      <c r="D40" s="25"/>
      <c r="E40" s="25">
        <f t="shared" si="2"/>
        <v>7</v>
      </c>
      <c r="F40" s="25">
        <v>50</v>
      </c>
      <c r="G40" s="26">
        <v>3</v>
      </c>
      <c r="H40" s="34"/>
      <c r="I40" s="31"/>
      <c r="J40" s="25"/>
      <c r="K40" s="25"/>
      <c r="L40" s="25"/>
      <c r="M40" s="25"/>
      <c r="N40" s="26"/>
    </row>
    <row r="41" spans="1:14" s="32" customFormat="1" ht="18" customHeight="1" thickBot="1">
      <c r="A41" s="61">
        <v>10</v>
      </c>
      <c r="B41" s="37" t="s">
        <v>77</v>
      </c>
      <c r="C41" s="62">
        <v>55</v>
      </c>
      <c r="D41" s="62"/>
      <c r="E41" s="62">
        <f t="shared" si="2"/>
        <v>8</v>
      </c>
      <c r="F41" s="62">
        <v>47</v>
      </c>
      <c r="G41" s="63">
        <v>1</v>
      </c>
      <c r="H41" s="209" t="s">
        <v>18</v>
      </c>
      <c r="I41" s="196"/>
      <c r="J41" s="28">
        <f>SUM(C32:C41,J32:J40)</f>
        <v>950</v>
      </c>
      <c r="K41" s="28">
        <f>SUM(D32:D41,K32:K40)</f>
        <v>71</v>
      </c>
      <c r="L41" s="28">
        <f>SUM(E32:E41,L32:L40)</f>
        <v>158</v>
      </c>
      <c r="M41" s="28">
        <f>SUM(F32:F41,M32:M40)</f>
        <v>792</v>
      </c>
      <c r="N41" s="27">
        <f>SUM(G32:G41,N32:N40)</f>
        <v>20</v>
      </c>
    </row>
    <row r="42" spans="1:14" s="14" customFormat="1" ht="24.95" customHeight="1" thickBot="1">
      <c r="A42" s="190" t="s">
        <v>125</v>
      </c>
      <c r="B42" s="191"/>
      <c r="C42" s="191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2"/>
    </row>
    <row r="43" spans="1:14" s="41" customFormat="1" ht="20.100000000000001" customHeight="1">
      <c r="A43" s="210" t="s">
        <v>19</v>
      </c>
      <c r="B43" s="204"/>
      <c r="C43" s="67" t="s">
        <v>0</v>
      </c>
      <c r="D43" s="67" t="s">
        <v>20</v>
      </c>
      <c r="E43" s="67" t="s">
        <v>1</v>
      </c>
      <c r="F43" s="67" t="s">
        <v>2</v>
      </c>
      <c r="G43" s="68" t="s">
        <v>25</v>
      </c>
      <c r="H43" s="210" t="s">
        <v>19</v>
      </c>
      <c r="I43" s="204"/>
      <c r="J43" s="67" t="s">
        <v>0</v>
      </c>
      <c r="K43" s="67" t="s">
        <v>20</v>
      </c>
      <c r="L43" s="67" t="s">
        <v>1</v>
      </c>
      <c r="M43" s="67" t="s">
        <v>2</v>
      </c>
      <c r="N43" s="68" t="s">
        <v>25</v>
      </c>
    </row>
    <row r="44" spans="1:14" s="32" customFormat="1" ht="20.100000000000001" customHeight="1">
      <c r="A44" s="33">
        <v>1</v>
      </c>
      <c r="B44" s="35" t="s">
        <v>97</v>
      </c>
      <c r="C44" s="25">
        <v>52</v>
      </c>
      <c r="D44" s="25"/>
      <c r="E44" s="25">
        <f t="shared" ref="E44:E52" si="4">C44-F44</f>
        <v>7</v>
      </c>
      <c r="F44" s="25">
        <v>45</v>
      </c>
      <c r="G44" s="26">
        <v>2</v>
      </c>
      <c r="H44" s="34">
        <v>10</v>
      </c>
      <c r="I44" s="35" t="s">
        <v>107</v>
      </c>
      <c r="J44" s="25">
        <v>56</v>
      </c>
      <c r="K44" s="25"/>
      <c r="L44" s="25">
        <f t="shared" ref="L44:L51" si="5">J44-M44</f>
        <v>5</v>
      </c>
      <c r="M44" s="25">
        <v>51</v>
      </c>
      <c r="N44" s="26">
        <v>1</v>
      </c>
    </row>
    <row r="45" spans="1:14" s="32" customFormat="1" ht="20.100000000000001" customHeight="1">
      <c r="A45" s="33">
        <v>2</v>
      </c>
      <c r="B45" s="35" t="s">
        <v>98</v>
      </c>
      <c r="C45" s="25">
        <v>55</v>
      </c>
      <c r="D45" s="25"/>
      <c r="E45" s="25">
        <f t="shared" si="4"/>
        <v>5</v>
      </c>
      <c r="F45" s="25">
        <v>50</v>
      </c>
      <c r="G45" s="26"/>
      <c r="H45" s="54">
        <v>11</v>
      </c>
      <c r="I45" s="35" t="s">
        <v>108</v>
      </c>
      <c r="J45" s="25">
        <v>56</v>
      </c>
      <c r="K45" s="25"/>
      <c r="L45" s="25">
        <f t="shared" si="5"/>
        <v>10</v>
      </c>
      <c r="M45" s="25">
        <v>46</v>
      </c>
      <c r="N45" s="26">
        <v>2</v>
      </c>
    </row>
    <row r="46" spans="1:14" s="32" customFormat="1" ht="20.100000000000001" customHeight="1">
      <c r="A46" s="33">
        <v>3</v>
      </c>
      <c r="B46" s="35" t="s">
        <v>99</v>
      </c>
      <c r="C46" s="25">
        <v>51</v>
      </c>
      <c r="D46" s="25"/>
      <c r="E46" s="25">
        <f t="shared" si="4"/>
        <v>11</v>
      </c>
      <c r="F46" s="25">
        <v>40</v>
      </c>
      <c r="G46" s="26"/>
      <c r="H46" s="34">
        <v>12</v>
      </c>
      <c r="I46" s="135" t="s">
        <v>109</v>
      </c>
      <c r="J46" s="25">
        <v>56</v>
      </c>
      <c r="K46" s="25"/>
      <c r="L46" s="25">
        <f t="shared" si="5"/>
        <v>15</v>
      </c>
      <c r="M46" s="25">
        <v>41</v>
      </c>
      <c r="N46" s="26"/>
    </row>
    <row r="47" spans="1:14" s="32" customFormat="1" ht="20.100000000000001" customHeight="1">
      <c r="A47" s="33">
        <v>4</v>
      </c>
      <c r="B47" s="35" t="s">
        <v>100</v>
      </c>
      <c r="C47" s="25">
        <v>49</v>
      </c>
      <c r="D47" s="25"/>
      <c r="E47" s="25">
        <f t="shared" si="4"/>
        <v>3</v>
      </c>
      <c r="F47" s="25">
        <v>46</v>
      </c>
      <c r="G47" s="26">
        <v>1</v>
      </c>
      <c r="H47" s="54">
        <v>13</v>
      </c>
      <c r="I47" s="135" t="s">
        <v>110</v>
      </c>
      <c r="J47" s="25">
        <v>59</v>
      </c>
      <c r="K47" s="25"/>
      <c r="L47" s="25">
        <f t="shared" si="5"/>
        <v>10</v>
      </c>
      <c r="M47" s="25">
        <v>49</v>
      </c>
      <c r="N47" s="26">
        <v>6</v>
      </c>
    </row>
    <row r="48" spans="1:14" s="32" customFormat="1" ht="20.100000000000001" customHeight="1">
      <c r="A48" s="33">
        <v>5</v>
      </c>
      <c r="B48" s="35" t="s">
        <v>101</v>
      </c>
      <c r="C48" s="25">
        <v>39</v>
      </c>
      <c r="D48" s="25"/>
      <c r="E48" s="25">
        <f t="shared" si="4"/>
        <v>10</v>
      </c>
      <c r="F48" s="25">
        <v>29</v>
      </c>
      <c r="G48" s="26"/>
      <c r="H48" s="34">
        <v>14</v>
      </c>
      <c r="I48" s="31" t="s">
        <v>111</v>
      </c>
      <c r="J48" s="25">
        <v>39</v>
      </c>
      <c r="K48" s="25">
        <v>37</v>
      </c>
      <c r="L48" s="25">
        <f t="shared" si="5"/>
        <v>4</v>
      </c>
      <c r="M48" s="25">
        <v>35</v>
      </c>
      <c r="N48" s="26">
        <v>1</v>
      </c>
    </row>
    <row r="49" spans="1:19" s="32" customFormat="1" ht="20.100000000000001" customHeight="1">
      <c r="A49" s="33">
        <v>6</v>
      </c>
      <c r="B49" s="35" t="s">
        <v>102</v>
      </c>
      <c r="C49" s="25">
        <v>65</v>
      </c>
      <c r="D49" s="25">
        <v>2</v>
      </c>
      <c r="E49" s="25">
        <f t="shared" si="4"/>
        <v>15</v>
      </c>
      <c r="F49" s="25">
        <v>50</v>
      </c>
      <c r="G49" s="26">
        <v>6</v>
      </c>
      <c r="H49" s="33">
        <v>15</v>
      </c>
      <c r="I49" s="31" t="s">
        <v>112</v>
      </c>
      <c r="J49" s="25">
        <v>39</v>
      </c>
      <c r="K49" s="25"/>
      <c r="L49" s="25">
        <f t="shared" si="5"/>
        <v>13</v>
      </c>
      <c r="M49" s="25">
        <v>26</v>
      </c>
      <c r="N49" s="26">
        <v>1</v>
      </c>
    </row>
    <row r="50" spans="1:19" s="32" customFormat="1" ht="20.100000000000001" customHeight="1">
      <c r="A50" s="33">
        <v>7</v>
      </c>
      <c r="B50" s="35" t="s">
        <v>103</v>
      </c>
      <c r="C50" s="25">
        <v>63</v>
      </c>
      <c r="D50" s="25"/>
      <c r="E50" s="25">
        <f t="shared" si="4"/>
        <v>9</v>
      </c>
      <c r="F50" s="25">
        <v>54</v>
      </c>
      <c r="G50" s="26">
        <v>3</v>
      </c>
      <c r="H50" s="54">
        <v>16</v>
      </c>
      <c r="I50" s="31" t="s">
        <v>113</v>
      </c>
      <c r="J50" s="25">
        <v>39</v>
      </c>
      <c r="K50" s="25">
        <v>3</v>
      </c>
      <c r="L50" s="25">
        <f t="shared" si="5"/>
        <v>16</v>
      </c>
      <c r="M50" s="25">
        <v>23</v>
      </c>
      <c r="N50" s="26">
        <v>3</v>
      </c>
    </row>
    <row r="51" spans="1:19" s="32" customFormat="1" ht="20.100000000000001" customHeight="1">
      <c r="A51" s="33">
        <v>8</v>
      </c>
      <c r="B51" s="35" t="s">
        <v>104</v>
      </c>
      <c r="C51" s="25">
        <v>64</v>
      </c>
      <c r="D51" s="25"/>
      <c r="E51" s="25">
        <f t="shared" si="4"/>
        <v>11</v>
      </c>
      <c r="F51" s="25">
        <v>53</v>
      </c>
      <c r="G51" s="26">
        <v>4</v>
      </c>
      <c r="H51" s="34">
        <v>17</v>
      </c>
      <c r="I51" s="31" t="s">
        <v>114</v>
      </c>
      <c r="J51" s="25">
        <v>30</v>
      </c>
      <c r="K51" s="25">
        <v>1</v>
      </c>
      <c r="L51" s="25">
        <f t="shared" si="5"/>
        <v>14</v>
      </c>
      <c r="M51" s="25">
        <v>16</v>
      </c>
      <c r="N51" s="26"/>
    </row>
    <row r="52" spans="1:19" s="32" customFormat="1" ht="20.100000000000001" customHeight="1" thickBot="1">
      <c r="A52" s="61">
        <v>9</v>
      </c>
      <c r="B52" s="152" t="s">
        <v>106</v>
      </c>
      <c r="C52" s="62">
        <v>57</v>
      </c>
      <c r="D52" s="62"/>
      <c r="E52" s="62">
        <f t="shared" si="4"/>
        <v>20</v>
      </c>
      <c r="F52" s="62">
        <v>37</v>
      </c>
      <c r="G52" s="63">
        <v>5</v>
      </c>
      <c r="H52" s="209" t="s">
        <v>18</v>
      </c>
      <c r="I52" s="196"/>
      <c r="J52" s="28">
        <f>SUM(C44:C52,J44:J51)</f>
        <v>869</v>
      </c>
      <c r="K52" s="28">
        <f>SUM(D44:D52,K44:K51)</f>
        <v>43</v>
      </c>
      <c r="L52" s="28">
        <f>SUM(E44:E52,L44:L51)</f>
        <v>178</v>
      </c>
      <c r="M52" s="28">
        <f>SUM(F44:F52,M44:M51)</f>
        <v>691</v>
      </c>
      <c r="N52" s="27">
        <f>SUM(G44:G52,N44:N51)</f>
        <v>35</v>
      </c>
    </row>
    <row r="53" spans="1:19" s="14" customFormat="1" ht="24.95" customHeight="1" thickBot="1">
      <c r="A53" s="190" t="s">
        <v>157</v>
      </c>
      <c r="B53" s="191"/>
      <c r="C53" s="191"/>
      <c r="D53" s="191"/>
      <c r="E53" s="191"/>
      <c r="F53" s="191"/>
      <c r="G53" s="191"/>
      <c r="H53" s="191"/>
      <c r="I53" s="191"/>
      <c r="J53" s="191"/>
      <c r="K53" s="191"/>
      <c r="L53" s="191"/>
      <c r="M53" s="191"/>
      <c r="N53" s="192"/>
    </row>
    <row r="54" spans="1:19" s="41" customFormat="1" ht="20.100000000000001" customHeight="1">
      <c r="A54" s="210" t="s">
        <v>19</v>
      </c>
      <c r="B54" s="204"/>
      <c r="C54" s="67" t="s">
        <v>0</v>
      </c>
      <c r="D54" s="67" t="s">
        <v>20</v>
      </c>
      <c r="E54" s="67" t="s">
        <v>1</v>
      </c>
      <c r="F54" s="67" t="s">
        <v>2</v>
      </c>
      <c r="G54" s="68" t="s">
        <v>25</v>
      </c>
      <c r="H54" s="210" t="s">
        <v>19</v>
      </c>
      <c r="I54" s="204"/>
      <c r="J54" s="67" t="s">
        <v>0</v>
      </c>
      <c r="K54" s="67" t="s">
        <v>20</v>
      </c>
      <c r="L54" s="67" t="s">
        <v>1</v>
      </c>
      <c r="M54" s="67" t="s">
        <v>2</v>
      </c>
      <c r="N54" s="68" t="s">
        <v>25</v>
      </c>
    </row>
    <row r="55" spans="1:19" s="32" customFormat="1" ht="18.95" customHeight="1">
      <c r="A55" s="33">
        <v>1</v>
      </c>
      <c r="B55" s="35" t="s">
        <v>158</v>
      </c>
      <c r="C55" s="25">
        <v>59</v>
      </c>
      <c r="D55" s="25">
        <v>1</v>
      </c>
      <c r="E55" s="25">
        <f>C55-F55</f>
        <v>13</v>
      </c>
      <c r="F55" s="25">
        <v>46</v>
      </c>
      <c r="G55" s="26"/>
      <c r="H55" s="33">
        <v>22</v>
      </c>
      <c r="I55" s="135" t="s">
        <v>176</v>
      </c>
      <c r="J55" s="25">
        <v>58</v>
      </c>
      <c r="K55" s="25"/>
      <c r="L55" s="25">
        <f t="shared" ref="L55:L73" si="6">J55-M55</f>
        <v>11</v>
      </c>
      <c r="M55" s="25">
        <v>47</v>
      </c>
      <c r="N55" s="26"/>
    </row>
    <row r="56" spans="1:19" s="32" customFormat="1" ht="18.95" customHeight="1">
      <c r="A56" s="33">
        <v>2</v>
      </c>
      <c r="B56" s="35" t="s">
        <v>159</v>
      </c>
      <c r="C56" s="25">
        <v>57</v>
      </c>
      <c r="D56" s="25"/>
      <c r="E56" s="25">
        <f t="shared" ref="E56:E73" si="7">C56-F56</f>
        <v>14</v>
      </c>
      <c r="F56" s="25">
        <v>43</v>
      </c>
      <c r="G56" s="26"/>
      <c r="H56" s="33">
        <v>23</v>
      </c>
      <c r="I56" s="135" t="s">
        <v>177</v>
      </c>
      <c r="J56" s="25">
        <v>58</v>
      </c>
      <c r="K56" s="25"/>
      <c r="L56" s="25">
        <f t="shared" si="6"/>
        <v>13</v>
      </c>
      <c r="M56" s="25">
        <v>45</v>
      </c>
      <c r="N56" s="26"/>
    </row>
    <row r="57" spans="1:19" s="32" customFormat="1" ht="18.95" customHeight="1">
      <c r="A57" s="33">
        <v>3</v>
      </c>
      <c r="B57" s="35" t="s">
        <v>160</v>
      </c>
      <c r="C57" s="25">
        <v>56</v>
      </c>
      <c r="D57" s="25"/>
      <c r="E57" s="25">
        <f t="shared" si="7"/>
        <v>12</v>
      </c>
      <c r="F57" s="25">
        <v>44</v>
      </c>
      <c r="G57" s="26"/>
      <c r="H57" s="33">
        <v>24</v>
      </c>
      <c r="I57" s="135" t="s">
        <v>178</v>
      </c>
      <c r="J57" s="25">
        <v>58</v>
      </c>
      <c r="K57" s="25"/>
      <c r="L57" s="25">
        <f t="shared" si="6"/>
        <v>19</v>
      </c>
      <c r="M57" s="25">
        <v>39</v>
      </c>
      <c r="N57" s="26"/>
    </row>
    <row r="58" spans="1:19" s="32" customFormat="1" ht="18.95" customHeight="1">
      <c r="A58" s="33">
        <v>4</v>
      </c>
      <c r="B58" s="35" t="s">
        <v>161</v>
      </c>
      <c r="C58" s="25">
        <v>58</v>
      </c>
      <c r="D58" s="25"/>
      <c r="E58" s="25">
        <f t="shared" si="7"/>
        <v>12</v>
      </c>
      <c r="F58" s="25">
        <v>46</v>
      </c>
      <c r="G58" s="26"/>
      <c r="H58" s="33">
        <v>25</v>
      </c>
      <c r="I58" s="135" t="s">
        <v>179</v>
      </c>
      <c r="J58" s="25">
        <v>58</v>
      </c>
      <c r="K58" s="25"/>
      <c r="L58" s="25">
        <f t="shared" si="6"/>
        <v>16</v>
      </c>
      <c r="M58" s="25">
        <v>42</v>
      </c>
      <c r="N58" s="26"/>
    </row>
    <row r="59" spans="1:19" s="32" customFormat="1" ht="18.95" customHeight="1">
      <c r="A59" s="33">
        <v>5</v>
      </c>
      <c r="B59" s="35" t="s">
        <v>162</v>
      </c>
      <c r="C59" s="25">
        <v>57</v>
      </c>
      <c r="D59" s="25">
        <v>1</v>
      </c>
      <c r="E59" s="25">
        <f t="shared" si="7"/>
        <v>20</v>
      </c>
      <c r="F59" s="25">
        <v>37</v>
      </c>
      <c r="G59" s="26"/>
      <c r="H59" s="33">
        <v>26</v>
      </c>
      <c r="I59" s="135" t="s">
        <v>180</v>
      </c>
      <c r="J59" s="25">
        <v>59</v>
      </c>
      <c r="K59" s="25"/>
      <c r="L59" s="25">
        <f t="shared" si="6"/>
        <v>15</v>
      </c>
      <c r="M59" s="25">
        <v>44</v>
      </c>
      <c r="N59" s="26"/>
      <c r="O59" s="137"/>
      <c r="P59" s="141"/>
      <c r="Q59" s="141"/>
      <c r="R59" s="141"/>
      <c r="S59" s="141"/>
    </row>
    <row r="60" spans="1:19" s="32" customFormat="1" ht="18.95" customHeight="1">
      <c r="A60" s="33">
        <v>6</v>
      </c>
      <c r="B60" s="35" t="s">
        <v>163</v>
      </c>
      <c r="C60" s="25">
        <v>57</v>
      </c>
      <c r="D60" s="25"/>
      <c r="E60" s="25">
        <f t="shared" si="7"/>
        <v>16</v>
      </c>
      <c r="F60" s="25">
        <v>41</v>
      </c>
      <c r="G60" s="26"/>
      <c r="H60" s="33">
        <v>27</v>
      </c>
      <c r="I60" s="135" t="s">
        <v>181</v>
      </c>
      <c r="J60" s="25">
        <v>57</v>
      </c>
      <c r="K60" s="25"/>
      <c r="L60" s="25">
        <f t="shared" si="6"/>
        <v>16</v>
      </c>
      <c r="M60" s="25">
        <v>41</v>
      </c>
      <c r="N60" s="26"/>
      <c r="O60" s="142"/>
      <c r="P60" s="64"/>
      <c r="Q60" s="64"/>
      <c r="R60" s="64"/>
      <c r="S60" s="64"/>
    </row>
    <row r="61" spans="1:19" s="32" customFormat="1" ht="18.95" customHeight="1">
      <c r="A61" s="33">
        <v>7</v>
      </c>
      <c r="B61" s="35" t="s">
        <v>164</v>
      </c>
      <c r="C61" s="25">
        <v>54</v>
      </c>
      <c r="D61" s="25"/>
      <c r="E61" s="25">
        <f t="shared" si="7"/>
        <v>18</v>
      </c>
      <c r="F61" s="25">
        <v>36</v>
      </c>
      <c r="G61" s="26"/>
      <c r="H61" s="33">
        <v>28</v>
      </c>
      <c r="I61" s="135" t="s">
        <v>182</v>
      </c>
      <c r="J61" s="25">
        <v>57</v>
      </c>
      <c r="K61" s="25"/>
      <c r="L61" s="25">
        <f t="shared" si="6"/>
        <v>18</v>
      </c>
      <c r="M61" s="25">
        <v>39</v>
      </c>
      <c r="N61" s="26"/>
      <c r="O61" s="142"/>
      <c r="P61" s="64"/>
      <c r="Q61" s="64"/>
      <c r="R61" s="64"/>
      <c r="S61" s="64"/>
    </row>
    <row r="62" spans="1:19" s="32" customFormat="1" ht="18.95" customHeight="1">
      <c r="A62" s="33">
        <v>8</v>
      </c>
      <c r="B62" s="35" t="s">
        <v>165</v>
      </c>
      <c r="C62" s="25">
        <v>56</v>
      </c>
      <c r="D62" s="25"/>
      <c r="E62" s="25">
        <f t="shared" si="7"/>
        <v>13</v>
      </c>
      <c r="F62" s="25">
        <v>43</v>
      </c>
      <c r="G62" s="26"/>
      <c r="H62" s="33">
        <v>29</v>
      </c>
      <c r="I62" s="135" t="s">
        <v>280</v>
      </c>
      <c r="J62" s="25">
        <v>56</v>
      </c>
      <c r="K62" s="25">
        <v>1</v>
      </c>
      <c r="L62" s="25">
        <f t="shared" si="6"/>
        <v>15</v>
      </c>
      <c r="M62" s="25">
        <v>41</v>
      </c>
      <c r="N62" s="26"/>
      <c r="O62" s="142"/>
      <c r="P62" s="64"/>
      <c r="Q62" s="64"/>
      <c r="R62" s="64"/>
      <c r="S62" s="64"/>
    </row>
    <row r="63" spans="1:19" s="32" customFormat="1" ht="18.95" customHeight="1">
      <c r="A63" s="33">
        <v>9</v>
      </c>
      <c r="B63" s="35" t="s">
        <v>296</v>
      </c>
      <c r="C63" s="25">
        <v>45</v>
      </c>
      <c r="D63" s="25">
        <v>1</v>
      </c>
      <c r="E63" s="25">
        <f t="shared" si="7"/>
        <v>10</v>
      </c>
      <c r="F63" s="25">
        <v>35</v>
      </c>
      <c r="G63" s="26"/>
      <c r="H63" s="33">
        <v>30</v>
      </c>
      <c r="I63" s="135" t="s">
        <v>297</v>
      </c>
      <c r="J63" s="25">
        <v>22</v>
      </c>
      <c r="K63" s="25"/>
      <c r="L63" s="25">
        <f t="shared" si="6"/>
        <v>7</v>
      </c>
      <c r="M63" s="25">
        <v>15</v>
      </c>
      <c r="N63" s="26"/>
      <c r="O63" s="142"/>
      <c r="P63" s="64"/>
      <c r="Q63" s="64"/>
      <c r="R63" s="64"/>
      <c r="S63" s="64"/>
    </row>
    <row r="64" spans="1:19" s="32" customFormat="1" ht="18.95" customHeight="1">
      <c r="A64" s="33">
        <v>10</v>
      </c>
      <c r="B64" s="35" t="s">
        <v>166</v>
      </c>
      <c r="C64" s="25">
        <v>60</v>
      </c>
      <c r="D64" s="25"/>
      <c r="E64" s="25">
        <f t="shared" si="7"/>
        <v>24</v>
      </c>
      <c r="F64" s="25">
        <v>36</v>
      </c>
      <c r="G64" s="26"/>
      <c r="H64" s="33">
        <v>31</v>
      </c>
      <c r="I64" s="35" t="s">
        <v>183</v>
      </c>
      <c r="J64" s="25">
        <v>58</v>
      </c>
      <c r="K64" s="25">
        <v>46</v>
      </c>
      <c r="L64" s="25">
        <f t="shared" si="6"/>
        <v>6</v>
      </c>
      <c r="M64" s="25">
        <v>52</v>
      </c>
      <c r="N64" s="26"/>
      <c r="O64" s="137"/>
      <c r="P64" s="141"/>
      <c r="Q64" s="141"/>
      <c r="R64" s="141"/>
      <c r="S64" s="141"/>
    </row>
    <row r="65" spans="1:19" s="32" customFormat="1" ht="18.95" customHeight="1">
      <c r="A65" s="33">
        <v>11</v>
      </c>
      <c r="B65" s="35" t="s">
        <v>167</v>
      </c>
      <c r="C65" s="25">
        <v>61</v>
      </c>
      <c r="D65" s="25"/>
      <c r="E65" s="25">
        <f t="shared" si="7"/>
        <v>18</v>
      </c>
      <c r="F65" s="25">
        <v>43</v>
      </c>
      <c r="G65" s="26"/>
      <c r="H65" s="33">
        <v>32</v>
      </c>
      <c r="I65" s="35" t="s">
        <v>184</v>
      </c>
      <c r="J65" s="25">
        <v>59</v>
      </c>
      <c r="K65" s="25">
        <v>49</v>
      </c>
      <c r="L65" s="25">
        <f t="shared" si="6"/>
        <v>20</v>
      </c>
      <c r="M65" s="25">
        <v>39</v>
      </c>
      <c r="N65" s="26"/>
      <c r="O65" s="142"/>
      <c r="P65" s="64"/>
      <c r="Q65" s="64"/>
      <c r="R65" s="64"/>
      <c r="S65" s="64"/>
    </row>
    <row r="66" spans="1:19" s="32" customFormat="1" ht="18.95" customHeight="1">
      <c r="A66" s="33">
        <v>12</v>
      </c>
      <c r="B66" s="35" t="s">
        <v>168</v>
      </c>
      <c r="C66" s="25">
        <v>66</v>
      </c>
      <c r="D66" s="25"/>
      <c r="E66" s="25">
        <f t="shared" si="7"/>
        <v>23</v>
      </c>
      <c r="F66" s="25">
        <v>43</v>
      </c>
      <c r="G66" s="26"/>
      <c r="H66" s="33">
        <v>33</v>
      </c>
      <c r="I66" s="35" t="s">
        <v>185</v>
      </c>
      <c r="J66" s="25">
        <v>57</v>
      </c>
      <c r="K66" s="25">
        <v>53</v>
      </c>
      <c r="L66" s="25">
        <f t="shared" si="6"/>
        <v>11</v>
      </c>
      <c r="M66" s="25">
        <v>46</v>
      </c>
      <c r="N66" s="26"/>
      <c r="O66" s="142"/>
      <c r="P66" s="64"/>
      <c r="Q66" s="64"/>
      <c r="R66" s="64"/>
      <c r="S66" s="64"/>
    </row>
    <row r="67" spans="1:19" s="32" customFormat="1" ht="18.95" customHeight="1">
      <c r="A67" s="33">
        <v>13</v>
      </c>
      <c r="B67" s="35" t="s">
        <v>170</v>
      </c>
      <c r="C67" s="25">
        <v>59</v>
      </c>
      <c r="D67" s="25"/>
      <c r="E67" s="25">
        <f t="shared" si="7"/>
        <v>16</v>
      </c>
      <c r="F67" s="25">
        <v>43</v>
      </c>
      <c r="G67" s="26"/>
      <c r="H67" s="33">
        <v>34</v>
      </c>
      <c r="I67" s="31" t="s">
        <v>186</v>
      </c>
      <c r="J67" s="25">
        <v>58</v>
      </c>
      <c r="K67" s="25">
        <v>1</v>
      </c>
      <c r="L67" s="25">
        <f t="shared" si="6"/>
        <v>25</v>
      </c>
      <c r="M67" s="25">
        <v>33</v>
      </c>
      <c r="N67" s="26"/>
      <c r="O67" s="142"/>
      <c r="P67" s="64"/>
      <c r="Q67" s="64"/>
      <c r="R67" s="64"/>
      <c r="S67" s="64"/>
    </row>
    <row r="68" spans="1:19" s="32" customFormat="1" ht="18.95" customHeight="1">
      <c r="A68" s="33">
        <v>14</v>
      </c>
      <c r="B68" s="35" t="s">
        <v>171</v>
      </c>
      <c r="C68" s="25">
        <v>60</v>
      </c>
      <c r="D68" s="25"/>
      <c r="E68" s="25">
        <f t="shared" si="7"/>
        <v>16</v>
      </c>
      <c r="F68" s="25">
        <v>44</v>
      </c>
      <c r="G68" s="26"/>
      <c r="H68" s="33">
        <v>35</v>
      </c>
      <c r="I68" s="31" t="s">
        <v>187</v>
      </c>
      <c r="J68" s="25">
        <v>56</v>
      </c>
      <c r="K68" s="25">
        <v>1</v>
      </c>
      <c r="L68" s="25">
        <f t="shared" si="6"/>
        <v>13</v>
      </c>
      <c r="M68" s="25">
        <v>43</v>
      </c>
      <c r="N68" s="26"/>
      <c r="O68" s="142"/>
      <c r="P68" s="64"/>
      <c r="Q68" s="64"/>
      <c r="R68" s="64"/>
      <c r="S68" s="64"/>
    </row>
    <row r="69" spans="1:19" s="32" customFormat="1" ht="18.95" customHeight="1">
      <c r="A69" s="33">
        <v>15</v>
      </c>
      <c r="B69" s="35" t="s">
        <v>172</v>
      </c>
      <c r="C69" s="25">
        <v>59</v>
      </c>
      <c r="D69" s="25"/>
      <c r="E69" s="25">
        <f t="shared" si="7"/>
        <v>12</v>
      </c>
      <c r="F69" s="25">
        <v>47</v>
      </c>
      <c r="G69" s="26"/>
      <c r="H69" s="33">
        <v>36</v>
      </c>
      <c r="I69" s="31" t="s">
        <v>188</v>
      </c>
      <c r="J69" s="25">
        <v>58</v>
      </c>
      <c r="K69" s="25">
        <v>4</v>
      </c>
      <c r="L69" s="25">
        <f t="shared" si="6"/>
        <v>20</v>
      </c>
      <c r="M69" s="25">
        <v>38</v>
      </c>
      <c r="N69" s="26"/>
      <c r="O69" s="142"/>
      <c r="P69" s="64"/>
      <c r="Q69" s="64"/>
      <c r="R69" s="64"/>
      <c r="S69" s="64"/>
    </row>
    <row r="70" spans="1:19" s="32" customFormat="1" ht="18.95" customHeight="1">
      <c r="A70" s="33">
        <v>16</v>
      </c>
      <c r="B70" s="35" t="s">
        <v>173</v>
      </c>
      <c r="C70" s="25">
        <v>58</v>
      </c>
      <c r="D70" s="25"/>
      <c r="E70" s="25">
        <f t="shared" si="7"/>
        <v>11</v>
      </c>
      <c r="F70" s="25">
        <v>47</v>
      </c>
      <c r="G70" s="26"/>
      <c r="H70" s="33">
        <v>37</v>
      </c>
      <c r="I70" s="31" t="s">
        <v>189</v>
      </c>
      <c r="J70" s="25">
        <v>57</v>
      </c>
      <c r="K70" s="25">
        <v>4</v>
      </c>
      <c r="L70" s="25">
        <f t="shared" si="6"/>
        <v>18</v>
      </c>
      <c r="M70" s="25">
        <v>39</v>
      </c>
      <c r="N70" s="26"/>
      <c r="O70" s="142"/>
      <c r="P70" s="64"/>
      <c r="Q70" s="64"/>
      <c r="R70" s="64"/>
      <c r="S70" s="64"/>
    </row>
    <row r="71" spans="1:19" s="32" customFormat="1" ht="18.95" customHeight="1">
      <c r="A71" s="33">
        <v>17</v>
      </c>
      <c r="B71" s="35" t="s">
        <v>174</v>
      </c>
      <c r="C71" s="25">
        <v>58</v>
      </c>
      <c r="D71" s="25"/>
      <c r="E71" s="25">
        <f t="shared" si="7"/>
        <v>18</v>
      </c>
      <c r="F71" s="25">
        <v>40</v>
      </c>
      <c r="G71" s="26"/>
      <c r="H71" s="33">
        <v>38</v>
      </c>
      <c r="I71" s="31" t="s">
        <v>190</v>
      </c>
      <c r="J71" s="25">
        <v>58</v>
      </c>
      <c r="K71" s="25">
        <v>4</v>
      </c>
      <c r="L71" s="25">
        <f t="shared" si="6"/>
        <v>28</v>
      </c>
      <c r="M71" s="25">
        <v>30</v>
      </c>
      <c r="N71" s="26"/>
      <c r="O71" s="142"/>
      <c r="P71" s="64"/>
      <c r="Q71" s="64"/>
      <c r="R71" s="64"/>
      <c r="S71" s="64"/>
    </row>
    <row r="72" spans="1:19" s="32" customFormat="1" ht="18.95" customHeight="1">
      <c r="A72" s="33">
        <v>18</v>
      </c>
      <c r="B72" s="35" t="s">
        <v>175</v>
      </c>
      <c r="C72" s="129">
        <v>59</v>
      </c>
      <c r="D72" s="129">
        <v>1</v>
      </c>
      <c r="E72" s="25">
        <f t="shared" si="7"/>
        <v>21</v>
      </c>
      <c r="F72" s="25">
        <v>38</v>
      </c>
      <c r="G72" s="26"/>
      <c r="H72" s="33">
        <v>39</v>
      </c>
      <c r="I72" s="31" t="s">
        <v>286</v>
      </c>
      <c r="J72" s="25">
        <v>58</v>
      </c>
      <c r="K72" s="25">
        <v>5</v>
      </c>
      <c r="L72" s="25">
        <f t="shared" si="6"/>
        <v>26</v>
      </c>
      <c r="M72" s="25">
        <v>32</v>
      </c>
      <c r="N72" s="26"/>
      <c r="O72" s="142"/>
      <c r="P72" s="64"/>
      <c r="Q72" s="64"/>
      <c r="R72" s="64"/>
      <c r="S72" s="64"/>
    </row>
    <row r="73" spans="1:19" s="32" customFormat="1" ht="18.95" customHeight="1">
      <c r="A73" s="33">
        <v>19</v>
      </c>
      <c r="B73" s="35" t="s">
        <v>283</v>
      </c>
      <c r="C73" s="129">
        <v>58</v>
      </c>
      <c r="D73" s="129"/>
      <c r="E73" s="25">
        <f t="shared" si="7"/>
        <v>24</v>
      </c>
      <c r="F73" s="129">
        <v>34</v>
      </c>
      <c r="G73" s="130"/>
      <c r="H73" s="33">
        <v>40</v>
      </c>
      <c r="I73" s="31" t="s">
        <v>295</v>
      </c>
      <c r="J73" s="25">
        <v>29</v>
      </c>
      <c r="K73" s="25">
        <v>2</v>
      </c>
      <c r="L73" s="25">
        <f t="shared" si="6"/>
        <v>14</v>
      </c>
      <c r="M73" s="25">
        <v>15</v>
      </c>
      <c r="N73" s="130"/>
      <c r="O73" s="142"/>
      <c r="P73" s="64"/>
      <c r="Q73" s="64"/>
      <c r="R73" s="64"/>
      <c r="S73" s="64"/>
    </row>
    <row r="74" spans="1:19" s="32" customFormat="1" ht="18.95" customHeight="1">
      <c r="A74" s="33">
        <v>20</v>
      </c>
      <c r="B74" s="35" t="s">
        <v>284</v>
      </c>
      <c r="C74" s="25">
        <v>59</v>
      </c>
      <c r="D74" s="25"/>
      <c r="E74" s="25">
        <v>11</v>
      </c>
      <c r="F74" s="25">
        <v>47</v>
      </c>
      <c r="G74" s="26"/>
      <c r="H74" s="34"/>
      <c r="I74" s="31"/>
      <c r="J74" s="25"/>
      <c r="K74" s="25"/>
      <c r="L74" s="25"/>
      <c r="M74" s="25"/>
      <c r="N74" s="130"/>
      <c r="O74" s="142"/>
      <c r="P74" s="64"/>
      <c r="Q74" s="64"/>
      <c r="R74" s="64"/>
      <c r="S74" s="64"/>
    </row>
    <row r="75" spans="1:19" s="32" customFormat="1" ht="20.100000000000001" customHeight="1" thickBot="1">
      <c r="A75" s="61">
        <v>21</v>
      </c>
      <c r="B75" s="149" t="s">
        <v>285</v>
      </c>
      <c r="C75" s="148">
        <v>56</v>
      </c>
      <c r="D75" s="148">
        <v>1</v>
      </c>
      <c r="E75" s="148">
        <f>C75-F75</f>
        <v>14</v>
      </c>
      <c r="F75" s="148">
        <v>42</v>
      </c>
      <c r="G75" s="150"/>
      <c r="H75" s="209" t="s">
        <v>18</v>
      </c>
      <c r="I75" s="196"/>
      <c r="J75" s="28">
        <f>SUM(C55:C75,J55:J74)</f>
        <v>2243</v>
      </c>
      <c r="K75" s="28">
        <f>SUM(D55:D75,K55:K74)</f>
        <v>175</v>
      </c>
      <c r="L75" s="28">
        <f>SUM(E55:E75,L55:L74)</f>
        <v>647</v>
      </c>
      <c r="M75" s="28">
        <f>SUM(F55:F75,M55:M74)</f>
        <v>1595</v>
      </c>
      <c r="N75" s="27">
        <f>SUM(G55:G75,N55:N74)</f>
        <v>0</v>
      </c>
      <c r="O75" s="142"/>
      <c r="P75" s="64"/>
      <c r="Q75" s="64"/>
      <c r="R75" s="64"/>
      <c r="S75" s="64"/>
    </row>
    <row r="76" spans="1:19" s="14" customFormat="1" ht="24.95" customHeight="1" thickBot="1">
      <c r="A76" s="190" t="s">
        <v>325</v>
      </c>
      <c r="B76" s="191"/>
      <c r="C76" s="191"/>
      <c r="D76" s="191"/>
      <c r="E76" s="191"/>
      <c r="F76" s="191"/>
      <c r="G76" s="191"/>
      <c r="H76" s="191"/>
      <c r="I76" s="191"/>
      <c r="J76" s="191"/>
      <c r="K76" s="191"/>
      <c r="L76" s="191"/>
      <c r="M76" s="191"/>
      <c r="N76" s="192"/>
      <c r="O76" s="143"/>
      <c r="P76" s="141"/>
      <c r="Q76" s="141"/>
      <c r="R76" s="141"/>
      <c r="S76" s="141"/>
    </row>
    <row r="77" spans="1:19" s="41" customFormat="1" ht="20.100000000000001" customHeight="1">
      <c r="A77" s="210" t="s">
        <v>19</v>
      </c>
      <c r="B77" s="204"/>
      <c r="C77" s="67" t="s">
        <v>0</v>
      </c>
      <c r="D77" s="67" t="s">
        <v>20</v>
      </c>
      <c r="E77" s="67" t="s">
        <v>1</v>
      </c>
      <c r="F77" s="67" t="s">
        <v>2</v>
      </c>
      <c r="G77" s="68" t="s">
        <v>25</v>
      </c>
      <c r="H77" s="210" t="s">
        <v>19</v>
      </c>
      <c r="I77" s="204"/>
      <c r="J77" s="67" t="s">
        <v>0</v>
      </c>
      <c r="K77" s="67" t="s">
        <v>20</v>
      </c>
      <c r="L77" s="67" t="s">
        <v>1</v>
      </c>
      <c r="M77" s="67" t="s">
        <v>2</v>
      </c>
      <c r="N77" s="68" t="s">
        <v>25</v>
      </c>
      <c r="O77" s="142"/>
      <c r="P77" s="64"/>
      <c r="Q77" s="64"/>
      <c r="R77" s="64"/>
      <c r="S77" s="64"/>
    </row>
    <row r="78" spans="1:19" s="41" customFormat="1" ht="20.100000000000001" customHeight="1">
      <c r="A78" s="33">
        <v>1</v>
      </c>
      <c r="B78" s="135" t="s">
        <v>201</v>
      </c>
      <c r="C78" s="25">
        <v>66</v>
      </c>
      <c r="D78" s="25"/>
      <c r="E78" s="25">
        <f>C78-F78</f>
        <v>22</v>
      </c>
      <c r="F78" s="25">
        <v>44</v>
      </c>
      <c r="G78" s="26"/>
      <c r="H78" s="33">
        <v>2</v>
      </c>
      <c r="I78" s="31" t="s">
        <v>209</v>
      </c>
      <c r="J78" s="25">
        <v>20</v>
      </c>
      <c r="K78" s="25">
        <v>11</v>
      </c>
      <c r="L78" s="25">
        <f>J78-M78</f>
        <v>12</v>
      </c>
      <c r="M78" s="25">
        <v>8</v>
      </c>
      <c r="N78" s="68"/>
      <c r="O78" s="142"/>
      <c r="P78" s="64"/>
      <c r="Q78" s="64"/>
      <c r="R78" s="64"/>
      <c r="S78" s="64"/>
    </row>
    <row r="79" spans="1:19" s="32" customFormat="1" ht="20.100000000000001" customHeight="1" thickBot="1">
      <c r="A79" s="61"/>
      <c r="B79" s="37"/>
      <c r="C79" s="62"/>
      <c r="D79" s="62"/>
      <c r="E79" s="62"/>
      <c r="F79" s="62"/>
      <c r="G79" s="63"/>
      <c r="H79" s="209" t="s">
        <v>18</v>
      </c>
      <c r="I79" s="196"/>
      <c r="J79" s="28">
        <f>SUM(C78,J78)</f>
        <v>86</v>
      </c>
      <c r="K79" s="28">
        <f>SUM(D78,K78)</f>
        <v>11</v>
      </c>
      <c r="L79" s="28">
        <f>SUM(E78,L78)</f>
        <v>34</v>
      </c>
      <c r="M79" s="28">
        <f>SUM(F78,M78)</f>
        <v>52</v>
      </c>
      <c r="N79" s="27">
        <f>SUM(G78,N78)</f>
        <v>0</v>
      </c>
      <c r="O79" s="142"/>
      <c r="P79" s="64"/>
      <c r="Q79" s="64"/>
      <c r="R79" s="64"/>
      <c r="S79" s="64"/>
    </row>
    <row r="80" spans="1:19" s="14" customFormat="1" ht="21.95" customHeight="1" thickBot="1">
      <c r="A80" s="190" t="s">
        <v>342</v>
      </c>
      <c r="B80" s="191"/>
      <c r="C80" s="191"/>
      <c r="D80" s="191"/>
      <c r="E80" s="191"/>
      <c r="F80" s="191"/>
      <c r="G80" s="191"/>
      <c r="H80" s="191"/>
      <c r="I80" s="191"/>
      <c r="J80" s="191"/>
      <c r="K80" s="191"/>
      <c r="L80" s="191"/>
      <c r="M80" s="191"/>
      <c r="N80" s="192"/>
      <c r="O80" s="142"/>
      <c r="P80" s="64"/>
      <c r="Q80" s="64"/>
      <c r="R80" s="64"/>
      <c r="S80" s="64"/>
    </row>
    <row r="81" spans="1:19" s="41" customFormat="1" ht="20.100000000000001" customHeight="1">
      <c r="A81" s="210" t="s">
        <v>19</v>
      </c>
      <c r="B81" s="204"/>
      <c r="C81" s="67" t="s">
        <v>0</v>
      </c>
      <c r="D81" s="67" t="s">
        <v>20</v>
      </c>
      <c r="E81" s="67" t="s">
        <v>1</v>
      </c>
      <c r="F81" s="67" t="s">
        <v>2</v>
      </c>
      <c r="G81" s="68" t="s">
        <v>25</v>
      </c>
      <c r="H81" s="210" t="s">
        <v>19</v>
      </c>
      <c r="I81" s="204"/>
      <c r="J81" s="67" t="s">
        <v>0</v>
      </c>
      <c r="K81" s="67" t="s">
        <v>20</v>
      </c>
      <c r="L81" s="67" t="s">
        <v>1</v>
      </c>
      <c r="M81" s="67" t="s">
        <v>2</v>
      </c>
      <c r="N81" s="68" t="s">
        <v>25</v>
      </c>
      <c r="O81" s="142"/>
      <c r="P81" s="64"/>
      <c r="Q81" s="64"/>
      <c r="R81" s="64"/>
      <c r="S81" s="64"/>
    </row>
    <row r="82" spans="1:19" s="32" customFormat="1" ht="20.100000000000001" customHeight="1">
      <c r="A82" s="33">
        <v>1</v>
      </c>
      <c r="B82" s="35" t="s">
        <v>211</v>
      </c>
      <c r="C82" s="25">
        <v>49</v>
      </c>
      <c r="D82" s="25"/>
      <c r="E82" s="25">
        <f t="shared" ref="E82:E87" si="8">C82-F82</f>
        <v>37</v>
      </c>
      <c r="F82" s="25">
        <v>12</v>
      </c>
      <c r="G82" s="26"/>
      <c r="H82" s="33">
        <v>7</v>
      </c>
      <c r="I82" s="35" t="s">
        <v>219</v>
      </c>
      <c r="J82" s="25">
        <v>29</v>
      </c>
      <c r="K82" s="25">
        <v>24</v>
      </c>
      <c r="L82" s="25">
        <f>J82-M82</f>
        <v>22</v>
      </c>
      <c r="M82" s="25">
        <v>7</v>
      </c>
      <c r="N82" s="26"/>
      <c r="O82" s="142"/>
      <c r="P82" s="64"/>
      <c r="Q82" s="64"/>
      <c r="R82" s="64"/>
      <c r="S82" s="64"/>
    </row>
    <row r="83" spans="1:19" s="32" customFormat="1" ht="20.100000000000001" customHeight="1">
      <c r="A83" s="33">
        <v>2</v>
      </c>
      <c r="B83" s="35" t="s">
        <v>212</v>
      </c>
      <c r="C83" s="25">
        <v>44</v>
      </c>
      <c r="D83" s="25"/>
      <c r="E83" s="25">
        <f t="shared" si="8"/>
        <v>36</v>
      </c>
      <c r="F83" s="25">
        <v>8</v>
      </c>
      <c r="G83" s="26"/>
      <c r="H83" s="33">
        <v>8</v>
      </c>
      <c r="I83" s="35" t="s">
        <v>220</v>
      </c>
      <c r="J83" s="25">
        <v>64</v>
      </c>
      <c r="K83" s="25">
        <v>8</v>
      </c>
      <c r="L83" s="25">
        <f>J83-M83</f>
        <v>62</v>
      </c>
      <c r="M83" s="25">
        <v>2</v>
      </c>
      <c r="N83" s="26"/>
      <c r="O83" s="142"/>
      <c r="P83" s="64"/>
      <c r="Q83" s="64"/>
      <c r="R83" s="64"/>
      <c r="S83" s="64"/>
    </row>
    <row r="84" spans="1:19" s="32" customFormat="1" ht="20.100000000000001" customHeight="1">
      <c r="A84" s="33">
        <v>3</v>
      </c>
      <c r="B84" s="35" t="s">
        <v>213</v>
      </c>
      <c r="C84" s="25">
        <v>52</v>
      </c>
      <c r="D84" s="25"/>
      <c r="E84" s="25">
        <f t="shared" si="8"/>
        <v>45</v>
      </c>
      <c r="F84" s="25">
        <v>7</v>
      </c>
      <c r="G84" s="26"/>
      <c r="H84" s="34">
        <v>9</v>
      </c>
      <c r="I84" s="35" t="s">
        <v>221</v>
      </c>
      <c r="J84" s="25">
        <v>63</v>
      </c>
      <c r="K84" s="25">
        <v>6</v>
      </c>
      <c r="L84" s="25">
        <f>J84-M84</f>
        <v>58</v>
      </c>
      <c r="M84" s="25">
        <v>5</v>
      </c>
      <c r="N84" s="26"/>
      <c r="O84" s="137"/>
      <c r="P84" s="139"/>
      <c r="Q84" s="137"/>
      <c r="R84" s="137"/>
      <c r="S84" s="137"/>
    </row>
    <row r="85" spans="1:19" s="32" customFormat="1" ht="20.100000000000001" customHeight="1">
      <c r="A85" s="33">
        <v>4</v>
      </c>
      <c r="B85" s="35" t="s">
        <v>214</v>
      </c>
      <c r="C85" s="25">
        <v>53</v>
      </c>
      <c r="D85" s="25"/>
      <c r="E85" s="25">
        <f t="shared" si="8"/>
        <v>40</v>
      </c>
      <c r="F85" s="25">
        <v>13</v>
      </c>
      <c r="G85" s="26"/>
      <c r="H85" s="33">
        <v>10</v>
      </c>
      <c r="I85" s="35" t="s">
        <v>224</v>
      </c>
      <c r="J85" s="25">
        <v>42</v>
      </c>
      <c r="K85" s="25">
        <v>30</v>
      </c>
      <c r="L85" s="25">
        <f>J85-M85</f>
        <v>40</v>
      </c>
      <c r="M85" s="25">
        <v>2</v>
      </c>
      <c r="N85" s="26"/>
    </row>
    <row r="86" spans="1:19" s="32" customFormat="1" ht="20.100000000000001" customHeight="1">
      <c r="A86" s="33">
        <v>5</v>
      </c>
      <c r="B86" s="135" t="s">
        <v>216</v>
      </c>
      <c r="C86" s="25">
        <v>58</v>
      </c>
      <c r="D86" s="25"/>
      <c r="E86" s="25">
        <f t="shared" si="8"/>
        <v>55</v>
      </c>
      <c r="F86" s="25">
        <v>3</v>
      </c>
      <c r="G86" s="26"/>
      <c r="H86" s="33"/>
      <c r="I86" s="31"/>
      <c r="J86" s="25"/>
      <c r="K86" s="25"/>
      <c r="L86" s="25"/>
      <c r="M86" s="25"/>
      <c r="N86" s="26"/>
    </row>
    <row r="87" spans="1:19" s="32" customFormat="1" ht="21.95" customHeight="1" thickBot="1">
      <c r="A87" s="61">
        <v>6</v>
      </c>
      <c r="B87" s="152" t="s">
        <v>217</v>
      </c>
      <c r="C87" s="62">
        <v>55</v>
      </c>
      <c r="D87" s="62"/>
      <c r="E87" s="62">
        <f t="shared" si="8"/>
        <v>41</v>
      </c>
      <c r="F87" s="62">
        <v>14</v>
      </c>
      <c r="G87" s="63"/>
      <c r="H87" s="209" t="s">
        <v>18</v>
      </c>
      <c r="I87" s="196"/>
      <c r="J87" s="28">
        <f>SUM(C82:C87,J82:J86)</f>
        <v>509</v>
      </c>
      <c r="K87" s="28">
        <f>SUM(D82:D87,K82:K86)</f>
        <v>68</v>
      </c>
      <c r="L87" s="28">
        <f>SUM(E82:E87,L82:L86)</f>
        <v>436</v>
      </c>
      <c r="M87" s="28">
        <f>SUM(F82:F87,M82:M86)</f>
        <v>73</v>
      </c>
      <c r="N87" s="27">
        <f>SUM(G82:G87,N82:N86)</f>
        <v>0</v>
      </c>
    </row>
    <row r="88" spans="1:19" ht="15" customHeight="1"/>
    <row r="89" spans="1:19" ht="20.100000000000001" customHeight="1">
      <c r="A89" s="72" t="s">
        <v>345</v>
      </c>
      <c r="B89" s="17"/>
      <c r="C89" s="36"/>
      <c r="D89" s="16">
        <f>SUM(D90:D94)</f>
        <v>5298</v>
      </c>
      <c r="E89" s="14"/>
      <c r="F89" s="74"/>
      <c r="G89" s="16" t="s">
        <v>21</v>
      </c>
      <c r="H89" s="16">
        <f>SUM(H90:H94)</f>
        <v>408</v>
      </c>
      <c r="I89" s="29" t="s">
        <v>3</v>
      </c>
      <c r="O89" s="58" t="s">
        <v>22</v>
      </c>
      <c r="P89" s="59">
        <f>SUM(H13,H39,H51)</f>
        <v>43</v>
      </c>
      <c r="Q89" s="18"/>
      <c r="R89" s="98"/>
    </row>
    <row r="90" spans="1:19" ht="20.100000000000001" customHeight="1">
      <c r="A90" s="126" t="s">
        <v>267</v>
      </c>
      <c r="D90" s="74">
        <f>SUM(J41,J52,J75)</f>
        <v>4062</v>
      </c>
      <c r="E90" s="14"/>
      <c r="F90" s="74"/>
      <c r="G90" s="74" t="s">
        <v>21</v>
      </c>
      <c r="H90" s="74">
        <f>SUM(K41,K52,K75)</f>
        <v>289</v>
      </c>
      <c r="I90" s="17" t="s">
        <v>3</v>
      </c>
      <c r="O90" s="16" t="s">
        <v>17</v>
      </c>
      <c r="P90" s="56">
        <f>SUM(H22,H27,H73,H78,H85)</f>
        <v>62</v>
      </c>
      <c r="R90" s="98"/>
    </row>
    <row r="91" spans="1:19" ht="20.100000000000001" customHeight="1">
      <c r="A91" s="126" t="s">
        <v>349</v>
      </c>
      <c r="D91" s="74">
        <f>J79</f>
        <v>86</v>
      </c>
      <c r="E91" s="14"/>
      <c r="F91" s="74"/>
      <c r="G91" s="74" t="s">
        <v>21</v>
      </c>
      <c r="H91" s="74">
        <f>K79</f>
        <v>11</v>
      </c>
      <c r="I91" s="17" t="s">
        <v>3</v>
      </c>
      <c r="O91" s="30" t="s">
        <v>23</v>
      </c>
      <c r="P91" s="57">
        <f>SUM(P89:P90)</f>
        <v>105</v>
      </c>
      <c r="R91" s="98"/>
    </row>
    <row r="92" spans="1:19" ht="20.100000000000001" customHeight="1">
      <c r="A92" s="126" t="s">
        <v>343</v>
      </c>
      <c r="D92" s="74">
        <f>J87</f>
        <v>509</v>
      </c>
      <c r="E92" s="14"/>
      <c r="F92" s="74"/>
      <c r="G92" s="74" t="s">
        <v>21</v>
      </c>
      <c r="H92" s="74">
        <f>K87</f>
        <v>68</v>
      </c>
      <c r="I92" s="17" t="s">
        <v>3</v>
      </c>
      <c r="O92" s="30" t="s">
        <v>371</v>
      </c>
      <c r="P92" s="99">
        <f>T.11_HK1!D88</f>
        <v>5301</v>
      </c>
      <c r="R92" s="98"/>
    </row>
    <row r="93" spans="1:19" ht="20.100000000000001" customHeight="1">
      <c r="A93" s="126" t="s">
        <v>270</v>
      </c>
      <c r="D93" s="74">
        <f>SUM(J15,J24)</f>
        <v>490</v>
      </c>
      <c r="E93" s="14"/>
      <c r="F93" s="74"/>
      <c r="G93" s="74" t="s">
        <v>21</v>
      </c>
      <c r="H93" s="74">
        <f>SUM(K15,K24)</f>
        <v>35</v>
      </c>
      <c r="I93" s="17" t="s">
        <v>3</v>
      </c>
      <c r="O93" s="30" t="s">
        <v>372</v>
      </c>
      <c r="P93" s="29">
        <f>D89</f>
        <v>5298</v>
      </c>
      <c r="Q93" s="20"/>
      <c r="R93" s="98"/>
    </row>
    <row r="94" spans="1:19" ht="20.100000000000001" customHeight="1">
      <c r="A94" s="126" t="s">
        <v>324</v>
      </c>
      <c r="D94" s="74">
        <f>J29</f>
        <v>151</v>
      </c>
      <c r="E94" s="14"/>
      <c r="F94" s="74"/>
      <c r="G94" s="74" t="s">
        <v>21</v>
      </c>
      <c r="H94" s="74">
        <f>K29</f>
        <v>5</v>
      </c>
      <c r="I94" s="17" t="s">
        <v>3</v>
      </c>
      <c r="O94" s="30" t="s">
        <v>370</v>
      </c>
      <c r="P94" s="12">
        <f>P92-P93</f>
        <v>3</v>
      </c>
      <c r="Q94" s="20"/>
      <c r="R94" s="98"/>
    </row>
    <row r="95" spans="1:19" s="38" customFormat="1" ht="20.100000000000001" customHeight="1">
      <c r="A95" s="41" t="s">
        <v>151</v>
      </c>
      <c r="B95" s="50"/>
      <c r="C95" s="49"/>
      <c r="D95" s="75">
        <f>SUM(D96:D100)</f>
        <v>3260</v>
      </c>
      <c r="E95" s="76"/>
      <c r="F95" s="41"/>
      <c r="G95" s="75" t="s">
        <v>341</v>
      </c>
      <c r="J95" s="108"/>
      <c r="Q95" s="60"/>
      <c r="R95" s="113"/>
    </row>
    <row r="96" spans="1:19" s="38" customFormat="1" ht="20.100000000000001" customHeight="1">
      <c r="A96" s="126" t="s">
        <v>267</v>
      </c>
      <c r="B96" s="50"/>
      <c r="C96" s="49"/>
      <c r="D96" s="14">
        <f>J75</f>
        <v>2243</v>
      </c>
      <c r="E96" s="76"/>
      <c r="F96" s="41"/>
      <c r="G96" s="14" t="s">
        <v>315</v>
      </c>
      <c r="J96" s="108"/>
      <c r="Q96" s="60"/>
      <c r="R96" s="113"/>
    </row>
    <row r="97" spans="1:18" s="38" customFormat="1" ht="20.100000000000001" customHeight="1">
      <c r="A97" s="126" t="s">
        <v>326</v>
      </c>
      <c r="B97" s="50"/>
      <c r="C97" s="49"/>
      <c r="D97" s="14">
        <f>J79</f>
        <v>86</v>
      </c>
      <c r="E97" s="76"/>
      <c r="F97" s="41"/>
      <c r="G97" s="14" t="s">
        <v>327</v>
      </c>
      <c r="J97" s="108"/>
      <c r="Q97" s="60"/>
      <c r="R97" s="113"/>
    </row>
    <row r="98" spans="1:18" s="38" customFormat="1" ht="20.100000000000001" customHeight="1">
      <c r="A98" s="126" t="s">
        <v>343</v>
      </c>
      <c r="B98" s="50"/>
      <c r="C98" s="49"/>
      <c r="D98" s="14">
        <f>J87</f>
        <v>509</v>
      </c>
      <c r="E98" s="76"/>
      <c r="F98" s="41"/>
      <c r="G98" s="14" t="s">
        <v>272</v>
      </c>
      <c r="J98" s="108"/>
      <c r="Q98" s="60"/>
      <c r="R98" s="113"/>
    </row>
    <row r="99" spans="1:18" s="38" customFormat="1" ht="20.100000000000001" customHeight="1">
      <c r="A99" s="126" t="s">
        <v>270</v>
      </c>
      <c r="B99" s="79"/>
      <c r="C99" s="49"/>
      <c r="D99" s="14">
        <f>J24</f>
        <v>271</v>
      </c>
      <c r="E99" s="76"/>
      <c r="F99" s="41"/>
      <c r="G99" s="14" t="s">
        <v>335</v>
      </c>
      <c r="Q99" s="60"/>
      <c r="R99" s="113"/>
    </row>
    <row r="100" spans="1:18" s="38" customFormat="1" ht="20.100000000000001" customHeight="1">
      <c r="A100" s="126" t="s">
        <v>324</v>
      </c>
      <c r="B100" s="50"/>
      <c r="C100" s="49"/>
      <c r="D100" s="14">
        <f>J29</f>
        <v>151</v>
      </c>
      <c r="E100" s="76"/>
      <c r="F100" s="41"/>
      <c r="G100" s="14" t="s">
        <v>330</v>
      </c>
      <c r="J100" s="108"/>
      <c r="Q100" s="60"/>
      <c r="R100" s="113"/>
    </row>
    <row r="101" spans="1:18" s="38" customFormat="1" ht="20.100000000000001" customHeight="1">
      <c r="A101" s="41" t="s">
        <v>133</v>
      </c>
      <c r="B101" s="79"/>
      <c r="C101" s="49"/>
      <c r="D101" s="14"/>
      <c r="E101" s="76"/>
      <c r="F101" s="41"/>
      <c r="G101" s="14"/>
      <c r="Q101" s="60"/>
      <c r="R101" s="113"/>
    </row>
    <row r="102" spans="1:18" ht="20.100000000000001" customHeight="1">
      <c r="A102" s="73" t="s">
        <v>274</v>
      </c>
      <c r="D102" s="77">
        <f>D89-D103</f>
        <v>1711</v>
      </c>
      <c r="G102" s="14"/>
      <c r="I102" s="17"/>
      <c r="L102" s="23"/>
      <c r="O102" s="29"/>
      <c r="P102" s="47"/>
      <c r="Q102" s="21"/>
      <c r="R102" s="98"/>
    </row>
    <row r="103" spans="1:18" s="38" customFormat="1" ht="20.100000000000001" customHeight="1">
      <c r="A103" s="73" t="s">
        <v>273</v>
      </c>
      <c r="D103" s="76">
        <f>SUM(M15,M24,M29,M41,M52,M75,M79,M87)</f>
        <v>3587</v>
      </c>
      <c r="F103" s="32"/>
      <c r="G103" s="14"/>
      <c r="O103" s="52"/>
      <c r="P103" s="12"/>
      <c r="Q103" s="60"/>
      <c r="R103" s="113"/>
    </row>
    <row r="104" spans="1:18" ht="20.100000000000001" customHeight="1">
      <c r="A104" s="41" t="s">
        <v>350</v>
      </c>
      <c r="C104" s="32"/>
      <c r="D104" s="32"/>
      <c r="E104" s="32"/>
      <c r="F104" s="32"/>
      <c r="G104" s="32"/>
      <c r="H104" s="32"/>
      <c r="Q104" s="21"/>
      <c r="R104" s="98"/>
    </row>
    <row r="105" spans="1:18" ht="20.100000000000001" customHeight="1">
      <c r="A105" s="41" t="s">
        <v>336</v>
      </c>
      <c r="C105" s="32"/>
      <c r="D105" s="32"/>
      <c r="E105" s="32"/>
      <c r="F105" s="32"/>
      <c r="G105" s="32"/>
      <c r="H105" s="32"/>
      <c r="Q105" s="21"/>
      <c r="R105" s="98"/>
    </row>
    <row r="106" spans="1:18" ht="20.100000000000001" customHeight="1">
      <c r="A106" s="41" t="s">
        <v>337</v>
      </c>
      <c r="C106" s="32"/>
      <c r="D106" s="32"/>
      <c r="E106" s="32"/>
      <c r="F106" s="32"/>
      <c r="G106" s="32"/>
      <c r="H106" s="32"/>
      <c r="Q106" s="21"/>
      <c r="R106" s="98"/>
    </row>
    <row r="107" spans="1:18" ht="20.100000000000001" customHeight="1">
      <c r="A107" s="73" t="s">
        <v>338</v>
      </c>
      <c r="C107" s="32"/>
      <c r="D107" s="32"/>
      <c r="E107" s="32"/>
      <c r="F107" s="32"/>
      <c r="G107" s="58">
        <f>SUM(N15,N24,N29,N41,N52,N75,N79,N87)</f>
        <v>62</v>
      </c>
      <c r="I107" s="117"/>
      <c r="K107" s="118"/>
      <c r="O107" s="118"/>
      <c r="Q107" s="21"/>
      <c r="R107" s="98"/>
    </row>
    <row r="108" spans="1:18" ht="20.100000000000001" customHeight="1">
      <c r="A108" s="75" t="s">
        <v>33</v>
      </c>
      <c r="B108" s="24"/>
      <c r="C108" s="46"/>
      <c r="D108" s="55" t="s">
        <v>154</v>
      </c>
      <c r="E108" s="92" t="s">
        <v>49</v>
      </c>
      <c r="F108" s="92" t="s">
        <v>25</v>
      </c>
      <c r="G108" s="105" t="s">
        <v>58</v>
      </c>
      <c r="H108" s="106" t="s">
        <v>59</v>
      </c>
      <c r="I108" s="105" t="s">
        <v>60</v>
      </c>
      <c r="J108" s="106" t="s">
        <v>61</v>
      </c>
      <c r="K108" s="119"/>
      <c r="L108" s="114"/>
      <c r="N108" s="116"/>
      <c r="O108" s="119"/>
      <c r="P108" s="39"/>
      <c r="Q108" s="21"/>
      <c r="R108" s="98"/>
    </row>
    <row r="109" spans="1:18" ht="20.100000000000001" customHeight="1">
      <c r="A109" s="126" t="s">
        <v>275</v>
      </c>
      <c r="C109" s="46"/>
      <c r="D109" s="14">
        <f>SUM(E109:F109)</f>
        <v>219</v>
      </c>
      <c r="E109" s="14">
        <v>212</v>
      </c>
      <c r="F109" s="74">
        <f>N15</f>
        <v>7</v>
      </c>
      <c r="G109" s="14">
        <f>D109-J15</f>
        <v>0</v>
      </c>
      <c r="H109" s="14">
        <v>0</v>
      </c>
      <c r="I109" s="81">
        <f>G109*100/D109</f>
        <v>0</v>
      </c>
      <c r="J109" s="81">
        <f>G109*100/T.11_HK1!J14</f>
        <v>0</v>
      </c>
      <c r="L109" s="15"/>
      <c r="M109" s="15"/>
      <c r="N109" s="15"/>
      <c r="P109" s="39"/>
      <c r="Q109" s="21"/>
      <c r="R109" s="98"/>
    </row>
    <row r="110" spans="1:18" ht="20.100000000000001" customHeight="1">
      <c r="A110" s="126" t="s">
        <v>277</v>
      </c>
      <c r="B110" s="126"/>
      <c r="C110" s="46"/>
      <c r="D110" s="14">
        <f>SUM(E110:F110)</f>
        <v>271</v>
      </c>
      <c r="E110" s="14">
        <v>271</v>
      </c>
      <c r="F110" s="74">
        <v>0</v>
      </c>
      <c r="G110" s="14">
        <f>D110-J24</f>
        <v>0</v>
      </c>
      <c r="H110" s="14">
        <v>0</v>
      </c>
      <c r="I110" s="81">
        <f t="shared" ref="I110:I116" si="9">G110*100/D110</f>
        <v>0</v>
      </c>
      <c r="J110" s="81">
        <f>H110*100/T.11_HK1!J23</f>
        <v>0</v>
      </c>
      <c r="L110" s="15"/>
      <c r="O110" s="104"/>
      <c r="P110" s="39"/>
      <c r="Q110" s="21"/>
      <c r="R110" s="98"/>
    </row>
    <row r="111" spans="1:18" ht="20.100000000000001" customHeight="1">
      <c r="A111" s="126" t="s">
        <v>328</v>
      </c>
      <c r="B111" s="126"/>
      <c r="C111" s="46"/>
      <c r="D111" s="14">
        <f t="shared" ref="D111:D116" si="10">SUM(E111:F111)</f>
        <v>152</v>
      </c>
      <c r="E111" s="14">
        <v>152</v>
      </c>
      <c r="F111" s="74">
        <v>0</v>
      </c>
      <c r="G111" s="14">
        <f>D111-J29</f>
        <v>1</v>
      </c>
      <c r="H111" s="14">
        <v>0</v>
      </c>
      <c r="I111" s="81">
        <f t="shared" si="9"/>
        <v>0.65789473684210531</v>
      </c>
      <c r="J111" s="81">
        <f>H111*100/T.11_HK1!J28</f>
        <v>0</v>
      </c>
      <c r="L111" s="15"/>
      <c r="O111" s="104"/>
      <c r="P111" s="39"/>
      <c r="Q111" s="21"/>
      <c r="R111" s="98"/>
    </row>
    <row r="112" spans="1:18" ht="20.100000000000001" customHeight="1">
      <c r="A112" s="126" t="s">
        <v>331</v>
      </c>
      <c r="C112" s="46"/>
      <c r="D112" s="14">
        <f>SUM(E112:F112)</f>
        <v>954</v>
      </c>
      <c r="E112" s="14">
        <v>934</v>
      </c>
      <c r="F112" s="74">
        <f>N41</f>
        <v>20</v>
      </c>
      <c r="G112" s="14">
        <f>D112-J41</f>
        <v>4</v>
      </c>
      <c r="H112" s="14">
        <v>0</v>
      </c>
      <c r="I112" s="81">
        <f>G112*100/D112</f>
        <v>0.41928721174004191</v>
      </c>
      <c r="J112" s="81">
        <f>H112*100/T.11_HK1!J40</f>
        <v>0</v>
      </c>
      <c r="L112" s="15"/>
      <c r="M112" s="15"/>
      <c r="N112" s="15"/>
      <c r="P112" s="39"/>
      <c r="Q112" s="21"/>
      <c r="R112" s="98"/>
    </row>
    <row r="113" spans="1:18" ht="20.100000000000001" customHeight="1">
      <c r="A113" s="126" t="s">
        <v>332</v>
      </c>
      <c r="C113" s="46"/>
      <c r="D113" s="14">
        <f t="shared" si="10"/>
        <v>871</v>
      </c>
      <c r="E113" s="14">
        <v>836</v>
      </c>
      <c r="F113" s="74">
        <f>N52</f>
        <v>35</v>
      </c>
      <c r="G113" s="14">
        <f>D113-J52</f>
        <v>2</v>
      </c>
      <c r="H113" s="14">
        <v>0</v>
      </c>
      <c r="I113" s="81">
        <f t="shared" si="9"/>
        <v>0.22962112514351321</v>
      </c>
      <c r="J113" s="81">
        <f>H113*100/T.11_HK1!J51</f>
        <v>0</v>
      </c>
      <c r="L113" s="15"/>
      <c r="O113" s="104"/>
      <c r="P113" s="39"/>
      <c r="Q113" s="21"/>
      <c r="R113" s="98"/>
    </row>
    <row r="114" spans="1:18" ht="20.100000000000001" customHeight="1">
      <c r="A114" s="126" t="s">
        <v>333</v>
      </c>
      <c r="B114" s="126"/>
      <c r="C114" s="46"/>
      <c r="D114" s="14">
        <f>SUM(E114:F114)</f>
        <v>2249</v>
      </c>
      <c r="E114" s="14">
        <v>2249</v>
      </c>
      <c r="F114" s="74">
        <v>0</v>
      </c>
      <c r="G114" s="14">
        <f>D114-J75</f>
        <v>6</v>
      </c>
      <c r="H114" s="14">
        <v>3</v>
      </c>
      <c r="I114" s="81">
        <f>G114*100/D114</f>
        <v>0.26678523788350378</v>
      </c>
      <c r="J114" s="81">
        <f>H114*100/T.11_HK1!J74</f>
        <v>0.13357079252003562</v>
      </c>
      <c r="L114" s="15"/>
      <c r="O114" s="104"/>
      <c r="P114" s="39"/>
      <c r="Q114" s="21"/>
      <c r="R114" s="98"/>
    </row>
    <row r="115" spans="1:18" ht="20.100000000000001" customHeight="1">
      <c r="A115" s="126" t="s">
        <v>329</v>
      </c>
      <c r="B115" s="126"/>
      <c r="C115" s="46"/>
      <c r="D115" s="14">
        <f t="shared" si="10"/>
        <v>86</v>
      </c>
      <c r="E115" s="14">
        <v>86</v>
      </c>
      <c r="F115" s="74">
        <v>0</v>
      </c>
      <c r="G115" s="14">
        <f>D115-J79</f>
        <v>0</v>
      </c>
      <c r="H115" s="14">
        <v>0</v>
      </c>
      <c r="I115" s="81">
        <f t="shared" si="9"/>
        <v>0</v>
      </c>
      <c r="J115" s="81">
        <f>H115*100/T.11_HK1!J78</f>
        <v>0</v>
      </c>
      <c r="L115" s="15"/>
      <c r="O115" s="104"/>
      <c r="P115" s="39"/>
      <c r="Q115" s="21"/>
      <c r="R115" s="98"/>
    </row>
    <row r="116" spans="1:18" ht="20.100000000000001" customHeight="1">
      <c r="A116" s="126" t="s">
        <v>344</v>
      </c>
      <c r="B116" s="126"/>
      <c r="C116" s="46"/>
      <c r="D116" s="14">
        <f t="shared" si="10"/>
        <v>509</v>
      </c>
      <c r="E116" s="14">
        <v>509</v>
      </c>
      <c r="F116" s="74">
        <v>0</v>
      </c>
      <c r="G116" s="14">
        <f>D116-J87</f>
        <v>0</v>
      </c>
      <c r="H116" s="14">
        <v>0</v>
      </c>
      <c r="I116" s="81">
        <f t="shared" si="9"/>
        <v>0</v>
      </c>
      <c r="J116" s="81">
        <f>H116*100/T.11_HK1!J86</f>
        <v>0</v>
      </c>
      <c r="L116" s="15"/>
      <c r="O116" s="104"/>
      <c r="P116" s="39"/>
      <c r="Q116" s="21"/>
      <c r="R116" s="98"/>
    </row>
    <row r="117" spans="1:18" ht="20.100000000000001" customHeight="1">
      <c r="B117" s="211" t="s">
        <v>35</v>
      </c>
      <c r="C117" s="211"/>
      <c r="D117" s="75">
        <f>SUM(D109:D116)</f>
        <v>5311</v>
      </c>
      <c r="E117" s="75">
        <f>SUM(E109:E116)</f>
        <v>5249</v>
      </c>
      <c r="F117" s="16">
        <f>SUM(F109:F116)</f>
        <v>62</v>
      </c>
      <c r="G117" s="75">
        <f>SUM(G109:G116)</f>
        <v>13</v>
      </c>
      <c r="H117" s="75">
        <f>SUM(H109:H116)</f>
        <v>3</v>
      </c>
      <c r="I117" s="107">
        <f>G117*100/D117</f>
        <v>0.24477499529278854</v>
      </c>
      <c r="J117" s="107">
        <f>H117*100/D117</f>
        <v>5.6486537375258897E-2</v>
      </c>
      <c r="K117" s="69"/>
      <c r="L117" s="115"/>
      <c r="O117" s="118"/>
      <c r="P117" s="39"/>
      <c r="Q117" s="21"/>
      <c r="R117" s="98"/>
    </row>
    <row r="118" spans="1:18" s="38" customFormat="1" ht="24.95" customHeight="1" thickBot="1">
      <c r="A118" s="151" t="s">
        <v>134</v>
      </c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R118" s="113"/>
    </row>
    <row r="119" spans="1:18" s="38" customFormat="1" ht="24.95" customHeight="1">
      <c r="A119" s="197" t="s">
        <v>46</v>
      </c>
      <c r="B119" s="198"/>
      <c r="C119" s="198"/>
      <c r="D119" s="82" t="s">
        <v>29</v>
      </c>
      <c r="E119" s="83"/>
      <c r="F119" s="83"/>
      <c r="G119" s="82" t="s">
        <v>28</v>
      </c>
      <c r="H119" s="82" t="s">
        <v>29</v>
      </c>
      <c r="I119" s="82" t="s">
        <v>122</v>
      </c>
      <c r="J119" s="84" t="s">
        <v>30</v>
      </c>
      <c r="K119" s="199" t="s">
        <v>31</v>
      </c>
      <c r="L119" s="198"/>
      <c r="M119" s="198"/>
      <c r="N119" s="200"/>
    </row>
    <row r="120" spans="1:18" s="38" customFormat="1" ht="20.100000000000001" customHeight="1">
      <c r="A120" s="160" t="s">
        <v>291</v>
      </c>
      <c r="B120" s="161"/>
      <c r="C120" s="162"/>
      <c r="D120" s="93">
        <v>6</v>
      </c>
      <c r="E120" s="88"/>
      <c r="F120" s="88"/>
      <c r="G120" s="93">
        <f>SUM(C11:C12,C18:C19,C27,C82:C83)</f>
        <v>251</v>
      </c>
      <c r="H120" s="93">
        <v>18</v>
      </c>
      <c r="I120" s="93">
        <f>SUM(C32:C36,C44:C47,C55:C63)</f>
        <v>985</v>
      </c>
      <c r="J120" s="94">
        <f t="shared" ref="J120:J129" si="11">SUM(G120,I120)</f>
        <v>1236</v>
      </c>
      <c r="K120" s="167"/>
      <c r="L120" s="168"/>
      <c r="M120" s="168"/>
      <c r="N120" s="169"/>
    </row>
    <row r="121" spans="1:18" s="38" customFormat="1" ht="20.100000000000001" customHeight="1">
      <c r="A121" s="160" t="s">
        <v>140</v>
      </c>
      <c r="B121" s="161"/>
      <c r="C121" s="162"/>
      <c r="D121" s="93">
        <v>4</v>
      </c>
      <c r="E121" s="88"/>
      <c r="F121" s="88"/>
      <c r="G121" s="93">
        <f>SUM(C13,C20:C21,C28,C84)</f>
        <v>137</v>
      </c>
      <c r="H121" s="93">
        <v>5</v>
      </c>
      <c r="I121" s="87">
        <f>SUM(C37,C48,C64:C66)</f>
        <v>282</v>
      </c>
      <c r="J121" s="94">
        <f t="shared" si="11"/>
        <v>419</v>
      </c>
      <c r="K121" s="188"/>
      <c r="L121" s="188"/>
      <c r="M121" s="188"/>
      <c r="N121" s="189"/>
    </row>
    <row r="122" spans="1:18" s="38" customFormat="1" ht="20.100000000000001" customHeight="1">
      <c r="A122" s="160" t="s">
        <v>141</v>
      </c>
      <c r="B122" s="161"/>
      <c r="C122" s="161"/>
      <c r="D122" s="87">
        <v>3</v>
      </c>
      <c r="E122" s="89"/>
      <c r="F122" s="89"/>
      <c r="G122" s="87">
        <f>SUM(C14,C22:C23,C85)</f>
        <v>136</v>
      </c>
      <c r="H122" s="87">
        <v>16</v>
      </c>
      <c r="I122" s="133">
        <f>SUM(C38:C41,C49:C51,C67:C75)</f>
        <v>944</v>
      </c>
      <c r="J122" s="94">
        <f t="shared" si="11"/>
        <v>1080</v>
      </c>
      <c r="K122" s="167"/>
      <c r="L122" s="168"/>
      <c r="M122" s="168"/>
      <c r="N122" s="169"/>
    </row>
    <row r="123" spans="1:18" s="38" customFormat="1" ht="20.100000000000001" customHeight="1">
      <c r="A123" s="160" t="s">
        <v>142</v>
      </c>
      <c r="B123" s="161"/>
      <c r="C123" s="162"/>
      <c r="D123" s="95">
        <v>6</v>
      </c>
      <c r="E123" s="90"/>
      <c r="F123" s="90"/>
      <c r="G123" s="95">
        <f>SUM(C15,J11,J18:J19,C29,C86:C87)</f>
        <v>297</v>
      </c>
      <c r="H123" s="95">
        <v>18</v>
      </c>
      <c r="I123" s="87">
        <f>SUM(J32:J34,C52,J44:J47,J55:J63,C78)</f>
        <v>1015</v>
      </c>
      <c r="J123" s="94">
        <f t="shared" si="11"/>
        <v>1312</v>
      </c>
      <c r="K123" s="177"/>
      <c r="L123" s="178"/>
      <c r="M123" s="178"/>
      <c r="N123" s="179"/>
    </row>
    <row r="124" spans="1:18" s="38" customFormat="1" ht="20.100000000000001" customHeight="1">
      <c r="A124" s="160" t="s">
        <v>57</v>
      </c>
      <c r="B124" s="161"/>
      <c r="C124" s="161"/>
      <c r="D124" s="87">
        <v>3</v>
      </c>
      <c r="E124" s="89"/>
      <c r="F124" s="89"/>
      <c r="G124" s="87">
        <f>SUM(J12,J20:J21,J82)</f>
        <v>67</v>
      </c>
      <c r="H124" s="87">
        <v>5</v>
      </c>
      <c r="I124" s="87">
        <f>SUM(J35,J48,J64:J66)</f>
        <v>269</v>
      </c>
      <c r="J124" s="94">
        <f t="shared" si="11"/>
        <v>336</v>
      </c>
      <c r="K124" s="182"/>
      <c r="L124" s="182"/>
      <c r="M124" s="182"/>
      <c r="N124" s="183"/>
    </row>
    <row r="125" spans="1:18" s="38" customFormat="1" ht="20.100000000000001" customHeight="1">
      <c r="A125" s="215" t="s">
        <v>292</v>
      </c>
      <c r="B125" s="216"/>
      <c r="C125" s="217"/>
      <c r="D125" s="93">
        <v>5</v>
      </c>
      <c r="E125" s="88"/>
      <c r="F125" s="88"/>
      <c r="G125" s="97">
        <f>SUM(J13,J22:J23,J27,J83:J84)</f>
        <v>220</v>
      </c>
      <c r="H125" s="93">
        <v>14</v>
      </c>
      <c r="I125" s="93">
        <f>SUM(J36:J39,J49:J51,J67:J73)</f>
        <v>633</v>
      </c>
      <c r="J125" s="94">
        <f t="shared" si="11"/>
        <v>853</v>
      </c>
      <c r="K125" s="167"/>
      <c r="L125" s="168"/>
      <c r="M125" s="168"/>
      <c r="N125" s="169"/>
    </row>
    <row r="126" spans="1:18" s="38" customFormat="1" ht="20.100000000000001" customHeight="1">
      <c r="A126" s="215" t="s">
        <v>155</v>
      </c>
      <c r="B126" s="216"/>
      <c r="C126" s="217"/>
      <c r="D126" s="87">
        <v>1</v>
      </c>
      <c r="E126" s="89"/>
      <c r="F126" s="89"/>
      <c r="G126" s="87">
        <f>J85</f>
        <v>42</v>
      </c>
      <c r="H126" s="87">
        <v>1</v>
      </c>
      <c r="I126" s="87">
        <f>J78</f>
        <v>20</v>
      </c>
      <c r="J126" s="91">
        <f t="shared" si="11"/>
        <v>62</v>
      </c>
      <c r="K126" s="212"/>
      <c r="L126" s="213"/>
      <c r="M126" s="213"/>
      <c r="N126" s="214"/>
    </row>
    <row r="127" spans="1:18" s="38" customFormat="1" ht="20.100000000000001" customHeight="1">
      <c r="A127" s="215" t="s">
        <v>293</v>
      </c>
      <c r="B127" s="216"/>
      <c r="C127" s="217"/>
      <c r="D127" s="87">
        <v>0</v>
      </c>
      <c r="E127" s="89"/>
      <c r="F127" s="89"/>
      <c r="G127" s="87">
        <v>0</v>
      </c>
      <c r="H127" s="87">
        <v>0</v>
      </c>
      <c r="I127" s="87">
        <v>0</v>
      </c>
      <c r="J127" s="132">
        <f t="shared" si="11"/>
        <v>0</v>
      </c>
      <c r="K127" s="212"/>
      <c r="L127" s="213"/>
      <c r="M127" s="213"/>
      <c r="N127" s="214"/>
    </row>
    <row r="128" spans="1:18" s="38" customFormat="1" ht="30" customHeight="1">
      <c r="A128" s="215" t="s">
        <v>278</v>
      </c>
      <c r="B128" s="216"/>
      <c r="C128" s="217"/>
      <c r="D128" s="124">
        <v>0</v>
      </c>
      <c r="E128" s="125"/>
      <c r="F128" s="125"/>
      <c r="G128" s="124">
        <v>0</v>
      </c>
      <c r="H128" s="124">
        <v>0</v>
      </c>
      <c r="I128" s="124">
        <v>0</v>
      </c>
      <c r="J128" s="96">
        <f t="shared" si="11"/>
        <v>0</v>
      </c>
      <c r="K128" s="170"/>
      <c r="L128" s="171"/>
      <c r="M128" s="171"/>
      <c r="N128" s="172"/>
    </row>
    <row r="129" spans="1:18" s="38" customFormat="1" ht="24.95" customHeight="1" thickBot="1">
      <c r="A129" s="173" t="s">
        <v>32</v>
      </c>
      <c r="B129" s="174"/>
      <c r="C129" s="174"/>
      <c r="D129" s="53">
        <f>SUM(D120:D128)</f>
        <v>28</v>
      </c>
      <c r="E129" s="71"/>
      <c r="F129" s="71"/>
      <c r="G129" s="53">
        <f>SUM(G120:G126)</f>
        <v>1150</v>
      </c>
      <c r="H129" s="53">
        <f>SUM(H120:H128)</f>
        <v>77</v>
      </c>
      <c r="I129" s="53">
        <f>SUM(I120:I128)</f>
        <v>4148</v>
      </c>
      <c r="J129" s="70">
        <f t="shared" si="11"/>
        <v>5298</v>
      </c>
      <c r="K129" s="175">
        <f>SUM(D129,H129)</f>
        <v>105</v>
      </c>
      <c r="L129" s="174"/>
      <c r="M129" s="174"/>
      <c r="N129" s="176"/>
    </row>
    <row r="130" spans="1:18" ht="15" customHeight="1">
      <c r="A130" s="47"/>
      <c r="B130" s="17"/>
      <c r="C130" s="29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R130" s="98"/>
    </row>
    <row r="131" spans="1:18" ht="20.100000000000001" customHeight="1">
      <c r="C131" s="44"/>
      <c r="G131" s="218" t="s">
        <v>363</v>
      </c>
      <c r="H131" s="218"/>
      <c r="I131" s="218"/>
      <c r="J131" s="218"/>
      <c r="K131" s="218"/>
      <c r="L131" s="218"/>
      <c r="M131" s="218"/>
      <c r="N131" s="218"/>
      <c r="O131" s="30"/>
      <c r="P131" s="22"/>
      <c r="Q131" s="19"/>
      <c r="R131" s="98"/>
    </row>
    <row r="132" spans="1:18" ht="20.100000000000001" customHeight="1">
      <c r="G132" s="224" t="s">
        <v>360</v>
      </c>
      <c r="H132" s="224"/>
      <c r="I132" s="224"/>
      <c r="J132" s="224"/>
      <c r="K132" s="224"/>
      <c r="L132" s="224"/>
      <c r="M132" s="224"/>
      <c r="N132" s="224"/>
      <c r="R132" s="98"/>
    </row>
    <row r="133" spans="1:18" ht="20.100000000000001" customHeight="1">
      <c r="A133" s="159" t="s">
        <v>265</v>
      </c>
      <c r="B133" s="159"/>
      <c r="C133" s="159"/>
      <c r="D133" s="159"/>
      <c r="G133" s="224" t="s">
        <v>361</v>
      </c>
      <c r="H133" s="224"/>
      <c r="I133" s="224"/>
      <c r="J133" s="224"/>
      <c r="K133" s="224"/>
      <c r="L133" s="224"/>
      <c r="M133" s="224"/>
      <c r="N133" s="224"/>
      <c r="R133" s="98"/>
    </row>
    <row r="134" spans="1:18" ht="20.100000000000001" customHeight="1">
      <c r="R134" s="98"/>
    </row>
    <row r="135" spans="1:18" ht="20.100000000000001" customHeight="1">
      <c r="R135" s="98"/>
    </row>
    <row r="136" spans="1:18" ht="20.100000000000001" customHeight="1">
      <c r="B136" s="116"/>
      <c r="R136" s="98"/>
    </row>
    <row r="137" spans="1:18" ht="20.100000000000001" customHeight="1">
      <c r="R137" s="98"/>
    </row>
    <row r="138" spans="1:18" ht="20.100000000000001" customHeight="1">
      <c r="A138" s="205" t="s">
        <v>126</v>
      </c>
      <c r="B138" s="205"/>
      <c r="C138" s="205"/>
      <c r="D138" s="205"/>
      <c r="G138" s="224" t="s">
        <v>362</v>
      </c>
      <c r="H138" s="224"/>
      <c r="I138" s="224"/>
      <c r="J138" s="224"/>
      <c r="K138" s="224"/>
      <c r="L138" s="224"/>
      <c r="M138" s="224"/>
      <c r="N138" s="224"/>
      <c r="R138" s="98"/>
    </row>
    <row r="147" ht="18" customHeight="1"/>
  </sheetData>
  <mergeCells count="78">
    <mergeCell ref="A10:B10"/>
    <mergeCell ref="H10:I10"/>
    <mergeCell ref="A1:D1"/>
    <mergeCell ref="H1:N1"/>
    <mergeCell ref="A2:D2"/>
    <mergeCell ref="H2:N2"/>
    <mergeCell ref="A3:D3"/>
    <mergeCell ref="H3:N3"/>
    <mergeCell ref="A4:D4"/>
    <mergeCell ref="A5:D5"/>
    <mergeCell ref="A6:N6"/>
    <mergeCell ref="A7:N7"/>
    <mergeCell ref="A9:N9"/>
    <mergeCell ref="H15:I15"/>
    <mergeCell ref="A16:N16"/>
    <mergeCell ref="A17:B17"/>
    <mergeCell ref="H17:I17"/>
    <mergeCell ref="A18:A19"/>
    <mergeCell ref="H18:H19"/>
    <mergeCell ref="A20:A21"/>
    <mergeCell ref="H20:H21"/>
    <mergeCell ref="A22:A23"/>
    <mergeCell ref="H22:H23"/>
    <mergeCell ref="A24:B24"/>
    <mergeCell ref="H24:I24"/>
    <mergeCell ref="A53:N53"/>
    <mergeCell ref="A25:N25"/>
    <mergeCell ref="A26:B26"/>
    <mergeCell ref="H26:I26"/>
    <mergeCell ref="H29:I29"/>
    <mergeCell ref="A30:N30"/>
    <mergeCell ref="A31:B31"/>
    <mergeCell ref="H31:I31"/>
    <mergeCell ref="H41:I41"/>
    <mergeCell ref="A42:N42"/>
    <mergeCell ref="A43:B43"/>
    <mergeCell ref="H43:I43"/>
    <mergeCell ref="H52:I52"/>
    <mergeCell ref="B117:C117"/>
    <mergeCell ref="A54:B54"/>
    <mergeCell ref="H54:I54"/>
    <mergeCell ref="H75:I75"/>
    <mergeCell ref="A76:N76"/>
    <mergeCell ref="A77:B77"/>
    <mergeCell ref="H77:I77"/>
    <mergeCell ref="H79:I79"/>
    <mergeCell ref="A80:N80"/>
    <mergeCell ref="A81:B81"/>
    <mergeCell ref="H81:I81"/>
    <mergeCell ref="H87:I87"/>
    <mergeCell ref="A119:C119"/>
    <mergeCell ref="K119:N119"/>
    <mergeCell ref="A120:C120"/>
    <mergeCell ref="K120:N120"/>
    <mergeCell ref="A121:C121"/>
    <mergeCell ref="K121:N121"/>
    <mergeCell ref="A122:C122"/>
    <mergeCell ref="K122:N122"/>
    <mergeCell ref="A123:C123"/>
    <mergeCell ref="K123:N123"/>
    <mergeCell ref="A124:C124"/>
    <mergeCell ref="K124:N124"/>
    <mergeCell ref="A125:C125"/>
    <mergeCell ref="K125:N125"/>
    <mergeCell ref="A126:C126"/>
    <mergeCell ref="K126:N126"/>
    <mergeCell ref="A127:C127"/>
    <mergeCell ref="K127:N127"/>
    <mergeCell ref="A128:C128"/>
    <mergeCell ref="K128:N128"/>
    <mergeCell ref="A129:C129"/>
    <mergeCell ref="K129:N129"/>
    <mergeCell ref="A138:D138"/>
    <mergeCell ref="G138:N138"/>
    <mergeCell ref="G132:N132"/>
    <mergeCell ref="A133:D133"/>
    <mergeCell ref="G133:N133"/>
    <mergeCell ref="G131:N131"/>
  </mergeCells>
  <phoneticPr fontId="13" type="noConversion"/>
  <pageMargins left="0.75" right="0.25" top="0.5" bottom="0.5" header="0" footer="0.25"/>
  <pageSetup paperSize="9" orientation="portrait" verticalDpi="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7"/>
  <sheetViews>
    <sheetView tabSelected="1" view="pageBreakPreview" zoomScaleNormal="100" workbookViewId="0">
      <selection activeCell="C46" activeCellId="1" sqref="C34:C36 C46:C47"/>
    </sheetView>
  </sheetViews>
  <sheetFormatPr defaultRowHeight="15.75"/>
  <cols>
    <col min="1" max="1" width="5.625" style="12" customWidth="1"/>
    <col min="2" max="2" width="11.625" style="12" customWidth="1"/>
    <col min="3" max="3" width="10.625" style="12" customWidth="1"/>
    <col min="4" max="4" width="6.625" style="12" customWidth="1"/>
    <col min="5" max="5" width="5.5" style="12" hidden="1" customWidth="1"/>
    <col min="6" max="6" width="5.625" style="12" hidden="1" customWidth="1"/>
    <col min="7" max="7" width="6.625" style="12" customWidth="1"/>
    <col min="8" max="8" width="5.625" style="12" customWidth="1"/>
    <col min="9" max="9" width="12.625" style="12" customWidth="1"/>
    <col min="10" max="10" width="10.625" style="12" customWidth="1"/>
    <col min="11" max="11" width="6.625" style="12" customWidth="1"/>
    <col min="12" max="12" width="4.875" style="12" hidden="1" customWidth="1"/>
    <col min="13" max="13" width="5.25" style="12" hidden="1" customWidth="1"/>
    <col min="14" max="14" width="7.625" style="12" customWidth="1"/>
    <col min="15" max="15" width="10.5" style="12" bestFit="1" customWidth="1"/>
    <col min="16" max="16" width="11.25" style="12" bestFit="1" customWidth="1"/>
    <col min="17" max="19" width="3.625" style="12" customWidth="1"/>
    <col min="20" max="16384" width="9" style="12"/>
  </cols>
  <sheetData>
    <row r="1" spans="1:20" ht="18" customHeight="1">
      <c r="A1" s="207" t="s">
        <v>357</v>
      </c>
      <c r="B1" s="207"/>
      <c r="C1" s="207"/>
      <c r="D1" s="207"/>
      <c r="E1" s="15"/>
      <c r="F1" s="15"/>
      <c r="G1" s="15"/>
      <c r="H1" s="158" t="s">
        <v>53</v>
      </c>
      <c r="I1" s="158"/>
      <c r="J1" s="158"/>
      <c r="K1" s="158"/>
      <c r="L1" s="158"/>
      <c r="M1" s="158"/>
      <c r="N1" s="158"/>
    </row>
    <row r="2" spans="1:20" ht="18" customHeight="1">
      <c r="A2" s="158" t="s">
        <v>52</v>
      </c>
      <c r="B2" s="158"/>
      <c r="C2" s="158"/>
      <c r="D2" s="158"/>
      <c r="E2" s="15"/>
      <c r="F2" s="15"/>
      <c r="G2" s="15"/>
      <c r="H2" s="159" t="s">
        <v>54</v>
      </c>
      <c r="I2" s="159"/>
      <c r="J2" s="159"/>
      <c r="K2" s="159"/>
      <c r="L2" s="159"/>
      <c r="M2" s="159"/>
      <c r="N2" s="159"/>
    </row>
    <row r="3" spans="1:20" ht="18" customHeight="1">
      <c r="A3" s="158" t="s">
        <v>132</v>
      </c>
      <c r="B3" s="158"/>
      <c r="C3" s="158"/>
      <c r="D3" s="158"/>
      <c r="E3" s="120"/>
      <c r="F3" s="120"/>
      <c r="G3" s="120"/>
      <c r="H3" s="208"/>
      <c r="I3" s="208"/>
      <c r="J3" s="208"/>
      <c r="K3" s="208"/>
      <c r="L3" s="208"/>
      <c r="M3" s="208"/>
      <c r="N3" s="208"/>
    </row>
    <row r="4" spans="1:20" ht="18" customHeight="1">
      <c r="A4" s="158"/>
      <c r="B4" s="158"/>
      <c r="C4" s="158"/>
      <c r="D4" s="158"/>
      <c r="E4" s="120"/>
      <c r="F4" s="120"/>
      <c r="G4" s="120"/>
      <c r="H4" s="122"/>
      <c r="I4" s="122"/>
      <c r="J4" s="122"/>
      <c r="K4" s="122"/>
      <c r="L4" s="122"/>
      <c r="M4" s="122"/>
      <c r="N4" s="122"/>
    </row>
    <row r="5" spans="1:20" ht="18" customHeight="1">
      <c r="A5" s="203"/>
      <c r="B5" s="203"/>
      <c r="C5" s="203"/>
      <c r="D5" s="203"/>
      <c r="E5" s="121"/>
      <c r="F5" s="121"/>
      <c r="G5" s="121"/>
      <c r="H5" s="98"/>
      <c r="I5" s="109"/>
      <c r="J5" s="98" t="s">
        <v>55</v>
      </c>
      <c r="K5" s="98"/>
      <c r="L5" s="98"/>
      <c r="M5" s="98"/>
      <c r="N5" s="98"/>
    </row>
    <row r="6" spans="1:20" ht="30" customHeight="1">
      <c r="A6" s="205" t="s">
        <v>373</v>
      </c>
      <c r="B6" s="205"/>
      <c r="C6" s="205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</row>
    <row r="7" spans="1:20" s="13" customFormat="1" ht="24.95" customHeight="1">
      <c r="A7" s="206" t="s">
        <v>374</v>
      </c>
      <c r="B7" s="206"/>
      <c r="C7" s="206"/>
      <c r="D7" s="206"/>
      <c r="E7" s="206"/>
      <c r="F7" s="206"/>
      <c r="G7" s="206"/>
      <c r="H7" s="206"/>
      <c r="I7" s="206"/>
      <c r="J7" s="206"/>
      <c r="K7" s="206"/>
      <c r="L7" s="206"/>
      <c r="M7" s="206"/>
      <c r="N7" s="206"/>
    </row>
    <row r="8" spans="1:20" s="13" customFormat="1" ht="15" customHeight="1" thickBot="1">
      <c r="A8" s="45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</row>
    <row r="9" spans="1:20" s="15" customFormat="1" ht="20.100000000000001" customHeight="1" thickBot="1">
      <c r="A9" s="190" t="s">
        <v>88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1"/>
      <c r="N9" s="192"/>
    </row>
    <row r="10" spans="1:20" s="41" customFormat="1" ht="18" customHeight="1">
      <c r="A10" s="210" t="s">
        <v>19</v>
      </c>
      <c r="B10" s="204"/>
      <c r="C10" s="43" t="s">
        <v>0</v>
      </c>
      <c r="D10" s="43" t="s">
        <v>20</v>
      </c>
      <c r="E10" s="43" t="s">
        <v>1</v>
      </c>
      <c r="F10" s="43" t="s">
        <v>2</v>
      </c>
      <c r="G10" s="42" t="s">
        <v>25</v>
      </c>
      <c r="H10" s="210" t="s">
        <v>19</v>
      </c>
      <c r="I10" s="204"/>
      <c r="J10" s="43" t="s">
        <v>0</v>
      </c>
      <c r="K10" s="43" t="s">
        <v>20</v>
      </c>
      <c r="L10" s="43" t="s">
        <v>1</v>
      </c>
      <c r="M10" s="43" t="s">
        <v>2</v>
      </c>
      <c r="N10" s="42" t="s">
        <v>25</v>
      </c>
    </row>
    <row r="11" spans="1:20" s="41" customFormat="1" ht="18" customHeight="1">
      <c r="A11" s="33">
        <v>1</v>
      </c>
      <c r="B11" s="40" t="s">
        <v>89</v>
      </c>
      <c r="C11" s="25">
        <v>8</v>
      </c>
      <c r="D11" s="25"/>
      <c r="E11" s="25">
        <f>C11-F11</f>
        <v>1</v>
      </c>
      <c r="F11" s="25">
        <v>7</v>
      </c>
      <c r="G11" s="26"/>
      <c r="H11" s="33">
        <v>6</v>
      </c>
      <c r="I11" s="40" t="s">
        <v>119</v>
      </c>
      <c r="J11" s="25">
        <v>27</v>
      </c>
      <c r="K11" s="25"/>
      <c r="L11" s="25">
        <f>J11-M11</f>
        <v>9</v>
      </c>
      <c r="M11" s="25">
        <v>18</v>
      </c>
      <c r="N11" s="26"/>
    </row>
    <row r="12" spans="1:20" s="41" customFormat="1" ht="18" customHeight="1">
      <c r="A12" s="33">
        <v>2</v>
      </c>
      <c r="B12" s="40" t="s">
        <v>90</v>
      </c>
      <c r="C12" s="25">
        <v>38</v>
      </c>
      <c r="D12" s="25"/>
      <c r="E12" s="25">
        <f>C12-F12</f>
        <v>10</v>
      </c>
      <c r="F12" s="25">
        <v>28</v>
      </c>
      <c r="G12" s="26">
        <v>1</v>
      </c>
      <c r="H12" s="33">
        <v>7</v>
      </c>
      <c r="I12" s="40" t="s">
        <v>94</v>
      </c>
      <c r="J12" s="25">
        <v>28</v>
      </c>
      <c r="K12" s="25">
        <v>25</v>
      </c>
      <c r="L12" s="25">
        <f>J12-M12</f>
        <v>4</v>
      </c>
      <c r="M12" s="25">
        <v>24</v>
      </c>
      <c r="N12" s="26">
        <v>1</v>
      </c>
    </row>
    <row r="13" spans="1:20" s="41" customFormat="1" ht="18" customHeight="1">
      <c r="A13" s="33">
        <v>3</v>
      </c>
      <c r="B13" s="40" t="s">
        <v>91</v>
      </c>
      <c r="C13" s="25">
        <v>31</v>
      </c>
      <c r="D13" s="25"/>
      <c r="E13" s="25">
        <f>C13-F13</f>
        <v>5</v>
      </c>
      <c r="F13" s="25">
        <v>26</v>
      </c>
      <c r="G13" s="26"/>
      <c r="H13" s="33">
        <v>8</v>
      </c>
      <c r="I13" s="40" t="s">
        <v>95</v>
      </c>
      <c r="J13" s="25">
        <v>20</v>
      </c>
      <c r="K13" s="25"/>
      <c r="L13" s="25">
        <f>J13-M13</f>
        <v>7</v>
      </c>
      <c r="M13" s="25">
        <v>13</v>
      </c>
      <c r="N13" s="26">
        <v>2</v>
      </c>
    </row>
    <row r="14" spans="1:20" s="41" customFormat="1" ht="18" customHeight="1">
      <c r="A14" s="33">
        <v>4</v>
      </c>
      <c r="B14" s="40" t="s">
        <v>147</v>
      </c>
      <c r="C14" s="25">
        <v>38</v>
      </c>
      <c r="D14" s="25"/>
      <c r="E14" s="25">
        <f>C14-F14</f>
        <v>9</v>
      </c>
      <c r="F14" s="25">
        <v>29</v>
      </c>
      <c r="G14" s="26">
        <v>1</v>
      </c>
      <c r="H14" s="127"/>
      <c r="I14" s="128"/>
      <c r="J14" s="129"/>
      <c r="K14" s="129"/>
      <c r="L14" s="129"/>
      <c r="M14" s="129"/>
      <c r="N14" s="130"/>
    </row>
    <row r="15" spans="1:20" s="41" customFormat="1" ht="18" customHeight="1" thickBot="1">
      <c r="A15" s="33">
        <v>5</v>
      </c>
      <c r="B15" s="40" t="s">
        <v>120</v>
      </c>
      <c r="C15" s="25">
        <v>31</v>
      </c>
      <c r="D15" s="25"/>
      <c r="E15" s="25">
        <f>C15-F15</f>
        <v>10</v>
      </c>
      <c r="F15" s="25">
        <v>21</v>
      </c>
      <c r="G15" s="26">
        <v>4</v>
      </c>
      <c r="H15" s="209" t="s">
        <v>18</v>
      </c>
      <c r="I15" s="196"/>
      <c r="J15" s="28">
        <f>SUM(C11:C15,J11:J13)</f>
        <v>221</v>
      </c>
      <c r="K15" s="28">
        <f>SUM(D11:D15,K11:K13)</f>
        <v>25</v>
      </c>
      <c r="L15" s="28">
        <f>SUM(E11:E15,L11:L13)</f>
        <v>55</v>
      </c>
      <c r="M15" s="28">
        <f>SUM(F11:F15,M11:M13)</f>
        <v>166</v>
      </c>
      <c r="N15" s="27">
        <f>SUM(G11:G15,N11:N13)</f>
        <v>9</v>
      </c>
      <c r="P15" s="145"/>
      <c r="Q15" s="64"/>
      <c r="R15" s="64"/>
      <c r="S15" s="64"/>
      <c r="T15" s="64"/>
    </row>
    <row r="16" spans="1:20" s="15" customFormat="1" ht="20.100000000000001" customHeight="1" thickBot="1">
      <c r="A16" s="190" t="s">
        <v>334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2"/>
      <c r="O16" s="41"/>
      <c r="P16" s="145"/>
      <c r="Q16" s="64"/>
      <c r="R16" s="64"/>
      <c r="S16" s="64"/>
      <c r="T16" s="64"/>
    </row>
    <row r="17" spans="1:20" s="41" customFormat="1" ht="18" customHeight="1">
      <c r="A17" s="210" t="s">
        <v>19</v>
      </c>
      <c r="B17" s="204"/>
      <c r="C17" s="43" t="s">
        <v>0</v>
      </c>
      <c r="D17" s="43" t="s">
        <v>20</v>
      </c>
      <c r="E17" s="43" t="s">
        <v>1</v>
      </c>
      <c r="F17" s="43" t="s">
        <v>2</v>
      </c>
      <c r="G17" s="42" t="s">
        <v>25</v>
      </c>
      <c r="H17" s="210" t="s">
        <v>19</v>
      </c>
      <c r="I17" s="204"/>
      <c r="J17" s="43" t="s">
        <v>0</v>
      </c>
      <c r="K17" s="43" t="s">
        <v>20</v>
      </c>
      <c r="L17" s="43" t="s">
        <v>1</v>
      </c>
      <c r="M17" s="43" t="s">
        <v>2</v>
      </c>
      <c r="N17" s="42" t="s">
        <v>25</v>
      </c>
      <c r="O17" s="119"/>
      <c r="P17" s="145"/>
      <c r="Q17" s="64"/>
      <c r="R17" s="64"/>
      <c r="S17" s="64"/>
      <c r="T17" s="64"/>
    </row>
    <row r="18" spans="1:20" s="41" customFormat="1" ht="18" customHeight="1">
      <c r="A18" s="220">
        <v>1</v>
      </c>
      <c r="B18" s="40" t="s">
        <v>257</v>
      </c>
      <c r="C18" s="25">
        <v>32</v>
      </c>
      <c r="D18" s="25"/>
      <c r="E18" s="25">
        <f t="shared" ref="E18:E23" si="0">C18-F18</f>
        <v>10</v>
      </c>
      <c r="F18" s="25">
        <v>22</v>
      </c>
      <c r="G18" s="26"/>
      <c r="H18" s="220">
        <v>4</v>
      </c>
      <c r="I18" s="135" t="s">
        <v>261</v>
      </c>
      <c r="J18" s="87">
        <v>20</v>
      </c>
      <c r="K18" s="87"/>
      <c r="L18" s="25">
        <f t="shared" ref="L18:L23" si="1">J18-M18</f>
        <v>4</v>
      </c>
      <c r="M18" s="25">
        <v>16</v>
      </c>
      <c r="N18" s="26"/>
      <c r="P18" s="145"/>
      <c r="Q18" s="64"/>
      <c r="R18" s="64"/>
      <c r="S18" s="64"/>
      <c r="T18" s="64"/>
    </row>
    <row r="19" spans="1:20" s="41" customFormat="1" ht="18" customHeight="1">
      <c r="A19" s="221"/>
      <c r="B19" s="40" t="s">
        <v>247</v>
      </c>
      <c r="C19" s="25">
        <v>48</v>
      </c>
      <c r="D19" s="25"/>
      <c r="E19" s="25">
        <f t="shared" si="0"/>
        <v>16</v>
      </c>
      <c r="F19" s="25">
        <v>32</v>
      </c>
      <c r="G19" s="26"/>
      <c r="H19" s="221"/>
      <c r="I19" s="40" t="s">
        <v>251</v>
      </c>
      <c r="J19" s="87">
        <v>55</v>
      </c>
      <c r="K19" s="25"/>
      <c r="L19" s="25">
        <f t="shared" si="1"/>
        <v>22</v>
      </c>
      <c r="M19" s="25">
        <v>33</v>
      </c>
      <c r="N19" s="26"/>
      <c r="P19" s="145"/>
      <c r="Q19" s="64"/>
      <c r="R19" s="64"/>
      <c r="S19" s="64"/>
      <c r="T19" s="64"/>
    </row>
    <row r="20" spans="1:20" s="41" customFormat="1" ht="18" customHeight="1">
      <c r="A20" s="220">
        <v>2</v>
      </c>
      <c r="B20" s="40" t="s">
        <v>258</v>
      </c>
      <c r="C20" s="25">
        <v>16</v>
      </c>
      <c r="D20" s="25"/>
      <c r="E20" s="25">
        <f t="shared" si="0"/>
        <v>2</v>
      </c>
      <c r="F20" s="25">
        <v>14</v>
      </c>
      <c r="G20" s="26"/>
      <c r="H20" s="220">
        <v>5</v>
      </c>
      <c r="I20" s="135" t="s">
        <v>262</v>
      </c>
      <c r="J20" s="87">
        <v>6</v>
      </c>
      <c r="K20" s="87">
        <v>6</v>
      </c>
      <c r="L20" s="25">
        <f t="shared" si="1"/>
        <v>0</v>
      </c>
      <c r="M20" s="25">
        <v>6</v>
      </c>
      <c r="N20" s="26"/>
      <c r="O20" s="119"/>
      <c r="P20" s="145"/>
      <c r="Q20" s="64"/>
      <c r="R20" s="64"/>
      <c r="S20" s="64"/>
      <c r="T20" s="64"/>
    </row>
    <row r="21" spans="1:20" s="41" customFormat="1" ht="18" customHeight="1">
      <c r="A21" s="221"/>
      <c r="B21" s="40" t="s">
        <v>248</v>
      </c>
      <c r="C21" s="25">
        <v>16</v>
      </c>
      <c r="D21" s="25"/>
      <c r="E21" s="25">
        <f t="shared" si="0"/>
        <v>6</v>
      </c>
      <c r="F21" s="148">
        <v>10</v>
      </c>
      <c r="G21" s="26"/>
      <c r="H21" s="221"/>
      <c r="I21" s="40" t="s">
        <v>252</v>
      </c>
      <c r="J21" s="87">
        <v>4</v>
      </c>
      <c r="K21" s="25">
        <v>4</v>
      </c>
      <c r="L21" s="25">
        <f t="shared" si="1"/>
        <v>2</v>
      </c>
      <c r="M21" s="25">
        <v>2</v>
      </c>
      <c r="N21" s="26"/>
      <c r="O21" s="119"/>
      <c r="P21" s="145"/>
      <c r="Q21" s="64"/>
      <c r="R21" s="64"/>
      <c r="S21" s="64"/>
      <c r="T21" s="64"/>
    </row>
    <row r="22" spans="1:20" s="41" customFormat="1" ht="18" customHeight="1">
      <c r="A22" s="222">
        <v>3</v>
      </c>
      <c r="B22" s="35" t="s">
        <v>347</v>
      </c>
      <c r="C22" s="25">
        <v>21</v>
      </c>
      <c r="D22" s="25"/>
      <c r="E22" s="25">
        <f t="shared" si="0"/>
        <v>2</v>
      </c>
      <c r="F22" s="25">
        <v>19</v>
      </c>
      <c r="G22" s="26"/>
      <c r="H22" s="220">
        <v>6</v>
      </c>
      <c r="I22" s="134" t="s">
        <v>264</v>
      </c>
      <c r="J22" s="25">
        <v>12</v>
      </c>
      <c r="K22" s="25">
        <v>1</v>
      </c>
      <c r="L22" s="25">
        <f t="shared" si="1"/>
        <v>6</v>
      </c>
      <c r="M22" s="25">
        <v>6</v>
      </c>
      <c r="N22" s="26"/>
      <c r="O22" s="119"/>
      <c r="P22" s="147"/>
      <c r="Q22" s="147"/>
      <c r="R22" s="147"/>
      <c r="S22" s="147"/>
      <c r="T22" s="147"/>
    </row>
    <row r="23" spans="1:20" s="41" customFormat="1" ht="18" customHeight="1">
      <c r="A23" s="223"/>
      <c r="B23" s="35" t="s">
        <v>348</v>
      </c>
      <c r="C23" s="25">
        <v>24</v>
      </c>
      <c r="D23" s="25"/>
      <c r="E23" s="25">
        <f t="shared" si="0"/>
        <v>4</v>
      </c>
      <c r="F23" s="25">
        <v>20</v>
      </c>
      <c r="G23" s="26"/>
      <c r="H23" s="221"/>
      <c r="I23" s="40" t="s">
        <v>254</v>
      </c>
      <c r="J23" s="25">
        <v>19</v>
      </c>
      <c r="K23" s="25"/>
      <c r="L23" s="25">
        <f t="shared" si="1"/>
        <v>13</v>
      </c>
      <c r="M23" s="25">
        <v>6</v>
      </c>
      <c r="N23" s="26"/>
      <c r="O23" s="119"/>
      <c r="P23" s="147"/>
      <c r="Q23" s="147"/>
      <c r="R23" s="147"/>
      <c r="S23" s="147"/>
      <c r="T23" s="147"/>
    </row>
    <row r="24" spans="1:20" s="41" customFormat="1" ht="18" customHeight="1" thickBot="1">
      <c r="A24" s="209"/>
      <c r="B24" s="196"/>
      <c r="C24" s="28"/>
      <c r="D24" s="28"/>
      <c r="E24" s="28"/>
      <c r="F24" s="28"/>
      <c r="G24" s="28"/>
      <c r="H24" s="209" t="s">
        <v>18</v>
      </c>
      <c r="I24" s="196"/>
      <c r="J24" s="28">
        <f>SUM(C18:C23,J18:J23)</f>
        <v>273</v>
      </c>
      <c r="K24" s="28">
        <f>SUM(D18:D23,K18:K23)</f>
        <v>11</v>
      </c>
      <c r="L24" s="28">
        <f>SUM(E18:E23,L18:L23)</f>
        <v>87</v>
      </c>
      <c r="M24" s="28">
        <f>SUM(F18:F23,M18:M23)</f>
        <v>186</v>
      </c>
      <c r="N24" s="27">
        <f>SUM(G18:G23,N18:N23)</f>
        <v>0</v>
      </c>
      <c r="O24" s="140"/>
      <c r="P24" s="64"/>
      <c r="Q24" s="64"/>
      <c r="R24" s="64"/>
      <c r="S24" s="64"/>
      <c r="T24" s="147"/>
    </row>
    <row r="25" spans="1:20" s="15" customFormat="1" ht="20.100000000000001" customHeight="1" thickBot="1">
      <c r="A25" s="190" t="s">
        <v>323</v>
      </c>
      <c r="B25" s="191"/>
      <c r="C25" s="191"/>
      <c r="D25" s="191"/>
      <c r="E25" s="191"/>
      <c r="F25" s="191"/>
      <c r="G25" s="191"/>
      <c r="H25" s="191"/>
      <c r="I25" s="191"/>
      <c r="J25" s="191"/>
      <c r="K25" s="191"/>
      <c r="L25" s="191"/>
      <c r="M25" s="191"/>
      <c r="N25" s="192"/>
      <c r="O25" s="41"/>
      <c r="P25" s="145"/>
      <c r="Q25" s="64"/>
      <c r="R25" s="64"/>
      <c r="S25" s="64"/>
      <c r="T25" s="64"/>
    </row>
    <row r="26" spans="1:20" s="41" customFormat="1" ht="18" customHeight="1">
      <c r="A26" s="210" t="s">
        <v>19</v>
      </c>
      <c r="B26" s="204"/>
      <c r="C26" s="43" t="s">
        <v>0</v>
      </c>
      <c r="D26" s="43" t="s">
        <v>20</v>
      </c>
      <c r="E26" s="43" t="s">
        <v>1</v>
      </c>
      <c r="F26" s="43" t="s">
        <v>2</v>
      </c>
      <c r="G26" s="42" t="s">
        <v>25</v>
      </c>
      <c r="H26" s="210" t="s">
        <v>19</v>
      </c>
      <c r="I26" s="204"/>
      <c r="J26" s="43" t="s">
        <v>0</v>
      </c>
      <c r="K26" s="43" t="s">
        <v>20</v>
      </c>
      <c r="L26" s="43" t="s">
        <v>1</v>
      </c>
      <c r="M26" s="43" t="s">
        <v>2</v>
      </c>
      <c r="N26" s="42" t="s">
        <v>25</v>
      </c>
    </row>
    <row r="27" spans="1:20" s="41" customFormat="1" ht="18" customHeight="1">
      <c r="A27" s="33">
        <v>1</v>
      </c>
      <c r="B27" s="40" t="s">
        <v>238</v>
      </c>
      <c r="C27" s="25">
        <v>36</v>
      </c>
      <c r="D27" s="25"/>
      <c r="E27" s="25">
        <f>C27-F27</f>
        <v>24</v>
      </c>
      <c r="F27" s="25">
        <v>12</v>
      </c>
      <c r="G27" s="26"/>
      <c r="H27" s="33">
        <v>4</v>
      </c>
      <c r="I27" s="40" t="s">
        <v>245</v>
      </c>
      <c r="J27" s="25">
        <v>42</v>
      </c>
      <c r="K27" s="25">
        <v>5</v>
      </c>
      <c r="L27" s="25">
        <f>J27-M27</f>
        <v>37</v>
      </c>
      <c r="M27" s="25">
        <v>5</v>
      </c>
      <c r="N27" s="26"/>
    </row>
    <row r="28" spans="1:20" s="41" customFormat="1" ht="18" customHeight="1">
      <c r="A28" s="33">
        <v>2</v>
      </c>
      <c r="B28" s="40" t="s">
        <v>239</v>
      </c>
      <c r="C28" s="25">
        <v>22</v>
      </c>
      <c r="D28" s="25"/>
      <c r="E28" s="25">
        <f>C28-F28</f>
        <v>16</v>
      </c>
      <c r="F28" s="25">
        <v>6</v>
      </c>
      <c r="G28" s="26"/>
      <c r="H28" s="154"/>
      <c r="I28" s="40"/>
      <c r="J28" s="25"/>
      <c r="K28" s="25"/>
      <c r="L28" s="25"/>
      <c r="M28" s="25"/>
      <c r="N28" s="26"/>
    </row>
    <row r="29" spans="1:20" s="41" customFormat="1" ht="18" customHeight="1" thickBot="1">
      <c r="A29" s="127">
        <v>3</v>
      </c>
      <c r="B29" s="134" t="s">
        <v>240</v>
      </c>
      <c r="C29" s="25">
        <v>51</v>
      </c>
      <c r="D29" s="25"/>
      <c r="E29" s="25">
        <f>C29-F29</f>
        <v>40</v>
      </c>
      <c r="F29" s="25">
        <v>11</v>
      </c>
      <c r="G29" s="146"/>
      <c r="H29" s="209" t="s">
        <v>18</v>
      </c>
      <c r="I29" s="196"/>
      <c r="J29" s="28">
        <f>SUM(C27:C29,J27)</f>
        <v>151</v>
      </c>
      <c r="K29" s="28">
        <f>SUM(D27:D29,K27)</f>
        <v>5</v>
      </c>
      <c r="L29" s="28">
        <f>SUM(E27:E29,L27)</f>
        <v>117</v>
      </c>
      <c r="M29" s="28">
        <f>SUM(F27:F29,M27)</f>
        <v>34</v>
      </c>
      <c r="N29" s="27">
        <f>SUM(G27:G29,N27)</f>
        <v>0</v>
      </c>
      <c r="O29" s="140"/>
      <c r="P29" s="64"/>
      <c r="Q29" s="64"/>
      <c r="R29" s="64"/>
      <c r="S29" s="64"/>
    </row>
    <row r="30" spans="1:20" s="14" customFormat="1" ht="20.100000000000001" customHeight="1" thickBot="1">
      <c r="A30" s="190" t="s">
        <v>150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2"/>
      <c r="O30" s="140"/>
      <c r="P30" s="64"/>
      <c r="Q30" s="64"/>
      <c r="R30" s="64"/>
      <c r="S30" s="64"/>
    </row>
    <row r="31" spans="1:20" s="41" customFormat="1" ht="18" customHeight="1">
      <c r="A31" s="210" t="s">
        <v>19</v>
      </c>
      <c r="B31" s="204"/>
      <c r="C31" s="67" t="s">
        <v>0</v>
      </c>
      <c r="D31" s="67" t="s">
        <v>20</v>
      </c>
      <c r="E31" s="67" t="s">
        <v>1</v>
      </c>
      <c r="F31" s="67" t="s">
        <v>2</v>
      </c>
      <c r="G31" s="68" t="s">
        <v>25</v>
      </c>
      <c r="H31" s="210" t="s">
        <v>19</v>
      </c>
      <c r="I31" s="204"/>
      <c r="J31" s="67" t="s">
        <v>0</v>
      </c>
      <c r="K31" s="67" t="s">
        <v>20</v>
      </c>
      <c r="L31" s="67" t="s">
        <v>1</v>
      </c>
      <c r="M31" s="67" t="s">
        <v>2</v>
      </c>
      <c r="N31" s="68" t="s">
        <v>25</v>
      </c>
    </row>
    <row r="32" spans="1:20" s="32" customFormat="1" ht="18" customHeight="1">
      <c r="A32" s="33">
        <v>1</v>
      </c>
      <c r="B32" s="35" t="s">
        <v>67</v>
      </c>
      <c r="C32" s="25">
        <v>64</v>
      </c>
      <c r="D32" s="25">
        <v>1</v>
      </c>
      <c r="E32" s="25">
        <f t="shared" ref="E32:E41" si="2">C32-F32</f>
        <v>9</v>
      </c>
      <c r="F32" s="25">
        <v>55</v>
      </c>
      <c r="G32" s="26">
        <v>2</v>
      </c>
      <c r="H32" s="33">
        <v>11</v>
      </c>
      <c r="I32" s="135" t="s">
        <v>128</v>
      </c>
      <c r="J32" s="25">
        <v>61</v>
      </c>
      <c r="K32" s="25"/>
      <c r="L32" s="25">
        <f t="shared" ref="L32:L39" si="3">J32-M32</f>
        <v>12</v>
      </c>
      <c r="M32" s="25">
        <v>49</v>
      </c>
      <c r="N32" s="26"/>
    </row>
    <row r="33" spans="1:16" s="32" customFormat="1" ht="18" customHeight="1">
      <c r="A33" s="33">
        <v>2</v>
      </c>
      <c r="B33" s="35" t="s">
        <v>68</v>
      </c>
      <c r="C33" s="25">
        <v>65</v>
      </c>
      <c r="D33" s="25"/>
      <c r="E33" s="25">
        <f t="shared" si="2"/>
        <v>10</v>
      </c>
      <c r="F33" s="25">
        <v>55</v>
      </c>
      <c r="G33" s="26">
        <v>5</v>
      </c>
      <c r="H33" s="33">
        <v>12</v>
      </c>
      <c r="I33" s="135" t="s">
        <v>129</v>
      </c>
      <c r="J33" s="25">
        <v>60</v>
      </c>
      <c r="K33" s="25"/>
      <c r="L33" s="25">
        <f t="shared" si="3"/>
        <v>15</v>
      </c>
      <c r="M33" s="25">
        <v>45</v>
      </c>
      <c r="N33" s="26"/>
      <c r="P33" s="156"/>
    </row>
    <row r="34" spans="1:16" s="32" customFormat="1" ht="18" customHeight="1">
      <c r="A34" s="33">
        <v>3</v>
      </c>
      <c r="B34" s="35" t="s">
        <v>69</v>
      </c>
      <c r="C34" s="25">
        <v>50</v>
      </c>
      <c r="D34" s="25"/>
      <c r="E34" s="25">
        <f t="shared" si="2"/>
        <v>5</v>
      </c>
      <c r="F34" s="25">
        <v>45</v>
      </c>
      <c r="G34" s="26"/>
      <c r="H34" s="34">
        <v>13</v>
      </c>
      <c r="I34" s="35" t="s">
        <v>130</v>
      </c>
      <c r="J34" s="25">
        <v>61</v>
      </c>
      <c r="K34" s="25">
        <v>1</v>
      </c>
      <c r="L34" s="25">
        <f t="shared" si="3"/>
        <v>9</v>
      </c>
      <c r="M34" s="25">
        <v>52</v>
      </c>
      <c r="N34" s="26"/>
    </row>
    <row r="35" spans="1:16" s="32" customFormat="1" ht="18" customHeight="1">
      <c r="A35" s="33">
        <v>4</v>
      </c>
      <c r="B35" s="35" t="s">
        <v>70</v>
      </c>
      <c r="C35" s="25">
        <v>51</v>
      </c>
      <c r="D35" s="25"/>
      <c r="E35" s="25">
        <f t="shared" si="2"/>
        <v>5</v>
      </c>
      <c r="F35" s="25">
        <v>46</v>
      </c>
      <c r="G35" s="26">
        <v>2</v>
      </c>
      <c r="H35" s="33">
        <v>14</v>
      </c>
      <c r="I35" s="31" t="s">
        <v>84</v>
      </c>
      <c r="J35" s="25">
        <v>56</v>
      </c>
      <c r="K35" s="25">
        <v>52</v>
      </c>
      <c r="L35" s="25">
        <f t="shared" si="3"/>
        <v>8</v>
      </c>
      <c r="M35" s="25">
        <v>48</v>
      </c>
      <c r="N35" s="26"/>
    </row>
    <row r="36" spans="1:16" s="32" customFormat="1" ht="18" customHeight="1">
      <c r="A36" s="33">
        <v>5</v>
      </c>
      <c r="B36" s="35" t="s">
        <v>71</v>
      </c>
      <c r="C36" s="25">
        <v>49</v>
      </c>
      <c r="D36" s="25"/>
      <c r="E36" s="25">
        <f t="shared" si="2"/>
        <v>7</v>
      </c>
      <c r="F36" s="25">
        <v>42</v>
      </c>
      <c r="G36" s="26">
        <v>1</v>
      </c>
      <c r="H36" s="34">
        <v>15</v>
      </c>
      <c r="I36" s="31" t="s">
        <v>79</v>
      </c>
      <c r="J36" s="25">
        <v>40</v>
      </c>
      <c r="K36" s="25">
        <v>6</v>
      </c>
      <c r="L36" s="25">
        <f t="shared" si="3"/>
        <v>14</v>
      </c>
      <c r="M36" s="25">
        <v>26</v>
      </c>
      <c r="N36" s="26"/>
    </row>
    <row r="37" spans="1:16" s="32" customFormat="1" ht="18" customHeight="1">
      <c r="A37" s="33">
        <v>6</v>
      </c>
      <c r="B37" s="35" t="s">
        <v>72</v>
      </c>
      <c r="C37" s="25">
        <v>56</v>
      </c>
      <c r="D37" s="25">
        <v>1</v>
      </c>
      <c r="E37" s="25">
        <f t="shared" si="2"/>
        <v>11</v>
      </c>
      <c r="F37" s="25">
        <v>45</v>
      </c>
      <c r="G37" s="26"/>
      <c r="H37" s="33">
        <v>16</v>
      </c>
      <c r="I37" s="31" t="s">
        <v>80</v>
      </c>
      <c r="J37" s="25">
        <v>33</v>
      </c>
      <c r="K37" s="25">
        <v>2</v>
      </c>
      <c r="L37" s="25">
        <f t="shared" si="3"/>
        <v>4</v>
      </c>
      <c r="M37" s="25">
        <v>29</v>
      </c>
      <c r="N37" s="26"/>
    </row>
    <row r="38" spans="1:16" s="32" customFormat="1" ht="18" customHeight="1">
      <c r="A38" s="33">
        <v>7</v>
      </c>
      <c r="B38" s="35" t="s">
        <v>74</v>
      </c>
      <c r="C38" s="25">
        <v>57</v>
      </c>
      <c r="D38" s="25"/>
      <c r="E38" s="25">
        <f t="shared" si="2"/>
        <v>3</v>
      </c>
      <c r="F38" s="25">
        <v>54</v>
      </c>
      <c r="G38" s="26">
        <v>1</v>
      </c>
      <c r="H38" s="34">
        <v>17</v>
      </c>
      <c r="I38" s="31" t="s">
        <v>81</v>
      </c>
      <c r="J38" s="25">
        <v>40</v>
      </c>
      <c r="K38" s="25">
        <v>5</v>
      </c>
      <c r="L38" s="25">
        <f t="shared" si="3"/>
        <v>13</v>
      </c>
      <c r="M38" s="25">
        <v>27</v>
      </c>
      <c r="N38" s="26">
        <v>3</v>
      </c>
    </row>
    <row r="39" spans="1:16" s="32" customFormat="1" ht="18" customHeight="1">
      <c r="A39" s="33">
        <v>8</v>
      </c>
      <c r="B39" s="35" t="s">
        <v>75</v>
      </c>
      <c r="C39" s="25">
        <v>57</v>
      </c>
      <c r="D39" s="25"/>
      <c r="E39" s="25">
        <f t="shared" si="2"/>
        <v>8</v>
      </c>
      <c r="F39" s="25">
        <v>49</v>
      </c>
      <c r="G39" s="26">
        <v>2</v>
      </c>
      <c r="H39" s="33">
        <v>18</v>
      </c>
      <c r="I39" s="31" t="s">
        <v>82</v>
      </c>
      <c r="J39" s="25">
        <v>38</v>
      </c>
      <c r="K39" s="25">
        <v>3</v>
      </c>
      <c r="L39" s="25">
        <f t="shared" si="3"/>
        <v>10</v>
      </c>
      <c r="M39" s="25">
        <v>28</v>
      </c>
      <c r="N39" s="26"/>
    </row>
    <row r="40" spans="1:16" s="32" customFormat="1" ht="18" customHeight="1">
      <c r="A40" s="33">
        <v>9</v>
      </c>
      <c r="B40" s="35" t="s">
        <v>76</v>
      </c>
      <c r="C40" s="25">
        <v>57</v>
      </c>
      <c r="D40" s="25"/>
      <c r="E40" s="25">
        <f t="shared" si="2"/>
        <v>7</v>
      </c>
      <c r="F40" s="25">
        <v>50</v>
      </c>
      <c r="G40" s="26">
        <v>3</v>
      </c>
      <c r="H40" s="34"/>
      <c r="I40" s="31"/>
      <c r="J40" s="25"/>
      <c r="K40" s="25"/>
      <c r="L40" s="25"/>
      <c r="M40" s="25"/>
      <c r="N40" s="26"/>
    </row>
    <row r="41" spans="1:16" s="32" customFormat="1" ht="18" customHeight="1" thickBot="1">
      <c r="A41" s="61">
        <v>10</v>
      </c>
      <c r="B41" s="37" t="s">
        <v>77</v>
      </c>
      <c r="C41" s="62">
        <v>55</v>
      </c>
      <c r="D41" s="62"/>
      <c r="E41" s="62">
        <f t="shared" si="2"/>
        <v>8</v>
      </c>
      <c r="F41" s="62">
        <v>47</v>
      </c>
      <c r="G41" s="63">
        <v>1</v>
      </c>
      <c r="H41" s="209" t="s">
        <v>18</v>
      </c>
      <c r="I41" s="196"/>
      <c r="J41" s="28">
        <f>SUM(C32:C41,J32:J40)</f>
        <v>950</v>
      </c>
      <c r="K41" s="28">
        <f>SUM(D32:D41,K32:K40)</f>
        <v>71</v>
      </c>
      <c r="L41" s="28">
        <f>SUM(E32:E41,L32:L40)</f>
        <v>158</v>
      </c>
      <c r="M41" s="28">
        <f>SUM(F32:F41,M32:M40)</f>
        <v>792</v>
      </c>
      <c r="N41" s="27">
        <f>SUM(G32:G41,N32:N40)</f>
        <v>20</v>
      </c>
    </row>
    <row r="42" spans="1:16" s="14" customFormat="1" ht="24.95" customHeight="1" thickBot="1">
      <c r="A42" s="190" t="s">
        <v>125</v>
      </c>
      <c r="B42" s="191"/>
      <c r="C42" s="191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2"/>
    </row>
    <row r="43" spans="1:16" s="41" customFormat="1" ht="20.100000000000001" customHeight="1">
      <c r="A43" s="210" t="s">
        <v>19</v>
      </c>
      <c r="B43" s="204"/>
      <c r="C43" s="67" t="s">
        <v>0</v>
      </c>
      <c r="D43" s="67" t="s">
        <v>20</v>
      </c>
      <c r="E43" s="67" t="s">
        <v>1</v>
      </c>
      <c r="F43" s="67" t="s">
        <v>2</v>
      </c>
      <c r="G43" s="68" t="s">
        <v>25</v>
      </c>
      <c r="H43" s="210" t="s">
        <v>19</v>
      </c>
      <c r="I43" s="204"/>
      <c r="J43" s="67" t="s">
        <v>0</v>
      </c>
      <c r="K43" s="67" t="s">
        <v>20</v>
      </c>
      <c r="L43" s="67" t="s">
        <v>1</v>
      </c>
      <c r="M43" s="67" t="s">
        <v>2</v>
      </c>
      <c r="N43" s="68" t="s">
        <v>25</v>
      </c>
    </row>
    <row r="44" spans="1:16" s="32" customFormat="1" ht="20.100000000000001" customHeight="1">
      <c r="A44" s="33">
        <v>1</v>
      </c>
      <c r="B44" s="35" t="s">
        <v>97</v>
      </c>
      <c r="C44" s="25">
        <v>52</v>
      </c>
      <c r="D44" s="25"/>
      <c r="E44" s="25">
        <f t="shared" ref="E44:E52" si="4">C44-F44</f>
        <v>7</v>
      </c>
      <c r="F44" s="25">
        <v>45</v>
      </c>
      <c r="G44" s="26">
        <v>2</v>
      </c>
      <c r="H44" s="34">
        <v>10</v>
      </c>
      <c r="I44" s="35" t="s">
        <v>107</v>
      </c>
      <c r="J44" s="25">
        <v>56</v>
      </c>
      <c r="K44" s="25"/>
      <c r="L44" s="25">
        <f t="shared" ref="L44:L51" si="5">J44-M44</f>
        <v>5</v>
      </c>
      <c r="M44" s="25">
        <v>51</v>
      </c>
      <c r="N44" s="26">
        <v>1</v>
      </c>
    </row>
    <row r="45" spans="1:16" s="32" customFormat="1" ht="20.100000000000001" customHeight="1">
      <c r="A45" s="33">
        <v>2</v>
      </c>
      <c r="B45" s="35" t="s">
        <v>98</v>
      </c>
      <c r="C45" s="25">
        <v>55</v>
      </c>
      <c r="D45" s="25"/>
      <c r="E45" s="25">
        <f t="shared" si="4"/>
        <v>5</v>
      </c>
      <c r="F45" s="25">
        <v>50</v>
      </c>
      <c r="G45" s="26"/>
      <c r="H45" s="54">
        <v>11</v>
      </c>
      <c r="I45" s="35" t="s">
        <v>108</v>
      </c>
      <c r="J45" s="25">
        <v>56</v>
      </c>
      <c r="K45" s="25"/>
      <c r="L45" s="25">
        <f t="shared" si="5"/>
        <v>10</v>
      </c>
      <c r="M45" s="25">
        <v>46</v>
      </c>
      <c r="N45" s="26">
        <v>2</v>
      </c>
    </row>
    <row r="46" spans="1:16" s="32" customFormat="1" ht="20.100000000000001" customHeight="1">
      <c r="A46" s="33">
        <v>3</v>
      </c>
      <c r="B46" s="35" t="s">
        <v>99</v>
      </c>
      <c r="C46" s="25">
        <v>51</v>
      </c>
      <c r="D46" s="25"/>
      <c r="E46" s="25">
        <f t="shared" si="4"/>
        <v>11</v>
      </c>
      <c r="F46" s="25">
        <v>40</v>
      </c>
      <c r="G46" s="26"/>
      <c r="H46" s="34">
        <v>12</v>
      </c>
      <c r="I46" s="135" t="s">
        <v>109</v>
      </c>
      <c r="J46" s="25">
        <v>56</v>
      </c>
      <c r="K46" s="25"/>
      <c r="L46" s="25">
        <f t="shared" si="5"/>
        <v>15</v>
      </c>
      <c r="M46" s="25">
        <v>41</v>
      </c>
      <c r="N46" s="26"/>
    </row>
    <row r="47" spans="1:16" s="32" customFormat="1" ht="20.100000000000001" customHeight="1">
      <c r="A47" s="33">
        <v>4</v>
      </c>
      <c r="B47" s="35" t="s">
        <v>100</v>
      </c>
      <c r="C47" s="25">
        <v>49</v>
      </c>
      <c r="D47" s="25"/>
      <c r="E47" s="25">
        <f t="shared" si="4"/>
        <v>3</v>
      </c>
      <c r="F47" s="25">
        <v>46</v>
      </c>
      <c r="G47" s="26">
        <v>1</v>
      </c>
      <c r="H47" s="54">
        <v>13</v>
      </c>
      <c r="I47" s="135" t="s">
        <v>110</v>
      </c>
      <c r="J47" s="25">
        <v>59</v>
      </c>
      <c r="K47" s="25"/>
      <c r="L47" s="25">
        <f t="shared" si="5"/>
        <v>10</v>
      </c>
      <c r="M47" s="25">
        <v>49</v>
      </c>
      <c r="N47" s="26">
        <v>6</v>
      </c>
    </row>
    <row r="48" spans="1:16" s="32" customFormat="1" ht="20.100000000000001" customHeight="1">
      <c r="A48" s="33">
        <v>5</v>
      </c>
      <c r="B48" s="35" t="s">
        <v>101</v>
      </c>
      <c r="C48" s="25">
        <v>39</v>
      </c>
      <c r="D48" s="25"/>
      <c r="E48" s="25">
        <f t="shared" si="4"/>
        <v>10</v>
      </c>
      <c r="F48" s="25">
        <v>29</v>
      </c>
      <c r="G48" s="26"/>
      <c r="H48" s="34">
        <v>14</v>
      </c>
      <c r="I48" s="31" t="s">
        <v>111</v>
      </c>
      <c r="J48" s="25">
        <v>39</v>
      </c>
      <c r="K48" s="25">
        <v>37</v>
      </c>
      <c r="L48" s="25">
        <f t="shared" si="5"/>
        <v>4</v>
      </c>
      <c r="M48" s="25">
        <v>35</v>
      </c>
      <c r="N48" s="26">
        <v>1</v>
      </c>
    </row>
    <row r="49" spans="1:19" s="32" customFormat="1" ht="20.100000000000001" customHeight="1">
      <c r="A49" s="33">
        <v>6</v>
      </c>
      <c r="B49" s="35" t="s">
        <v>102</v>
      </c>
      <c r="C49" s="25">
        <v>65</v>
      </c>
      <c r="D49" s="25">
        <v>2</v>
      </c>
      <c r="E49" s="25">
        <f t="shared" si="4"/>
        <v>15</v>
      </c>
      <c r="F49" s="25">
        <v>50</v>
      </c>
      <c r="G49" s="26">
        <v>6</v>
      </c>
      <c r="H49" s="33">
        <v>15</v>
      </c>
      <c r="I49" s="31" t="s">
        <v>112</v>
      </c>
      <c r="J49" s="25">
        <v>39</v>
      </c>
      <c r="K49" s="25"/>
      <c r="L49" s="25">
        <f t="shared" si="5"/>
        <v>13</v>
      </c>
      <c r="M49" s="25">
        <v>26</v>
      </c>
      <c r="N49" s="26">
        <v>1</v>
      </c>
    </row>
    <row r="50" spans="1:19" s="32" customFormat="1" ht="20.100000000000001" customHeight="1">
      <c r="A50" s="33">
        <v>7</v>
      </c>
      <c r="B50" s="35" t="s">
        <v>103</v>
      </c>
      <c r="C50" s="25">
        <v>63</v>
      </c>
      <c r="D50" s="25"/>
      <c r="E50" s="25">
        <f t="shared" si="4"/>
        <v>9</v>
      </c>
      <c r="F50" s="25">
        <v>54</v>
      </c>
      <c r="G50" s="26">
        <v>3</v>
      </c>
      <c r="H50" s="54">
        <v>16</v>
      </c>
      <c r="I50" s="31" t="s">
        <v>113</v>
      </c>
      <c r="J50" s="25">
        <v>39</v>
      </c>
      <c r="K50" s="25">
        <v>3</v>
      </c>
      <c r="L50" s="25">
        <f t="shared" si="5"/>
        <v>16</v>
      </c>
      <c r="M50" s="25">
        <v>23</v>
      </c>
      <c r="N50" s="26">
        <v>3</v>
      </c>
    </row>
    <row r="51" spans="1:19" s="32" customFormat="1" ht="20.100000000000001" customHeight="1">
      <c r="A51" s="33">
        <v>8</v>
      </c>
      <c r="B51" s="35" t="s">
        <v>104</v>
      </c>
      <c r="C51" s="25">
        <v>64</v>
      </c>
      <c r="D51" s="25"/>
      <c r="E51" s="25">
        <f t="shared" si="4"/>
        <v>11</v>
      </c>
      <c r="F51" s="25">
        <v>53</v>
      </c>
      <c r="G51" s="26">
        <v>4</v>
      </c>
      <c r="H51" s="34">
        <v>17</v>
      </c>
      <c r="I51" s="31" t="s">
        <v>114</v>
      </c>
      <c r="J51" s="25">
        <v>30</v>
      </c>
      <c r="K51" s="25">
        <v>1</v>
      </c>
      <c r="L51" s="25">
        <f t="shared" si="5"/>
        <v>14</v>
      </c>
      <c r="M51" s="25">
        <v>16</v>
      </c>
      <c r="N51" s="26"/>
    </row>
    <row r="52" spans="1:19" s="32" customFormat="1" ht="20.100000000000001" customHeight="1" thickBot="1">
      <c r="A52" s="61">
        <v>9</v>
      </c>
      <c r="B52" s="152" t="s">
        <v>106</v>
      </c>
      <c r="C52" s="62">
        <v>57</v>
      </c>
      <c r="D52" s="62"/>
      <c r="E52" s="62">
        <f t="shared" si="4"/>
        <v>20</v>
      </c>
      <c r="F52" s="62">
        <v>37</v>
      </c>
      <c r="G52" s="63">
        <v>5</v>
      </c>
      <c r="H52" s="209" t="s">
        <v>18</v>
      </c>
      <c r="I52" s="196"/>
      <c r="J52" s="28">
        <f>SUM(C44:C52,J44:J51)</f>
        <v>869</v>
      </c>
      <c r="K52" s="28">
        <f>SUM(D44:D52,K44:K51)</f>
        <v>43</v>
      </c>
      <c r="L52" s="28">
        <f>SUM(E44:E52,L44:L51)</f>
        <v>178</v>
      </c>
      <c r="M52" s="28">
        <f>SUM(F44:F52,M44:M51)</f>
        <v>691</v>
      </c>
      <c r="N52" s="27">
        <f>SUM(G44:G52,N44:N51)</f>
        <v>35</v>
      </c>
    </row>
    <row r="53" spans="1:19" s="14" customFormat="1" ht="24.95" customHeight="1" thickBot="1">
      <c r="A53" s="190" t="s">
        <v>157</v>
      </c>
      <c r="B53" s="191"/>
      <c r="C53" s="191"/>
      <c r="D53" s="191"/>
      <c r="E53" s="191"/>
      <c r="F53" s="191"/>
      <c r="G53" s="191"/>
      <c r="H53" s="191"/>
      <c r="I53" s="191"/>
      <c r="J53" s="191"/>
      <c r="K53" s="191"/>
      <c r="L53" s="191"/>
      <c r="M53" s="191"/>
      <c r="N53" s="192"/>
    </row>
    <row r="54" spans="1:19" s="41" customFormat="1" ht="20.100000000000001" customHeight="1">
      <c r="A54" s="210" t="s">
        <v>19</v>
      </c>
      <c r="B54" s="204"/>
      <c r="C54" s="67" t="s">
        <v>0</v>
      </c>
      <c r="D54" s="67" t="s">
        <v>20</v>
      </c>
      <c r="E54" s="67" t="s">
        <v>1</v>
      </c>
      <c r="F54" s="67" t="s">
        <v>2</v>
      </c>
      <c r="G54" s="68" t="s">
        <v>25</v>
      </c>
      <c r="H54" s="210" t="s">
        <v>19</v>
      </c>
      <c r="I54" s="204"/>
      <c r="J54" s="67" t="s">
        <v>0</v>
      </c>
      <c r="K54" s="67" t="s">
        <v>20</v>
      </c>
      <c r="L54" s="67" t="s">
        <v>1</v>
      </c>
      <c r="M54" s="67" t="s">
        <v>2</v>
      </c>
      <c r="N54" s="68" t="s">
        <v>25</v>
      </c>
    </row>
    <row r="55" spans="1:19" s="32" customFormat="1" ht="18.95" customHeight="1">
      <c r="A55" s="33">
        <v>1</v>
      </c>
      <c r="B55" s="35" t="s">
        <v>158</v>
      </c>
      <c r="C55" s="25">
        <v>59</v>
      </c>
      <c r="D55" s="25">
        <v>1</v>
      </c>
      <c r="E55" s="25">
        <f>C55-F55</f>
        <v>13</v>
      </c>
      <c r="F55" s="25">
        <v>46</v>
      </c>
      <c r="G55" s="26"/>
      <c r="H55" s="33">
        <v>22</v>
      </c>
      <c r="I55" s="135" t="s">
        <v>176</v>
      </c>
      <c r="J55" s="25">
        <v>58</v>
      </c>
      <c r="K55" s="25"/>
      <c r="L55" s="25">
        <f t="shared" ref="L55:L73" si="6">J55-M55</f>
        <v>11</v>
      </c>
      <c r="M55" s="25">
        <v>47</v>
      </c>
      <c r="N55" s="26"/>
    </row>
    <row r="56" spans="1:19" s="32" customFormat="1" ht="18.95" customHeight="1">
      <c r="A56" s="33">
        <v>2</v>
      </c>
      <c r="B56" s="35" t="s">
        <v>159</v>
      </c>
      <c r="C56" s="25">
        <v>57</v>
      </c>
      <c r="D56" s="25"/>
      <c r="E56" s="25">
        <f t="shared" ref="E56:E73" si="7">C56-F56</f>
        <v>14</v>
      </c>
      <c r="F56" s="25">
        <v>43</v>
      </c>
      <c r="G56" s="26"/>
      <c r="H56" s="33">
        <v>23</v>
      </c>
      <c r="I56" s="135" t="s">
        <v>177</v>
      </c>
      <c r="J56" s="25">
        <v>59</v>
      </c>
      <c r="K56" s="25"/>
      <c r="L56" s="25">
        <f t="shared" si="6"/>
        <v>14</v>
      </c>
      <c r="M56" s="25">
        <v>45</v>
      </c>
      <c r="N56" s="26"/>
    </row>
    <row r="57" spans="1:19" s="32" customFormat="1" ht="18.95" customHeight="1">
      <c r="A57" s="33">
        <v>3</v>
      </c>
      <c r="B57" s="35" t="s">
        <v>160</v>
      </c>
      <c r="C57" s="25">
        <v>56</v>
      </c>
      <c r="D57" s="25"/>
      <c r="E57" s="25">
        <f t="shared" si="7"/>
        <v>12</v>
      </c>
      <c r="F57" s="25">
        <v>44</v>
      </c>
      <c r="G57" s="26"/>
      <c r="H57" s="33">
        <v>24</v>
      </c>
      <c r="I57" s="135" t="s">
        <v>178</v>
      </c>
      <c r="J57" s="25">
        <v>58</v>
      </c>
      <c r="K57" s="25"/>
      <c r="L57" s="25">
        <f t="shared" si="6"/>
        <v>19</v>
      </c>
      <c r="M57" s="25">
        <v>39</v>
      </c>
      <c r="N57" s="26"/>
    </row>
    <row r="58" spans="1:19" s="32" customFormat="1" ht="18.95" customHeight="1">
      <c r="A58" s="33">
        <v>4</v>
      </c>
      <c r="B58" s="35" t="s">
        <v>161</v>
      </c>
      <c r="C58" s="25">
        <v>58</v>
      </c>
      <c r="D58" s="25"/>
      <c r="E58" s="25">
        <f t="shared" si="7"/>
        <v>12</v>
      </c>
      <c r="F58" s="25">
        <v>46</v>
      </c>
      <c r="G58" s="26"/>
      <c r="H58" s="33">
        <v>25</v>
      </c>
      <c r="I58" s="135" t="s">
        <v>179</v>
      </c>
      <c r="J58" s="25">
        <v>58</v>
      </c>
      <c r="K58" s="25"/>
      <c r="L58" s="25">
        <f t="shared" si="6"/>
        <v>16</v>
      </c>
      <c r="M58" s="25">
        <v>42</v>
      </c>
      <c r="N58" s="26"/>
    </row>
    <row r="59" spans="1:19" s="32" customFormat="1" ht="18.95" customHeight="1">
      <c r="A59" s="33">
        <v>5</v>
      </c>
      <c r="B59" s="35" t="s">
        <v>162</v>
      </c>
      <c r="C59" s="25">
        <v>57</v>
      </c>
      <c r="D59" s="25">
        <v>1</v>
      </c>
      <c r="E59" s="25">
        <f t="shared" si="7"/>
        <v>20</v>
      </c>
      <c r="F59" s="25">
        <v>37</v>
      </c>
      <c r="G59" s="26"/>
      <c r="H59" s="33">
        <v>26</v>
      </c>
      <c r="I59" s="135" t="s">
        <v>180</v>
      </c>
      <c r="J59" s="25">
        <v>60</v>
      </c>
      <c r="K59" s="25"/>
      <c r="L59" s="25">
        <f t="shared" si="6"/>
        <v>15</v>
      </c>
      <c r="M59" s="25">
        <v>45</v>
      </c>
      <c r="N59" s="26"/>
      <c r="O59" s="137"/>
      <c r="P59" s="141"/>
      <c r="Q59" s="141"/>
      <c r="R59" s="141"/>
      <c r="S59" s="141"/>
    </row>
    <row r="60" spans="1:19" s="32" customFormat="1" ht="18.95" customHeight="1">
      <c r="A60" s="33">
        <v>6</v>
      </c>
      <c r="B60" s="35" t="s">
        <v>163</v>
      </c>
      <c r="C60" s="25">
        <v>57</v>
      </c>
      <c r="D60" s="25"/>
      <c r="E60" s="25">
        <f t="shared" si="7"/>
        <v>16</v>
      </c>
      <c r="F60" s="25">
        <v>41</v>
      </c>
      <c r="G60" s="26"/>
      <c r="H60" s="33">
        <v>27</v>
      </c>
      <c r="I60" s="135" t="s">
        <v>181</v>
      </c>
      <c r="J60" s="25">
        <v>56</v>
      </c>
      <c r="K60" s="25"/>
      <c r="L60" s="25">
        <f t="shared" si="6"/>
        <v>15</v>
      </c>
      <c r="M60" s="25">
        <v>41</v>
      </c>
      <c r="N60" s="26"/>
      <c r="O60" s="142"/>
      <c r="P60" s="64"/>
      <c r="Q60" s="64"/>
      <c r="R60" s="64"/>
      <c r="S60" s="64"/>
    </row>
    <row r="61" spans="1:19" s="32" customFormat="1" ht="18.95" customHeight="1">
      <c r="A61" s="33">
        <v>7</v>
      </c>
      <c r="B61" s="35" t="s">
        <v>164</v>
      </c>
      <c r="C61" s="25">
        <v>54</v>
      </c>
      <c r="D61" s="25"/>
      <c r="E61" s="25">
        <f t="shared" si="7"/>
        <v>18</v>
      </c>
      <c r="F61" s="25">
        <v>36</v>
      </c>
      <c r="G61" s="26"/>
      <c r="H61" s="33">
        <v>28</v>
      </c>
      <c r="I61" s="135" t="s">
        <v>182</v>
      </c>
      <c r="J61" s="25">
        <v>57</v>
      </c>
      <c r="K61" s="25"/>
      <c r="L61" s="25">
        <f t="shared" si="6"/>
        <v>18</v>
      </c>
      <c r="M61" s="25">
        <v>39</v>
      </c>
      <c r="N61" s="26"/>
      <c r="O61" s="142"/>
      <c r="P61" s="64"/>
      <c r="Q61" s="64"/>
      <c r="R61" s="64"/>
      <c r="S61" s="64"/>
    </row>
    <row r="62" spans="1:19" s="32" customFormat="1" ht="18.95" customHeight="1">
      <c r="A62" s="33">
        <v>8</v>
      </c>
      <c r="B62" s="35" t="s">
        <v>165</v>
      </c>
      <c r="C62" s="25">
        <v>56</v>
      </c>
      <c r="D62" s="25"/>
      <c r="E62" s="25">
        <f t="shared" si="7"/>
        <v>13</v>
      </c>
      <c r="F62" s="25">
        <v>43</v>
      </c>
      <c r="G62" s="26"/>
      <c r="H62" s="33">
        <v>29</v>
      </c>
      <c r="I62" s="135" t="s">
        <v>280</v>
      </c>
      <c r="J62" s="25">
        <v>55</v>
      </c>
      <c r="K62" s="25">
        <v>1</v>
      </c>
      <c r="L62" s="25">
        <f t="shared" si="6"/>
        <v>15</v>
      </c>
      <c r="M62" s="25">
        <v>40</v>
      </c>
      <c r="N62" s="26"/>
      <c r="O62" s="142"/>
      <c r="P62" s="64"/>
      <c r="Q62" s="64"/>
      <c r="R62" s="64"/>
      <c r="S62" s="64"/>
    </row>
    <row r="63" spans="1:19" s="32" customFormat="1" ht="18.95" customHeight="1">
      <c r="A63" s="33">
        <v>9</v>
      </c>
      <c r="B63" s="35" t="s">
        <v>296</v>
      </c>
      <c r="C63" s="25">
        <v>45</v>
      </c>
      <c r="D63" s="25">
        <v>1</v>
      </c>
      <c r="E63" s="25">
        <f t="shared" si="7"/>
        <v>10</v>
      </c>
      <c r="F63" s="25">
        <v>35</v>
      </c>
      <c r="G63" s="26"/>
      <c r="H63" s="33">
        <v>30</v>
      </c>
      <c r="I63" s="135" t="s">
        <v>297</v>
      </c>
      <c r="J63" s="25">
        <v>22</v>
      </c>
      <c r="K63" s="25"/>
      <c r="L63" s="25">
        <f t="shared" si="6"/>
        <v>7</v>
      </c>
      <c r="M63" s="25">
        <v>15</v>
      </c>
      <c r="N63" s="26"/>
      <c r="O63" s="142"/>
      <c r="P63" s="64"/>
      <c r="Q63" s="64"/>
      <c r="R63" s="64"/>
      <c r="S63" s="64"/>
    </row>
    <row r="64" spans="1:19" s="32" customFormat="1" ht="18.95" customHeight="1">
      <c r="A64" s="33">
        <v>10</v>
      </c>
      <c r="B64" s="35" t="s">
        <v>166</v>
      </c>
      <c r="C64" s="25">
        <v>60</v>
      </c>
      <c r="D64" s="25"/>
      <c r="E64" s="25">
        <f t="shared" si="7"/>
        <v>24</v>
      </c>
      <c r="F64" s="25">
        <v>36</v>
      </c>
      <c r="G64" s="26"/>
      <c r="H64" s="33">
        <v>31</v>
      </c>
      <c r="I64" s="35" t="s">
        <v>183</v>
      </c>
      <c r="J64" s="25">
        <v>58</v>
      </c>
      <c r="K64" s="25">
        <v>46</v>
      </c>
      <c r="L64" s="25">
        <f t="shared" si="6"/>
        <v>6</v>
      </c>
      <c r="M64" s="25">
        <v>52</v>
      </c>
      <c r="N64" s="26"/>
      <c r="O64" s="137"/>
      <c r="P64" s="141"/>
      <c r="Q64" s="141"/>
      <c r="R64" s="141"/>
      <c r="S64" s="141"/>
    </row>
    <row r="65" spans="1:19" s="32" customFormat="1" ht="18.95" customHeight="1">
      <c r="A65" s="33">
        <v>11</v>
      </c>
      <c r="B65" s="35" t="s">
        <v>167</v>
      </c>
      <c r="C65" s="25">
        <v>61</v>
      </c>
      <c r="D65" s="25"/>
      <c r="E65" s="25">
        <f t="shared" si="7"/>
        <v>18</v>
      </c>
      <c r="F65" s="25">
        <v>43</v>
      </c>
      <c r="G65" s="26"/>
      <c r="H65" s="33">
        <v>32</v>
      </c>
      <c r="I65" s="35" t="s">
        <v>184</v>
      </c>
      <c r="J65" s="25">
        <v>59</v>
      </c>
      <c r="K65" s="25">
        <v>49</v>
      </c>
      <c r="L65" s="25">
        <f t="shared" si="6"/>
        <v>20</v>
      </c>
      <c r="M65" s="25">
        <v>39</v>
      </c>
      <c r="N65" s="26"/>
      <c r="O65" s="142"/>
      <c r="P65" s="64"/>
      <c r="Q65" s="64"/>
      <c r="R65" s="64"/>
      <c r="S65" s="64"/>
    </row>
    <row r="66" spans="1:19" s="32" customFormat="1" ht="18.95" customHeight="1">
      <c r="A66" s="33">
        <v>12</v>
      </c>
      <c r="B66" s="35" t="s">
        <v>168</v>
      </c>
      <c r="C66" s="25">
        <v>66</v>
      </c>
      <c r="D66" s="25"/>
      <c r="E66" s="25">
        <f t="shared" si="7"/>
        <v>23</v>
      </c>
      <c r="F66" s="25">
        <v>43</v>
      </c>
      <c r="G66" s="26"/>
      <c r="H66" s="33">
        <v>33</v>
      </c>
      <c r="I66" s="35" t="s">
        <v>185</v>
      </c>
      <c r="J66" s="25">
        <v>57</v>
      </c>
      <c r="K66" s="25">
        <v>53</v>
      </c>
      <c r="L66" s="25">
        <f t="shared" si="6"/>
        <v>11</v>
      </c>
      <c r="M66" s="25">
        <v>46</v>
      </c>
      <c r="N66" s="26"/>
      <c r="O66" s="142"/>
      <c r="P66" s="64"/>
      <c r="Q66" s="64"/>
      <c r="R66" s="64"/>
      <c r="S66" s="64"/>
    </row>
    <row r="67" spans="1:19" s="32" customFormat="1" ht="18.95" customHeight="1">
      <c r="A67" s="33">
        <v>13</v>
      </c>
      <c r="B67" s="35" t="s">
        <v>170</v>
      </c>
      <c r="C67" s="25">
        <v>59</v>
      </c>
      <c r="D67" s="25"/>
      <c r="E67" s="25">
        <f t="shared" si="7"/>
        <v>16</v>
      </c>
      <c r="F67" s="25">
        <v>43</v>
      </c>
      <c r="G67" s="26"/>
      <c r="H67" s="33">
        <v>34</v>
      </c>
      <c r="I67" s="31" t="s">
        <v>186</v>
      </c>
      <c r="J67" s="25">
        <v>58</v>
      </c>
      <c r="K67" s="25">
        <v>1</v>
      </c>
      <c r="L67" s="25">
        <f t="shared" si="6"/>
        <v>25</v>
      </c>
      <c r="M67" s="25">
        <v>33</v>
      </c>
      <c r="N67" s="26"/>
      <c r="O67" s="142"/>
      <c r="P67" s="64"/>
      <c r="Q67" s="64"/>
      <c r="R67" s="64"/>
      <c r="S67" s="64"/>
    </row>
    <row r="68" spans="1:19" s="32" customFormat="1" ht="18.95" customHeight="1">
      <c r="A68" s="33">
        <v>14</v>
      </c>
      <c r="B68" s="35" t="s">
        <v>171</v>
      </c>
      <c r="C68" s="25">
        <v>60</v>
      </c>
      <c r="D68" s="25"/>
      <c r="E68" s="25">
        <f t="shared" si="7"/>
        <v>16</v>
      </c>
      <c r="F68" s="25">
        <v>44</v>
      </c>
      <c r="G68" s="26"/>
      <c r="H68" s="33">
        <v>35</v>
      </c>
      <c r="I68" s="31" t="s">
        <v>187</v>
      </c>
      <c r="J68" s="25">
        <v>56</v>
      </c>
      <c r="K68" s="25">
        <v>1</v>
      </c>
      <c r="L68" s="25">
        <f t="shared" si="6"/>
        <v>13</v>
      </c>
      <c r="M68" s="25">
        <v>43</v>
      </c>
      <c r="N68" s="26"/>
      <c r="O68" s="142"/>
      <c r="P68" s="64"/>
      <c r="Q68" s="64"/>
      <c r="R68" s="64"/>
      <c r="S68" s="64"/>
    </row>
    <row r="69" spans="1:19" s="32" customFormat="1" ht="18.95" customHeight="1">
      <c r="A69" s="33">
        <v>15</v>
      </c>
      <c r="B69" s="35" t="s">
        <v>172</v>
      </c>
      <c r="C69" s="25">
        <v>59</v>
      </c>
      <c r="D69" s="25"/>
      <c r="E69" s="25">
        <f t="shared" si="7"/>
        <v>12</v>
      </c>
      <c r="F69" s="25">
        <v>47</v>
      </c>
      <c r="G69" s="26"/>
      <c r="H69" s="33">
        <v>36</v>
      </c>
      <c r="I69" s="31" t="s">
        <v>188</v>
      </c>
      <c r="J69" s="25">
        <v>58</v>
      </c>
      <c r="K69" s="25">
        <v>4</v>
      </c>
      <c r="L69" s="25">
        <f t="shared" si="6"/>
        <v>20</v>
      </c>
      <c r="M69" s="25">
        <v>38</v>
      </c>
      <c r="N69" s="26"/>
      <c r="O69" s="142"/>
      <c r="P69" s="64"/>
      <c r="Q69" s="64"/>
      <c r="R69" s="64"/>
      <c r="S69" s="64"/>
    </row>
    <row r="70" spans="1:19" s="32" customFormat="1" ht="18.95" customHeight="1">
      <c r="A70" s="33">
        <v>16</v>
      </c>
      <c r="B70" s="35" t="s">
        <v>173</v>
      </c>
      <c r="C70" s="25">
        <v>58</v>
      </c>
      <c r="D70" s="25"/>
      <c r="E70" s="25">
        <f t="shared" si="7"/>
        <v>11</v>
      </c>
      <c r="F70" s="25">
        <v>47</v>
      </c>
      <c r="G70" s="26"/>
      <c r="H70" s="33">
        <v>37</v>
      </c>
      <c r="I70" s="31" t="s">
        <v>189</v>
      </c>
      <c r="J70" s="25">
        <v>57</v>
      </c>
      <c r="K70" s="25">
        <v>4</v>
      </c>
      <c r="L70" s="25">
        <f t="shared" si="6"/>
        <v>18</v>
      </c>
      <c r="M70" s="25">
        <v>39</v>
      </c>
      <c r="N70" s="26"/>
      <c r="O70" s="142"/>
      <c r="P70" s="64"/>
      <c r="Q70" s="64"/>
      <c r="R70" s="64"/>
      <c r="S70" s="64"/>
    </row>
    <row r="71" spans="1:19" s="32" customFormat="1" ht="18.95" customHeight="1">
      <c r="A71" s="33">
        <v>17</v>
      </c>
      <c r="B71" s="35" t="s">
        <v>174</v>
      </c>
      <c r="C71" s="25">
        <v>58</v>
      </c>
      <c r="D71" s="25"/>
      <c r="E71" s="25">
        <f t="shared" si="7"/>
        <v>18</v>
      </c>
      <c r="F71" s="25">
        <v>40</v>
      </c>
      <c r="G71" s="26"/>
      <c r="H71" s="33">
        <v>38</v>
      </c>
      <c r="I71" s="31" t="s">
        <v>190</v>
      </c>
      <c r="J71" s="25">
        <v>58</v>
      </c>
      <c r="K71" s="25">
        <v>4</v>
      </c>
      <c r="L71" s="25">
        <f t="shared" si="6"/>
        <v>28</v>
      </c>
      <c r="M71" s="25">
        <v>30</v>
      </c>
      <c r="N71" s="26"/>
      <c r="O71" s="142"/>
      <c r="P71" s="64"/>
      <c r="Q71" s="64"/>
      <c r="R71" s="64"/>
      <c r="S71" s="64"/>
    </row>
    <row r="72" spans="1:19" s="32" customFormat="1" ht="18.95" customHeight="1">
      <c r="A72" s="33">
        <v>18</v>
      </c>
      <c r="B72" s="35" t="s">
        <v>175</v>
      </c>
      <c r="C72" s="129">
        <v>59</v>
      </c>
      <c r="D72" s="129">
        <v>1</v>
      </c>
      <c r="E72" s="25">
        <f t="shared" si="7"/>
        <v>21</v>
      </c>
      <c r="F72" s="25">
        <v>38</v>
      </c>
      <c r="G72" s="26"/>
      <c r="H72" s="33">
        <v>39</v>
      </c>
      <c r="I72" s="31" t="s">
        <v>286</v>
      </c>
      <c r="J72" s="25">
        <v>58</v>
      </c>
      <c r="K72" s="25">
        <v>5</v>
      </c>
      <c r="L72" s="25">
        <f t="shared" si="6"/>
        <v>26</v>
      </c>
      <c r="M72" s="25">
        <v>32</v>
      </c>
      <c r="N72" s="26"/>
      <c r="O72" s="142"/>
      <c r="P72" s="64"/>
      <c r="Q72" s="64"/>
      <c r="R72" s="64"/>
      <c r="S72" s="64"/>
    </row>
    <row r="73" spans="1:19" s="32" customFormat="1" ht="18.95" customHeight="1">
      <c r="A73" s="33">
        <v>19</v>
      </c>
      <c r="B73" s="35" t="s">
        <v>283</v>
      </c>
      <c r="C73" s="129">
        <v>58</v>
      </c>
      <c r="D73" s="129"/>
      <c r="E73" s="25">
        <f t="shared" si="7"/>
        <v>24</v>
      </c>
      <c r="F73" s="129">
        <v>34</v>
      </c>
      <c r="G73" s="130"/>
      <c r="H73" s="33">
        <v>40</v>
      </c>
      <c r="I73" s="31" t="s">
        <v>295</v>
      </c>
      <c r="J73" s="25">
        <v>29</v>
      </c>
      <c r="K73" s="25">
        <v>2</v>
      </c>
      <c r="L73" s="25">
        <f t="shared" si="6"/>
        <v>14</v>
      </c>
      <c r="M73" s="25">
        <v>15</v>
      </c>
      <c r="N73" s="130"/>
      <c r="O73" s="142"/>
      <c r="P73" s="64"/>
      <c r="Q73" s="64"/>
      <c r="R73" s="64"/>
      <c r="S73" s="64"/>
    </row>
    <row r="74" spans="1:19" s="32" customFormat="1" ht="18.95" customHeight="1">
      <c r="A74" s="33">
        <v>20</v>
      </c>
      <c r="B74" s="35" t="s">
        <v>284</v>
      </c>
      <c r="C74" s="25">
        <v>59</v>
      </c>
      <c r="D74" s="25"/>
      <c r="E74" s="25">
        <v>11</v>
      </c>
      <c r="F74" s="25">
        <v>47</v>
      </c>
      <c r="G74" s="26"/>
      <c r="H74" s="34"/>
      <c r="I74" s="31"/>
      <c r="J74" s="25"/>
      <c r="K74" s="25"/>
      <c r="L74" s="25"/>
      <c r="M74" s="25"/>
      <c r="N74" s="130"/>
      <c r="O74" s="142"/>
      <c r="P74" s="64"/>
      <c r="Q74" s="64"/>
      <c r="R74" s="64"/>
      <c r="S74" s="64"/>
    </row>
    <row r="75" spans="1:19" s="32" customFormat="1" ht="20.100000000000001" customHeight="1" thickBot="1">
      <c r="A75" s="61">
        <v>21</v>
      </c>
      <c r="B75" s="149" t="s">
        <v>285</v>
      </c>
      <c r="C75" s="148">
        <v>56</v>
      </c>
      <c r="D75" s="148">
        <v>1</v>
      </c>
      <c r="E75" s="148">
        <f>C75-F75</f>
        <v>14</v>
      </c>
      <c r="F75" s="148">
        <v>42</v>
      </c>
      <c r="G75" s="150"/>
      <c r="H75" s="209" t="s">
        <v>18</v>
      </c>
      <c r="I75" s="196"/>
      <c r="J75" s="28">
        <f>SUM(C55:C75,J55:J74)</f>
        <v>2243</v>
      </c>
      <c r="K75" s="28">
        <f>SUM(D55:D75,K55:K74)</f>
        <v>175</v>
      </c>
      <c r="L75" s="28">
        <f>SUM(E55:E75,L55:L74)</f>
        <v>647</v>
      </c>
      <c r="M75" s="28">
        <f>SUM(F55:F75,M55:M74)</f>
        <v>1595</v>
      </c>
      <c r="N75" s="27">
        <f>SUM(G55:G75,N55:N74)</f>
        <v>0</v>
      </c>
      <c r="O75" s="142"/>
      <c r="P75" s="64"/>
      <c r="Q75" s="64"/>
      <c r="R75" s="64"/>
      <c r="S75" s="64"/>
    </row>
    <row r="76" spans="1:19" s="14" customFormat="1" ht="24.95" customHeight="1" thickBot="1">
      <c r="A76" s="190" t="s">
        <v>325</v>
      </c>
      <c r="B76" s="191"/>
      <c r="C76" s="191"/>
      <c r="D76" s="191"/>
      <c r="E76" s="191"/>
      <c r="F76" s="191"/>
      <c r="G76" s="191"/>
      <c r="H76" s="191"/>
      <c r="I76" s="191"/>
      <c r="J76" s="191"/>
      <c r="K76" s="191"/>
      <c r="L76" s="191"/>
      <c r="M76" s="191"/>
      <c r="N76" s="192"/>
      <c r="O76" s="143"/>
      <c r="P76" s="141"/>
      <c r="Q76" s="141"/>
      <c r="R76" s="141"/>
      <c r="S76" s="141"/>
    </row>
    <row r="77" spans="1:19" s="41" customFormat="1" ht="20.100000000000001" customHeight="1">
      <c r="A77" s="210" t="s">
        <v>19</v>
      </c>
      <c r="B77" s="204"/>
      <c r="C77" s="67" t="s">
        <v>0</v>
      </c>
      <c r="D77" s="67" t="s">
        <v>20</v>
      </c>
      <c r="E77" s="67" t="s">
        <v>1</v>
      </c>
      <c r="F77" s="67" t="s">
        <v>2</v>
      </c>
      <c r="G77" s="68" t="s">
        <v>25</v>
      </c>
      <c r="H77" s="210" t="s">
        <v>19</v>
      </c>
      <c r="I77" s="204"/>
      <c r="J77" s="67" t="s">
        <v>0</v>
      </c>
      <c r="K77" s="67" t="s">
        <v>20</v>
      </c>
      <c r="L77" s="67" t="s">
        <v>1</v>
      </c>
      <c r="M77" s="67" t="s">
        <v>2</v>
      </c>
      <c r="N77" s="68" t="s">
        <v>25</v>
      </c>
      <c r="O77" s="142"/>
      <c r="P77" s="64"/>
      <c r="Q77" s="64"/>
      <c r="R77" s="64"/>
      <c r="S77" s="64"/>
    </row>
    <row r="78" spans="1:19" s="41" customFormat="1" ht="20.100000000000001" customHeight="1">
      <c r="A78" s="33">
        <v>1</v>
      </c>
      <c r="B78" s="135" t="s">
        <v>201</v>
      </c>
      <c r="C78" s="25">
        <v>66</v>
      </c>
      <c r="D78" s="25"/>
      <c r="E78" s="25">
        <f>C78-F78</f>
        <v>22</v>
      </c>
      <c r="F78" s="25">
        <v>44</v>
      </c>
      <c r="G78" s="26"/>
      <c r="H78" s="33">
        <v>2</v>
      </c>
      <c r="I78" s="31" t="s">
        <v>209</v>
      </c>
      <c r="J78" s="25">
        <v>20</v>
      </c>
      <c r="K78" s="25">
        <v>11</v>
      </c>
      <c r="L78" s="25">
        <f>J78-M78</f>
        <v>12</v>
      </c>
      <c r="M78" s="25">
        <v>8</v>
      </c>
      <c r="N78" s="68"/>
      <c r="O78" s="142"/>
      <c r="P78" s="64"/>
      <c r="Q78" s="64"/>
      <c r="R78" s="64"/>
      <c r="S78" s="64"/>
    </row>
    <row r="79" spans="1:19" s="32" customFormat="1" ht="20.100000000000001" customHeight="1" thickBot="1">
      <c r="A79" s="61"/>
      <c r="B79" s="37"/>
      <c r="C79" s="62"/>
      <c r="D79" s="62"/>
      <c r="E79" s="62"/>
      <c r="F79" s="62"/>
      <c r="G79" s="63"/>
      <c r="H79" s="209" t="s">
        <v>18</v>
      </c>
      <c r="I79" s="196"/>
      <c r="J79" s="28">
        <f>SUM(C78,J78)</f>
        <v>86</v>
      </c>
      <c r="K79" s="28">
        <f>SUM(D78,K78)</f>
        <v>11</v>
      </c>
      <c r="L79" s="28">
        <f>SUM(E78,L78)</f>
        <v>34</v>
      </c>
      <c r="M79" s="28">
        <f>SUM(F78,M78)</f>
        <v>52</v>
      </c>
      <c r="N79" s="27">
        <f>SUM(G78,N78)</f>
        <v>0</v>
      </c>
      <c r="O79" s="142"/>
      <c r="P79" s="64"/>
      <c r="Q79" s="64"/>
      <c r="R79" s="64"/>
      <c r="S79" s="64"/>
    </row>
    <row r="80" spans="1:19" s="14" customFormat="1" ht="21.95" customHeight="1" thickBot="1">
      <c r="A80" s="190" t="s">
        <v>377</v>
      </c>
      <c r="B80" s="191"/>
      <c r="C80" s="191"/>
      <c r="D80" s="191"/>
      <c r="E80" s="191"/>
      <c r="F80" s="191"/>
      <c r="G80" s="191"/>
      <c r="H80" s="191"/>
      <c r="I80" s="191"/>
      <c r="J80" s="191"/>
      <c r="K80" s="191"/>
      <c r="L80" s="191"/>
      <c r="M80" s="191"/>
      <c r="N80" s="192"/>
      <c r="O80" s="142"/>
      <c r="P80" s="64"/>
      <c r="Q80" s="64"/>
      <c r="R80" s="64"/>
      <c r="S80" s="64"/>
    </row>
    <row r="81" spans="1:19" s="41" customFormat="1" ht="20.100000000000001" customHeight="1">
      <c r="A81" s="210" t="s">
        <v>19</v>
      </c>
      <c r="B81" s="204"/>
      <c r="C81" s="67" t="s">
        <v>0</v>
      </c>
      <c r="D81" s="67" t="s">
        <v>20</v>
      </c>
      <c r="E81" s="67" t="s">
        <v>1</v>
      </c>
      <c r="F81" s="67" t="s">
        <v>2</v>
      </c>
      <c r="G81" s="68" t="s">
        <v>25</v>
      </c>
      <c r="H81" s="210" t="s">
        <v>19</v>
      </c>
      <c r="I81" s="204"/>
      <c r="J81" s="67" t="s">
        <v>0</v>
      </c>
      <c r="K81" s="67" t="s">
        <v>20</v>
      </c>
      <c r="L81" s="67" t="s">
        <v>1</v>
      </c>
      <c r="M81" s="67" t="s">
        <v>2</v>
      </c>
      <c r="N81" s="68" t="s">
        <v>25</v>
      </c>
      <c r="O81" s="142"/>
      <c r="P81" s="64"/>
      <c r="Q81" s="64"/>
      <c r="R81" s="64"/>
      <c r="S81" s="64"/>
    </row>
    <row r="82" spans="1:19" s="32" customFormat="1" ht="20.100000000000001" customHeight="1">
      <c r="A82" s="33">
        <v>1</v>
      </c>
      <c r="B82" s="35" t="s">
        <v>211</v>
      </c>
      <c r="C82" s="25">
        <v>49</v>
      </c>
      <c r="D82" s="25"/>
      <c r="E82" s="25">
        <f t="shared" ref="E82:E87" si="8">C82-F82</f>
        <v>37</v>
      </c>
      <c r="F82" s="25">
        <v>12</v>
      </c>
      <c r="G82" s="26"/>
      <c r="H82" s="33">
        <v>7</v>
      </c>
      <c r="I82" s="35" t="s">
        <v>219</v>
      </c>
      <c r="J82" s="25">
        <v>29</v>
      </c>
      <c r="K82" s="25">
        <v>24</v>
      </c>
      <c r="L82" s="25">
        <f>J82-M82</f>
        <v>22</v>
      </c>
      <c r="M82" s="25">
        <v>7</v>
      </c>
      <c r="N82" s="26"/>
      <c r="O82" s="142"/>
      <c r="P82" s="64"/>
      <c r="Q82" s="64"/>
      <c r="R82" s="64"/>
      <c r="S82" s="64"/>
    </row>
    <row r="83" spans="1:19" s="32" customFormat="1" ht="20.100000000000001" customHeight="1">
      <c r="A83" s="33">
        <v>2</v>
      </c>
      <c r="B83" s="35" t="s">
        <v>212</v>
      </c>
      <c r="C83" s="25">
        <v>44</v>
      </c>
      <c r="D83" s="25"/>
      <c r="E83" s="25">
        <f t="shared" si="8"/>
        <v>36</v>
      </c>
      <c r="F83" s="25">
        <v>8</v>
      </c>
      <c r="G83" s="26"/>
      <c r="H83" s="33">
        <v>8</v>
      </c>
      <c r="I83" s="35" t="s">
        <v>220</v>
      </c>
      <c r="J83" s="25">
        <v>64</v>
      </c>
      <c r="K83" s="25">
        <v>8</v>
      </c>
      <c r="L83" s="25">
        <f>J83-M83</f>
        <v>62</v>
      </c>
      <c r="M83" s="25">
        <v>2</v>
      </c>
      <c r="N83" s="26"/>
      <c r="O83" s="142"/>
      <c r="P83" s="64"/>
      <c r="Q83" s="64"/>
      <c r="R83" s="64"/>
      <c r="S83" s="64"/>
    </row>
    <row r="84" spans="1:19" s="32" customFormat="1" ht="20.100000000000001" customHeight="1">
      <c r="A84" s="33">
        <v>3</v>
      </c>
      <c r="B84" s="35" t="s">
        <v>213</v>
      </c>
      <c r="C84" s="25">
        <v>52</v>
      </c>
      <c r="D84" s="25"/>
      <c r="E84" s="25">
        <f t="shared" si="8"/>
        <v>45</v>
      </c>
      <c r="F84" s="25">
        <v>7</v>
      </c>
      <c r="G84" s="26"/>
      <c r="H84" s="34">
        <v>9</v>
      </c>
      <c r="I84" s="35" t="s">
        <v>221</v>
      </c>
      <c r="J84" s="25">
        <v>63</v>
      </c>
      <c r="K84" s="25">
        <v>6</v>
      </c>
      <c r="L84" s="25">
        <f>J84-M84</f>
        <v>58</v>
      </c>
      <c r="M84" s="25">
        <v>5</v>
      </c>
      <c r="N84" s="26"/>
      <c r="O84" s="137"/>
      <c r="P84" s="139"/>
      <c r="Q84" s="137"/>
      <c r="R84" s="137"/>
      <c r="S84" s="137"/>
    </row>
    <row r="85" spans="1:19" s="32" customFormat="1" ht="20.100000000000001" customHeight="1">
      <c r="A85" s="33">
        <v>4</v>
      </c>
      <c r="B85" s="35" t="s">
        <v>214</v>
      </c>
      <c r="C85" s="25">
        <v>53</v>
      </c>
      <c r="D85" s="25"/>
      <c r="E85" s="25">
        <f t="shared" si="8"/>
        <v>40</v>
      </c>
      <c r="F85" s="25">
        <v>13</v>
      </c>
      <c r="G85" s="26"/>
      <c r="H85" s="33">
        <v>10</v>
      </c>
      <c r="I85" s="35" t="s">
        <v>224</v>
      </c>
      <c r="J85" s="25">
        <v>42</v>
      </c>
      <c r="K85" s="25">
        <v>30</v>
      </c>
      <c r="L85" s="25">
        <f>J85-M85</f>
        <v>40</v>
      </c>
      <c r="M85" s="25">
        <v>2</v>
      </c>
      <c r="N85" s="26"/>
    </row>
    <row r="86" spans="1:19" s="32" customFormat="1" ht="20.100000000000001" customHeight="1">
      <c r="A86" s="33">
        <v>5</v>
      </c>
      <c r="B86" s="135" t="s">
        <v>216</v>
      </c>
      <c r="C86" s="25">
        <v>58</v>
      </c>
      <c r="D86" s="25"/>
      <c r="E86" s="25">
        <f t="shared" si="8"/>
        <v>55</v>
      </c>
      <c r="F86" s="25">
        <v>3</v>
      </c>
      <c r="G86" s="26"/>
      <c r="H86" s="33"/>
      <c r="I86" s="31"/>
      <c r="J86" s="25"/>
      <c r="K86" s="25"/>
      <c r="L86" s="25"/>
      <c r="M86" s="25"/>
      <c r="N86" s="26"/>
    </row>
    <row r="87" spans="1:19" s="32" customFormat="1" ht="21.95" customHeight="1" thickBot="1">
      <c r="A87" s="61">
        <v>6</v>
      </c>
      <c r="B87" s="152" t="s">
        <v>217</v>
      </c>
      <c r="C87" s="62">
        <v>55</v>
      </c>
      <c r="D87" s="62"/>
      <c r="E87" s="62">
        <f t="shared" si="8"/>
        <v>41</v>
      </c>
      <c r="F87" s="62">
        <v>14</v>
      </c>
      <c r="G87" s="63"/>
      <c r="H87" s="209" t="s">
        <v>18</v>
      </c>
      <c r="I87" s="196"/>
      <c r="J87" s="28">
        <f>SUM(C82:C87,J82:J86)</f>
        <v>509</v>
      </c>
      <c r="K87" s="28">
        <f>SUM(D82:D87,K82:K86)</f>
        <v>68</v>
      </c>
      <c r="L87" s="28">
        <f>SUM(E82:E87,L82:L86)</f>
        <v>436</v>
      </c>
      <c r="M87" s="28">
        <f>SUM(F82:F87,M82:M86)</f>
        <v>73</v>
      </c>
      <c r="N87" s="27">
        <f>SUM(G82:G87,N82:N86)</f>
        <v>0</v>
      </c>
    </row>
    <row r="88" spans="1:19" ht="15" customHeight="1"/>
    <row r="89" spans="1:19" ht="20.100000000000001" customHeight="1">
      <c r="A89" s="72" t="s">
        <v>345</v>
      </c>
      <c r="B89" s="17"/>
      <c r="C89" s="36"/>
      <c r="D89" s="16">
        <f>SUM(D90:D94)</f>
        <v>5302</v>
      </c>
      <c r="E89" s="14"/>
      <c r="F89" s="74"/>
      <c r="G89" s="16" t="s">
        <v>21</v>
      </c>
      <c r="H89" s="16">
        <f>SUM(H90:H94)</f>
        <v>409</v>
      </c>
      <c r="I89" s="29" t="s">
        <v>3</v>
      </c>
      <c r="O89" s="58" t="s">
        <v>22</v>
      </c>
      <c r="P89" s="59">
        <f>SUM(H13,H39,H51)</f>
        <v>43</v>
      </c>
      <c r="Q89" s="18"/>
      <c r="R89" s="98"/>
    </row>
    <row r="90" spans="1:19" ht="20.100000000000001" customHeight="1">
      <c r="A90" s="126" t="s">
        <v>267</v>
      </c>
      <c r="D90" s="74">
        <f>SUM(J41,J52,J75)</f>
        <v>4062</v>
      </c>
      <c r="E90" s="14"/>
      <c r="F90" s="74"/>
      <c r="G90" s="74" t="s">
        <v>21</v>
      </c>
      <c r="H90" s="74">
        <f>SUM(K41,K52,K75)</f>
        <v>289</v>
      </c>
      <c r="I90" s="17" t="s">
        <v>3</v>
      </c>
      <c r="O90" s="16" t="s">
        <v>17</v>
      </c>
      <c r="P90" s="56">
        <f>SUM(H22,H27,H73,H78,H85)</f>
        <v>62</v>
      </c>
      <c r="R90" s="98"/>
    </row>
    <row r="91" spans="1:19" ht="20.100000000000001" customHeight="1">
      <c r="A91" s="126" t="s">
        <v>270</v>
      </c>
      <c r="D91" s="74">
        <f>SUM(J15,J24)</f>
        <v>494</v>
      </c>
      <c r="E91" s="14"/>
      <c r="F91" s="74"/>
      <c r="G91" s="74" t="s">
        <v>21</v>
      </c>
      <c r="H91" s="74">
        <f>SUM(K15,K24)</f>
        <v>36</v>
      </c>
      <c r="I91" s="17" t="s">
        <v>3</v>
      </c>
      <c r="O91" s="30" t="s">
        <v>23</v>
      </c>
      <c r="P91" s="57">
        <f>SUM(P89:P90)</f>
        <v>105</v>
      </c>
      <c r="Q91" s="20"/>
      <c r="R91" s="98"/>
    </row>
    <row r="92" spans="1:19" ht="20.100000000000001" customHeight="1">
      <c r="A92" s="126" t="s">
        <v>324</v>
      </c>
      <c r="D92" s="74">
        <f>J29</f>
        <v>151</v>
      </c>
      <c r="E92" s="14"/>
      <c r="F92" s="74"/>
      <c r="G92" s="74" t="s">
        <v>21</v>
      </c>
      <c r="H92" s="74">
        <f>K29</f>
        <v>5</v>
      </c>
      <c r="I92" s="17" t="s">
        <v>3</v>
      </c>
      <c r="O92" s="30"/>
      <c r="P92" s="75"/>
      <c r="Q92" s="20"/>
      <c r="R92" s="98"/>
    </row>
    <row r="93" spans="1:19" ht="20.100000000000001" customHeight="1">
      <c r="A93" s="126" t="s">
        <v>349</v>
      </c>
      <c r="D93" s="74">
        <f>J79</f>
        <v>86</v>
      </c>
      <c r="E93" s="14"/>
      <c r="F93" s="74"/>
      <c r="G93" s="74" t="s">
        <v>21</v>
      </c>
      <c r="H93" s="74">
        <f>K79</f>
        <v>11</v>
      </c>
      <c r="I93" s="17" t="s">
        <v>3</v>
      </c>
      <c r="O93" s="30"/>
      <c r="P93" s="151"/>
      <c r="R93" s="98"/>
    </row>
    <row r="94" spans="1:19" ht="20.100000000000001" customHeight="1">
      <c r="A94" s="126" t="s">
        <v>378</v>
      </c>
      <c r="D94" s="74">
        <f>J87</f>
        <v>509</v>
      </c>
      <c r="E94" s="14"/>
      <c r="F94" s="74"/>
      <c r="G94" s="74" t="s">
        <v>21</v>
      </c>
      <c r="H94" s="74">
        <f>K87</f>
        <v>68</v>
      </c>
      <c r="I94" s="17" t="s">
        <v>3</v>
      </c>
      <c r="O94" s="30"/>
      <c r="P94" s="14"/>
      <c r="R94" s="98"/>
    </row>
    <row r="95" spans="1:19" s="38" customFormat="1" ht="20.100000000000001" customHeight="1">
      <c r="A95" s="41" t="s">
        <v>151</v>
      </c>
      <c r="B95" s="50"/>
      <c r="C95" s="49"/>
      <c r="D95" s="75">
        <f>SUM(D96:D100)</f>
        <v>3262</v>
      </c>
      <c r="E95" s="76"/>
      <c r="F95" s="41"/>
      <c r="G95" s="75" t="s">
        <v>341</v>
      </c>
      <c r="J95" s="108"/>
      <c r="Q95" s="60"/>
      <c r="R95" s="113"/>
    </row>
    <row r="96" spans="1:19" s="38" customFormat="1" ht="20.100000000000001" customHeight="1">
      <c r="A96" s="126" t="s">
        <v>267</v>
      </c>
      <c r="B96" s="50"/>
      <c r="C96" s="49"/>
      <c r="D96" s="14">
        <f>J75</f>
        <v>2243</v>
      </c>
      <c r="E96" s="76"/>
      <c r="F96" s="41"/>
      <c r="G96" s="14" t="s">
        <v>315</v>
      </c>
      <c r="J96" s="108"/>
      <c r="Q96" s="60"/>
      <c r="R96" s="113"/>
    </row>
    <row r="97" spans="1:18" s="38" customFormat="1" ht="20.100000000000001" customHeight="1">
      <c r="A97" s="126" t="s">
        <v>270</v>
      </c>
      <c r="B97" s="79"/>
      <c r="C97" s="49"/>
      <c r="D97" s="14">
        <f>J24</f>
        <v>273</v>
      </c>
      <c r="E97" s="76"/>
      <c r="F97" s="41"/>
      <c r="G97" s="14" t="s">
        <v>335</v>
      </c>
      <c r="Q97" s="60"/>
      <c r="R97" s="113"/>
    </row>
    <row r="98" spans="1:18" s="38" customFormat="1" ht="20.100000000000001" customHeight="1">
      <c r="A98" s="126" t="s">
        <v>324</v>
      </c>
      <c r="B98" s="50"/>
      <c r="C98" s="49"/>
      <c r="D98" s="14">
        <f>J29</f>
        <v>151</v>
      </c>
      <c r="E98" s="76"/>
      <c r="F98" s="41"/>
      <c r="G98" s="14" t="s">
        <v>330</v>
      </c>
      <c r="J98" s="108"/>
      <c r="Q98" s="60"/>
      <c r="R98" s="113"/>
    </row>
    <row r="99" spans="1:18" s="38" customFormat="1" ht="20.100000000000001" customHeight="1">
      <c r="A99" s="126" t="s">
        <v>349</v>
      </c>
      <c r="B99" s="50"/>
      <c r="C99" s="49"/>
      <c r="D99" s="14">
        <f>J79</f>
        <v>86</v>
      </c>
      <c r="E99" s="76"/>
      <c r="F99" s="41"/>
      <c r="G99" s="14" t="s">
        <v>327</v>
      </c>
      <c r="J99" s="108"/>
      <c r="Q99" s="60"/>
      <c r="R99" s="113"/>
    </row>
    <row r="100" spans="1:18" s="38" customFormat="1" ht="20.100000000000001" customHeight="1">
      <c r="A100" s="126" t="s">
        <v>378</v>
      </c>
      <c r="B100" s="50"/>
      <c r="C100" s="49"/>
      <c r="D100" s="14">
        <f>J87</f>
        <v>509</v>
      </c>
      <c r="E100" s="76"/>
      <c r="F100" s="41"/>
      <c r="G100" s="14" t="s">
        <v>272</v>
      </c>
      <c r="J100" s="108"/>
      <c r="Q100" s="60"/>
      <c r="R100" s="113"/>
    </row>
    <row r="101" spans="1:18" s="38" customFormat="1" ht="20.100000000000001" customHeight="1">
      <c r="A101" s="41" t="s">
        <v>133</v>
      </c>
      <c r="B101" s="79"/>
      <c r="C101" s="49"/>
      <c r="D101" s="14"/>
      <c r="E101" s="76"/>
      <c r="F101" s="41"/>
      <c r="G101" s="14"/>
      <c r="Q101" s="60"/>
      <c r="R101" s="113"/>
    </row>
    <row r="102" spans="1:18" ht="20.100000000000001" customHeight="1">
      <c r="A102" s="73" t="s">
        <v>274</v>
      </c>
      <c r="D102" s="77">
        <f>D89-D103</f>
        <v>1713</v>
      </c>
      <c r="G102" s="14"/>
      <c r="I102" s="17"/>
      <c r="L102" s="23"/>
      <c r="O102" s="29"/>
      <c r="P102" s="47"/>
      <c r="Q102" s="21"/>
      <c r="R102" s="98"/>
    </row>
    <row r="103" spans="1:18" s="38" customFormat="1" ht="20.100000000000001" customHeight="1">
      <c r="A103" s="73" t="s">
        <v>273</v>
      </c>
      <c r="D103" s="76">
        <f>SUM(M15,M24,M29,M41,M52,M75,M79,M87)</f>
        <v>3589</v>
      </c>
      <c r="F103" s="32"/>
      <c r="G103" s="14"/>
      <c r="O103" s="52"/>
      <c r="P103" s="12"/>
      <c r="Q103" s="60"/>
      <c r="R103" s="113"/>
    </row>
    <row r="104" spans="1:18" ht="20.100000000000001" customHeight="1">
      <c r="A104" s="41" t="s">
        <v>350</v>
      </c>
      <c r="C104" s="32"/>
      <c r="D104" s="32"/>
      <c r="E104" s="32"/>
      <c r="F104" s="32"/>
      <c r="G104" s="32"/>
      <c r="H104" s="32"/>
      <c r="Q104" s="21"/>
      <c r="R104" s="98"/>
    </row>
    <row r="105" spans="1:18" ht="20.100000000000001" customHeight="1">
      <c r="A105" s="41" t="s">
        <v>336</v>
      </c>
      <c r="C105" s="32"/>
      <c r="D105" s="32"/>
      <c r="E105" s="32"/>
      <c r="F105" s="32"/>
      <c r="G105" s="32"/>
      <c r="H105" s="32"/>
      <c r="Q105" s="21"/>
      <c r="R105" s="98"/>
    </row>
    <row r="106" spans="1:18" ht="20.100000000000001" customHeight="1">
      <c r="A106" s="41" t="s">
        <v>337</v>
      </c>
      <c r="C106" s="32"/>
      <c r="D106" s="32"/>
      <c r="E106" s="32"/>
      <c r="F106" s="32"/>
      <c r="G106" s="32"/>
      <c r="H106" s="32"/>
      <c r="Q106" s="21"/>
      <c r="R106" s="98"/>
    </row>
    <row r="107" spans="1:18" ht="20.100000000000001" customHeight="1">
      <c r="A107" s="73" t="s">
        <v>338</v>
      </c>
      <c r="C107" s="32"/>
      <c r="D107" s="32"/>
      <c r="E107" s="32"/>
      <c r="F107" s="32"/>
      <c r="G107" s="58">
        <f>SUM(N15,N24,N29,N41,N52,N75,N79,N87)</f>
        <v>64</v>
      </c>
      <c r="I107" s="117"/>
      <c r="K107" s="118"/>
      <c r="O107" s="118"/>
      <c r="Q107" s="21"/>
      <c r="R107" s="98"/>
    </row>
    <row r="108" spans="1:18" ht="20.100000000000001" customHeight="1">
      <c r="A108" s="75" t="s">
        <v>33</v>
      </c>
      <c r="B108" s="24"/>
      <c r="C108" s="46"/>
      <c r="D108" s="55" t="s">
        <v>154</v>
      </c>
      <c r="E108" s="92" t="s">
        <v>49</v>
      </c>
      <c r="F108" s="92" t="s">
        <v>25</v>
      </c>
      <c r="G108" s="105" t="s">
        <v>58</v>
      </c>
      <c r="H108" s="106" t="s">
        <v>59</v>
      </c>
      <c r="I108" s="105" t="s">
        <v>60</v>
      </c>
      <c r="J108" s="106" t="s">
        <v>61</v>
      </c>
      <c r="K108" s="119"/>
      <c r="L108" s="114"/>
      <c r="N108" s="116"/>
      <c r="O108" s="119"/>
      <c r="P108" s="39"/>
      <c r="Q108" s="21"/>
      <c r="R108" s="98"/>
    </row>
    <row r="109" spans="1:18" ht="20.100000000000001" customHeight="1">
      <c r="A109" s="126" t="s">
        <v>275</v>
      </c>
      <c r="C109" s="46"/>
      <c r="D109" s="14">
        <f>SUM(E109:F109)</f>
        <v>221</v>
      </c>
      <c r="E109" s="14">
        <v>212</v>
      </c>
      <c r="F109" s="74">
        <f>N15</f>
        <v>9</v>
      </c>
      <c r="G109" s="14">
        <f>D109-J15</f>
        <v>0</v>
      </c>
      <c r="H109" s="14">
        <v>0</v>
      </c>
      <c r="I109" s="81">
        <f>G109*100/D109</f>
        <v>0</v>
      </c>
      <c r="J109" s="81">
        <f>H109*100/T.12_HK1!J15</f>
        <v>0</v>
      </c>
      <c r="L109" s="15"/>
      <c r="M109" s="15"/>
      <c r="N109" s="15"/>
      <c r="P109" s="39"/>
      <c r="Q109" s="21"/>
      <c r="R109" s="98"/>
    </row>
    <row r="110" spans="1:18" ht="20.100000000000001" customHeight="1">
      <c r="A110" s="126" t="s">
        <v>277</v>
      </c>
      <c r="B110" s="126"/>
      <c r="C110" s="46"/>
      <c r="D110" s="14">
        <f>SUM(E110:F110)</f>
        <v>273</v>
      </c>
      <c r="E110" s="14">
        <v>273</v>
      </c>
      <c r="F110" s="74">
        <v>0</v>
      </c>
      <c r="G110" s="14">
        <f>D110-J24</f>
        <v>0</v>
      </c>
      <c r="H110" s="14">
        <v>0</v>
      </c>
      <c r="I110" s="81">
        <f t="shared" ref="I110:I116" si="9">G110*100/D110</f>
        <v>0</v>
      </c>
      <c r="J110" s="81">
        <f>H110*100/T.12_HK1!J24</f>
        <v>0</v>
      </c>
      <c r="L110" s="15"/>
      <c r="O110" s="104"/>
      <c r="P110" s="39"/>
      <c r="Q110" s="21"/>
      <c r="R110" s="98"/>
    </row>
    <row r="111" spans="1:18" ht="20.100000000000001" customHeight="1">
      <c r="A111" s="126" t="s">
        <v>328</v>
      </c>
      <c r="B111" s="126"/>
      <c r="C111" s="46"/>
      <c r="D111" s="14">
        <f t="shared" ref="D111:D116" si="10">SUM(E111:F111)</f>
        <v>152</v>
      </c>
      <c r="E111" s="14">
        <v>152</v>
      </c>
      <c r="F111" s="74">
        <v>0</v>
      </c>
      <c r="G111" s="14">
        <f>D111-J29</f>
        <v>1</v>
      </c>
      <c r="H111" s="14">
        <v>0</v>
      </c>
      <c r="I111" s="81">
        <f t="shared" si="9"/>
        <v>0.65789473684210531</v>
      </c>
      <c r="J111" s="81">
        <f>H111*100/T.12_HK1!J29</f>
        <v>0</v>
      </c>
      <c r="L111" s="15"/>
      <c r="O111" s="104"/>
      <c r="P111" s="39"/>
      <c r="Q111" s="21"/>
      <c r="R111" s="98"/>
    </row>
    <row r="112" spans="1:18" ht="20.100000000000001" customHeight="1">
      <c r="A112" s="126" t="s">
        <v>331</v>
      </c>
      <c r="C112" s="46"/>
      <c r="D112" s="14">
        <f>SUM(E112:F112)</f>
        <v>954</v>
      </c>
      <c r="E112" s="14">
        <v>934</v>
      </c>
      <c r="F112" s="74">
        <f>N41</f>
        <v>20</v>
      </c>
      <c r="G112" s="14">
        <f>D112-J41</f>
        <v>4</v>
      </c>
      <c r="H112" s="14">
        <v>0</v>
      </c>
      <c r="I112" s="81">
        <f>G112*100/D112</f>
        <v>0.41928721174004191</v>
      </c>
      <c r="J112" s="81">
        <f>H112*100/T.12_HK1!J41</f>
        <v>0</v>
      </c>
      <c r="L112" s="15"/>
      <c r="M112" s="15"/>
      <c r="N112" s="15"/>
      <c r="P112" s="39"/>
      <c r="Q112" s="21"/>
      <c r="R112" s="98"/>
    </row>
    <row r="113" spans="1:18" ht="20.100000000000001" customHeight="1">
      <c r="A113" s="126" t="s">
        <v>332</v>
      </c>
      <c r="C113" s="46"/>
      <c r="D113" s="14">
        <f t="shared" si="10"/>
        <v>871</v>
      </c>
      <c r="E113" s="14">
        <v>836</v>
      </c>
      <c r="F113" s="74">
        <f>N52</f>
        <v>35</v>
      </c>
      <c r="G113" s="14">
        <f>D113-J52</f>
        <v>2</v>
      </c>
      <c r="H113" s="14">
        <v>0</v>
      </c>
      <c r="I113" s="81">
        <f t="shared" si="9"/>
        <v>0.22962112514351321</v>
      </c>
      <c r="J113" s="81">
        <f>H113*100/T.12_HK1!J52</f>
        <v>0</v>
      </c>
      <c r="L113" s="15"/>
      <c r="O113" s="104"/>
      <c r="P113" s="39"/>
      <c r="Q113" s="21"/>
      <c r="R113" s="98"/>
    </row>
    <row r="114" spans="1:18" ht="20.100000000000001" customHeight="1">
      <c r="A114" s="126" t="s">
        <v>333</v>
      </c>
      <c r="B114" s="126"/>
      <c r="C114" s="46"/>
      <c r="D114" s="14">
        <f>SUM(E114:F114)</f>
        <v>2249</v>
      </c>
      <c r="E114" s="14">
        <v>2249</v>
      </c>
      <c r="F114" s="74">
        <v>0</v>
      </c>
      <c r="G114" s="14">
        <f>D114-J75</f>
        <v>6</v>
      </c>
      <c r="H114" s="14">
        <v>0</v>
      </c>
      <c r="I114" s="81">
        <f>G114*100/D114</f>
        <v>0.26678523788350378</v>
      </c>
      <c r="J114" s="81">
        <f>H114*100/T.12_HK1!J75</f>
        <v>0</v>
      </c>
      <c r="L114" s="15"/>
      <c r="O114" s="104"/>
      <c r="P114" s="39"/>
      <c r="Q114" s="21"/>
      <c r="R114" s="98"/>
    </row>
    <row r="115" spans="1:18" ht="20.100000000000001" customHeight="1">
      <c r="A115" s="126" t="s">
        <v>329</v>
      </c>
      <c r="B115" s="126"/>
      <c r="C115" s="46"/>
      <c r="D115" s="14">
        <f t="shared" si="10"/>
        <v>86</v>
      </c>
      <c r="E115" s="14">
        <v>86</v>
      </c>
      <c r="F115" s="74">
        <v>0</v>
      </c>
      <c r="G115" s="14">
        <f>D115-J79</f>
        <v>0</v>
      </c>
      <c r="H115" s="14">
        <v>0</v>
      </c>
      <c r="I115" s="81">
        <f t="shared" si="9"/>
        <v>0</v>
      </c>
      <c r="J115" s="81">
        <f>H115*100/T.12_HK1!J79</f>
        <v>0</v>
      </c>
      <c r="L115" s="15"/>
      <c r="O115" s="104"/>
      <c r="P115" s="39"/>
      <c r="Q115" s="21"/>
      <c r="R115" s="98"/>
    </row>
    <row r="116" spans="1:18" ht="20.100000000000001" customHeight="1">
      <c r="A116" s="126" t="s">
        <v>379</v>
      </c>
      <c r="B116" s="126"/>
      <c r="C116" s="46"/>
      <c r="D116" s="14">
        <f t="shared" si="10"/>
        <v>509</v>
      </c>
      <c r="E116" s="14">
        <v>509</v>
      </c>
      <c r="F116" s="74">
        <v>0</v>
      </c>
      <c r="G116" s="14">
        <f>D116-J87</f>
        <v>0</v>
      </c>
      <c r="H116" s="14">
        <v>0</v>
      </c>
      <c r="I116" s="81">
        <f t="shared" si="9"/>
        <v>0</v>
      </c>
      <c r="J116" s="81">
        <f>H116*100/T.12_HK1!J87</f>
        <v>0</v>
      </c>
      <c r="L116" s="15"/>
      <c r="O116" s="104"/>
      <c r="P116" s="39"/>
      <c r="Q116" s="21"/>
      <c r="R116" s="98"/>
    </row>
    <row r="117" spans="1:18" ht="20.100000000000001" customHeight="1">
      <c r="B117" s="211" t="s">
        <v>35</v>
      </c>
      <c r="C117" s="211"/>
      <c r="D117" s="75">
        <f>SUM(D109:D116)</f>
        <v>5315</v>
      </c>
      <c r="E117" s="75">
        <f>SUM(E109:E116)</f>
        <v>5251</v>
      </c>
      <c r="F117" s="16">
        <f>SUM(F109:F116)</f>
        <v>64</v>
      </c>
      <c r="G117" s="75">
        <f>SUM(G109:G116)</f>
        <v>13</v>
      </c>
      <c r="H117" s="75">
        <f>SUM(H109:H116)</f>
        <v>0</v>
      </c>
      <c r="I117" s="107">
        <f>G117*100/D117</f>
        <v>0.24459078080903104</v>
      </c>
      <c r="J117" s="107">
        <f>H117*100/D117</f>
        <v>0</v>
      </c>
      <c r="K117" s="69"/>
      <c r="L117" s="115"/>
      <c r="O117" s="118"/>
      <c r="P117" s="39"/>
      <c r="Q117" s="21"/>
      <c r="R117" s="98"/>
    </row>
    <row r="118" spans="1:18" s="38" customFormat="1" ht="24.95" customHeight="1" thickBot="1">
      <c r="A118" s="151" t="s">
        <v>134</v>
      </c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R118" s="113"/>
    </row>
    <row r="119" spans="1:18" s="38" customFormat="1" ht="24.95" customHeight="1">
      <c r="A119" s="197" t="s">
        <v>46</v>
      </c>
      <c r="B119" s="198"/>
      <c r="C119" s="198"/>
      <c r="D119" s="82" t="s">
        <v>29</v>
      </c>
      <c r="E119" s="83"/>
      <c r="F119" s="83"/>
      <c r="G119" s="82" t="s">
        <v>28</v>
      </c>
      <c r="H119" s="82" t="s">
        <v>29</v>
      </c>
      <c r="I119" s="82" t="s">
        <v>122</v>
      </c>
      <c r="J119" s="84" t="s">
        <v>30</v>
      </c>
      <c r="K119" s="199" t="s">
        <v>31</v>
      </c>
      <c r="L119" s="198"/>
      <c r="M119" s="198"/>
      <c r="N119" s="200"/>
    </row>
    <row r="120" spans="1:18" s="38" customFormat="1" ht="20.100000000000001" customHeight="1">
      <c r="A120" s="160" t="s">
        <v>291</v>
      </c>
      <c r="B120" s="161"/>
      <c r="C120" s="162"/>
      <c r="D120" s="93">
        <v>6</v>
      </c>
      <c r="E120" s="88"/>
      <c r="F120" s="88"/>
      <c r="G120" s="93">
        <f>SUM(C11:C12,C18:C19,C27,C82:C83)</f>
        <v>255</v>
      </c>
      <c r="H120" s="93">
        <v>18</v>
      </c>
      <c r="I120" s="93">
        <f>SUM(C32:C36,C44:C47,C55:C63)</f>
        <v>985</v>
      </c>
      <c r="J120" s="94">
        <f t="shared" ref="J120:J129" si="11">SUM(G120,I120)</f>
        <v>1240</v>
      </c>
      <c r="K120" s="167"/>
      <c r="L120" s="168"/>
      <c r="M120" s="168"/>
      <c r="N120" s="169"/>
    </row>
    <row r="121" spans="1:18" s="38" customFormat="1" ht="20.100000000000001" customHeight="1">
      <c r="A121" s="160" t="s">
        <v>140</v>
      </c>
      <c r="B121" s="161"/>
      <c r="C121" s="162"/>
      <c r="D121" s="93">
        <v>4</v>
      </c>
      <c r="E121" s="88"/>
      <c r="F121" s="88"/>
      <c r="G121" s="93">
        <f>SUM(C13,C20:C21,C28,C84)</f>
        <v>137</v>
      </c>
      <c r="H121" s="93">
        <v>5</v>
      </c>
      <c r="I121" s="87">
        <f>SUM(C37,C48,C64:C66)</f>
        <v>282</v>
      </c>
      <c r="J121" s="94">
        <f t="shared" si="11"/>
        <v>419</v>
      </c>
      <c r="K121" s="188"/>
      <c r="L121" s="188"/>
      <c r="M121" s="188"/>
      <c r="N121" s="189"/>
    </row>
    <row r="122" spans="1:18" s="38" customFormat="1" ht="20.100000000000001" customHeight="1">
      <c r="A122" s="160" t="s">
        <v>141</v>
      </c>
      <c r="B122" s="161"/>
      <c r="C122" s="161"/>
      <c r="D122" s="87">
        <v>3</v>
      </c>
      <c r="E122" s="89"/>
      <c r="F122" s="89"/>
      <c r="G122" s="87">
        <f>SUM(C14,C22:C23,C85)</f>
        <v>136</v>
      </c>
      <c r="H122" s="87">
        <v>16</v>
      </c>
      <c r="I122" s="133">
        <f>SUM(C38:C41,C49:C51,C67:C75)</f>
        <v>944</v>
      </c>
      <c r="J122" s="94">
        <f t="shared" si="11"/>
        <v>1080</v>
      </c>
      <c r="K122" s="167"/>
      <c r="L122" s="168"/>
      <c r="M122" s="168"/>
      <c r="N122" s="169"/>
    </row>
    <row r="123" spans="1:18" s="38" customFormat="1" ht="20.100000000000001" customHeight="1">
      <c r="A123" s="160" t="s">
        <v>142</v>
      </c>
      <c r="B123" s="161"/>
      <c r="C123" s="162"/>
      <c r="D123" s="95">
        <v>6</v>
      </c>
      <c r="E123" s="90"/>
      <c r="F123" s="90"/>
      <c r="G123" s="95">
        <f>SUM(C15,J11,J18:J19,C29,C86:C87)</f>
        <v>297</v>
      </c>
      <c r="H123" s="95">
        <v>18</v>
      </c>
      <c r="I123" s="87">
        <f>SUM(J32:J34,C52,J44:J47,J55:J63,C78)</f>
        <v>1015</v>
      </c>
      <c r="J123" s="94">
        <f t="shared" si="11"/>
        <v>1312</v>
      </c>
      <c r="K123" s="177"/>
      <c r="L123" s="178"/>
      <c r="M123" s="178"/>
      <c r="N123" s="179"/>
    </row>
    <row r="124" spans="1:18" s="38" customFormat="1" ht="20.100000000000001" customHeight="1">
      <c r="A124" s="160" t="s">
        <v>57</v>
      </c>
      <c r="B124" s="161"/>
      <c r="C124" s="161"/>
      <c r="D124" s="87">
        <v>3</v>
      </c>
      <c r="E124" s="89"/>
      <c r="F124" s="89"/>
      <c r="G124" s="87">
        <f>SUM(J12,J20:J21,J82)</f>
        <v>67</v>
      </c>
      <c r="H124" s="87">
        <v>5</v>
      </c>
      <c r="I124" s="87">
        <f>SUM(J35,J48,J64:J66)</f>
        <v>269</v>
      </c>
      <c r="J124" s="94">
        <f t="shared" si="11"/>
        <v>336</v>
      </c>
      <c r="K124" s="182"/>
      <c r="L124" s="182"/>
      <c r="M124" s="182"/>
      <c r="N124" s="183"/>
    </row>
    <row r="125" spans="1:18" s="38" customFormat="1" ht="20.100000000000001" customHeight="1">
      <c r="A125" s="215" t="s">
        <v>292</v>
      </c>
      <c r="B125" s="216"/>
      <c r="C125" s="217"/>
      <c r="D125" s="93">
        <v>5</v>
      </c>
      <c r="E125" s="88"/>
      <c r="F125" s="88"/>
      <c r="G125" s="97">
        <f>SUM(J13,J22:J23,J27,J83:J84)</f>
        <v>220</v>
      </c>
      <c r="H125" s="93">
        <v>14</v>
      </c>
      <c r="I125" s="93">
        <f>SUM(J36:J39,J49:J51,J67:J73)</f>
        <v>633</v>
      </c>
      <c r="J125" s="94">
        <f t="shared" si="11"/>
        <v>853</v>
      </c>
      <c r="K125" s="167"/>
      <c r="L125" s="168"/>
      <c r="M125" s="168"/>
      <c r="N125" s="169"/>
    </row>
    <row r="126" spans="1:18" s="38" customFormat="1" ht="20.100000000000001" customHeight="1">
      <c r="A126" s="215" t="s">
        <v>155</v>
      </c>
      <c r="B126" s="216"/>
      <c r="C126" s="217"/>
      <c r="D126" s="87">
        <v>1</v>
      </c>
      <c r="E126" s="89"/>
      <c r="F126" s="89"/>
      <c r="G126" s="87">
        <f>J85</f>
        <v>42</v>
      </c>
      <c r="H126" s="87">
        <v>1</v>
      </c>
      <c r="I126" s="87">
        <f>J78</f>
        <v>20</v>
      </c>
      <c r="J126" s="91">
        <f t="shared" si="11"/>
        <v>62</v>
      </c>
      <c r="K126" s="212"/>
      <c r="L126" s="213"/>
      <c r="M126" s="213"/>
      <c r="N126" s="214"/>
    </row>
    <row r="127" spans="1:18" s="38" customFormat="1" ht="20.100000000000001" customHeight="1">
      <c r="A127" s="215" t="s">
        <v>293</v>
      </c>
      <c r="B127" s="216"/>
      <c r="C127" s="217"/>
      <c r="D127" s="87">
        <v>0</v>
      </c>
      <c r="E127" s="89"/>
      <c r="F127" s="89"/>
      <c r="G127" s="87">
        <v>0</v>
      </c>
      <c r="H127" s="87">
        <v>0</v>
      </c>
      <c r="I127" s="87">
        <v>0</v>
      </c>
      <c r="J127" s="132">
        <f t="shared" si="11"/>
        <v>0</v>
      </c>
      <c r="K127" s="212"/>
      <c r="L127" s="213"/>
      <c r="M127" s="213"/>
      <c r="N127" s="214"/>
    </row>
    <row r="128" spans="1:18" s="38" customFormat="1" ht="30" customHeight="1">
      <c r="A128" s="215" t="s">
        <v>278</v>
      </c>
      <c r="B128" s="216"/>
      <c r="C128" s="217"/>
      <c r="D128" s="124">
        <v>0</v>
      </c>
      <c r="E128" s="125"/>
      <c r="F128" s="125"/>
      <c r="G128" s="124">
        <v>0</v>
      </c>
      <c r="H128" s="124">
        <v>0</v>
      </c>
      <c r="I128" s="124">
        <v>0</v>
      </c>
      <c r="J128" s="96">
        <f t="shared" si="11"/>
        <v>0</v>
      </c>
      <c r="K128" s="170"/>
      <c r="L128" s="171"/>
      <c r="M128" s="171"/>
      <c r="N128" s="172"/>
    </row>
    <row r="129" spans="1:18" s="38" customFormat="1" ht="24.95" customHeight="1" thickBot="1">
      <c r="A129" s="173" t="s">
        <v>32</v>
      </c>
      <c r="B129" s="174"/>
      <c r="C129" s="174"/>
      <c r="D129" s="53">
        <f>SUM(D120:D128)</f>
        <v>28</v>
      </c>
      <c r="E129" s="71"/>
      <c r="F129" s="71"/>
      <c r="G129" s="53">
        <f>SUM(G120:G126)</f>
        <v>1154</v>
      </c>
      <c r="H129" s="53">
        <f>SUM(H120:H128)</f>
        <v>77</v>
      </c>
      <c r="I129" s="53">
        <f>SUM(I120:I128)</f>
        <v>4148</v>
      </c>
      <c r="J129" s="70">
        <f t="shared" si="11"/>
        <v>5302</v>
      </c>
      <c r="K129" s="175">
        <f>SUM(D129,H129)</f>
        <v>105</v>
      </c>
      <c r="L129" s="174"/>
      <c r="M129" s="174"/>
      <c r="N129" s="176"/>
    </row>
    <row r="130" spans="1:18" ht="15" customHeight="1">
      <c r="A130" s="47"/>
      <c r="B130" s="17"/>
      <c r="C130" s="29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R130" s="98"/>
    </row>
    <row r="131" spans="1:18" ht="20.100000000000001" customHeight="1">
      <c r="C131" s="44"/>
      <c r="G131" s="218" t="s">
        <v>376</v>
      </c>
      <c r="H131" s="218"/>
      <c r="I131" s="218"/>
      <c r="J131" s="218"/>
      <c r="K131" s="218"/>
      <c r="L131" s="218"/>
      <c r="M131" s="218"/>
      <c r="N131" s="218"/>
      <c r="O131" s="30"/>
      <c r="P131" s="22"/>
      <c r="Q131" s="19"/>
      <c r="R131" s="98"/>
    </row>
    <row r="132" spans="1:18" ht="20.100000000000001" customHeight="1">
      <c r="G132" s="205" t="s">
        <v>360</v>
      </c>
      <c r="H132" s="205"/>
      <c r="I132" s="205"/>
      <c r="J132" s="205"/>
      <c r="K132" s="205"/>
      <c r="L132" s="205"/>
      <c r="M132" s="205"/>
      <c r="N132" s="205"/>
      <c r="R132" s="98"/>
    </row>
    <row r="133" spans="1:18" ht="20.100000000000001" customHeight="1">
      <c r="A133" s="159" t="s">
        <v>265</v>
      </c>
      <c r="B133" s="159"/>
      <c r="C133" s="159"/>
      <c r="D133" s="159"/>
      <c r="G133" s="205" t="s">
        <v>361</v>
      </c>
      <c r="H133" s="205"/>
      <c r="I133" s="205"/>
      <c r="J133" s="205"/>
      <c r="K133" s="205"/>
      <c r="L133" s="205"/>
      <c r="M133" s="205"/>
      <c r="N133" s="205"/>
      <c r="R133" s="98"/>
    </row>
    <row r="134" spans="1:18" ht="20.100000000000001" customHeight="1">
      <c r="R134" s="98"/>
    </row>
    <row r="135" spans="1:18" ht="20.100000000000001" customHeight="1">
      <c r="R135" s="98"/>
    </row>
    <row r="136" spans="1:18" ht="20.100000000000001" customHeight="1">
      <c r="B136" s="116"/>
      <c r="R136" s="98"/>
    </row>
    <row r="137" spans="1:18" ht="20.100000000000001" customHeight="1">
      <c r="R137" s="98"/>
    </row>
    <row r="138" spans="1:18" ht="20.100000000000001" customHeight="1">
      <c r="A138" s="205" t="s">
        <v>126</v>
      </c>
      <c r="B138" s="205"/>
      <c r="C138" s="205"/>
      <c r="D138" s="205"/>
      <c r="G138" s="224" t="s">
        <v>362</v>
      </c>
      <c r="H138" s="224"/>
      <c r="I138" s="224"/>
      <c r="J138" s="224"/>
      <c r="K138" s="224"/>
      <c r="L138" s="224"/>
      <c r="M138" s="224"/>
      <c r="N138" s="224"/>
      <c r="R138" s="98"/>
    </row>
    <row r="147" ht="18" customHeight="1"/>
  </sheetData>
  <mergeCells count="78">
    <mergeCell ref="A10:B10"/>
    <mergeCell ref="H10:I10"/>
    <mergeCell ref="A1:D1"/>
    <mergeCell ref="H1:N1"/>
    <mergeCell ref="A2:D2"/>
    <mergeCell ref="H2:N2"/>
    <mergeCell ref="A3:D3"/>
    <mergeCell ref="H3:N3"/>
    <mergeCell ref="A4:D4"/>
    <mergeCell ref="A5:D5"/>
    <mergeCell ref="A6:N6"/>
    <mergeCell ref="A7:N7"/>
    <mergeCell ref="A9:N9"/>
    <mergeCell ref="H15:I15"/>
    <mergeCell ref="A16:N16"/>
    <mergeCell ref="A17:B17"/>
    <mergeCell ref="H17:I17"/>
    <mergeCell ref="A18:A19"/>
    <mergeCell ref="H18:H19"/>
    <mergeCell ref="A20:A21"/>
    <mergeCell ref="H20:H21"/>
    <mergeCell ref="A22:A23"/>
    <mergeCell ref="H22:H23"/>
    <mergeCell ref="A24:B24"/>
    <mergeCell ref="H24:I24"/>
    <mergeCell ref="A53:N53"/>
    <mergeCell ref="A25:N25"/>
    <mergeCell ref="A26:B26"/>
    <mergeCell ref="H26:I26"/>
    <mergeCell ref="H29:I29"/>
    <mergeCell ref="A30:N30"/>
    <mergeCell ref="A31:B31"/>
    <mergeCell ref="H31:I31"/>
    <mergeCell ref="H41:I41"/>
    <mergeCell ref="A42:N42"/>
    <mergeCell ref="A43:B43"/>
    <mergeCell ref="H43:I43"/>
    <mergeCell ref="H52:I52"/>
    <mergeCell ref="B117:C117"/>
    <mergeCell ref="A54:B54"/>
    <mergeCell ref="H54:I54"/>
    <mergeCell ref="H75:I75"/>
    <mergeCell ref="A76:N76"/>
    <mergeCell ref="A77:B77"/>
    <mergeCell ref="H77:I77"/>
    <mergeCell ref="H79:I79"/>
    <mergeCell ref="A80:N80"/>
    <mergeCell ref="A81:B81"/>
    <mergeCell ref="H81:I81"/>
    <mergeCell ref="H87:I87"/>
    <mergeCell ref="A119:C119"/>
    <mergeCell ref="K119:N119"/>
    <mergeCell ref="A120:C120"/>
    <mergeCell ref="K120:N120"/>
    <mergeCell ref="A121:C121"/>
    <mergeCell ref="K121:N121"/>
    <mergeCell ref="A122:C122"/>
    <mergeCell ref="K122:N122"/>
    <mergeCell ref="A123:C123"/>
    <mergeCell ref="K123:N123"/>
    <mergeCell ref="A124:C124"/>
    <mergeCell ref="K124:N124"/>
    <mergeCell ref="A125:C125"/>
    <mergeCell ref="K125:N125"/>
    <mergeCell ref="A126:C126"/>
    <mergeCell ref="K126:N126"/>
    <mergeCell ref="A127:C127"/>
    <mergeCell ref="K127:N127"/>
    <mergeCell ref="A133:D133"/>
    <mergeCell ref="G133:N133"/>
    <mergeCell ref="A138:D138"/>
    <mergeCell ref="G138:N138"/>
    <mergeCell ref="A128:C128"/>
    <mergeCell ref="K128:N128"/>
    <mergeCell ref="A129:C129"/>
    <mergeCell ref="K129:N129"/>
    <mergeCell ref="G131:N131"/>
    <mergeCell ref="G132:N132"/>
  </mergeCells>
  <phoneticPr fontId="0" type="noConversion"/>
  <pageMargins left="0.75" right="0.25" top="0.5" bottom="0.5" header="0" footer="0.25"/>
  <pageSetup paperSize="9" orientation="portrait" horizontalDpi="300" verticalDpi="300" r:id="rId1"/>
  <headerFooter alignWithMargins="0">
    <oddFooter>&amp;L&amp;"Times New Roman,Regular"&amp;8&amp;Z&amp;F&amp;R&amp;P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125" defaultRowHeight="12.75"/>
  <cols>
    <col min="1" max="1" width="23.25" style="2" customWidth="1"/>
    <col min="2" max="2" width="1" style="2" customWidth="1"/>
    <col min="3" max="3" width="25" style="2" customWidth="1"/>
    <col min="4" max="16384" width="7.125" style="2"/>
  </cols>
  <sheetData>
    <row r="1" spans="1:3" ht="17.25">
      <c r="A1" s="1" t="s">
        <v>15</v>
      </c>
      <c r="C1" s="11"/>
    </row>
    <row r="2" spans="1:3" ht="13.5" thickBot="1">
      <c r="A2" s="1" t="s">
        <v>16</v>
      </c>
    </row>
    <row r="3" spans="1:3" ht="13.5" thickBot="1">
      <c r="A3" s="3" t="s">
        <v>4</v>
      </c>
      <c r="C3" s="4" t="s">
        <v>5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6</v>
      </c>
      <c r="C7" s="11"/>
    </row>
    <row r="8" spans="1:3" ht="17.25">
      <c r="A8" s="6" t="s">
        <v>7</v>
      </c>
      <c r="C8" s="11"/>
    </row>
    <row r="9" spans="1:3" ht="17.25">
      <c r="A9" s="7" t="s">
        <v>8</v>
      </c>
      <c r="C9" s="11"/>
    </row>
    <row r="10" spans="1:3" ht="17.25">
      <c r="A10" s="6" t="s">
        <v>9</v>
      </c>
      <c r="C10" s="11"/>
    </row>
    <row r="11" spans="1:3" ht="18" thickBot="1">
      <c r="A11" s="8" t="s">
        <v>10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11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12</v>
      </c>
    </row>
    <row r="18" spans="1:3" ht="17.25">
      <c r="C18" s="11"/>
    </row>
    <row r="19" spans="1:3" ht="17.25">
      <c r="C19" s="11"/>
    </row>
    <row r="20" spans="1:3" ht="17.25">
      <c r="A20" s="9" t="s">
        <v>13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14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0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2" customWidth="1"/>
    <col min="2" max="2" width="1" style="2" customWidth="1"/>
    <col min="3" max="3" width="25.375" style="2" customWidth="1"/>
    <col min="4" max="16384" width="7.25" style="2"/>
  </cols>
  <sheetData>
    <row r="1" spans="1:3" ht="17.25">
      <c r="A1"/>
      <c r="C1" s="11"/>
    </row>
    <row r="2" spans="1:3" ht="18" thickBot="1">
      <c r="A2"/>
    </row>
    <row r="3" spans="1:3" ht="18" thickBot="1">
      <c r="A3" s="11"/>
      <c r="C3" s="11"/>
    </row>
    <row r="4" spans="1:3" ht="17.25">
      <c r="A4" s="11"/>
      <c r="C4"/>
    </row>
    <row r="5" spans="1:3" ht="17.25">
      <c r="C5"/>
    </row>
    <row r="6" spans="1:3" ht="18" thickBot="1">
      <c r="C6"/>
    </row>
    <row r="7" spans="1:3" ht="17.25">
      <c r="A7" s="11"/>
      <c r="C7"/>
    </row>
    <row r="8" spans="1:3" ht="17.25">
      <c r="A8" s="11"/>
      <c r="C8"/>
    </row>
    <row r="9" spans="1:3" ht="17.25">
      <c r="A9" s="11"/>
      <c r="C9"/>
    </row>
    <row r="10" spans="1:3" ht="17.25">
      <c r="A10" s="11"/>
      <c r="C10"/>
    </row>
    <row r="11" spans="1:3" ht="18" thickBot="1">
      <c r="A11" s="11"/>
      <c r="C11"/>
    </row>
    <row r="12" spans="1:3" ht="17.25">
      <c r="C12"/>
    </row>
    <row r="13" spans="1:3" ht="18" thickBot="1">
      <c r="C13"/>
    </row>
    <row r="14" spans="1:3" ht="18" thickBot="1">
      <c r="A14" s="11"/>
      <c r="C14"/>
    </row>
    <row r="15" spans="1:3" ht="17.25">
      <c r="A15"/>
    </row>
    <row r="16" spans="1:3" ht="18" thickBot="1">
      <c r="A16"/>
    </row>
    <row r="17" spans="1:3" ht="18" thickBot="1">
      <c r="A17"/>
      <c r="C17" s="11"/>
    </row>
    <row r="18" spans="1:3" ht="17.25">
      <c r="C18"/>
    </row>
    <row r="19" spans="1:3" ht="17.25">
      <c r="C19"/>
    </row>
    <row r="20" spans="1:3" ht="17.25">
      <c r="A20" s="11"/>
      <c r="C20"/>
    </row>
    <row r="21" spans="1:3" ht="17.25">
      <c r="A21"/>
      <c r="C21"/>
    </row>
    <row r="22" spans="1:3" ht="17.25">
      <c r="A22"/>
      <c r="C22"/>
    </row>
    <row r="23" spans="1:3" ht="17.25">
      <c r="A23"/>
      <c r="C23"/>
    </row>
    <row r="24" spans="1:3" ht="17.25">
      <c r="A24"/>
    </row>
    <row r="25" spans="1:3" ht="17.25">
      <c r="A25"/>
    </row>
    <row r="26" spans="1:3" ht="18" thickBot="1">
      <c r="A26"/>
      <c r="C26" s="11"/>
    </row>
    <row r="27" spans="1:3" ht="17.25">
      <c r="A27"/>
      <c r="C27"/>
    </row>
    <row r="28" spans="1:3" ht="17.25">
      <c r="A28"/>
      <c r="C28"/>
    </row>
    <row r="29" spans="1:3" ht="17.25">
      <c r="A29"/>
      <c r="C29"/>
    </row>
    <row r="30" spans="1:3" ht="17.25">
      <c r="A30"/>
      <c r="C30"/>
    </row>
    <row r="31" spans="1:3" ht="17.25">
      <c r="A31"/>
      <c r="C31"/>
    </row>
    <row r="32" spans="1:3" ht="17.25">
      <c r="A32"/>
      <c r="C32"/>
    </row>
    <row r="33" spans="1:3" ht="17.25">
      <c r="A33"/>
      <c r="C33"/>
    </row>
    <row r="34" spans="1:3" ht="17.25">
      <c r="A34"/>
      <c r="C34"/>
    </row>
    <row r="35" spans="1:3" ht="17.25">
      <c r="A35"/>
      <c r="C35"/>
    </row>
    <row r="36" spans="1:3" ht="17.25">
      <c r="A36"/>
      <c r="C36"/>
    </row>
    <row r="37" spans="1:3" ht="17.25">
      <c r="A37"/>
    </row>
    <row r="38" spans="1:3" ht="17.25">
      <c r="A38"/>
    </row>
    <row r="39" spans="1:3" ht="17.25">
      <c r="A39"/>
      <c r="C39"/>
    </row>
    <row r="40" spans="1:3" ht="17.25">
      <c r="A40"/>
      <c r="C40"/>
    </row>
    <row r="41" spans="1:3" ht="17.25">
      <c r="A41"/>
      <c r="C41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DK.T9</vt:lpstr>
      <vt:lpstr>nháp10.9.15</vt:lpstr>
      <vt:lpstr>T.9_HK1</vt:lpstr>
      <vt:lpstr>T.10_HK1</vt:lpstr>
      <vt:lpstr>T.11_HK1</vt:lpstr>
      <vt:lpstr>T.12_HK1_TC</vt:lpstr>
      <vt:lpstr>T.12_HK1</vt:lpstr>
      <vt:lpstr>T.01-16_HK1</vt:lpstr>
    </vt:vector>
  </TitlesOfParts>
  <Company>EVERYWHERE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NTT</dc:creator>
  <cp:lastModifiedBy>Co Nu</cp:lastModifiedBy>
  <cp:lastPrinted>2016-12-13T06:13:07Z</cp:lastPrinted>
  <dcterms:created xsi:type="dcterms:W3CDTF">2001-09-05T02:16:23Z</dcterms:created>
  <dcterms:modified xsi:type="dcterms:W3CDTF">2022-03-11T01:36:02Z</dcterms:modified>
</cp:coreProperties>
</file>