
<file path=[Content_Types].xml><?xml version="1.0" encoding="utf-8"?>
<Types xmlns="http://schemas.openxmlformats.org/package/2006/content-types">
  <Default Extension="tmp" ContentType="image/pn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Y NGOAI\Hutech\"/>
    </mc:Choice>
  </mc:AlternateContent>
  <bookViews>
    <workbookView xWindow="0" yWindow="0" windowWidth="19180" windowHeight="6740"/>
  </bookViews>
  <sheets>
    <sheet name="De 1" sheetId="1" r:id="rId1"/>
    <sheet name="De 2" sheetId="2" r:id="rId2"/>
    <sheet name="De 3" sheetId="3" r:id="rId3"/>
    <sheet name="De 4" sheetId="4" r:id="rId4"/>
    <sheet name="De 5" sheetId="5" r:id="rId5"/>
    <sheet name="De 7" sheetId="6" r:id="rId6"/>
    <sheet name="De 8" sheetId="7" r:id="rId7"/>
    <sheet name="DE 9" sheetId="8" r:id="rId8"/>
    <sheet name="De 10" sheetId="9" r:id="rId9"/>
    <sheet name="De 12" sheetId="10" r:id="rId10"/>
    <sheet name="De 13" sheetId="11" r:id="rId11"/>
    <sheet name="De 14" sheetId="12" r:id="rId12"/>
    <sheet name="De 15" sheetId="13" r:id="rId13"/>
    <sheet name="De 16" sheetId="14" r:id="rId14"/>
    <sheet name="De 17" sheetId="15" r:id="rId15"/>
    <sheet name="De 18" sheetId="16" r:id="rId16"/>
    <sheet name="De 19" sheetId="17" r:id="rId17"/>
    <sheet name="De 20" sheetId="18" r:id="rId18"/>
  </sheets>
  <definedNames>
    <definedName name="_xlnm._FilterDatabase" localSheetId="0" hidden="1">'De 1'!$A$2:$H$12</definedName>
    <definedName name="_xlnm._FilterDatabase" localSheetId="2" hidden="1">'De 3'!$A$2:$H$9</definedName>
    <definedName name="_xlnm.Criteria" localSheetId="0">'De 1'!$A$28:$A$29</definedName>
    <definedName name="_xlnm.Criteria" localSheetId="2">'De 3'!$A$18:$A$19</definedName>
    <definedName name="_xlnm.Extract" localSheetId="0">'De 1'!#REF!</definedName>
    <definedName name="_xlnm.Extract" localSheetId="2">'De 3'!$A$21:$H$21</definedName>
  </definedNames>
  <calcPr calcId="162913"/>
</workbook>
</file>

<file path=xl/calcChain.xml><?xml version="1.0" encoding="utf-8"?>
<calcChain xmlns="http://schemas.openxmlformats.org/spreadsheetml/2006/main">
  <c r="D4" i="4" l="1"/>
  <c r="D5" i="4"/>
  <c r="D6" i="4"/>
  <c r="D7" i="4"/>
  <c r="D8" i="4"/>
  <c r="D9" i="4"/>
  <c r="D10" i="4"/>
  <c r="D11" i="4"/>
  <c r="D12" i="4"/>
  <c r="D3" i="4"/>
  <c r="D3" i="5"/>
  <c r="H3" i="3"/>
  <c r="A19" i="3" l="1"/>
  <c r="G4" i="3"/>
  <c r="G5" i="3"/>
  <c r="G6" i="3"/>
  <c r="G7" i="3"/>
  <c r="G8" i="3"/>
  <c r="G9" i="3"/>
  <c r="G3" i="3"/>
  <c r="F5" i="3"/>
  <c r="H5" i="3" s="1"/>
  <c r="F9" i="3"/>
  <c r="H9" i="3" s="1"/>
  <c r="C4" i="3"/>
  <c r="F4" i="3" s="1"/>
  <c r="H4" i="3" s="1"/>
  <c r="C5" i="3"/>
  <c r="C6" i="3"/>
  <c r="F6" i="3" s="1"/>
  <c r="H6" i="3" s="1"/>
  <c r="C7" i="3"/>
  <c r="F7" i="3" s="1"/>
  <c r="H7" i="3" s="1"/>
  <c r="C8" i="3"/>
  <c r="F8" i="3" s="1"/>
  <c r="H8" i="3" s="1"/>
  <c r="C9" i="3"/>
  <c r="C3" i="3"/>
  <c r="F3" i="3" s="1"/>
  <c r="G13" i="3" s="1"/>
  <c r="B3" i="3"/>
  <c r="H13" i="3" s="1"/>
  <c r="B4" i="3"/>
  <c r="B5" i="3"/>
  <c r="B6" i="3"/>
  <c r="B7" i="3"/>
  <c r="B8" i="3"/>
  <c r="B9" i="3"/>
  <c r="I13" i="3" l="1"/>
  <c r="B16" i="13"/>
  <c r="B22" i="7"/>
  <c r="F19" i="6" l="1"/>
  <c r="G13" i="8"/>
  <c r="G14" i="8"/>
  <c r="F16" i="6"/>
  <c r="F18" i="6"/>
  <c r="B22" i="6"/>
  <c r="G15" i="8"/>
  <c r="C22" i="12"/>
  <c r="F17" i="6"/>
</calcChain>
</file>

<file path=xl/sharedStrings.xml><?xml version="1.0" encoding="utf-8"?>
<sst xmlns="http://schemas.openxmlformats.org/spreadsheetml/2006/main" count="829" uniqueCount="413">
  <si>
    <t>THEO DÕI BÁN HÀNG</t>
  </si>
  <si>
    <t>STT</t>
  </si>
  <si>
    <t xml:space="preserve">MÃ HÀNG </t>
  </si>
  <si>
    <t>TÊN HÀNG</t>
  </si>
  <si>
    <t>NGÀY BÁN</t>
  </si>
  <si>
    <t>SỐ LƯỢNG</t>
  </si>
  <si>
    <t>ĐƠN GIÁ</t>
  </si>
  <si>
    <t xml:space="preserve">TIỀN GIẢM </t>
  </si>
  <si>
    <t>THÀNH TIỀN</t>
  </si>
  <si>
    <t>THÁNG</t>
  </si>
  <si>
    <t>F</t>
  </si>
  <si>
    <t>C</t>
  </si>
  <si>
    <t>X</t>
  </si>
  <si>
    <t>A</t>
  </si>
  <si>
    <t>BẢNG ĐƠN GIÁ</t>
  </si>
  <si>
    <t>MÃ HÀNG</t>
  </si>
  <si>
    <t>Sắt</t>
  </si>
  <si>
    <t>Nhôm</t>
  </si>
  <si>
    <t>Đồng</t>
  </si>
  <si>
    <t>Xi măng</t>
  </si>
  <si>
    <t>BẢNG THỐNG KÊ THÁNG</t>
  </si>
  <si>
    <t>DOANH THU</t>
  </si>
  <si>
    <t>KẾT QUẢ KINH DOANH NĂM 2016</t>
  </si>
  <si>
    <t>TÊN SẢN PHẨM</t>
  </si>
  <si>
    <t>KHUYẾN MÃI</t>
  </si>
  <si>
    <t>THANH TOÁN</t>
  </si>
  <si>
    <t>Tháng</t>
  </si>
  <si>
    <t>MGSO</t>
  </si>
  <si>
    <t>MLTO</t>
  </si>
  <si>
    <t>TVSO</t>
  </si>
  <si>
    <t>TLSO</t>
  </si>
  <si>
    <t>MGTO</t>
  </si>
  <si>
    <t>TVTO</t>
  </si>
  <si>
    <t>MLSO</t>
  </si>
  <si>
    <t>MÃ SP</t>
  </si>
  <si>
    <t>TÊN SP</t>
  </si>
  <si>
    <t>MG</t>
  </si>
  <si>
    <t>Máy giặt</t>
  </si>
  <si>
    <t>TL</t>
  </si>
  <si>
    <t>Tủ lạnh</t>
  </si>
  <si>
    <t>ML</t>
  </si>
  <si>
    <t>Máy lạnh</t>
  </si>
  <si>
    <t>TV</t>
  </si>
  <si>
    <t>Ti Vi</t>
  </si>
  <si>
    <t>BẢNG THỐNG KÊ HÀNG</t>
  </si>
  <si>
    <t>Doanh thu tháng</t>
  </si>
  <si>
    <t>BÁO CÁO BÁN HÀNG THÉP XÂY DỰNG</t>
  </si>
  <si>
    <t>TRỊ GIÁ</t>
  </si>
  <si>
    <t>PHÍ VẬN CHUYỂN</t>
  </si>
  <si>
    <t>THÀNH TÌÊN</t>
  </si>
  <si>
    <t>TR20C</t>
  </si>
  <si>
    <t>TA10C</t>
  </si>
  <si>
    <t>TR20T</t>
  </si>
  <si>
    <t>GO55C</t>
  </si>
  <si>
    <t>GO55T</t>
  </si>
  <si>
    <t>TA10T</t>
  </si>
  <si>
    <t>BẢNG 1</t>
  </si>
  <si>
    <t>BẢNG 2</t>
  </si>
  <si>
    <t>THÉP TRÒN</t>
  </si>
  <si>
    <t>THÉP TẤM</t>
  </si>
  <si>
    <t>THÉP GỐC</t>
  </si>
  <si>
    <t>CAO CÂP</t>
  </si>
  <si>
    <t>THƯỜNG</t>
  </si>
  <si>
    <t>TỔNG TT</t>
  </si>
  <si>
    <t>TR20</t>
  </si>
  <si>
    <t>TA10</t>
  </si>
  <si>
    <t>GO55</t>
  </si>
  <si>
    <t>QUẢN LÝ BÁN ĐIỆN THOẠI THÁNG 1 VÀ THÁNG 2</t>
  </si>
  <si>
    <t>LOẠI</t>
  </si>
  <si>
    <t>GIẢM GIÁ</t>
  </si>
  <si>
    <t>DTSA1</t>
  </si>
  <si>
    <t>DTNO2</t>
  </si>
  <si>
    <t>DTIP2</t>
  </si>
  <si>
    <t>DTNO1</t>
  </si>
  <si>
    <t>DTSA2</t>
  </si>
  <si>
    <t>DTIP1</t>
  </si>
  <si>
    <t>DOANH THU THEO THÁNG</t>
  </si>
  <si>
    <t>SA</t>
  </si>
  <si>
    <t xml:space="preserve">Samsung </t>
  </si>
  <si>
    <t>DOANH THU THÁNG</t>
  </si>
  <si>
    <t>NO</t>
  </si>
  <si>
    <t>Nokia</t>
  </si>
  <si>
    <t>IP</t>
  </si>
  <si>
    <t>Iphone</t>
  </si>
  <si>
    <t>BẢNG CHI TIẾT BÁN HÀNG</t>
  </si>
  <si>
    <t>Stt</t>
  </si>
  <si>
    <t>Mã hàng</t>
  </si>
  <si>
    <t>Mã hiệu</t>
  </si>
  <si>
    <t>Ngày bán</t>
  </si>
  <si>
    <t>Số lượng</t>
  </si>
  <si>
    <t>Đơn giá</t>
  </si>
  <si>
    <t>Giảm giá</t>
  </si>
  <si>
    <t>Thành tiền</t>
  </si>
  <si>
    <t>Ghi chú</t>
  </si>
  <si>
    <t>LGR</t>
  </si>
  <si>
    <t>CA</t>
  </si>
  <si>
    <t>TS</t>
  </si>
  <si>
    <t>LSI</t>
  </si>
  <si>
    <t>GN</t>
  </si>
  <si>
    <t>NT</t>
  </si>
  <si>
    <t>LSO</t>
  </si>
  <si>
    <t>TC</t>
  </si>
  <si>
    <t>AT</t>
  </si>
  <si>
    <t>Tên hàng</t>
  </si>
  <si>
    <t>Tên hiệu</t>
  </si>
  <si>
    <t>Đèn chống thấm</t>
  </si>
  <si>
    <t>Cadavi</t>
  </si>
  <si>
    <t>Đèn phản quang</t>
  </si>
  <si>
    <t>Thành Công</t>
  </si>
  <si>
    <t>Đèn chóa lớp chụp mica</t>
  </si>
  <si>
    <t>Anh toàn</t>
  </si>
  <si>
    <t>BẢNG THỐNG KÊ</t>
  </si>
  <si>
    <t>Tổng số lượng</t>
  </si>
  <si>
    <t>Đèn phản quan</t>
  </si>
  <si>
    <t>BẢNG XUẤT HÀNG THÁNG 09/2017</t>
  </si>
  <si>
    <t>SỐ
TT</t>
  </si>
  <si>
    <t>MÃ
HÀNG</t>
  </si>
  <si>
    <t>NGÀY XUẤT</t>
  </si>
  <si>
    <t>TÊN
HÀNG</t>
  </si>
  <si>
    <t>LOẠI
HÀNG</t>
  </si>
  <si>
    <t>SỐ
LƯỢNG</t>
  </si>
  <si>
    <t>ĐƠN
GIÁ</t>
  </si>
  <si>
    <t>THÀNH
TIỀN</t>
  </si>
  <si>
    <t>D12</t>
  </si>
  <si>
    <t>C21</t>
  </si>
  <si>
    <t>H12</t>
  </si>
  <si>
    <t>D21</t>
  </si>
  <si>
    <t>B22</t>
  </si>
  <si>
    <t>C12</t>
  </si>
  <si>
    <t>B11</t>
  </si>
  <si>
    <t>D11</t>
  </si>
  <si>
    <t>H22</t>
  </si>
  <si>
    <t>C11</t>
  </si>
  <si>
    <t>BẢNG DOANH THU</t>
  </si>
  <si>
    <t>ĐƠN GIÁ
ĐỒNG/1KG)</t>
  </si>
  <si>
    <t>D</t>
  </si>
  <si>
    <t>ĐƯỜNG</t>
  </si>
  <si>
    <t>H</t>
  </si>
  <si>
    <t>HẠT ĐIỀU</t>
  </si>
  <si>
    <t>B</t>
  </si>
  <si>
    <t>BỘT MÌ</t>
  </si>
  <si>
    <t>CÀ PHÊ</t>
  </si>
  <si>
    <t>DKTL</t>
  </si>
  <si>
    <t>BẢNG KÊ VẬN CHUYỂN HÓA DƯỢC</t>
  </si>
  <si>
    <t>SỐ VÂN ĐƠN</t>
  </si>
  <si>
    <t>ĐVT</t>
  </si>
  <si>
    <r>
      <t>SAX_</t>
    </r>
    <r>
      <rPr>
        <sz val="11"/>
        <color rgb="FFFF0000"/>
        <rFont val="Calibri"/>
        <family val="2"/>
      </rPr>
      <t>1100</t>
    </r>
  </si>
  <si>
    <r>
      <t>SAN_</t>
    </r>
    <r>
      <rPr>
        <sz val="11"/>
        <color rgb="FFFF0000"/>
        <rFont val="Calibri"/>
        <family val="2"/>
      </rPr>
      <t>950</t>
    </r>
  </si>
  <si>
    <t>SAT_280</t>
  </si>
  <si>
    <t>SOX_650</t>
  </si>
  <si>
    <t>SON_520</t>
  </si>
  <si>
    <t>ZET_3200</t>
  </si>
  <si>
    <t>ZEX_250</t>
  </si>
  <si>
    <t>BẢNG TÊN HÀNG</t>
  </si>
  <si>
    <t>THỐNG KÊ NHẬP - XUẤT</t>
  </si>
  <si>
    <t>PHÍ BỐC XẾP</t>
  </si>
  <si>
    <t>SAMBUTANOL</t>
  </si>
  <si>
    <t xml:space="preserve">TẤN </t>
  </si>
  <si>
    <t>SO</t>
  </si>
  <si>
    <t>SODIUM SULFAT</t>
  </si>
  <si>
    <t>THÙNG</t>
  </si>
  <si>
    <t>ZE</t>
  </si>
  <si>
    <t>ZEXANTHIN</t>
  </si>
  <si>
    <t>BẢNG GIÁ NHẬP</t>
  </si>
  <si>
    <t>BẢNG GIÁ XUẤT</t>
  </si>
  <si>
    <t>ĐƠN GIÁ NHẬP</t>
  </si>
  <si>
    <t>ĐƠN GIÁ XUẤT</t>
  </si>
  <si>
    <t>CHI TIẾT KINH DOANH ĐIỆN LẠNH THÁNG 10 NĂM 2017</t>
  </si>
  <si>
    <t>MÃ
NƯỚC</t>
  </si>
  <si>
    <t>XUẤT
XỨ</t>
  </si>
  <si>
    <t>NGÀY</t>
  </si>
  <si>
    <t>GHI
CHÚ</t>
  </si>
  <si>
    <t>M</t>
  </si>
  <si>
    <t>P</t>
  </si>
  <si>
    <t>MR</t>
  </si>
  <si>
    <t>N</t>
  </si>
  <si>
    <t>TM</t>
  </si>
  <si>
    <t>TD</t>
  </si>
  <si>
    <t>BẢNG TRA CỨU</t>
  </si>
  <si>
    <t>TỔNG THÀNH TIỀN</t>
  </si>
  <si>
    <t>MỸ</t>
  </si>
  <si>
    <t>PHÁP</t>
  </si>
  <si>
    <t>ĐỨC</t>
  </si>
  <si>
    <t>HÀN</t>
  </si>
  <si>
    <t>NHẬT</t>
  </si>
  <si>
    <t>MÁY GIẶT</t>
  </si>
  <si>
    <t>TỦ LẠNH</t>
  </si>
  <si>
    <t>MÁY RỬA CHÉN</t>
  </si>
  <si>
    <t>TỦ MÁT</t>
  </si>
  <si>
    <t>TỦ ĐÔNG</t>
  </si>
  <si>
    <t/>
  </si>
  <si>
    <t>BẢNG TÍNH TIỀN THUÊ KHO</t>
  </si>
  <si>
    <t>NGÀY THUÊ</t>
  </si>
  <si>
    <t>NGÀY TRẢ</t>
  </si>
  <si>
    <t>SỐ NGÀY THUÊ</t>
  </si>
  <si>
    <t>TIỀN THUÊ</t>
  </si>
  <si>
    <t>B0125</t>
  </si>
  <si>
    <t>B0220</t>
  </si>
  <si>
    <t>D0128</t>
  </si>
  <si>
    <t>K0215</t>
  </si>
  <si>
    <t>G0130</t>
  </si>
  <si>
    <t>K0120</t>
  </si>
  <si>
    <t>BẢNG GIÁ</t>
  </si>
  <si>
    <t>LOẠI 1</t>
  </si>
  <si>
    <t>LOẠI 2</t>
  </si>
  <si>
    <t>TỔNG TIỀN</t>
  </si>
  <si>
    <t>BẮP</t>
  </si>
  <si>
    <t>ĐẬU</t>
  </si>
  <si>
    <t>G</t>
  </si>
  <si>
    <t>GẠO</t>
  </si>
  <si>
    <t>K</t>
  </si>
  <si>
    <t>KHOAI</t>
  </si>
  <si>
    <t>THỐNG KÊ BÁN HÀNG NĂM 2015</t>
  </si>
  <si>
    <t>HÓA ĐƠN</t>
  </si>
  <si>
    <t>DG1502</t>
  </si>
  <si>
    <t>CK2502</t>
  </si>
  <si>
    <t>TP0103</t>
  </si>
  <si>
    <t>MH1503</t>
  </si>
  <si>
    <t>DG1204</t>
  </si>
  <si>
    <t>MH2205</t>
  </si>
  <si>
    <t>TP2605</t>
  </si>
  <si>
    <t>ĐƠN GIÁ 1</t>
  </si>
  <si>
    <t>ĐƠN GIÁ 2</t>
  </si>
  <si>
    <t>DG</t>
  </si>
  <si>
    <t>MÁY ĐÓNG GÓI</t>
  </si>
  <si>
    <t>CK</t>
  </si>
  <si>
    <t>MÁY CẮT KẼM</t>
  </si>
  <si>
    <t>TP</t>
  </si>
  <si>
    <t>MÁY XAY THỰC PHẨM</t>
  </si>
  <si>
    <t>MH</t>
  </si>
  <si>
    <t>MÁY HÀN TỰ ĐỘNG</t>
  </si>
  <si>
    <t>ĐKRT</t>
  </si>
  <si>
    <t>PHÍ BẢO HÀNH</t>
  </si>
  <si>
    <t xml:space="preserve">THUẾ </t>
  </si>
  <si>
    <t>TLM-40</t>
  </si>
  <si>
    <t>XLM-80</t>
  </si>
  <si>
    <t>XL-18</t>
  </si>
  <si>
    <t>CS-20</t>
  </si>
  <si>
    <t>QLM-31</t>
  </si>
  <si>
    <t>XLM-10</t>
  </si>
  <si>
    <t>CSM-20</t>
  </si>
  <si>
    <t>QL-86</t>
  </si>
  <si>
    <t>MS-18</t>
  </si>
  <si>
    <t>MS-16</t>
  </si>
  <si>
    <t>DANH MỤC HÀNG HÓA</t>
  </si>
  <si>
    <t>TỶ LỆ THUẾ</t>
  </si>
  <si>
    <t>MÃ</t>
  </si>
  <si>
    <t>GIÁ SỈ</t>
  </si>
  <si>
    <t>GIẢ LẺ</t>
  </si>
  <si>
    <t>XE HONDA</t>
  </si>
  <si>
    <t>T</t>
  </si>
  <si>
    <t>COPUTER</t>
  </si>
  <si>
    <t>Q</t>
  </si>
  <si>
    <t>QUẠT BÀN</t>
  </si>
  <si>
    <t>MÁY CÀY</t>
  </si>
  <si>
    <t>Câu 7</t>
  </si>
  <si>
    <t>BẢNH TÍNH TIỀN KHÁCH SẠN</t>
  </si>
  <si>
    <t>TÊN KH</t>
  </si>
  <si>
    <t>QUỐC TỊCH</t>
  </si>
  <si>
    <t>MÃ PHÒNG</t>
  </si>
  <si>
    <t>NGÀY ĐẾN</t>
  </si>
  <si>
    <t>NGÀY ĐI</t>
  </si>
  <si>
    <t>SỐ NGÀY Ở</t>
  </si>
  <si>
    <t>TIỀN PHÒNG</t>
  </si>
  <si>
    <t>TIỀN ĂN</t>
  </si>
  <si>
    <t>TIỀN PV</t>
  </si>
  <si>
    <t>YOO</t>
  </si>
  <si>
    <t>KOREA</t>
  </si>
  <si>
    <t>L2A-F3</t>
  </si>
  <si>
    <t>HÙNG</t>
  </si>
  <si>
    <t>VIỆT NAM</t>
  </si>
  <si>
    <t>L1C-F1</t>
  </si>
  <si>
    <t>PETER</t>
  </si>
  <si>
    <t>ANH</t>
  </si>
  <si>
    <t>L2B-F2</t>
  </si>
  <si>
    <t>DAVID</t>
  </si>
  <si>
    <t>L1A-F1</t>
  </si>
  <si>
    <t>JOHN</t>
  </si>
  <si>
    <t>L2A-F2</t>
  </si>
  <si>
    <t>BẢNG ĐƠN GIÁ PHÒNG</t>
  </si>
  <si>
    <t>BẢNG GIÁ ĂN</t>
  </si>
  <si>
    <t>LOẠI PHÒNG</t>
  </si>
  <si>
    <t>F1</t>
  </si>
  <si>
    <t>F2</t>
  </si>
  <si>
    <t>F3</t>
  </si>
  <si>
    <t>L1</t>
  </si>
  <si>
    <t>GIÁ</t>
  </si>
  <si>
    <t>L2</t>
  </si>
  <si>
    <t>L3</t>
  </si>
  <si>
    <t>BẢNG KÊ HÀNG HÓA - THÁNG 11 NĂM 2017</t>
  </si>
  <si>
    <t>MÃ SỐ</t>
  </si>
  <si>
    <t>LOẠI HÀNG</t>
  </si>
  <si>
    <t>THUẾ</t>
  </si>
  <si>
    <t>CÒN LẠI</t>
  </si>
  <si>
    <t>H1</t>
  </si>
  <si>
    <t>G2</t>
  </si>
  <si>
    <t>C1</t>
  </si>
  <si>
    <t>D2</t>
  </si>
  <si>
    <t>G1</t>
  </si>
  <si>
    <t>D1</t>
  </si>
  <si>
    <t>H2</t>
  </si>
  <si>
    <t>BẢNG DANH MỤC</t>
  </si>
  <si>
    <t>HỘT ĐIỀU</t>
  </si>
  <si>
    <t>BÁO CÁO BÁN HÀNG ( THÁNG11/2017)</t>
  </si>
  <si>
    <t>MÃ MH</t>
  </si>
  <si>
    <t>MẶT HÀNG</t>
  </si>
  <si>
    <t>PHÍ CHUYÊN CHỞ</t>
  </si>
  <si>
    <t>TỔNG CỘNG</t>
  </si>
  <si>
    <t>MS2</t>
  </si>
  <si>
    <t>US1</t>
  </si>
  <si>
    <t>MS1</t>
  </si>
  <si>
    <t>US2</t>
  </si>
  <si>
    <t>DD2</t>
  </si>
  <si>
    <t>DD1</t>
  </si>
  <si>
    <t>SD1</t>
  </si>
  <si>
    <t>HD2</t>
  </si>
  <si>
    <t>HD1</t>
  </si>
  <si>
    <t>BẢNG THỐNG KÊ ( SỐ LƯỢNG ĐÃ BÁN)</t>
  </si>
  <si>
    <t>HD</t>
  </si>
  <si>
    <t>FD</t>
  </si>
  <si>
    <t>ĐĨA CỨNG</t>
  </si>
  <si>
    <t>MS</t>
  </si>
  <si>
    <t>US</t>
  </si>
  <si>
    <t>USB</t>
  </si>
  <si>
    <t>SD</t>
  </si>
  <si>
    <t>MOUSE</t>
  </si>
  <si>
    <t>DD</t>
  </si>
  <si>
    <t>SD RAM</t>
  </si>
  <si>
    <t>DD RAM</t>
  </si>
  <si>
    <t>BẢNG CHI PHÍ VẬN CHUYỂN</t>
  </si>
  <si>
    <t>CHỦ
HÀNG</t>
  </si>
  <si>
    <t>ĐỊNH
MỨC</t>
  </si>
  <si>
    <t>TRỌNG
LƯỢNG</t>
  </si>
  <si>
    <t>GIÁ
CƯỚC</t>
  </si>
  <si>
    <t>TIỀN
PHẠT</t>
  </si>
  <si>
    <t>THÀNH
TIỀN(VN)</t>
  </si>
  <si>
    <t>Cty E</t>
  </si>
  <si>
    <t>DNTN D</t>
  </si>
  <si>
    <t>Cty G</t>
  </si>
  <si>
    <t>Tổ hợp C</t>
  </si>
  <si>
    <t>Cty A</t>
  </si>
  <si>
    <t>XN B</t>
  </si>
  <si>
    <t>XN F</t>
  </si>
  <si>
    <t>BẢNG ĐỊNH MỨC
VÀ GIÁ CƯỚC</t>
  </si>
  <si>
    <t>BẢNG TỔNG HỢP</t>
  </si>
  <si>
    <t>ĐIỀU KIỆN</t>
  </si>
  <si>
    <t>DOANH THU CỬA HÀNG QUÝ 1 2016</t>
  </si>
  <si>
    <t>NGÀY ĐẶT HÀNG</t>
  </si>
  <si>
    <t>NGÀY GIAO HÀNG</t>
  </si>
  <si>
    <t>C1T1</t>
  </si>
  <si>
    <t>CXT2</t>
  </si>
  <si>
    <t>C1N1</t>
  </si>
  <si>
    <t>C1T2</t>
  </si>
  <si>
    <t>CTC1</t>
  </si>
  <si>
    <t>C2X1</t>
  </si>
  <si>
    <t>C1T</t>
  </si>
  <si>
    <t>CỬA 1 CÁNH TRƯỢT</t>
  </si>
  <si>
    <t>C1N</t>
  </si>
  <si>
    <t>CỬA 1 CÁNH NHỰA</t>
  </si>
  <si>
    <t>C2X</t>
  </si>
  <si>
    <t>CỬA 2 CÁNH XOAY</t>
  </si>
  <si>
    <t>CXT</t>
  </si>
  <si>
    <t>CỬA XOAY TỰ ĐỘNG</t>
  </si>
  <si>
    <t>CTC</t>
  </si>
  <si>
    <t>CỬA TRƯỢT TỰ ĐỘNG</t>
  </si>
  <si>
    <t>đkrt</t>
  </si>
  <si>
    <t>CHI TIẾT TÍNH TOÁN</t>
  </si>
  <si>
    <t>MÃ LOẠI</t>
  </si>
  <si>
    <t>LOẠI CÂY</t>
  </si>
  <si>
    <t xml:space="preserve">CÂY NON </t>
  </si>
  <si>
    <t>CÂY CỎ HOA</t>
  </si>
  <si>
    <t>SỐ LƯỢNG (CÂY)</t>
  </si>
  <si>
    <t xml:space="preserve">THÀNH TIỀN </t>
  </si>
  <si>
    <t>CA1</t>
  </si>
  <si>
    <t>x</t>
  </si>
  <si>
    <t>DR2</t>
  </si>
  <si>
    <t>VA1</t>
  </si>
  <si>
    <t>CA2</t>
  </si>
  <si>
    <t>DR1</t>
  </si>
  <si>
    <t>PH1</t>
  </si>
  <si>
    <t>RH1</t>
  </si>
  <si>
    <t>VA2</t>
  </si>
  <si>
    <t>PH2</t>
  </si>
  <si>
    <t>BẢNG TRA SỐ LIỆU</t>
  </si>
  <si>
    <t>TÊN HOA</t>
  </si>
  <si>
    <t>CÂY NON</t>
  </si>
  <si>
    <t>CATLEYA</t>
  </si>
  <si>
    <t>DR</t>
  </si>
  <si>
    <t>DENDROBIUM</t>
  </si>
  <si>
    <t>RH</t>
  </si>
  <si>
    <t>NGỌC ĐIỂM</t>
  </si>
  <si>
    <t>VA</t>
  </si>
  <si>
    <t>VANDA</t>
  </si>
  <si>
    <t>PH</t>
  </si>
  <si>
    <t>HẠC ĐỈNH</t>
  </si>
  <si>
    <t>`</t>
  </si>
  <si>
    <t>FS</t>
  </si>
  <si>
    <t>CL</t>
  </si>
  <si>
    <t>XS</t>
  </si>
  <si>
    <t xml:space="preserve">FL </t>
  </si>
  <si>
    <t>CS</t>
  </si>
  <si>
    <t>AL</t>
  </si>
  <si>
    <t>XL</t>
  </si>
  <si>
    <t>AS</t>
  </si>
  <si>
    <t>ĐƠN GIA</t>
  </si>
  <si>
    <t>GIÁ LẺ</t>
  </si>
  <si>
    <t>cau 3.8</t>
  </si>
  <si>
    <t>GIÁ LOẠI 2
 (VNĐ)</t>
  </si>
  <si>
    <t>GIÁ LOẠI 1
 (VNĐ)</t>
  </si>
  <si>
    <t>Toshiba</t>
  </si>
  <si>
    <t>General</t>
  </si>
  <si>
    <t>National</t>
  </si>
  <si>
    <t>Mặt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</si>
</sst>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General\ &quot;VNĐ&quot;"/>
    <numFmt numFmtId="165" formatCode="#,##0\ &quot;VND&quot;"/>
    <numFmt numFmtId="166" formatCode="#,##0\ &quot;đồng&quot;"/>
    <numFmt numFmtId="167" formatCode="General\ &quot;usd&quot;"/>
    <numFmt numFmtId="168" formatCode="0\ &quot;KG&quot;"/>
    <numFmt numFmtId="169" formatCode="0&quot; 000 Đ&quot;"/>
    <numFmt numFmtId="170" formatCode="0\ &quot;USD&quot;"/>
    <numFmt numFmtId="171" formatCode="0\ &quot;$&quot;"/>
    <numFmt numFmtId="172" formatCode="General\ &quot;đồng&quot;"/>
    <numFmt numFmtId="173" formatCode="_(* #,##0_);_(* \(#,##0\);_(* &quot;-&quot;??_);_(@_)"/>
    <numFmt numFmtId="174" formatCode="_(* #,##0.0_);_(* \(#,##0.0\);_(* &quot;-&quot;?_);_(@_)"/>
  </numFmts>
  <fonts count="21" x14ac:knownFonts="1">
    <font>
      <sz val="11"/>
      <color rgb="FF000000"/>
      <name val="Calibri"/>
    </font>
    <font>
      <b/>
      <sz val="14"/>
      <color rgb="FFFF0000"/>
      <name val="Tahoma"/>
      <family val="2"/>
    </font>
    <font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name val="Calibri"/>
      <family val="2"/>
    </font>
    <font>
      <b/>
      <sz val="11"/>
      <color rgb="FF000000"/>
      <name val="Tahoma"/>
      <family val="2"/>
    </font>
    <font>
      <sz val="11"/>
      <color rgb="FFFF0000"/>
      <name val="Tahoma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F0000"/>
      <name val="Calibri"/>
      <family val="2"/>
    </font>
    <font>
      <sz val="20"/>
      <color rgb="FF000000"/>
      <name val="Calibri"/>
      <family val="2"/>
    </font>
    <font>
      <b/>
      <sz val="12"/>
      <color rgb="FFFF0000"/>
      <name val="Tahoma"/>
      <family val="2"/>
    </font>
    <font>
      <b/>
      <sz val="16"/>
      <color rgb="FFFF0000"/>
      <name val="Calibri"/>
      <family val="2"/>
    </font>
    <font>
      <sz val="11"/>
      <color rgb="FF000000"/>
      <name val="Tahoma"/>
      <family val="2"/>
    </font>
    <font>
      <b/>
      <sz val="14"/>
      <color rgb="FFFF0000"/>
      <name val="Times New Roman"/>
      <family val="1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Tahoma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/>
    <xf numFmtId="0" fontId="6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0" xfId="0" applyFont="1" applyAlignment="1">
      <alignment horizontal="center" vertical="center"/>
    </xf>
    <xf numFmtId="0" fontId="7" fillId="0" borderId="0" xfId="0" applyFont="1"/>
    <xf numFmtId="0" fontId="0" fillId="0" borderId="1" xfId="0" applyFont="1" applyBorder="1"/>
    <xf numFmtId="3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8" fillId="0" borderId="0" xfId="0" applyFont="1"/>
    <xf numFmtId="14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/>
    <xf numFmtId="3" fontId="0" fillId="0" borderId="0" xfId="0" applyNumberFormat="1" applyFont="1"/>
    <xf numFmtId="165" fontId="0" fillId="0" borderId="0" xfId="0" applyNumberFormat="1" applyFont="1"/>
    <xf numFmtId="0" fontId="9" fillId="0" borderId="0" xfId="0" applyFont="1"/>
    <xf numFmtId="0" fontId="8" fillId="0" borderId="1" xfId="0" applyFont="1" applyBorder="1"/>
    <xf numFmtId="3" fontId="8" fillId="0" borderId="1" xfId="0" applyNumberFormat="1" applyFont="1" applyBorder="1"/>
    <xf numFmtId="165" fontId="8" fillId="0" borderId="0" xfId="0" applyNumberFormat="1" applyFont="1"/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/>
    <xf numFmtId="166" fontId="0" fillId="0" borderId="1" xfId="0" applyNumberFormat="1" applyFont="1" applyBorder="1"/>
    <xf numFmtId="16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3" xfId="0" applyFont="1" applyBorder="1"/>
    <xf numFmtId="0" fontId="0" fillId="0" borderId="6" xfId="0" applyFont="1" applyBorder="1"/>
    <xf numFmtId="0" fontId="11" fillId="0" borderId="0" xfId="0" applyFont="1"/>
    <xf numFmtId="3" fontId="0" fillId="0" borderId="1" xfId="0" applyNumberFormat="1" applyFont="1" applyBorder="1"/>
    <xf numFmtId="3" fontId="0" fillId="0" borderId="3" xfId="0" applyNumberFormat="1" applyFont="1" applyBorder="1"/>
    <xf numFmtId="3" fontId="0" fillId="0" borderId="6" xfId="0" applyNumberFormat="1" applyFont="1" applyBorder="1"/>
    <xf numFmtId="167" fontId="2" fillId="0" borderId="1" xfId="0" applyNumberFormat="1" applyFont="1" applyBorder="1"/>
    <xf numFmtId="9" fontId="2" fillId="0" borderId="1" xfId="0" applyNumberFormat="1" applyFont="1" applyBorder="1"/>
    <xf numFmtId="0" fontId="12" fillId="0" borderId="0" xfId="0" applyFont="1"/>
    <xf numFmtId="14" fontId="2" fillId="0" borderId="1" xfId="0" applyNumberFormat="1" applyFont="1" applyBorder="1"/>
    <xf numFmtId="0" fontId="1" fillId="0" borderId="0" xfId="0" applyFont="1"/>
    <xf numFmtId="168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169" fontId="2" fillId="0" borderId="1" xfId="0" applyNumberFormat="1" applyFont="1" applyBorder="1"/>
    <xf numFmtId="170" fontId="2" fillId="0" borderId="1" xfId="0" applyNumberFormat="1" applyFont="1" applyBorder="1"/>
    <xf numFmtId="0" fontId="5" fillId="0" borderId="1" xfId="0" applyFont="1" applyBorder="1" applyAlignment="1">
      <alignment horizontal="center" vertical="center" wrapText="1"/>
    </xf>
    <xf numFmtId="171" fontId="2" fillId="0" borderId="1" xfId="0" applyNumberFormat="1" applyFont="1" applyBorder="1"/>
    <xf numFmtId="0" fontId="0" fillId="0" borderId="6" xfId="0" applyFont="1" applyBorder="1" applyAlignment="1">
      <alignment horizontal="center" vertical="center"/>
    </xf>
    <xf numFmtId="0" fontId="6" fillId="0" borderId="1" xfId="0" applyFont="1" applyBorder="1"/>
    <xf numFmtId="172" fontId="2" fillId="0" borderId="1" xfId="0" applyNumberFormat="1" applyFont="1" applyBorder="1"/>
    <xf numFmtId="173" fontId="2" fillId="0" borderId="0" xfId="0" applyNumberFormat="1" applyFont="1"/>
    <xf numFmtId="174" fontId="2" fillId="0" borderId="0" xfId="0" applyNumberFormat="1" applyFont="1"/>
    <xf numFmtId="0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0" borderId="8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3" xfId="0" applyFont="1" applyBorder="1"/>
    <xf numFmtId="14" fontId="2" fillId="0" borderId="3" xfId="0" applyNumberFormat="1" applyFont="1" applyBorder="1"/>
    <xf numFmtId="0" fontId="14" fillId="0" borderId="0" xfId="0" applyFont="1"/>
    <xf numFmtId="164" fontId="2" fillId="0" borderId="4" xfId="0" applyNumberFormat="1" applyFont="1" applyBorder="1"/>
    <xf numFmtId="164" fontId="2" fillId="0" borderId="15" xfId="0" applyNumberFormat="1" applyFont="1" applyBorder="1"/>
    <xf numFmtId="0" fontId="2" fillId="0" borderId="12" xfId="0" applyFont="1" applyBorder="1"/>
    <xf numFmtId="0" fontId="14" fillId="0" borderId="8" xfId="0" applyFont="1" applyBorder="1"/>
    <xf numFmtId="0" fontId="16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/>
    </xf>
    <xf numFmtId="0" fontId="20" fillId="0" borderId="0" xfId="0" applyFont="1" applyAlignment="1"/>
    <xf numFmtId="0" fontId="0" fillId="0" borderId="0" xfId="0" applyFont="1" applyAlignment="1"/>
    <xf numFmtId="0" fontId="9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0" fontId="20" fillId="0" borderId="8" xfId="0" applyFont="1" applyBorder="1" applyAlignment="1"/>
    <xf numFmtId="0" fontId="20" fillId="0" borderId="8" xfId="0" applyFont="1" applyFill="1" applyBorder="1" applyAlignment="1"/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6" fillId="0" borderId="3" xfId="0" applyFont="1" applyBorder="1" applyAlignment="1">
      <alignment vertical="center"/>
    </xf>
    <xf numFmtId="0" fontId="17" fillId="0" borderId="6" xfId="0" applyFont="1" applyBorder="1"/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/>
    </xf>
    <xf numFmtId="0" fontId="17" fillId="0" borderId="5" xfId="0" applyFont="1" applyBorder="1"/>
    <xf numFmtId="0" fontId="1" fillId="0" borderId="2" xfId="0" applyFont="1" applyBorder="1" applyAlignment="1">
      <alignment horizontal="center"/>
    </xf>
    <xf numFmtId="0" fontId="4" fillId="0" borderId="2" xfId="0" applyFont="1" applyBorder="1"/>
    <xf numFmtId="0" fontId="1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4" fillId="0" borderId="7" xfId="0" applyFont="1" applyBorder="1"/>
    <xf numFmtId="0" fontId="4" fillId="0" borderId="5" xfId="0" applyFont="1" applyBorder="1"/>
    <xf numFmtId="0" fontId="9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3" xfId="0" applyFont="1" applyBorder="1" applyAlignment="1">
      <alignment horizontal="center"/>
    </xf>
    <xf numFmtId="0" fontId="4" fillId="0" borderId="6" xfId="0" applyFont="1" applyBorder="1"/>
    <xf numFmtId="0" fontId="0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mp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mp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355600</xdr:colOff>
      <xdr:row>14</xdr:row>
      <xdr:rowOff>25400</xdr:rowOff>
    </xdr:from>
    <xdr:to>
      <xdr:col>15</xdr:col>
      <xdr:colOff>349606</xdr:colOff>
      <xdr:row>35</xdr:row>
      <xdr:rowOff>146248</xdr:rowOff>
    </xdr:to>
    <xdr:pic>
      <xdr:nvPicPr>
        <xdr:cNvPr id="3" name="Picture 2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2667000"/>
          <a:ext cx="6928206" cy="38546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12</xdr:row>
      <xdr:rowOff>57150</xdr:rowOff>
    </xdr:from>
    <xdr:to>
      <xdr:col>12</xdr:col>
      <xdr:colOff>260696</xdr:colOff>
      <xdr:row>28</xdr:row>
      <xdr:rowOff>171450</xdr:rowOff>
    </xdr:to>
    <xdr:pic>
      <xdr:nvPicPr>
        <xdr:cNvPr id="3" name="Picture 2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2850" y="2470150"/>
          <a:ext cx="6724996" cy="3028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698500</xdr:colOff>
      <xdr:row>12</xdr:row>
      <xdr:rowOff>0</xdr:rowOff>
    </xdr:from>
    <xdr:to>
      <xdr:col>13</xdr:col>
      <xdr:colOff>432150</xdr:colOff>
      <xdr:row>27</xdr:row>
      <xdr:rowOff>127217</xdr:rowOff>
    </xdr:to>
    <xdr:pic>
      <xdr:nvPicPr>
        <xdr:cNvPr id="3" name="Picture 2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0" y="2501900"/>
          <a:ext cx="5829650" cy="30736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368300</xdr:colOff>
      <xdr:row>17</xdr:row>
      <xdr:rowOff>31750</xdr:rowOff>
    </xdr:from>
    <xdr:to>
      <xdr:col>11</xdr:col>
      <xdr:colOff>673449</xdr:colOff>
      <xdr:row>35</xdr:row>
      <xdr:rowOff>152586</xdr:rowOff>
    </xdr:to>
    <xdr:pic>
      <xdr:nvPicPr>
        <xdr:cNvPr id="3" name="Picture 2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550" y="3365500"/>
          <a:ext cx="6794849" cy="36260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330200</xdr:colOff>
      <xdr:row>19</xdr:row>
      <xdr:rowOff>95250</xdr:rowOff>
    </xdr:from>
    <xdr:to>
      <xdr:col>12</xdr:col>
      <xdr:colOff>19394</xdr:colOff>
      <xdr:row>36</xdr:row>
      <xdr:rowOff>166</xdr:rowOff>
    </xdr:to>
    <xdr:pic>
      <xdr:nvPicPr>
        <xdr:cNvPr id="3" name="Picture 2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9500" y="3657600"/>
          <a:ext cx="6693244" cy="323866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600075</xdr:colOff>
      <xdr:row>10</xdr:row>
      <xdr:rowOff>95250</xdr:rowOff>
    </xdr:from>
    <xdr:ext cx="6638925" cy="2476500"/>
    <xdr:pic>
      <xdr:nvPicPr>
        <xdr:cNvPr id="2" name="image6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638925" cy="2476500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209550</xdr:colOff>
      <xdr:row>10</xdr:row>
      <xdr:rowOff>66675</xdr:rowOff>
    </xdr:from>
    <xdr:ext cx="4819650" cy="1800225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819650" cy="1800225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25</xdr:row>
      <xdr:rowOff>9525</xdr:rowOff>
    </xdr:from>
    <xdr:ext cx="6619875" cy="3562350"/>
    <xdr:pic>
      <xdr:nvPicPr>
        <xdr:cNvPr id="2" name="image8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619875" cy="3562350"/>
        </a:xfrm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381000</xdr:colOff>
      <xdr:row>19</xdr:row>
      <xdr:rowOff>19050</xdr:rowOff>
    </xdr:from>
    <xdr:ext cx="8791575" cy="2828925"/>
    <xdr:pic>
      <xdr:nvPicPr>
        <xdr:cNvPr id="2" name="image9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791575" cy="2828925"/>
        </a:xfrm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333375</xdr:colOff>
      <xdr:row>18</xdr:row>
      <xdr:rowOff>9525</xdr:rowOff>
    </xdr:from>
    <xdr:ext cx="6267450" cy="3676650"/>
    <xdr:pic>
      <xdr:nvPicPr>
        <xdr:cNvPr id="2" name="image10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10400" y="3638550"/>
          <a:ext cx="6267450" cy="3676650"/>
        </a:xfrm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323850</xdr:colOff>
      <xdr:row>23</xdr:row>
      <xdr:rowOff>104775</xdr:rowOff>
    </xdr:from>
    <xdr:ext cx="5791200" cy="3028950"/>
    <xdr:pic>
      <xdr:nvPicPr>
        <xdr:cNvPr id="2" name="image1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91200" cy="3028950"/>
        </a:xfrm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771525</xdr:colOff>
      <xdr:row>20</xdr:row>
      <xdr:rowOff>85725</xdr:rowOff>
    </xdr:from>
    <xdr:ext cx="6743700" cy="3295650"/>
    <xdr:pic>
      <xdr:nvPicPr>
        <xdr:cNvPr id="2" name="image12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43700" cy="3295650"/>
        </a:xfrm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47625</xdr:colOff>
      <xdr:row>23</xdr:row>
      <xdr:rowOff>171450</xdr:rowOff>
    </xdr:from>
    <xdr:ext cx="6629400" cy="3228975"/>
    <xdr:pic>
      <xdr:nvPicPr>
        <xdr:cNvPr id="2" name="image13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629400" cy="3228975"/>
        </a:xfrm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771525</xdr:colOff>
      <xdr:row>19</xdr:row>
      <xdr:rowOff>57150</xdr:rowOff>
    </xdr:from>
    <xdr:ext cx="6000750" cy="2743200"/>
    <xdr:pic>
      <xdr:nvPicPr>
        <xdr:cNvPr id="2" name="image14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000750" cy="2743200"/>
        </a:xfrm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447675</xdr:colOff>
      <xdr:row>19</xdr:row>
      <xdr:rowOff>95250</xdr:rowOff>
    </xdr:from>
    <xdr:ext cx="5991225" cy="2838450"/>
    <xdr:pic>
      <xdr:nvPicPr>
        <xdr:cNvPr id="2" name="image15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991225" cy="2838450"/>
        </a:xfrm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495300</xdr:colOff>
      <xdr:row>6</xdr:row>
      <xdr:rowOff>47625</xdr:rowOff>
    </xdr:from>
    <xdr:ext cx="5857875" cy="2752725"/>
    <xdr:pic>
      <xdr:nvPicPr>
        <xdr:cNvPr id="2" name="image16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857875" cy="2752725"/>
        </a:xfrm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1323975</xdr:colOff>
      <xdr:row>29</xdr:row>
      <xdr:rowOff>19050</xdr:rowOff>
    </xdr:from>
    <xdr:ext cx="6905625" cy="3448050"/>
    <xdr:pic>
      <xdr:nvPicPr>
        <xdr:cNvPr id="2" name="image17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905625" cy="3448050"/>
        </a:xfrm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166687</xdr:colOff>
      <xdr:row>13</xdr:row>
      <xdr:rowOff>152400</xdr:rowOff>
    </xdr:from>
    <xdr:ext cx="7077075" cy="4276725"/>
    <xdr:pic>
      <xdr:nvPicPr>
        <xdr:cNvPr id="2" name="image18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10775" y="2609850"/>
          <a:ext cx="7077075" cy="4276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workbookViewId="0">
      <selection activeCell="E30" sqref="E30"/>
    </sheetView>
  </sheetViews>
  <sheetFormatPr defaultColWidth="14.453125" defaultRowHeight="15" customHeight="1" x14ac:dyDescent="0.35"/>
  <cols>
    <col min="1" max="1" width="12" style="56" customWidth="1"/>
    <col min="2" max="2" width="13.1796875" style="56" customWidth="1"/>
    <col min="3" max="3" width="11.90625" style="56" customWidth="1"/>
    <col min="4" max="4" width="13.7265625" style="56" customWidth="1"/>
    <col min="5" max="5" width="14.453125" style="56" customWidth="1"/>
    <col min="6" max="6" width="12.26953125" style="56" customWidth="1"/>
    <col min="7" max="7" width="12.1796875" style="56" customWidth="1"/>
    <col min="8" max="8" width="13.26953125" style="56" customWidth="1"/>
    <col min="9" max="9" width="9.1796875" customWidth="1"/>
    <col min="10" max="16" width="8.7265625" customWidth="1"/>
  </cols>
  <sheetData>
    <row r="1" spans="1:16" ht="20.25" customHeight="1" x14ac:dyDescent="0.3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1"/>
      <c r="K1" s="1"/>
      <c r="L1" s="1"/>
      <c r="M1" s="1"/>
      <c r="N1" s="1"/>
      <c r="O1" s="1"/>
      <c r="P1" s="1"/>
    </row>
    <row r="2" spans="1:16" ht="20.25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57" t="s">
        <v>8</v>
      </c>
      <c r="I2" s="69"/>
      <c r="J2" s="3"/>
      <c r="K2" s="3"/>
      <c r="L2" s="3"/>
      <c r="M2" s="3"/>
      <c r="N2" s="3"/>
      <c r="O2" s="3"/>
      <c r="P2" s="3"/>
    </row>
    <row r="3" spans="1:16" ht="14.25" customHeight="1" x14ac:dyDescent="0.35">
      <c r="A3" s="4">
        <v>1</v>
      </c>
      <c r="B3" s="4" t="s">
        <v>396</v>
      </c>
      <c r="C3" s="4"/>
      <c r="D3" s="5">
        <v>42019</v>
      </c>
      <c r="E3" s="4">
        <v>50</v>
      </c>
      <c r="F3" s="4"/>
      <c r="G3" s="4"/>
      <c r="H3" s="66"/>
      <c r="I3" s="59"/>
      <c r="J3" s="1"/>
      <c r="K3" s="1"/>
      <c r="L3" s="1"/>
      <c r="M3" s="1"/>
      <c r="N3" s="1"/>
      <c r="O3" s="1"/>
      <c r="P3" s="1"/>
    </row>
    <row r="4" spans="1:16" ht="14.25" customHeight="1" x14ac:dyDescent="0.35">
      <c r="A4" s="4">
        <v>2</v>
      </c>
      <c r="B4" s="4" t="s">
        <v>397</v>
      </c>
      <c r="C4" s="4"/>
      <c r="D4" s="5">
        <v>42045</v>
      </c>
      <c r="E4" s="4">
        <v>100</v>
      </c>
      <c r="F4" s="4"/>
      <c r="G4" s="4"/>
      <c r="H4" s="66"/>
      <c r="I4" s="59"/>
      <c r="J4" s="1"/>
      <c r="K4" s="1"/>
      <c r="L4" s="1"/>
      <c r="M4" s="1"/>
      <c r="N4" s="1"/>
      <c r="O4" s="1"/>
      <c r="P4" s="1"/>
    </row>
    <row r="5" spans="1:16" ht="14.25" customHeight="1" x14ac:dyDescent="0.35">
      <c r="A5" s="4">
        <v>3</v>
      </c>
      <c r="B5" s="4" t="s">
        <v>398</v>
      </c>
      <c r="C5" s="4"/>
      <c r="D5" s="5">
        <v>42114</v>
      </c>
      <c r="E5" s="4">
        <v>200</v>
      </c>
      <c r="F5" s="4"/>
      <c r="G5" s="4"/>
      <c r="H5" s="66"/>
      <c r="I5" s="59"/>
      <c r="J5" s="1"/>
      <c r="K5" s="1"/>
      <c r="L5" s="1"/>
      <c r="M5" s="1"/>
      <c r="N5" s="1"/>
      <c r="O5" s="1"/>
      <c r="P5" s="1"/>
    </row>
    <row r="6" spans="1:16" ht="14.25" customHeight="1" x14ac:dyDescent="0.35">
      <c r="A6" s="4">
        <v>4</v>
      </c>
      <c r="B6" s="4" t="s">
        <v>399</v>
      </c>
      <c r="C6" s="4"/>
      <c r="D6" s="5">
        <v>42093</v>
      </c>
      <c r="E6" s="4">
        <v>20</v>
      </c>
      <c r="F6" s="4"/>
      <c r="G6" s="4"/>
      <c r="H6" s="66"/>
      <c r="I6" s="59"/>
      <c r="J6" s="1"/>
      <c r="K6" s="1"/>
      <c r="L6" s="1"/>
      <c r="M6" s="1"/>
      <c r="N6" s="1"/>
      <c r="O6" s="1"/>
      <c r="P6" s="1"/>
    </row>
    <row r="7" spans="1:16" ht="14.25" customHeight="1" x14ac:dyDescent="0.35">
      <c r="A7" s="4">
        <v>5</v>
      </c>
      <c r="B7" s="4" t="s">
        <v>400</v>
      </c>
      <c r="C7" s="4"/>
      <c r="D7" s="5">
        <v>42114</v>
      </c>
      <c r="E7" s="4">
        <v>50</v>
      </c>
      <c r="F7" s="4"/>
      <c r="G7" s="4"/>
      <c r="H7" s="66"/>
      <c r="I7" s="59"/>
      <c r="J7" s="1"/>
      <c r="K7" s="1"/>
      <c r="L7" s="1"/>
      <c r="M7" s="1"/>
      <c r="N7" s="1"/>
      <c r="O7" s="1"/>
      <c r="P7" s="1"/>
    </row>
    <row r="8" spans="1:16" ht="14.25" customHeight="1" x14ac:dyDescent="0.35">
      <c r="A8" s="4">
        <v>6</v>
      </c>
      <c r="B8" s="4" t="s">
        <v>401</v>
      </c>
      <c r="C8" s="4"/>
      <c r="D8" s="5">
        <v>42045</v>
      </c>
      <c r="E8" s="4">
        <v>30</v>
      </c>
      <c r="F8" s="4"/>
      <c r="G8" s="4"/>
      <c r="H8" s="66"/>
      <c r="I8" s="59"/>
      <c r="J8" s="1"/>
      <c r="K8" s="1"/>
      <c r="L8" s="1"/>
      <c r="M8" s="1"/>
      <c r="N8" s="1"/>
      <c r="O8" s="1"/>
      <c r="P8" s="1"/>
    </row>
    <row r="9" spans="1:16" ht="14.25" customHeight="1" x14ac:dyDescent="0.35">
      <c r="A9" s="4">
        <v>7</v>
      </c>
      <c r="B9" s="4" t="s">
        <v>402</v>
      </c>
      <c r="C9" s="4"/>
      <c r="D9" s="5">
        <v>42005</v>
      </c>
      <c r="E9" s="4">
        <v>50</v>
      </c>
      <c r="F9" s="4"/>
      <c r="G9" s="4"/>
      <c r="H9" s="66"/>
      <c r="I9" s="59"/>
      <c r="J9" s="1"/>
      <c r="K9" s="1"/>
      <c r="L9" s="1"/>
      <c r="M9" s="1"/>
      <c r="N9" s="1"/>
      <c r="O9" s="1"/>
      <c r="P9" s="1"/>
    </row>
    <row r="10" spans="1:16" ht="14.25" customHeight="1" x14ac:dyDescent="0.35">
      <c r="A10" s="4">
        <v>8</v>
      </c>
      <c r="B10" s="4" t="s">
        <v>396</v>
      </c>
      <c r="C10" s="4"/>
      <c r="D10" s="5">
        <v>42009</v>
      </c>
      <c r="E10" s="4">
        <v>90</v>
      </c>
      <c r="F10" s="4"/>
      <c r="G10" s="4"/>
      <c r="H10" s="66"/>
      <c r="I10" s="59"/>
      <c r="J10" s="1"/>
      <c r="K10" s="1"/>
      <c r="L10" s="1"/>
      <c r="M10" s="1"/>
      <c r="N10" s="1"/>
      <c r="O10" s="1"/>
      <c r="P10" s="1"/>
    </row>
    <row r="11" spans="1:16" ht="14.25" customHeight="1" x14ac:dyDescent="0.35">
      <c r="A11" s="4">
        <v>9</v>
      </c>
      <c r="B11" s="4" t="s">
        <v>403</v>
      </c>
      <c r="C11" s="4"/>
      <c r="D11" s="5">
        <v>42088</v>
      </c>
      <c r="E11" s="4">
        <v>110</v>
      </c>
      <c r="F11" s="4"/>
      <c r="G11" s="4"/>
      <c r="H11" s="66"/>
      <c r="I11" s="59"/>
      <c r="J11" s="1"/>
      <c r="K11" s="1"/>
      <c r="L11" s="1"/>
      <c r="M11" s="1"/>
      <c r="N11" s="1"/>
      <c r="O11" s="1"/>
      <c r="P11" s="1"/>
    </row>
    <row r="12" spans="1:16" ht="14.25" customHeight="1" x14ac:dyDescent="0.35">
      <c r="A12" s="63">
        <v>10</v>
      </c>
      <c r="B12" s="63" t="s">
        <v>399</v>
      </c>
      <c r="C12" s="63"/>
      <c r="D12" s="64">
        <v>42055</v>
      </c>
      <c r="E12" s="63">
        <v>70</v>
      </c>
      <c r="F12" s="63"/>
      <c r="G12" s="63"/>
      <c r="H12" s="67"/>
      <c r="I12" s="59"/>
      <c r="J12" s="1"/>
      <c r="K12" s="1"/>
      <c r="L12" s="1"/>
      <c r="M12" s="1"/>
      <c r="N12" s="1"/>
      <c r="O12" s="1"/>
      <c r="P12" s="1"/>
    </row>
    <row r="13" spans="1:16" s="56" customFormat="1" ht="14.25" customHeight="1" x14ac:dyDescent="0.35">
      <c r="A13" s="89" t="s">
        <v>307</v>
      </c>
      <c r="B13" s="90"/>
      <c r="C13" s="90"/>
      <c r="D13" s="90"/>
      <c r="E13" s="90"/>
      <c r="F13" s="91"/>
      <c r="G13" s="59"/>
      <c r="H13" s="68"/>
      <c r="I13" s="59"/>
      <c r="J13" s="1"/>
      <c r="K13" s="1"/>
      <c r="L13" s="1"/>
      <c r="M13" s="1"/>
      <c r="N13" s="1"/>
      <c r="O13" s="1"/>
      <c r="P13" s="1"/>
    </row>
    <row r="14" spans="1:16" ht="14.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4.25" customHeight="1" x14ac:dyDescent="0.35">
      <c r="A15" s="84" t="s">
        <v>14</v>
      </c>
      <c r="B15" s="83"/>
      <c r="C15" s="8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s="55" customFormat="1" ht="14.25" customHeight="1" x14ac:dyDescent="0.35">
      <c r="A16" s="85" t="s">
        <v>15</v>
      </c>
      <c r="B16" s="85" t="s">
        <v>3</v>
      </c>
      <c r="C16" s="87" t="s">
        <v>404</v>
      </c>
      <c r="D16" s="8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4.25" customHeight="1" x14ac:dyDescent="0.35">
      <c r="A17" s="86"/>
      <c r="B17" s="86"/>
      <c r="C17" s="59" t="s">
        <v>247</v>
      </c>
      <c r="D17" s="59" t="s">
        <v>405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4.25" customHeight="1" x14ac:dyDescent="0.35">
      <c r="A18" s="60" t="s">
        <v>10</v>
      </c>
      <c r="B18" s="61" t="s">
        <v>16</v>
      </c>
      <c r="C18" s="62">
        <v>5000</v>
      </c>
      <c r="D18" s="62">
        <v>6000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4.25" customHeight="1" x14ac:dyDescent="0.35">
      <c r="A19" s="4" t="s">
        <v>13</v>
      </c>
      <c r="B19" s="58" t="s">
        <v>17</v>
      </c>
      <c r="C19" s="59">
        <v>7000</v>
      </c>
      <c r="D19" s="59">
        <v>8000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4.25" customHeight="1" x14ac:dyDescent="0.35">
      <c r="A20" s="4" t="s">
        <v>11</v>
      </c>
      <c r="B20" s="58" t="s">
        <v>18</v>
      </c>
      <c r="C20" s="59">
        <v>3000</v>
      </c>
      <c r="D20" s="59">
        <v>4000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4.25" customHeight="1" x14ac:dyDescent="0.35">
      <c r="A21" s="4" t="s">
        <v>12</v>
      </c>
      <c r="B21" s="58" t="s">
        <v>19</v>
      </c>
      <c r="C21" s="59">
        <v>8000</v>
      </c>
      <c r="D21" s="59">
        <v>9000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4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4.25" customHeight="1" x14ac:dyDescent="0.35">
      <c r="A23" s="84" t="s">
        <v>20</v>
      </c>
      <c r="B23" s="83"/>
      <c r="C23" s="83"/>
      <c r="D23" s="83"/>
      <c r="E23" s="8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4.25" customHeight="1" x14ac:dyDescent="0.35">
      <c r="A24" s="4" t="s">
        <v>9</v>
      </c>
      <c r="B24" s="4">
        <v>1</v>
      </c>
      <c r="C24" s="4">
        <v>2</v>
      </c>
      <c r="D24" s="4">
        <v>3</v>
      </c>
      <c r="E24" s="4">
        <v>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4.25" customHeight="1" x14ac:dyDescent="0.35">
      <c r="A25" s="4" t="s">
        <v>21</v>
      </c>
      <c r="B25" s="4"/>
      <c r="C25" s="4"/>
      <c r="D25" s="4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4.25" customHeight="1" x14ac:dyDescent="0.35">
      <c r="A28" s="6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</sheetData>
  <mergeCells count="7">
    <mergeCell ref="A1:I1"/>
    <mergeCell ref="A15:C15"/>
    <mergeCell ref="A23:E23"/>
    <mergeCell ref="A16:A17"/>
    <mergeCell ref="B16:B17"/>
    <mergeCell ref="C16:D16"/>
    <mergeCell ref="A13:F13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10" workbookViewId="0">
      <selection activeCell="F3" sqref="F3"/>
    </sheetView>
  </sheetViews>
  <sheetFormatPr defaultColWidth="14.453125" defaultRowHeight="15" customHeight="1" x14ac:dyDescent="0.35"/>
  <cols>
    <col min="1" max="1" width="14.7265625" customWidth="1"/>
    <col min="2" max="2" width="12.54296875" customWidth="1"/>
    <col min="3" max="4" width="11" customWidth="1"/>
    <col min="5" max="5" width="20.1796875" customWidth="1"/>
    <col min="6" max="6" width="11.1796875" customWidth="1"/>
    <col min="7" max="7" width="14.81640625" customWidth="1"/>
    <col min="8" max="8" width="15.453125" customWidth="1"/>
    <col min="9" max="9" width="21.1796875" customWidth="1"/>
    <col min="10" max="10" width="9.1796875" customWidth="1"/>
    <col min="11" max="11" width="8.7265625" customWidth="1"/>
  </cols>
  <sheetData>
    <row r="1" spans="1:11" ht="25.5" customHeight="1" x14ac:dyDescent="0.35">
      <c r="A1" s="92" t="s">
        <v>22</v>
      </c>
      <c r="B1" s="92"/>
      <c r="C1" s="92"/>
      <c r="D1" s="92"/>
      <c r="E1" s="92"/>
      <c r="F1" s="92"/>
      <c r="G1" s="92"/>
      <c r="H1" s="92"/>
      <c r="I1" s="92"/>
      <c r="J1" s="55"/>
      <c r="K1" s="1"/>
    </row>
    <row r="2" spans="1:11" ht="24.75" customHeight="1" x14ac:dyDescent="0.35">
      <c r="A2" s="6" t="s">
        <v>1</v>
      </c>
      <c r="B2" s="6" t="s">
        <v>4</v>
      </c>
      <c r="C2" s="6" t="s">
        <v>15</v>
      </c>
      <c r="D2" s="6" t="s">
        <v>5</v>
      </c>
      <c r="E2" s="6" t="s">
        <v>23</v>
      </c>
      <c r="F2" s="6" t="s">
        <v>6</v>
      </c>
      <c r="G2" s="6" t="s">
        <v>8</v>
      </c>
      <c r="H2" s="6" t="s">
        <v>24</v>
      </c>
      <c r="I2" s="6" t="s">
        <v>25</v>
      </c>
      <c r="J2" s="55"/>
      <c r="K2" s="7"/>
    </row>
    <row r="3" spans="1:11" ht="14.25" customHeight="1" x14ac:dyDescent="0.35">
      <c r="A3" s="8">
        <v>1</v>
      </c>
      <c r="B3" s="5">
        <v>42566</v>
      </c>
      <c r="C3" s="4" t="s">
        <v>27</v>
      </c>
      <c r="D3" s="4">
        <v>25</v>
      </c>
      <c r="E3" s="4"/>
      <c r="F3" s="4"/>
      <c r="G3" s="4"/>
      <c r="H3" s="4"/>
      <c r="I3" s="9"/>
      <c r="J3" s="55"/>
      <c r="K3" s="1"/>
    </row>
    <row r="4" spans="1:11" ht="14.25" customHeight="1" x14ac:dyDescent="0.35">
      <c r="A4" s="8">
        <v>2</v>
      </c>
      <c r="B4" s="5">
        <v>42561</v>
      </c>
      <c r="C4" s="4" t="s">
        <v>28</v>
      </c>
      <c r="D4" s="4">
        <v>20</v>
      </c>
      <c r="E4" s="4"/>
      <c r="F4" s="4"/>
      <c r="G4" s="4"/>
      <c r="H4" s="4"/>
      <c r="I4" s="9"/>
      <c r="J4" s="55"/>
      <c r="K4" s="1"/>
    </row>
    <row r="5" spans="1:11" ht="14.25" customHeight="1" x14ac:dyDescent="0.35">
      <c r="A5" s="8">
        <v>3</v>
      </c>
      <c r="B5" s="5">
        <v>42590</v>
      </c>
      <c r="C5" s="4" t="s">
        <v>29</v>
      </c>
      <c r="D5" s="4">
        <v>10</v>
      </c>
      <c r="E5" s="4"/>
      <c r="F5" s="4"/>
      <c r="G5" s="4"/>
      <c r="H5" s="4"/>
      <c r="I5" s="9"/>
      <c r="J5" s="55"/>
      <c r="K5" s="1"/>
    </row>
    <row r="6" spans="1:11" ht="14.25" customHeight="1" x14ac:dyDescent="0.35">
      <c r="A6" s="8">
        <v>4</v>
      </c>
      <c r="B6" s="5">
        <v>42597</v>
      </c>
      <c r="C6" s="4" t="s">
        <v>30</v>
      </c>
      <c r="D6" s="4">
        <v>20</v>
      </c>
      <c r="E6" s="4"/>
      <c r="F6" s="4"/>
      <c r="G6" s="4"/>
      <c r="H6" s="4"/>
      <c r="I6" s="9"/>
      <c r="J6" s="55"/>
      <c r="K6" s="1"/>
    </row>
    <row r="7" spans="1:11" ht="14.25" customHeight="1" x14ac:dyDescent="0.35">
      <c r="A7" s="8">
        <v>5</v>
      </c>
      <c r="B7" s="5">
        <v>42618</v>
      </c>
      <c r="C7" s="4" t="s">
        <v>31</v>
      </c>
      <c r="D7" s="4">
        <v>35</v>
      </c>
      <c r="E7" s="4"/>
      <c r="F7" s="4"/>
      <c r="G7" s="4"/>
      <c r="H7" s="4"/>
      <c r="I7" s="9"/>
      <c r="J7" s="55"/>
      <c r="K7" s="1"/>
    </row>
    <row r="8" spans="1:11" ht="14.25" customHeight="1" x14ac:dyDescent="0.35">
      <c r="A8" s="8">
        <v>6</v>
      </c>
      <c r="B8" s="5">
        <v>42623</v>
      </c>
      <c r="C8" s="4" t="s">
        <v>31</v>
      </c>
      <c r="D8" s="4">
        <v>50</v>
      </c>
      <c r="E8" s="4"/>
      <c r="F8" s="4"/>
      <c r="G8" s="4"/>
      <c r="H8" s="4"/>
      <c r="I8" s="9"/>
      <c r="J8" s="55"/>
      <c r="K8" s="1"/>
    </row>
    <row r="9" spans="1:11" ht="14.25" customHeight="1" x14ac:dyDescent="0.35">
      <c r="A9" s="8">
        <v>7</v>
      </c>
      <c r="B9" s="5">
        <v>42631</v>
      </c>
      <c r="C9" s="4" t="s">
        <v>30</v>
      </c>
      <c r="D9" s="4">
        <v>45</v>
      </c>
      <c r="E9" s="4"/>
      <c r="F9" s="4"/>
      <c r="G9" s="4"/>
      <c r="H9" s="4"/>
      <c r="I9" s="9"/>
      <c r="J9" s="55"/>
      <c r="K9" s="1"/>
    </row>
    <row r="10" spans="1:11" ht="14.25" customHeight="1" x14ac:dyDescent="0.35">
      <c r="A10" s="8">
        <v>8</v>
      </c>
      <c r="B10" s="5">
        <v>42658</v>
      </c>
      <c r="C10" s="4" t="s">
        <v>32</v>
      </c>
      <c r="D10" s="4">
        <v>30</v>
      </c>
      <c r="E10" s="4"/>
      <c r="F10" s="4"/>
      <c r="G10" s="4"/>
      <c r="H10" s="4"/>
      <c r="I10" s="9"/>
      <c r="J10" s="55"/>
      <c r="K10" s="1"/>
    </row>
    <row r="11" spans="1:11" ht="14.25" customHeight="1" x14ac:dyDescent="0.35">
      <c r="A11" s="8">
        <v>9</v>
      </c>
      <c r="B11" s="5">
        <v>43757</v>
      </c>
      <c r="C11" s="4" t="s">
        <v>32</v>
      </c>
      <c r="D11" s="4">
        <v>23</v>
      </c>
      <c r="E11" s="4"/>
      <c r="F11" s="4"/>
      <c r="G11" s="4"/>
      <c r="H11" s="4"/>
      <c r="I11" s="9"/>
      <c r="J11" s="55"/>
      <c r="K11" s="1"/>
    </row>
    <row r="12" spans="1:11" ht="14.25" customHeight="1" x14ac:dyDescent="0.35">
      <c r="A12" s="8">
        <v>10</v>
      </c>
      <c r="B12" s="5">
        <v>42666</v>
      </c>
      <c r="C12" s="4" t="s">
        <v>33</v>
      </c>
      <c r="D12" s="4">
        <v>35</v>
      </c>
      <c r="E12" s="4"/>
      <c r="F12" s="4"/>
      <c r="G12" s="4"/>
      <c r="H12" s="4"/>
      <c r="I12" s="9"/>
      <c r="J12" s="55"/>
      <c r="K12" s="1"/>
    </row>
    <row r="13" spans="1:11" ht="14.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4.25" customHeight="1" x14ac:dyDescent="0.35">
      <c r="A14" s="10" t="s">
        <v>14</v>
      </c>
      <c r="B14" s="10"/>
      <c r="C14" s="1"/>
      <c r="D14" s="1"/>
      <c r="E14" s="1"/>
      <c r="F14" s="1"/>
      <c r="G14" s="1"/>
      <c r="H14" s="1"/>
      <c r="I14" s="1"/>
      <c r="J14" s="1"/>
      <c r="K14" s="1"/>
    </row>
    <row r="15" spans="1:11" ht="14.25" customHeight="1" x14ac:dyDescent="0.35">
      <c r="A15" s="6" t="s">
        <v>34</v>
      </c>
      <c r="B15" s="6" t="s">
        <v>35</v>
      </c>
      <c r="C15" s="6" t="s">
        <v>6</v>
      </c>
      <c r="D15" s="11"/>
      <c r="E15" s="11"/>
      <c r="F15" s="11"/>
      <c r="G15" s="11"/>
      <c r="H15" s="11"/>
      <c r="I15" s="11"/>
      <c r="J15" s="11"/>
      <c r="K15" s="11"/>
    </row>
    <row r="16" spans="1:11" ht="14.25" customHeight="1" x14ac:dyDescent="0.35">
      <c r="A16" s="4" t="s">
        <v>36</v>
      </c>
      <c r="B16" s="4" t="s">
        <v>37</v>
      </c>
      <c r="C16" s="4">
        <v>7000000</v>
      </c>
      <c r="D16" s="1"/>
      <c r="E16" s="1"/>
      <c r="F16" s="1"/>
      <c r="G16" s="1"/>
      <c r="H16" s="1"/>
      <c r="I16" s="1"/>
      <c r="J16" s="1"/>
      <c r="K16" s="1"/>
    </row>
    <row r="17" spans="1:11" ht="14.25" customHeight="1" x14ac:dyDescent="0.35">
      <c r="A17" s="4" t="s">
        <v>38</v>
      </c>
      <c r="B17" s="4" t="s">
        <v>39</v>
      </c>
      <c r="C17" s="4">
        <v>8000000</v>
      </c>
      <c r="D17" s="1"/>
      <c r="E17" s="1"/>
      <c r="F17" s="1"/>
      <c r="G17" s="1"/>
      <c r="H17" s="1"/>
      <c r="I17" s="1"/>
      <c r="J17" s="1"/>
      <c r="K17" s="1"/>
    </row>
    <row r="18" spans="1:11" ht="14.25" customHeight="1" x14ac:dyDescent="0.35">
      <c r="A18" s="4" t="s">
        <v>40</v>
      </c>
      <c r="B18" s="4" t="s">
        <v>41</v>
      </c>
      <c r="C18" s="4">
        <v>7400000</v>
      </c>
      <c r="D18" s="1"/>
      <c r="E18" s="1"/>
      <c r="F18" s="1"/>
      <c r="G18" s="1"/>
      <c r="H18" s="1"/>
      <c r="I18" s="1"/>
      <c r="J18" s="1"/>
      <c r="K18" s="1"/>
    </row>
    <row r="19" spans="1:11" ht="14.25" customHeight="1" x14ac:dyDescent="0.35">
      <c r="A19" s="4" t="s">
        <v>42</v>
      </c>
      <c r="B19" s="4" t="s">
        <v>43</v>
      </c>
      <c r="C19" s="4">
        <v>1100000</v>
      </c>
      <c r="D19" s="1"/>
      <c r="E19" s="1"/>
      <c r="F19" s="1"/>
      <c r="G19" s="1"/>
      <c r="H19" s="1"/>
      <c r="I19" s="1"/>
      <c r="J19" s="1"/>
      <c r="K19" s="1"/>
    </row>
    <row r="20" spans="1:11" ht="14.2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4.25" customHeight="1" x14ac:dyDescent="0.35">
      <c r="A21" s="1"/>
      <c r="B21" s="10" t="s">
        <v>44</v>
      </c>
      <c r="C21" s="10"/>
      <c r="D21" s="1"/>
      <c r="E21" s="1"/>
      <c r="F21" s="1"/>
      <c r="G21" s="1"/>
      <c r="H21" s="1"/>
      <c r="I21" s="1"/>
      <c r="J21" s="1"/>
      <c r="K21" s="1"/>
    </row>
    <row r="22" spans="1:11" ht="14.25" customHeight="1" x14ac:dyDescent="0.35">
      <c r="A22" s="12" t="s">
        <v>26</v>
      </c>
      <c r="B22" s="12">
        <v>7</v>
      </c>
      <c r="C22" s="12">
        <v>8</v>
      </c>
      <c r="D22" s="12">
        <v>9</v>
      </c>
      <c r="E22" s="12">
        <v>10</v>
      </c>
      <c r="F22" s="11"/>
      <c r="G22" s="11"/>
      <c r="H22" s="11"/>
      <c r="I22" s="11"/>
      <c r="J22" s="11"/>
      <c r="K22" s="11"/>
    </row>
    <row r="23" spans="1:11" ht="19.5" customHeight="1" x14ac:dyDescent="0.35">
      <c r="A23" s="12" t="s">
        <v>45</v>
      </c>
      <c r="B23" s="4"/>
      <c r="C23" s="4"/>
      <c r="D23" s="4"/>
      <c r="E23" s="4"/>
      <c r="F23" s="1"/>
      <c r="G23" s="1"/>
      <c r="H23" s="1"/>
      <c r="I23" s="1"/>
      <c r="J23" s="1"/>
      <c r="K23" s="1"/>
    </row>
    <row r="24" spans="1:11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1">
    <mergeCell ref="A1:I1"/>
  </mergeCells>
  <pageMargins left="0.7" right="0.7" top="0.75" bottom="0.75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workbookViewId="0">
      <selection activeCell="A19" sqref="A19"/>
    </sheetView>
  </sheetViews>
  <sheetFormatPr defaultColWidth="14.453125" defaultRowHeight="15" customHeight="1" x14ac:dyDescent="0.35"/>
  <cols>
    <col min="1" max="1" width="11.54296875" style="56" customWidth="1"/>
    <col min="2" max="2" width="11.453125" style="56" bestFit="1" customWidth="1"/>
    <col min="3" max="3" width="10.1796875" style="56" bestFit="1" customWidth="1"/>
    <col min="4" max="4" width="11.81640625" style="56" bestFit="1" customWidth="1"/>
    <col min="5" max="5" width="16.54296875" style="56" customWidth="1"/>
    <col min="6" max="6" width="15.1796875" style="56" customWidth="1"/>
    <col min="7" max="7" width="19.26953125" style="56" customWidth="1"/>
    <col min="8" max="8" width="17" style="56" customWidth="1"/>
    <col min="9" max="9" width="10.36328125" customWidth="1"/>
    <col min="10" max="12" width="8.7265625" customWidth="1"/>
  </cols>
  <sheetData>
    <row r="1" spans="1:12" ht="28.5" customHeight="1" x14ac:dyDescent="0.35">
      <c r="A1" s="98" t="s">
        <v>46</v>
      </c>
      <c r="B1" s="99"/>
      <c r="C1" s="99"/>
      <c r="D1" s="99"/>
      <c r="E1" s="99"/>
      <c r="F1" s="99"/>
      <c r="G1" s="99"/>
      <c r="H1" s="99"/>
    </row>
    <row r="2" spans="1:12" ht="23.25" customHeight="1" x14ac:dyDescent="0.35">
      <c r="A2" s="71" t="s">
        <v>15</v>
      </c>
      <c r="B2" s="71" t="s">
        <v>3</v>
      </c>
      <c r="C2" s="71" t="s">
        <v>6</v>
      </c>
      <c r="D2" s="71" t="s">
        <v>5</v>
      </c>
      <c r="E2" s="71" t="s">
        <v>4</v>
      </c>
      <c r="F2" s="71" t="s">
        <v>47</v>
      </c>
      <c r="G2" s="71" t="s">
        <v>48</v>
      </c>
      <c r="H2" s="71" t="s">
        <v>49</v>
      </c>
      <c r="I2" s="13"/>
      <c r="J2" s="13"/>
      <c r="K2" s="13"/>
      <c r="L2" s="13"/>
    </row>
    <row r="3" spans="1:12" ht="14.5" x14ac:dyDescent="0.35">
      <c r="A3" s="4" t="s">
        <v>50</v>
      </c>
      <c r="B3" s="4" t="str">
        <f>VLOOKUP(LEFT(A3,4),$A$14:$D$16,2,0)</f>
        <v>THÉP TRÒN</v>
      </c>
      <c r="C3" s="4">
        <f>VLOOKUP(LEFT(A3,4),$A$14:$D$16,IF(RIGHT(A3,1)="C",3,4),0)</f>
        <v>450</v>
      </c>
      <c r="D3" s="4">
        <v>50</v>
      </c>
      <c r="E3" s="5">
        <v>42464</v>
      </c>
      <c r="F3" s="4">
        <f>D3*C3+(D3*C3*10%)</f>
        <v>24750</v>
      </c>
      <c r="G3" s="4">
        <f>IF(E3&lt;DATE(2016,5,1),100,120)</f>
        <v>100</v>
      </c>
      <c r="H3" s="20">
        <f>(F3+G3)*IF(MONTH(E3)=5,95%,100%)</f>
        <v>24850</v>
      </c>
      <c r="I3" s="74"/>
    </row>
    <row r="4" spans="1:12" ht="14.5" x14ac:dyDescent="0.35">
      <c r="A4" s="4" t="s">
        <v>51</v>
      </c>
      <c r="B4" s="4" t="str">
        <f t="shared" ref="B4:B9" si="0">VLOOKUP(LEFT(A4,4),$A$14:$D$16,2,0)</f>
        <v>THÉP TẤM</v>
      </c>
      <c r="C4" s="4">
        <f t="shared" ref="C4:C9" si="1">VLOOKUP(LEFT(A4,4),$A$14:$D$16,IF(RIGHT(A4,1)="C",3,4),0)</f>
        <v>700</v>
      </c>
      <c r="D4" s="4">
        <v>35</v>
      </c>
      <c r="E4" s="5">
        <v>42475</v>
      </c>
      <c r="F4" s="4">
        <f t="shared" ref="F4:F9" si="2">D4*C4+(D4*C4*10%)</f>
        <v>26950</v>
      </c>
      <c r="G4" s="4">
        <f t="shared" ref="G4:G9" si="3">IF(E4&lt;DATE(2016,5,1),100,120)</f>
        <v>100</v>
      </c>
      <c r="H4" s="20">
        <f t="shared" ref="H4:H9" si="4">(F4+G4)*IF(MONTH(E4)=5,95%,100%)</f>
        <v>27050</v>
      </c>
    </row>
    <row r="5" spans="1:12" ht="14.5" x14ac:dyDescent="0.35">
      <c r="A5" s="4" t="s">
        <v>52</v>
      </c>
      <c r="B5" s="4" t="str">
        <f t="shared" si="0"/>
        <v>THÉP TRÒN</v>
      </c>
      <c r="C5" s="4">
        <f t="shared" si="1"/>
        <v>400</v>
      </c>
      <c r="D5" s="4">
        <v>36</v>
      </c>
      <c r="E5" s="5">
        <v>42484</v>
      </c>
      <c r="F5" s="4">
        <f t="shared" si="2"/>
        <v>15840</v>
      </c>
      <c r="G5" s="4">
        <f t="shared" si="3"/>
        <v>100</v>
      </c>
      <c r="H5" s="20">
        <f t="shared" si="4"/>
        <v>15940</v>
      </c>
    </row>
    <row r="6" spans="1:12" ht="14.5" x14ac:dyDescent="0.35">
      <c r="A6" s="4" t="s">
        <v>53</v>
      </c>
      <c r="B6" s="4" t="str">
        <f t="shared" si="0"/>
        <v>THÉP GỐC</v>
      </c>
      <c r="C6" s="4">
        <f t="shared" si="1"/>
        <v>520</v>
      </c>
      <c r="D6" s="4">
        <v>70</v>
      </c>
      <c r="E6" s="5">
        <v>42492</v>
      </c>
      <c r="F6" s="4">
        <f t="shared" si="2"/>
        <v>40040</v>
      </c>
      <c r="G6" s="4">
        <f t="shared" si="3"/>
        <v>120</v>
      </c>
      <c r="H6" s="20">
        <f t="shared" si="4"/>
        <v>38152</v>
      </c>
    </row>
    <row r="7" spans="1:12" ht="14.5" x14ac:dyDescent="0.35">
      <c r="A7" s="4" t="s">
        <v>51</v>
      </c>
      <c r="B7" s="4" t="str">
        <f t="shared" si="0"/>
        <v>THÉP TẤM</v>
      </c>
      <c r="C7" s="4">
        <f t="shared" si="1"/>
        <v>700</v>
      </c>
      <c r="D7" s="4">
        <v>45</v>
      </c>
      <c r="E7" s="5">
        <v>42502</v>
      </c>
      <c r="F7" s="4">
        <f t="shared" si="2"/>
        <v>34650</v>
      </c>
      <c r="G7" s="4">
        <f t="shared" si="3"/>
        <v>120</v>
      </c>
      <c r="H7" s="20">
        <f t="shared" si="4"/>
        <v>33031.5</v>
      </c>
    </row>
    <row r="8" spans="1:12" ht="14.5" x14ac:dyDescent="0.35">
      <c r="A8" s="4" t="s">
        <v>54</v>
      </c>
      <c r="B8" s="4" t="str">
        <f t="shared" si="0"/>
        <v>THÉP GỐC</v>
      </c>
      <c r="C8" s="4">
        <f t="shared" si="1"/>
        <v>470</v>
      </c>
      <c r="D8" s="4">
        <v>12</v>
      </c>
      <c r="E8" s="5">
        <v>42515</v>
      </c>
      <c r="F8" s="4">
        <f t="shared" si="2"/>
        <v>6204</v>
      </c>
      <c r="G8" s="4">
        <f t="shared" si="3"/>
        <v>120</v>
      </c>
      <c r="H8" s="20">
        <f t="shared" si="4"/>
        <v>6007.7999999999993</v>
      </c>
    </row>
    <row r="9" spans="1:12" ht="14.5" x14ac:dyDescent="0.35">
      <c r="A9" s="4" t="s">
        <v>55</v>
      </c>
      <c r="B9" s="4" t="str">
        <f t="shared" si="0"/>
        <v>THÉP TẤM</v>
      </c>
      <c r="C9" s="4">
        <f t="shared" si="1"/>
        <v>640</v>
      </c>
      <c r="D9" s="4">
        <v>60</v>
      </c>
      <c r="E9" s="5">
        <v>42516</v>
      </c>
      <c r="F9" s="4">
        <f t="shared" si="2"/>
        <v>42240</v>
      </c>
      <c r="G9" s="4">
        <f t="shared" si="3"/>
        <v>120</v>
      </c>
      <c r="H9" s="4">
        <f t="shared" si="4"/>
        <v>40242</v>
      </c>
    </row>
    <row r="11" spans="1:12" ht="14.5" x14ac:dyDescent="0.35">
      <c r="A11"/>
      <c r="B11"/>
      <c r="C11" s="14" t="s">
        <v>56</v>
      </c>
      <c r="D11"/>
      <c r="E11"/>
      <c r="F11"/>
      <c r="G11" s="14" t="s">
        <v>57</v>
      </c>
      <c r="H11"/>
    </row>
    <row r="12" spans="1:12" ht="14.5" x14ac:dyDescent="0.35">
      <c r="A12" s="93" t="s">
        <v>15</v>
      </c>
      <c r="B12" s="95" t="s">
        <v>3</v>
      </c>
      <c r="C12" s="96" t="s">
        <v>6</v>
      </c>
      <c r="D12" s="97"/>
      <c r="E12"/>
      <c r="F12" s="70" t="s">
        <v>3</v>
      </c>
      <c r="G12" s="70" t="s">
        <v>58</v>
      </c>
      <c r="H12" s="70" t="s">
        <v>59</v>
      </c>
      <c r="I12" s="70" t="s">
        <v>60</v>
      </c>
    </row>
    <row r="13" spans="1:12" ht="20.25" customHeight="1" x14ac:dyDescent="0.35">
      <c r="A13" s="94"/>
      <c r="B13" s="94"/>
      <c r="C13" s="70" t="s">
        <v>61</v>
      </c>
      <c r="D13" s="70" t="s">
        <v>62</v>
      </c>
      <c r="E13"/>
      <c r="F13" s="70" t="s">
        <v>63</v>
      </c>
      <c r="G13" s="15">
        <f>SUMIF($B$3:$B$9,G12,$H$3:$H$9)</f>
        <v>40790</v>
      </c>
      <c r="H13" s="15">
        <f>SUMIF($B$3:$B$9,H12,$H$3:$H$9)</f>
        <v>100323.5</v>
      </c>
      <c r="I13" s="15">
        <f t="shared" ref="I13" si="5">SUMIF($B$3:$B$9,I12,$H$3:$H$9)</f>
        <v>44159.8</v>
      </c>
    </row>
    <row r="14" spans="1:12" ht="14.5" x14ac:dyDescent="0.35">
      <c r="A14" s="15" t="s">
        <v>64</v>
      </c>
      <c r="B14" s="15" t="s">
        <v>58</v>
      </c>
      <c r="C14" s="15">
        <v>450</v>
      </c>
      <c r="D14" s="15">
        <v>400</v>
      </c>
      <c r="E14"/>
      <c r="F14"/>
      <c r="G14"/>
      <c r="H14"/>
    </row>
    <row r="15" spans="1:12" ht="14.5" x14ac:dyDescent="0.35">
      <c r="A15" s="15" t="s">
        <v>65</v>
      </c>
      <c r="B15" s="15" t="s">
        <v>59</v>
      </c>
      <c r="C15" s="15">
        <v>700</v>
      </c>
      <c r="D15" s="15">
        <v>640</v>
      </c>
      <c r="E15"/>
      <c r="F15"/>
      <c r="G15"/>
      <c r="H15"/>
    </row>
    <row r="16" spans="1:12" ht="14.5" x14ac:dyDescent="0.35">
      <c r="A16" s="15" t="s">
        <v>66</v>
      </c>
      <c r="B16" s="15" t="s">
        <v>60</v>
      </c>
      <c r="C16" s="15">
        <v>520</v>
      </c>
      <c r="D16" s="15">
        <v>470</v>
      </c>
      <c r="E16"/>
      <c r="F16"/>
      <c r="G16"/>
      <c r="H16"/>
    </row>
    <row r="18" spans="1:8" ht="15" customHeight="1" x14ac:dyDescent="0.35">
      <c r="A18" s="74" t="s">
        <v>406</v>
      </c>
      <c r="B18"/>
      <c r="C18"/>
      <c r="D18"/>
      <c r="E18"/>
      <c r="F18"/>
      <c r="G18"/>
      <c r="H18"/>
    </row>
    <row r="19" spans="1:8" ht="15" customHeight="1" x14ac:dyDescent="0.35">
      <c r="A19" t="b">
        <f>DAY(E3)&lt;15</f>
        <v>1</v>
      </c>
      <c r="B19"/>
      <c r="C19"/>
      <c r="D19"/>
      <c r="E19"/>
      <c r="F19"/>
      <c r="G19"/>
      <c r="H19"/>
    </row>
    <row r="21" spans="1:8" ht="15.75" customHeight="1" x14ac:dyDescent="0.35">
      <c r="A21" s="71" t="s">
        <v>15</v>
      </c>
      <c r="B21" s="71" t="s">
        <v>3</v>
      </c>
      <c r="C21" s="71" t="s">
        <v>6</v>
      </c>
      <c r="D21" s="71" t="s">
        <v>5</v>
      </c>
      <c r="E21" s="71" t="s">
        <v>4</v>
      </c>
      <c r="F21" s="71" t="s">
        <v>47</v>
      </c>
      <c r="G21" s="71" t="s">
        <v>48</v>
      </c>
      <c r="H21" s="71" t="s">
        <v>49</v>
      </c>
    </row>
    <row r="22" spans="1:8" ht="15.75" customHeight="1" x14ac:dyDescent="0.35">
      <c r="A22" s="4" t="s">
        <v>50</v>
      </c>
      <c r="B22" s="4" t="s">
        <v>58</v>
      </c>
      <c r="C22" s="4">
        <v>450</v>
      </c>
      <c r="D22" s="4">
        <v>50</v>
      </c>
      <c r="E22" s="41">
        <v>42464</v>
      </c>
      <c r="F22" s="4">
        <v>24750</v>
      </c>
      <c r="G22" s="4">
        <v>100</v>
      </c>
      <c r="H22" s="4">
        <v>24850</v>
      </c>
    </row>
    <row r="23" spans="1:8" ht="15.75" customHeight="1" x14ac:dyDescent="0.35">
      <c r="A23" s="4" t="s">
        <v>53</v>
      </c>
      <c r="B23" s="4" t="s">
        <v>60</v>
      </c>
      <c r="C23" s="4">
        <v>520</v>
      </c>
      <c r="D23" s="4">
        <v>70</v>
      </c>
      <c r="E23" s="41">
        <v>42492</v>
      </c>
      <c r="F23" s="4">
        <v>40040</v>
      </c>
      <c r="G23" s="4">
        <v>120</v>
      </c>
      <c r="H23" s="4">
        <v>38152</v>
      </c>
    </row>
    <row r="24" spans="1:8" ht="15.75" customHeight="1" x14ac:dyDescent="0.35">
      <c r="A24" s="4" t="s">
        <v>51</v>
      </c>
      <c r="B24" s="4" t="s">
        <v>59</v>
      </c>
      <c r="C24" s="4">
        <v>700</v>
      </c>
      <c r="D24" s="4">
        <v>45</v>
      </c>
      <c r="E24" s="41">
        <v>42502</v>
      </c>
      <c r="F24" s="4">
        <v>34650</v>
      </c>
      <c r="G24" s="4">
        <v>120</v>
      </c>
      <c r="H24" s="4">
        <v>33031.5</v>
      </c>
    </row>
    <row r="25" spans="1:8" ht="15.75" customHeight="1" x14ac:dyDescent="0.35"/>
    <row r="26" spans="1:8" ht="15.75" customHeight="1" x14ac:dyDescent="0.35"/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4">
    <mergeCell ref="A12:A13"/>
    <mergeCell ref="B12:B13"/>
    <mergeCell ref="C12:D12"/>
    <mergeCell ref="A1:H1"/>
  </mergeCells>
  <pageMargins left="0.7" right="0.7" top="0.75" bottom="0.75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D3" sqref="D3"/>
    </sheetView>
  </sheetViews>
  <sheetFormatPr defaultColWidth="14.453125" defaultRowHeight="15" customHeight="1" x14ac:dyDescent="0.35"/>
  <cols>
    <col min="1" max="1" width="10.453125" customWidth="1"/>
    <col min="2" max="2" width="10.7265625" customWidth="1"/>
    <col min="3" max="3" width="11.453125" bestFit="1" customWidth="1"/>
    <col min="4" max="4" width="9.6328125" bestFit="1" customWidth="1"/>
    <col min="5" max="5" width="17.453125" customWidth="1"/>
    <col min="6" max="6" width="23" bestFit="1" customWidth="1"/>
    <col min="7" max="7" width="10.1796875" bestFit="1" customWidth="1"/>
    <col min="8" max="8" width="11" bestFit="1" customWidth="1"/>
    <col min="9" max="9" width="13.81640625" bestFit="1" customWidth="1"/>
    <col min="10" max="11" width="8.7265625" customWidth="1"/>
  </cols>
  <sheetData>
    <row r="1" spans="1:11" ht="27" customHeight="1" x14ac:dyDescent="0.35">
      <c r="A1" s="100" t="s">
        <v>67</v>
      </c>
      <c r="B1" s="83"/>
      <c r="C1" s="83"/>
      <c r="D1" s="83"/>
      <c r="E1" s="83"/>
      <c r="F1" s="83"/>
      <c r="G1" s="83"/>
      <c r="H1" s="83"/>
      <c r="I1" s="83"/>
      <c r="J1" s="83"/>
    </row>
    <row r="2" spans="1:11" ht="18" customHeight="1" x14ac:dyDescent="0.35">
      <c r="A2" s="6" t="s">
        <v>1</v>
      </c>
      <c r="B2" s="6" t="s">
        <v>15</v>
      </c>
      <c r="C2" s="6" t="s">
        <v>3</v>
      </c>
      <c r="D2" s="6" t="s">
        <v>68</v>
      </c>
      <c r="E2" s="6" t="s">
        <v>4</v>
      </c>
      <c r="F2" s="6" t="s">
        <v>5</v>
      </c>
      <c r="G2" s="6" t="s">
        <v>6</v>
      </c>
      <c r="H2" s="16" t="s">
        <v>69</v>
      </c>
      <c r="I2" s="17" t="s">
        <v>8</v>
      </c>
      <c r="J2" s="6" t="s">
        <v>26</v>
      </c>
      <c r="K2" s="18"/>
    </row>
    <row r="3" spans="1:11" ht="14.5" x14ac:dyDescent="0.35">
      <c r="A3" s="4">
        <v>1</v>
      </c>
      <c r="B3" s="4" t="s">
        <v>70</v>
      </c>
      <c r="C3" s="4"/>
      <c r="D3" s="4">
        <f>VALUE(RIGHT(B3,1))</f>
        <v>1</v>
      </c>
      <c r="E3" s="19">
        <v>42736</v>
      </c>
      <c r="F3" s="4">
        <v>2</v>
      </c>
      <c r="G3" s="4"/>
      <c r="H3" s="20"/>
      <c r="I3" s="9"/>
      <c r="J3" s="4"/>
    </row>
    <row r="4" spans="1:11" ht="14.5" x14ac:dyDescent="0.35">
      <c r="A4" s="4">
        <v>2</v>
      </c>
      <c r="B4" s="4" t="s">
        <v>71</v>
      </c>
      <c r="C4" s="4"/>
      <c r="D4" s="4">
        <f t="shared" ref="D4:D12" si="0">VALUE(RIGHT(B4,1))</f>
        <v>2</v>
      </c>
      <c r="E4" s="5">
        <v>42755</v>
      </c>
      <c r="F4" s="4">
        <v>1</v>
      </c>
      <c r="G4" s="4"/>
      <c r="H4" s="20"/>
      <c r="I4" s="9"/>
      <c r="J4" s="4"/>
    </row>
    <row r="5" spans="1:11" ht="14.5" x14ac:dyDescent="0.35">
      <c r="A5" s="4">
        <v>3</v>
      </c>
      <c r="B5" s="4" t="s">
        <v>72</v>
      </c>
      <c r="C5" s="4"/>
      <c r="D5" s="4">
        <f t="shared" si="0"/>
        <v>2</v>
      </c>
      <c r="E5" s="5">
        <v>42760</v>
      </c>
      <c r="F5" s="4">
        <v>2</v>
      </c>
      <c r="G5" s="4"/>
      <c r="H5" s="20"/>
      <c r="I5" s="9"/>
      <c r="J5" s="4"/>
    </row>
    <row r="6" spans="1:11" ht="14.5" x14ac:dyDescent="0.35">
      <c r="A6" s="4">
        <v>4</v>
      </c>
      <c r="B6" s="4" t="s">
        <v>73</v>
      </c>
      <c r="C6" s="4"/>
      <c r="D6" s="4">
        <f t="shared" si="0"/>
        <v>1</v>
      </c>
      <c r="E6" s="5">
        <v>42765</v>
      </c>
      <c r="F6" s="4">
        <v>3</v>
      </c>
      <c r="G6" s="4"/>
      <c r="H6" s="20"/>
      <c r="I6" s="9"/>
      <c r="J6" s="4"/>
    </row>
    <row r="7" spans="1:11" ht="14.5" x14ac:dyDescent="0.35">
      <c r="A7" s="4">
        <v>5</v>
      </c>
      <c r="B7" s="4" t="s">
        <v>74</v>
      </c>
      <c r="C7" s="4"/>
      <c r="D7" s="4">
        <f t="shared" si="0"/>
        <v>2</v>
      </c>
      <c r="E7" s="5">
        <v>42768</v>
      </c>
      <c r="F7" s="4">
        <v>1</v>
      </c>
      <c r="G7" s="4"/>
      <c r="H7" s="20"/>
      <c r="I7" s="9"/>
      <c r="J7" s="4"/>
    </row>
    <row r="8" spans="1:11" ht="14.5" x14ac:dyDescent="0.35">
      <c r="A8" s="4">
        <v>6</v>
      </c>
      <c r="B8" s="4" t="s">
        <v>75</v>
      </c>
      <c r="C8" s="4"/>
      <c r="D8" s="4">
        <f t="shared" si="0"/>
        <v>1</v>
      </c>
      <c r="E8" s="5">
        <v>42777</v>
      </c>
      <c r="F8" s="4">
        <v>1</v>
      </c>
      <c r="G8" s="4"/>
      <c r="H8" s="20"/>
      <c r="I8" s="9"/>
      <c r="J8" s="4"/>
    </row>
    <row r="9" spans="1:11" ht="14.5" x14ac:dyDescent="0.35">
      <c r="A9" s="4">
        <v>7</v>
      </c>
      <c r="B9" s="4" t="s">
        <v>74</v>
      </c>
      <c r="C9" s="4"/>
      <c r="D9" s="4">
        <f t="shared" si="0"/>
        <v>2</v>
      </c>
      <c r="E9" s="5">
        <v>42778</v>
      </c>
      <c r="F9" s="4">
        <v>2</v>
      </c>
      <c r="G9" s="4"/>
      <c r="H9" s="20"/>
      <c r="I9" s="9"/>
      <c r="J9" s="4"/>
    </row>
    <row r="10" spans="1:11" ht="14.5" x14ac:dyDescent="0.35">
      <c r="A10" s="4">
        <v>8</v>
      </c>
      <c r="B10" s="4" t="s">
        <v>72</v>
      </c>
      <c r="C10" s="4"/>
      <c r="D10" s="4">
        <f t="shared" si="0"/>
        <v>2</v>
      </c>
      <c r="E10" s="5">
        <v>42787</v>
      </c>
      <c r="F10" s="4">
        <v>3</v>
      </c>
      <c r="G10" s="4"/>
      <c r="H10" s="20"/>
      <c r="I10" s="9"/>
      <c r="J10" s="4"/>
    </row>
    <row r="11" spans="1:11" ht="14.5" x14ac:dyDescent="0.35">
      <c r="A11" s="4">
        <v>9</v>
      </c>
      <c r="B11" s="4" t="s">
        <v>70</v>
      </c>
      <c r="C11" s="4"/>
      <c r="D11" s="4">
        <f t="shared" si="0"/>
        <v>1</v>
      </c>
      <c r="E11" s="5">
        <v>42789</v>
      </c>
      <c r="F11" s="4">
        <v>1</v>
      </c>
      <c r="G11" s="4"/>
      <c r="H11" s="20"/>
      <c r="I11" s="9"/>
      <c r="J11" s="4"/>
    </row>
    <row r="12" spans="1:11" ht="14.5" x14ac:dyDescent="0.35">
      <c r="A12" s="4">
        <v>10</v>
      </c>
      <c r="B12" s="4" t="s">
        <v>75</v>
      </c>
      <c r="C12" s="4"/>
      <c r="D12" s="4">
        <f t="shared" si="0"/>
        <v>1</v>
      </c>
      <c r="E12" s="5">
        <v>42792</v>
      </c>
      <c r="F12" s="4">
        <v>1</v>
      </c>
      <c r="G12" s="4"/>
      <c r="H12" s="20"/>
      <c r="I12" s="9"/>
      <c r="J12" s="4"/>
    </row>
    <row r="13" spans="1:11" ht="14.5" x14ac:dyDescent="0.35">
      <c r="H13" s="21"/>
      <c r="I13" s="22"/>
    </row>
    <row r="14" spans="1:11" ht="14.5" x14ac:dyDescent="0.35">
      <c r="A14" s="101" t="s">
        <v>14</v>
      </c>
      <c r="B14" s="101"/>
      <c r="C14" s="101"/>
      <c r="D14" s="101"/>
      <c r="F14" s="101" t="s">
        <v>76</v>
      </c>
      <c r="G14" s="101"/>
      <c r="H14" s="101"/>
      <c r="I14" s="22"/>
    </row>
    <row r="15" spans="1:11" ht="29" x14ac:dyDescent="0.35">
      <c r="A15" s="24" t="s">
        <v>15</v>
      </c>
      <c r="B15" s="24" t="s">
        <v>3</v>
      </c>
      <c r="C15" s="72" t="s">
        <v>408</v>
      </c>
      <c r="D15" s="72" t="s">
        <v>407</v>
      </c>
      <c r="E15" s="18"/>
      <c r="F15" s="24" t="s">
        <v>9</v>
      </c>
      <c r="G15" s="24">
        <v>1</v>
      </c>
      <c r="H15" s="25">
        <v>2</v>
      </c>
      <c r="I15" s="26"/>
      <c r="J15" s="18"/>
      <c r="K15" s="18"/>
    </row>
    <row r="16" spans="1:11" ht="14.5" x14ac:dyDescent="0.35">
      <c r="A16" s="15" t="s">
        <v>77</v>
      </c>
      <c r="B16" s="15" t="s">
        <v>78</v>
      </c>
      <c r="C16" s="15">
        <v>3000000</v>
      </c>
      <c r="D16" s="15">
        <v>5000000</v>
      </c>
      <c r="F16" s="15" t="s">
        <v>79</v>
      </c>
      <c r="G16" s="15"/>
      <c r="H16" s="15"/>
      <c r="I16" s="22"/>
    </row>
    <row r="17" spans="1:9" ht="14.5" x14ac:dyDescent="0.35">
      <c r="A17" s="15" t="s">
        <v>80</v>
      </c>
      <c r="B17" s="15" t="s">
        <v>81</v>
      </c>
      <c r="C17" s="15">
        <v>2500000</v>
      </c>
      <c r="D17" s="15">
        <v>6000000</v>
      </c>
      <c r="H17" s="21"/>
      <c r="I17" s="22"/>
    </row>
    <row r="18" spans="1:9" ht="14.5" x14ac:dyDescent="0.35">
      <c r="A18" s="15" t="s">
        <v>82</v>
      </c>
      <c r="B18" s="15" t="s">
        <v>83</v>
      </c>
      <c r="C18" s="15">
        <v>7500000</v>
      </c>
      <c r="D18" s="15">
        <v>15000000</v>
      </c>
      <c r="H18" s="21"/>
      <c r="I18" s="22"/>
    </row>
    <row r="19" spans="1:9" ht="14.5" x14ac:dyDescent="0.35">
      <c r="H19" s="21"/>
      <c r="I19" s="22"/>
    </row>
    <row r="20" spans="1:9" ht="14.5" x14ac:dyDescent="0.35">
      <c r="H20" s="21"/>
      <c r="I20" s="22"/>
    </row>
    <row r="21" spans="1:9" ht="15.75" customHeight="1" x14ac:dyDescent="0.35">
      <c r="H21" s="21"/>
      <c r="I21" s="22"/>
    </row>
    <row r="22" spans="1:9" ht="15.75" customHeight="1" x14ac:dyDescent="0.35">
      <c r="H22" s="21"/>
      <c r="I22" s="22"/>
    </row>
    <row r="23" spans="1:9" ht="15.75" customHeight="1" x14ac:dyDescent="0.35">
      <c r="H23" s="21"/>
      <c r="I23" s="22"/>
    </row>
    <row r="24" spans="1:9" ht="15.75" customHeight="1" x14ac:dyDescent="0.35">
      <c r="H24" s="21"/>
      <c r="I24" s="22"/>
    </row>
    <row r="25" spans="1:9" ht="15.75" customHeight="1" x14ac:dyDescent="0.35">
      <c r="H25" s="21"/>
      <c r="I25" s="22"/>
    </row>
    <row r="26" spans="1:9" ht="15.75" customHeight="1" x14ac:dyDescent="0.35">
      <c r="H26" s="21"/>
      <c r="I26" s="22"/>
    </row>
    <row r="27" spans="1:9" ht="15.75" customHeight="1" x14ac:dyDescent="0.35">
      <c r="H27" s="21"/>
      <c r="I27" s="22"/>
    </row>
    <row r="28" spans="1:9" ht="15.75" customHeight="1" x14ac:dyDescent="0.35">
      <c r="C28" t="s">
        <v>395</v>
      </c>
      <c r="H28" s="21"/>
      <c r="I28" s="22"/>
    </row>
    <row r="29" spans="1:9" ht="15.75" customHeight="1" x14ac:dyDescent="0.35">
      <c r="H29" s="21"/>
      <c r="I29" s="22"/>
    </row>
    <row r="30" spans="1:9" ht="15.75" customHeight="1" x14ac:dyDescent="0.35">
      <c r="H30" s="21"/>
      <c r="I30" s="22"/>
    </row>
    <row r="31" spans="1:9" ht="15.75" customHeight="1" x14ac:dyDescent="0.35">
      <c r="H31" s="21"/>
      <c r="I31" s="22"/>
    </row>
    <row r="32" spans="1:9" ht="15.75" customHeight="1" x14ac:dyDescent="0.35">
      <c r="H32" s="21"/>
      <c r="I32" s="22"/>
    </row>
    <row r="33" spans="8:9" ht="15.75" customHeight="1" x14ac:dyDescent="0.35">
      <c r="H33" s="21"/>
      <c r="I33" s="22"/>
    </row>
    <row r="34" spans="8:9" ht="15.75" customHeight="1" x14ac:dyDescent="0.35">
      <c r="H34" s="21"/>
      <c r="I34" s="22"/>
    </row>
    <row r="35" spans="8:9" ht="15.75" customHeight="1" x14ac:dyDescent="0.35">
      <c r="H35" s="21"/>
      <c r="I35" s="22"/>
    </row>
    <row r="36" spans="8:9" ht="15.75" customHeight="1" x14ac:dyDescent="0.35">
      <c r="H36" s="21"/>
      <c r="I36" s="22"/>
    </row>
    <row r="37" spans="8:9" ht="15.75" customHeight="1" x14ac:dyDescent="0.35">
      <c r="H37" s="21"/>
      <c r="I37" s="22"/>
    </row>
    <row r="38" spans="8:9" ht="15.75" customHeight="1" x14ac:dyDescent="0.35">
      <c r="H38" s="21"/>
      <c r="I38" s="22"/>
    </row>
    <row r="39" spans="8:9" ht="15.75" customHeight="1" x14ac:dyDescent="0.35">
      <c r="H39" s="21"/>
      <c r="I39" s="22"/>
    </row>
    <row r="40" spans="8:9" ht="15.75" customHeight="1" x14ac:dyDescent="0.35">
      <c r="H40" s="21"/>
      <c r="I40" s="22"/>
    </row>
    <row r="41" spans="8:9" ht="15.75" customHeight="1" x14ac:dyDescent="0.35">
      <c r="H41" s="21"/>
      <c r="I41" s="22"/>
    </row>
    <row r="42" spans="8:9" ht="15.75" customHeight="1" x14ac:dyDescent="0.35">
      <c r="H42" s="21"/>
      <c r="I42" s="22"/>
    </row>
    <row r="43" spans="8:9" ht="15.75" customHeight="1" x14ac:dyDescent="0.35">
      <c r="H43" s="21"/>
      <c r="I43" s="22"/>
    </row>
    <row r="44" spans="8:9" ht="15.75" customHeight="1" x14ac:dyDescent="0.35">
      <c r="H44" s="21"/>
      <c r="I44" s="22"/>
    </row>
    <row r="45" spans="8:9" ht="15.75" customHeight="1" x14ac:dyDescent="0.35">
      <c r="H45" s="21"/>
      <c r="I45" s="22"/>
    </row>
    <row r="46" spans="8:9" ht="15.75" customHeight="1" x14ac:dyDescent="0.35">
      <c r="H46" s="21"/>
      <c r="I46" s="22"/>
    </row>
    <row r="47" spans="8:9" ht="15.75" customHeight="1" x14ac:dyDescent="0.35">
      <c r="H47" s="21"/>
      <c r="I47" s="22"/>
    </row>
    <row r="48" spans="8:9" ht="15.75" customHeight="1" x14ac:dyDescent="0.35">
      <c r="H48" s="21"/>
      <c r="I48" s="22"/>
    </row>
    <row r="49" spans="8:9" ht="15.75" customHeight="1" x14ac:dyDescent="0.35">
      <c r="H49" s="21"/>
      <c r="I49" s="22"/>
    </row>
    <row r="50" spans="8:9" ht="15.75" customHeight="1" x14ac:dyDescent="0.35">
      <c r="H50" s="21"/>
      <c r="I50" s="22"/>
    </row>
    <row r="51" spans="8:9" ht="15.75" customHeight="1" x14ac:dyDescent="0.35">
      <c r="H51" s="21"/>
      <c r="I51" s="22"/>
    </row>
    <row r="52" spans="8:9" ht="15.75" customHeight="1" x14ac:dyDescent="0.35">
      <c r="H52" s="21"/>
      <c r="I52" s="22"/>
    </row>
    <row r="53" spans="8:9" ht="15.75" customHeight="1" x14ac:dyDescent="0.35">
      <c r="H53" s="21"/>
      <c r="I53" s="22"/>
    </row>
    <row r="54" spans="8:9" ht="15.75" customHeight="1" x14ac:dyDescent="0.35">
      <c r="H54" s="21"/>
      <c r="I54" s="22"/>
    </row>
    <row r="55" spans="8:9" ht="15.75" customHeight="1" x14ac:dyDescent="0.35">
      <c r="H55" s="21"/>
      <c r="I55" s="22"/>
    </row>
    <row r="56" spans="8:9" ht="15.75" customHeight="1" x14ac:dyDescent="0.35">
      <c r="H56" s="21"/>
      <c r="I56" s="22"/>
    </row>
    <row r="57" spans="8:9" ht="15.75" customHeight="1" x14ac:dyDescent="0.35">
      <c r="H57" s="21"/>
      <c r="I57" s="22"/>
    </row>
    <row r="58" spans="8:9" ht="15.75" customHeight="1" x14ac:dyDescent="0.35">
      <c r="H58" s="21"/>
      <c r="I58" s="22"/>
    </row>
    <row r="59" spans="8:9" ht="15.75" customHeight="1" x14ac:dyDescent="0.35">
      <c r="H59" s="21"/>
      <c r="I59" s="22"/>
    </row>
    <row r="60" spans="8:9" ht="15.75" customHeight="1" x14ac:dyDescent="0.35">
      <c r="H60" s="21"/>
      <c r="I60" s="22"/>
    </row>
    <row r="61" spans="8:9" ht="15.75" customHeight="1" x14ac:dyDescent="0.35">
      <c r="H61" s="21"/>
      <c r="I61" s="22"/>
    </row>
    <row r="62" spans="8:9" ht="15.75" customHeight="1" x14ac:dyDescent="0.35">
      <c r="H62" s="21"/>
      <c r="I62" s="22"/>
    </row>
    <row r="63" spans="8:9" ht="15.75" customHeight="1" x14ac:dyDescent="0.35">
      <c r="H63" s="21"/>
      <c r="I63" s="22"/>
    </row>
    <row r="64" spans="8:9" ht="15.75" customHeight="1" x14ac:dyDescent="0.35">
      <c r="H64" s="21"/>
      <c r="I64" s="22"/>
    </row>
    <row r="65" spans="8:9" ht="15.75" customHeight="1" x14ac:dyDescent="0.35">
      <c r="H65" s="21"/>
      <c r="I65" s="22"/>
    </row>
    <row r="66" spans="8:9" ht="15.75" customHeight="1" x14ac:dyDescent="0.35">
      <c r="H66" s="21"/>
      <c r="I66" s="22"/>
    </row>
    <row r="67" spans="8:9" ht="15.75" customHeight="1" x14ac:dyDescent="0.35">
      <c r="H67" s="21"/>
      <c r="I67" s="22"/>
    </row>
    <row r="68" spans="8:9" ht="15.75" customHeight="1" x14ac:dyDescent="0.35">
      <c r="H68" s="21"/>
      <c r="I68" s="22"/>
    </row>
    <row r="69" spans="8:9" ht="15.75" customHeight="1" x14ac:dyDescent="0.35">
      <c r="H69" s="21"/>
      <c r="I69" s="22"/>
    </row>
    <row r="70" spans="8:9" ht="15.75" customHeight="1" x14ac:dyDescent="0.35">
      <c r="H70" s="21"/>
      <c r="I70" s="22"/>
    </row>
    <row r="71" spans="8:9" ht="15.75" customHeight="1" x14ac:dyDescent="0.35">
      <c r="H71" s="21"/>
      <c r="I71" s="22"/>
    </row>
    <row r="72" spans="8:9" ht="15.75" customHeight="1" x14ac:dyDescent="0.35">
      <c r="H72" s="21"/>
      <c r="I72" s="22"/>
    </row>
    <row r="73" spans="8:9" ht="15.75" customHeight="1" x14ac:dyDescent="0.35">
      <c r="H73" s="21"/>
      <c r="I73" s="22"/>
    </row>
    <row r="74" spans="8:9" ht="15.75" customHeight="1" x14ac:dyDescent="0.35">
      <c r="H74" s="21"/>
      <c r="I74" s="22"/>
    </row>
    <row r="75" spans="8:9" ht="15.75" customHeight="1" x14ac:dyDescent="0.35">
      <c r="H75" s="21"/>
      <c r="I75" s="22"/>
    </row>
    <row r="76" spans="8:9" ht="15.75" customHeight="1" x14ac:dyDescent="0.35">
      <c r="H76" s="21"/>
      <c r="I76" s="22"/>
    </row>
    <row r="77" spans="8:9" ht="15.75" customHeight="1" x14ac:dyDescent="0.35">
      <c r="H77" s="21"/>
      <c r="I77" s="22"/>
    </row>
    <row r="78" spans="8:9" ht="15.75" customHeight="1" x14ac:dyDescent="0.35">
      <c r="H78" s="21"/>
      <c r="I78" s="22"/>
    </row>
    <row r="79" spans="8:9" ht="15.75" customHeight="1" x14ac:dyDescent="0.35">
      <c r="H79" s="21"/>
      <c r="I79" s="22"/>
    </row>
    <row r="80" spans="8:9" ht="15.75" customHeight="1" x14ac:dyDescent="0.35">
      <c r="H80" s="21"/>
      <c r="I80" s="22"/>
    </row>
    <row r="81" spans="8:9" ht="15.75" customHeight="1" x14ac:dyDescent="0.35">
      <c r="H81" s="21"/>
      <c r="I81" s="22"/>
    </row>
    <row r="82" spans="8:9" ht="15.75" customHeight="1" x14ac:dyDescent="0.35">
      <c r="H82" s="21"/>
      <c r="I82" s="22"/>
    </row>
    <row r="83" spans="8:9" ht="15.75" customHeight="1" x14ac:dyDescent="0.35">
      <c r="H83" s="21"/>
      <c r="I83" s="22"/>
    </row>
    <row r="84" spans="8:9" ht="15.75" customHeight="1" x14ac:dyDescent="0.35">
      <c r="H84" s="21"/>
      <c r="I84" s="22"/>
    </row>
    <row r="85" spans="8:9" ht="15.75" customHeight="1" x14ac:dyDescent="0.35">
      <c r="H85" s="21"/>
      <c r="I85" s="22"/>
    </row>
    <row r="86" spans="8:9" ht="15.75" customHeight="1" x14ac:dyDescent="0.35">
      <c r="H86" s="21"/>
      <c r="I86" s="22"/>
    </row>
    <row r="87" spans="8:9" ht="15.75" customHeight="1" x14ac:dyDescent="0.35">
      <c r="H87" s="21"/>
      <c r="I87" s="22"/>
    </row>
    <row r="88" spans="8:9" ht="15.75" customHeight="1" x14ac:dyDescent="0.35">
      <c r="H88" s="21"/>
      <c r="I88" s="22"/>
    </row>
    <row r="89" spans="8:9" ht="15.75" customHeight="1" x14ac:dyDescent="0.35">
      <c r="H89" s="21"/>
      <c r="I89" s="22"/>
    </row>
    <row r="90" spans="8:9" ht="15.75" customHeight="1" x14ac:dyDescent="0.35">
      <c r="H90" s="21"/>
      <c r="I90" s="22"/>
    </row>
    <row r="91" spans="8:9" ht="15.75" customHeight="1" x14ac:dyDescent="0.35">
      <c r="H91" s="21"/>
      <c r="I91" s="22"/>
    </row>
    <row r="92" spans="8:9" ht="15.75" customHeight="1" x14ac:dyDescent="0.35">
      <c r="H92" s="21"/>
      <c r="I92" s="22"/>
    </row>
    <row r="93" spans="8:9" ht="15.75" customHeight="1" x14ac:dyDescent="0.35">
      <c r="H93" s="21"/>
      <c r="I93" s="22"/>
    </row>
    <row r="94" spans="8:9" ht="15.75" customHeight="1" x14ac:dyDescent="0.35">
      <c r="H94" s="21"/>
      <c r="I94" s="22"/>
    </row>
    <row r="95" spans="8:9" ht="15.75" customHeight="1" x14ac:dyDescent="0.35">
      <c r="H95" s="21"/>
      <c r="I95" s="22"/>
    </row>
    <row r="96" spans="8:9" ht="15.75" customHeight="1" x14ac:dyDescent="0.35">
      <c r="H96" s="21"/>
      <c r="I96" s="22"/>
    </row>
    <row r="97" spans="8:9" ht="15.75" customHeight="1" x14ac:dyDescent="0.35">
      <c r="H97" s="21"/>
      <c r="I97" s="22"/>
    </row>
    <row r="98" spans="8:9" ht="15.75" customHeight="1" x14ac:dyDescent="0.35">
      <c r="H98" s="21"/>
      <c r="I98" s="22"/>
    </row>
    <row r="99" spans="8:9" ht="15.75" customHeight="1" x14ac:dyDescent="0.35">
      <c r="H99" s="21"/>
      <c r="I99" s="22"/>
    </row>
    <row r="100" spans="8:9" ht="15.75" customHeight="1" x14ac:dyDescent="0.35">
      <c r="H100" s="21"/>
      <c r="I100" s="22"/>
    </row>
  </sheetData>
  <mergeCells count="3">
    <mergeCell ref="A1:J1"/>
    <mergeCell ref="A14:D14"/>
    <mergeCell ref="F14:H14"/>
  </mergeCells>
  <pageMargins left="0.7" right="0.7" top="0.75" bottom="0.75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4" workbookViewId="0">
      <selection activeCell="D4" sqref="D4"/>
    </sheetView>
  </sheetViews>
  <sheetFormatPr defaultColWidth="14.453125" defaultRowHeight="15" customHeight="1" x14ac:dyDescent="0.35"/>
  <cols>
    <col min="1" max="1" width="8.08984375" bestFit="1" customWidth="1"/>
    <col min="2" max="2" width="19.08984375" customWidth="1"/>
    <col min="3" max="3" width="11.90625" bestFit="1" customWidth="1"/>
    <col min="4" max="4" width="29.26953125" style="75" customWidth="1"/>
    <col min="5" max="5" width="10.453125" bestFit="1" customWidth="1"/>
    <col min="6" max="6" width="20.90625" bestFit="1" customWidth="1"/>
    <col min="7" max="7" width="12.7265625" bestFit="1" customWidth="1"/>
    <col min="8" max="8" width="8" bestFit="1" customWidth="1"/>
    <col min="9" max="9" width="9.7265625" bestFit="1" customWidth="1"/>
    <col min="10" max="10" width="10.453125" customWidth="1"/>
    <col min="11" max="11" width="19.26953125" customWidth="1"/>
    <col min="12" max="13" width="8.7265625" customWidth="1"/>
  </cols>
  <sheetData>
    <row r="1" spans="1:13" ht="18.5" x14ac:dyDescent="0.45">
      <c r="A1" s="102" t="s">
        <v>84</v>
      </c>
      <c r="B1" s="103"/>
      <c r="C1" s="103"/>
      <c r="D1" s="103"/>
      <c r="E1" s="103"/>
      <c r="F1" s="103"/>
      <c r="G1" s="103"/>
      <c r="H1" s="103"/>
      <c r="I1" s="103"/>
      <c r="J1" s="104"/>
    </row>
    <row r="2" spans="1:13" ht="14.5" x14ac:dyDescent="0.35">
      <c r="A2" s="73" t="s">
        <v>85</v>
      </c>
      <c r="B2" s="73" t="s">
        <v>86</v>
      </c>
      <c r="C2" s="73" t="s">
        <v>87</v>
      </c>
      <c r="D2" s="81" t="s">
        <v>412</v>
      </c>
      <c r="E2" s="73" t="s">
        <v>88</v>
      </c>
      <c r="F2" s="73" t="s">
        <v>89</v>
      </c>
      <c r="G2" s="73" t="s">
        <v>90</v>
      </c>
      <c r="H2" s="73" t="s">
        <v>91</v>
      </c>
      <c r="I2" s="73" t="s">
        <v>92</v>
      </c>
      <c r="J2" s="73" t="s">
        <v>93</v>
      </c>
      <c r="L2" s="13"/>
      <c r="M2" s="13"/>
    </row>
    <row r="3" spans="1:13" ht="14.5" x14ac:dyDescent="0.35">
      <c r="A3" s="15">
        <v>1</v>
      </c>
      <c r="B3" s="15" t="s">
        <v>94</v>
      </c>
      <c r="C3" s="15" t="s">
        <v>95</v>
      </c>
      <c r="D3" s="15" t="str">
        <f>VLOOKUP(B3,$A$15:$C$18,2,0)&amp;"-"&amp;VLOOKUP(C3,$A$22:$B$27,2,0)</f>
        <v>Đèn chóa lớp chụp mica-Cadavi</v>
      </c>
      <c r="E3" s="28">
        <v>42159</v>
      </c>
      <c r="F3" s="15">
        <v>100</v>
      </c>
      <c r="G3" s="29"/>
      <c r="H3" s="15"/>
      <c r="I3" s="15"/>
      <c r="J3" s="15"/>
    </row>
    <row r="4" spans="1:13" ht="14.5" x14ac:dyDescent="0.35">
      <c r="A4" s="15">
        <v>2</v>
      </c>
      <c r="B4" s="15" t="s">
        <v>94</v>
      </c>
      <c r="C4" s="15" t="s">
        <v>96</v>
      </c>
      <c r="D4" s="15"/>
      <c r="E4" s="28">
        <v>42186</v>
      </c>
      <c r="F4" s="15">
        <v>10</v>
      </c>
      <c r="G4" s="29"/>
      <c r="H4" s="15"/>
      <c r="I4" s="15"/>
      <c r="J4" s="15"/>
    </row>
    <row r="5" spans="1:13" ht="14.5" x14ac:dyDescent="0.35">
      <c r="A5" s="15">
        <v>3</v>
      </c>
      <c r="B5" s="15" t="s">
        <v>97</v>
      </c>
      <c r="C5" s="15" t="s">
        <v>96</v>
      </c>
      <c r="D5" s="15"/>
      <c r="E5" s="28">
        <v>42163</v>
      </c>
      <c r="F5" s="15">
        <v>150</v>
      </c>
      <c r="G5" s="29"/>
      <c r="H5" s="15"/>
      <c r="I5" s="15"/>
      <c r="J5" s="15"/>
    </row>
    <row r="6" spans="1:13" ht="14.5" x14ac:dyDescent="0.35">
      <c r="A6" s="15">
        <v>4</v>
      </c>
      <c r="B6" s="15" t="s">
        <v>97</v>
      </c>
      <c r="C6" s="15" t="s">
        <v>98</v>
      </c>
      <c r="D6" s="15"/>
      <c r="E6" s="28">
        <v>42156</v>
      </c>
      <c r="F6" s="15">
        <v>24</v>
      </c>
      <c r="G6" s="29"/>
      <c r="H6" s="15"/>
      <c r="I6" s="15"/>
      <c r="J6" s="15"/>
    </row>
    <row r="7" spans="1:13" ht="14.5" x14ac:dyDescent="0.35">
      <c r="A7" s="15">
        <v>5</v>
      </c>
      <c r="B7" s="15" t="s">
        <v>97</v>
      </c>
      <c r="C7" s="15" t="s">
        <v>96</v>
      </c>
      <c r="D7" s="15"/>
      <c r="E7" s="28">
        <v>42152</v>
      </c>
      <c r="F7" s="15">
        <v>22</v>
      </c>
      <c r="G7" s="29"/>
      <c r="H7" s="15"/>
      <c r="I7" s="15"/>
      <c r="J7" s="15"/>
    </row>
    <row r="8" spans="1:13" ht="14.5" x14ac:dyDescent="0.35">
      <c r="A8" s="15">
        <v>6</v>
      </c>
      <c r="B8" s="15" t="s">
        <v>97</v>
      </c>
      <c r="C8" s="15" t="s">
        <v>99</v>
      </c>
      <c r="D8" s="15"/>
      <c r="E8" s="28">
        <v>42139</v>
      </c>
      <c r="F8" s="15">
        <v>15</v>
      </c>
      <c r="G8" s="29"/>
      <c r="H8" s="15"/>
      <c r="I8" s="15"/>
      <c r="J8" s="15"/>
    </row>
    <row r="9" spans="1:13" ht="14.5" x14ac:dyDescent="0.35">
      <c r="A9" s="15">
        <v>7</v>
      </c>
      <c r="B9" s="15" t="s">
        <v>100</v>
      </c>
      <c r="C9" s="15" t="s">
        <v>101</v>
      </c>
      <c r="D9" s="15"/>
      <c r="E9" s="28">
        <v>42161</v>
      </c>
      <c r="F9" s="15">
        <v>240</v>
      </c>
      <c r="G9" s="29"/>
      <c r="H9" s="15"/>
      <c r="I9" s="15"/>
      <c r="J9" s="15"/>
    </row>
    <row r="10" spans="1:13" ht="14.5" x14ac:dyDescent="0.35">
      <c r="A10" s="15">
        <v>8</v>
      </c>
      <c r="B10" s="15" t="s">
        <v>100</v>
      </c>
      <c r="C10" s="15" t="s">
        <v>102</v>
      </c>
      <c r="D10" s="15"/>
      <c r="E10" s="28">
        <v>42147</v>
      </c>
      <c r="F10" s="15">
        <v>60</v>
      </c>
      <c r="G10" s="29"/>
      <c r="H10" s="15"/>
      <c r="I10" s="15"/>
      <c r="J10" s="15"/>
    </row>
    <row r="11" spans="1:13" ht="14.5" x14ac:dyDescent="0.35">
      <c r="A11" s="15">
        <v>9</v>
      </c>
      <c r="B11" s="15" t="s">
        <v>100</v>
      </c>
      <c r="C11" s="15" t="s">
        <v>95</v>
      </c>
      <c r="D11" s="15"/>
      <c r="E11" s="28">
        <v>42142</v>
      </c>
      <c r="F11" s="15">
        <v>25</v>
      </c>
      <c r="G11" s="29"/>
      <c r="H11" s="15"/>
      <c r="I11" s="15"/>
      <c r="J11" s="15"/>
    </row>
    <row r="12" spans="1:13" ht="14.5" x14ac:dyDescent="0.35">
      <c r="A12" s="15">
        <v>10</v>
      </c>
      <c r="B12" s="15" t="s">
        <v>100</v>
      </c>
      <c r="C12" s="15" t="s">
        <v>102</v>
      </c>
      <c r="D12" s="15"/>
      <c r="E12" s="28">
        <v>42163</v>
      </c>
      <c r="F12" s="15">
        <v>5</v>
      </c>
      <c r="G12" s="29"/>
      <c r="H12" s="15"/>
      <c r="I12" s="15"/>
      <c r="J12" s="15"/>
    </row>
    <row r="14" spans="1:13" ht="14.5" x14ac:dyDescent="0.35">
      <c r="A14" s="105" t="s">
        <v>56</v>
      </c>
      <c r="B14" s="105"/>
      <c r="C14" s="105"/>
      <c r="D14" s="76"/>
    </row>
    <row r="15" spans="1:13" ht="14.5" x14ac:dyDescent="0.35">
      <c r="A15" s="73" t="s">
        <v>86</v>
      </c>
      <c r="B15" s="73" t="s">
        <v>103</v>
      </c>
      <c r="C15" s="73" t="s">
        <v>90</v>
      </c>
      <c r="D15" s="77"/>
      <c r="F15" s="101" t="s">
        <v>111</v>
      </c>
      <c r="G15" s="101"/>
    </row>
    <row r="16" spans="1:13" ht="14.5" x14ac:dyDescent="0.35">
      <c r="A16" s="27" t="s">
        <v>97</v>
      </c>
      <c r="B16" s="27" t="s">
        <v>105</v>
      </c>
      <c r="C16" s="30">
        <v>388000</v>
      </c>
      <c r="D16" s="78"/>
      <c r="F16" s="73" t="s">
        <v>103</v>
      </c>
      <c r="G16" s="73" t="s">
        <v>112</v>
      </c>
    </row>
    <row r="17" spans="1:7" ht="14.5" x14ac:dyDescent="0.35">
      <c r="A17" s="27" t="s">
        <v>100</v>
      </c>
      <c r="B17" s="27" t="s">
        <v>107</v>
      </c>
      <c r="C17" s="30">
        <v>475000</v>
      </c>
      <c r="D17" s="78"/>
      <c r="F17" s="15" t="s">
        <v>105</v>
      </c>
      <c r="G17" s="15"/>
    </row>
    <row r="18" spans="1:7" ht="14.5" x14ac:dyDescent="0.35">
      <c r="A18" s="27" t="s">
        <v>94</v>
      </c>
      <c r="B18" s="27" t="s">
        <v>109</v>
      </c>
      <c r="C18" s="30">
        <v>325000</v>
      </c>
      <c r="D18" s="78"/>
      <c r="F18" s="15" t="s">
        <v>113</v>
      </c>
      <c r="G18" s="15"/>
    </row>
    <row r="19" spans="1:7" ht="15" customHeight="1" x14ac:dyDescent="0.35">
      <c r="F19" s="15" t="s">
        <v>109</v>
      </c>
      <c r="G19" s="15"/>
    </row>
    <row r="20" spans="1:7" ht="14.5" x14ac:dyDescent="0.35">
      <c r="A20" s="105" t="s">
        <v>57</v>
      </c>
      <c r="B20" s="105"/>
    </row>
    <row r="21" spans="1:7" ht="15.75" customHeight="1" x14ac:dyDescent="0.35">
      <c r="A21" s="70" t="s">
        <v>87</v>
      </c>
      <c r="B21" s="70" t="s">
        <v>104</v>
      </c>
    </row>
    <row r="22" spans="1:7" ht="15.75" customHeight="1" x14ac:dyDescent="0.35">
      <c r="A22" s="15" t="s">
        <v>95</v>
      </c>
      <c r="B22" s="15" t="s">
        <v>106</v>
      </c>
    </row>
    <row r="23" spans="1:7" ht="15.75" customHeight="1" x14ac:dyDescent="0.35">
      <c r="A23" s="15" t="s">
        <v>101</v>
      </c>
      <c r="B23" s="15" t="s">
        <v>108</v>
      </c>
    </row>
    <row r="24" spans="1:7" ht="15.75" customHeight="1" x14ac:dyDescent="0.35">
      <c r="A24" s="32" t="s">
        <v>102</v>
      </c>
      <c r="B24" s="32" t="s">
        <v>110</v>
      </c>
    </row>
    <row r="25" spans="1:7" ht="15.75" customHeight="1" x14ac:dyDescent="0.35">
      <c r="A25" s="79" t="s">
        <v>96</v>
      </c>
      <c r="B25" s="79" t="s">
        <v>409</v>
      </c>
    </row>
    <row r="26" spans="1:7" ht="15.75" customHeight="1" x14ac:dyDescent="0.35">
      <c r="A26" s="79" t="s">
        <v>98</v>
      </c>
      <c r="B26" s="79" t="s">
        <v>410</v>
      </c>
    </row>
    <row r="27" spans="1:7" ht="15.75" customHeight="1" x14ac:dyDescent="0.35">
      <c r="A27" s="80" t="s">
        <v>99</v>
      </c>
      <c r="B27" s="80" t="s">
        <v>411</v>
      </c>
    </row>
    <row r="28" spans="1:7" ht="15.75" customHeight="1" x14ac:dyDescent="0.35"/>
    <row r="29" spans="1:7" ht="15.75" customHeight="1" x14ac:dyDescent="0.35"/>
    <row r="30" spans="1:7" ht="15.75" customHeight="1" x14ac:dyDescent="0.35"/>
    <row r="31" spans="1:7" ht="15.75" customHeight="1" x14ac:dyDescent="0.35"/>
    <row r="32" spans="1:7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4">
    <mergeCell ref="A1:J1"/>
    <mergeCell ref="F15:G15"/>
    <mergeCell ref="A20:B20"/>
    <mergeCell ref="A14:C14"/>
  </mergeCells>
  <pageMargins left="0.7" right="0.7" top="0.75" bottom="0.75" header="0" footer="0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selection activeCell="G3" sqref="G3:H12"/>
    </sheetView>
  </sheetViews>
  <sheetFormatPr defaultColWidth="14.453125" defaultRowHeight="15" customHeight="1" x14ac:dyDescent="0.35"/>
  <cols>
    <col min="1" max="1" width="8.7265625" customWidth="1"/>
    <col min="2" max="2" width="11.1796875" customWidth="1"/>
    <col min="3" max="3" width="13.54296875" customWidth="1"/>
    <col min="4" max="4" width="8.7265625" customWidth="1"/>
    <col min="5" max="5" width="11" customWidth="1"/>
    <col min="6" max="6" width="11.453125" customWidth="1"/>
    <col min="7" max="8" width="8.7265625" customWidth="1"/>
  </cols>
  <sheetData>
    <row r="1" spans="1:8" ht="18.5" x14ac:dyDescent="0.45">
      <c r="A1" s="106" t="s">
        <v>114</v>
      </c>
      <c r="B1" s="83"/>
      <c r="C1" s="83"/>
      <c r="D1" s="83"/>
      <c r="E1" s="83"/>
      <c r="F1" s="83"/>
      <c r="G1" s="83"/>
      <c r="H1" s="83"/>
    </row>
    <row r="2" spans="1:8" ht="29" x14ac:dyDescent="0.35">
      <c r="A2" s="31" t="s">
        <v>115</v>
      </c>
      <c r="B2" s="31" t="s">
        <v>116</v>
      </c>
      <c r="C2" s="15" t="s">
        <v>117</v>
      </c>
      <c r="D2" s="31" t="s">
        <v>118</v>
      </c>
      <c r="E2" s="31" t="s">
        <v>119</v>
      </c>
      <c r="F2" s="31" t="s">
        <v>120</v>
      </c>
      <c r="G2" s="31" t="s">
        <v>121</v>
      </c>
      <c r="H2" s="31" t="s">
        <v>122</v>
      </c>
    </row>
    <row r="3" spans="1:8" ht="14.5" x14ac:dyDescent="0.35">
      <c r="A3" s="15">
        <v>1</v>
      </c>
      <c r="B3" s="15" t="s">
        <v>123</v>
      </c>
      <c r="C3" s="28">
        <v>42948</v>
      </c>
      <c r="D3" s="15"/>
      <c r="E3" s="15"/>
      <c r="F3" s="15">
        <v>50</v>
      </c>
      <c r="G3" s="15"/>
      <c r="H3" s="15"/>
    </row>
    <row r="4" spans="1:8" ht="14.5" x14ac:dyDescent="0.35">
      <c r="A4" s="15">
        <v>2</v>
      </c>
      <c r="B4" s="15" t="s">
        <v>124</v>
      </c>
      <c r="C4" s="28">
        <v>42981</v>
      </c>
      <c r="D4" s="15"/>
      <c r="E4" s="15"/>
      <c r="F4" s="15">
        <v>22</v>
      </c>
      <c r="G4" s="15"/>
      <c r="H4" s="15"/>
    </row>
    <row r="5" spans="1:8" ht="14.5" x14ac:dyDescent="0.35">
      <c r="A5" s="15">
        <v>3</v>
      </c>
      <c r="B5" s="15" t="s">
        <v>125</v>
      </c>
      <c r="C5" s="28">
        <v>42990</v>
      </c>
      <c r="D5" s="15"/>
      <c r="E5" s="15"/>
      <c r="F5" s="15">
        <v>18</v>
      </c>
      <c r="G5" s="15"/>
      <c r="H5" s="15"/>
    </row>
    <row r="6" spans="1:8" ht="14.5" x14ac:dyDescent="0.35">
      <c r="A6" s="15">
        <v>4</v>
      </c>
      <c r="B6" s="15" t="s">
        <v>126</v>
      </c>
      <c r="C6" s="28">
        <v>42982</v>
      </c>
      <c r="D6" s="15"/>
      <c r="E6" s="15"/>
      <c r="F6" s="15">
        <v>21</v>
      </c>
      <c r="G6" s="15"/>
      <c r="H6" s="15"/>
    </row>
    <row r="7" spans="1:8" ht="14.5" x14ac:dyDescent="0.35">
      <c r="A7" s="15">
        <v>5</v>
      </c>
      <c r="B7" s="15" t="s">
        <v>127</v>
      </c>
      <c r="C7" s="28">
        <v>42979</v>
      </c>
      <c r="D7" s="15"/>
      <c r="E7" s="15"/>
      <c r="F7" s="15">
        <v>20</v>
      </c>
      <c r="G7" s="15"/>
      <c r="H7" s="15"/>
    </row>
    <row r="8" spans="1:8" ht="14.5" x14ac:dyDescent="0.35">
      <c r="A8" s="15">
        <v>6</v>
      </c>
      <c r="B8" s="15" t="s">
        <v>128</v>
      </c>
      <c r="C8" s="28">
        <v>43000</v>
      </c>
      <c r="D8" s="15"/>
      <c r="E8" s="15"/>
      <c r="F8" s="15">
        <v>32</v>
      </c>
      <c r="G8" s="15"/>
      <c r="H8" s="15"/>
    </row>
    <row r="9" spans="1:8" ht="14.5" x14ac:dyDescent="0.35">
      <c r="A9" s="15">
        <v>7</v>
      </c>
      <c r="B9" s="15" t="s">
        <v>129</v>
      </c>
      <c r="C9" s="28">
        <v>42983</v>
      </c>
      <c r="D9" s="15"/>
      <c r="E9" s="15"/>
      <c r="F9" s="15">
        <v>35</v>
      </c>
      <c r="G9" s="15"/>
      <c r="H9" s="15"/>
    </row>
    <row r="10" spans="1:8" ht="14.5" x14ac:dyDescent="0.35">
      <c r="A10" s="15">
        <v>8</v>
      </c>
      <c r="B10" s="15" t="s">
        <v>130</v>
      </c>
      <c r="C10" s="28">
        <v>42982</v>
      </c>
      <c r="D10" s="15"/>
      <c r="E10" s="15"/>
      <c r="F10" s="15">
        <v>25</v>
      </c>
      <c r="G10" s="15"/>
      <c r="H10" s="15"/>
    </row>
    <row r="11" spans="1:8" ht="14.5" x14ac:dyDescent="0.35">
      <c r="A11" s="15">
        <v>9</v>
      </c>
      <c r="B11" s="15" t="s">
        <v>131</v>
      </c>
      <c r="C11" s="28">
        <v>42994</v>
      </c>
      <c r="D11" s="15"/>
      <c r="E11" s="15"/>
      <c r="F11" s="15">
        <v>42</v>
      </c>
      <c r="G11" s="15"/>
      <c r="H11" s="15"/>
    </row>
    <row r="12" spans="1:8" ht="14.5" x14ac:dyDescent="0.35">
      <c r="A12" s="15">
        <v>10</v>
      </c>
      <c r="B12" s="15" t="s">
        <v>132</v>
      </c>
      <c r="C12" s="28">
        <v>42998</v>
      </c>
      <c r="D12" s="15"/>
      <c r="E12" s="15"/>
      <c r="F12" s="15">
        <v>20</v>
      </c>
      <c r="G12" s="15"/>
      <c r="H12" s="15"/>
    </row>
    <row r="14" spans="1:8" ht="14.5" x14ac:dyDescent="0.35">
      <c r="A14" s="107" t="s">
        <v>14</v>
      </c>
      <c r="B14" s="83"/>
      <c r="C14" s="83"/>
      <c r="E14" s="107" t="s">
        <v>133</v>
      </c>
      <c r="F14" s="83"/>
    </row>
    <row r="15" spans="1:8" ht="29" x14ac:dyDescent="0.35">
      <c r="A15" s="31" t="s">
        <v>116</v>
      </c>
      <c r="B15" s="15" t="s">
        <v>3</v>
      </c>
      <c r="C15" s="31" t="s">
        <v>134</v>
      </c>
      <c r="E15" s="15" t="s">
        <v>3</v>
      </c>
      <c r="F15" s="15" t="s">
        <v>21</v>
      </c>
    </row>
    <row r="16" spans="1:8" ht="14.5" x14ac:dyDescent="0.35">
      <c r="A16" s="32" t="s">
        <v>135</v>
      </c>
      <c r="B16" s="32" t="s">
        <v>136</v>
      </c>
      <c r="C16" s="32">
        <v>12000</v>
      </c>
      <c r="E16" s="15" t="s">
        <v>136</v>
      </c>
      <c r="F16" s="15">
        <f>SUMIF($D$3:$D$12,E16,$H$3:$H$12)</f>
        <v>0</v>
      </c>
    </row>
    <row r="17" spans="1:8" ht="14.5" x14ac:dyDescent="0.35">
      <c r="A17" s="33" t="s">
        <v>137</v>
      </c>
      <c r="B17" s="33" t="s">
        <v>138</v>
      </c>
      <c r="C17" s="33">
        <v>150000</v>
      </c>
      <c r="E17" s="15" t="s">
        <v>138</v>
      </c>
      <c r="F17" s="15">
        <f>SUMIF($D$3:$D$12,E17,$H$3:$H$12)</f>
        <v>0</v>
      </c>
    </row>
    <row r="18" spans="1:8" ht="14.5" x14ac:dyDescent="0.35">
      <c r="A18" s="15" t="s">
        <v>139</v>
      </c>
      <c r="B18" s="15" t="s">
        <v>140</v>
      </c>
      <c r="C18" s="15">
        <v>10000</v>
      </c>
      <c r="E18" s="15" t="s">
        <v>140</v>
      </c>
      <c r="F18" s="15">
        <f>SUMIF($D$3:$D$12,E18,$H$3:$H$12)</f>
        <v>0</v>
      </c>
    </row>
    <row r="19" spans="1:8" ht="14.5" x14ac:dyDescent="0.35">
      <c r="A19" s="15" t="s">
        <v>11</v>
      </c>
      <c r="B19" s="15" t="s">
        <v>141</v>
      </c>
      <c r="C19" s="15">
        <v>200000</v>
      </c>
      <c r="E19" s="15" t="s">
        <v>141</v>
      </c>
      <c r="F19" s="15">
        <f>SUMIF($D$3:$D$12,E19,$H$3:$H$12)</f>
        <v>0</v>
      </c>
    </row>
    <row r="21" spans="1:8" ht="15.75" customHeight="1" x14ac:dyDescent="0.35">
      <c r="B21" s="15" t="s">
        <v>142</v>
      </c>
    </row>
    <row r="22" spans="1:8" ht="15.75" customHeight="1" x14ac:dyDescent="0.35">
      <c r="B22" s="15" t="b">
        <f>AND(D3="CÀ PHÊ",F3&lt;30)</f>
        <v>0</v>
      </c>
    </row>
    <row r="23" spans="1:8" ht="15.75" customHeight="1" x14ac:dyDescent="0.35"/>
    <row r="24" spans="1:8" ht="15.75" customHeight="1" x14ac:dyDescent="0.35">
      <c r="A24" s="31" t="s">
        <v>115</v>
      </c>
      <c r="B24" s="31" t="s">
        <v>116</v>
      </c>
      <c r="C24" s="15" t="s">
        <v>117</v>
      </c>
      <c r="D24" s="31" t="s">
        <v>118</v>
      </c>
      <c r="E24" s="31" t="s">
        <v>119</v>
      </c>
      <c r="F24" s="31" t="s">
        <v>120</v>
      </c>
      <c r="G24" s="31" t="s">
        <v>121</v>
      </c>
      <c r="H24" s="31" t="s">
        <v>122</v>
      </c>
    </row>
    <row r="25" spans="1:8" ht="15.75" customHeight="1" x14ac:dyDescent="0.35">
      <c r="A25" s="15">
        <v>2</v>
      </c>
      <c r="B25" s="15" t="s">
        <v>124</v>
      </c>
      <c r="C25" s="28">
        <v>42981</v>
      </c>
      <c r="D25" s="15" t="s">
        <v>141</v>
      </c>
      <c r="E25" s="15">
        <v>21</v>
      </c>
      <c r="F25" s="15">
        <v>22</v>
      </c>
      <c r="G25" s="15">
        <v>200000</v>
      </c>
      <c r="H25" s="15">
        <v>4400000</v>
      </c>
    </row>
    <row r="26" spans="1:8" ht="15.75" customHeight="1" x14ac:dyDescent="0.35">
      <c r="A26" s="15">
        <v>10</v>
      </c>
      <c r="B26" s="15" t="s">
        <v>132</v>
      </c>
      <c r="C26" s="28">
        <v>42998</v>
      </c>
      <c r="D26" s="15" t="s">
        <v>141</v>
      </c>
      <c r="E26" s="15">
        <v>11</v>
      </c>
      <c r="F26" s="15">
        <v>20</v>
      </c>
      <c r="G26" s="15">
        <v>200000</v>
      </c>
      <c r="H26" s="15">
        <v>4000000</v>
      </c>
    </row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3">
    <mergeCell ref="A1:H1"/>
    <mergeCell ref="A14:C14"/>
    <mergeCell ref="E14:F14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selection activeCell="F16" sqref="F16:F19"/>
    </sheetView>
  </sheetViews>
  <sheetFormatPr defaultColWidth="14.453125" defaultRowHeight="15" customHeight="1" x14ac:dyDescent="0.35"/>
  <cols>
    <col min="1" max="1" width="8.7265625" customWidth="1"/>
    <col min="2" max="2" width="11.1796875" customWidth="1"/>
    <col min="3" max="3" width="13.54296875" customWidth="1"/>
    <col min="4" max="4" width="8.7265625" customWidth="1"/>
    <col min="5" max="5" width="11" customWidth="1"/>
    <col min="6" max="6" width="11.453125" customWidth="1"/>
    <col min="7" max="8" width="8.7265625" customWidth="1"/>
  </cols>
  <sheetData>
    <row r="1" spans="1:8" ht="14.5" x14ac:dyDescent="0.35">
      <c r="A1" s="107" t="s">
        <v>114</v>
      </c>
      <c r="B1" s="83"/>
      <c r="C1" s="83"/>
      <c r="D1" s="83"/>
      <c r="E1" s="83"/>
      <c r="F1" s="83"/>
      <c r="G1" s="83"/>
      <c r="H1" s="83"/>
    </row>
    <row r="2" spans="1:8" ht="29" x14ac:dyDescent="0.35">
      <c r="A2" s="31" t="s">
        <v>115</v>
      </c>
      <c r="B2" s="31" t="s">
        <v>116</v>
      </c>
      <c r="C2" s="15" t="s">
        <v>117</v>
      </c>
      <c r="D2" s="31" t="s">
        <v>118</v>
      </c>
      <c r="E2" s="31" t="s">
        <v>119</v>
      </c>
      <c r="F2" s="31" t="s">
        <v>120</v>
      </c>
      <c r="G2" s="31" t="s">
        <v>121</v>
      </c>
      <c r="H2" s="31" t="s">
        <v>122</v>
      </c>
    </row>
    <row r="3" spans="1:8" ht="14.5" x14ac:dyDescent="0.35">
      <c r="A3" s="15">
        <v>1</v>
      </c>
      <c r="B3" s="15" t="s">
        <v>123</v>
      </c>
      <c r="C3" s="28">
        <v>42948</v>
      </c>
      <c r="D3" s="15"/>
      <c r="E3" s="15"/>
      <c r="F3" s="15">
        <v>50</v>
      </c>
      <c r="G3" s="15"/>
      <c r="H3" s="15"/>
    </row>
    <row r="4" spans="1:8" ht="14.5" x14ac:dyDescent="0.35">
      <c r="A4" s="15">
        <v>2</v>
      </c>
      <c r="B4" s="15" t="s">
        <v>124</v>
      </c>
      <c r="C4" s="28">
        <v>42981</v>
      </c>
      <c r="D4" s="15"/>
      <c r="E4" s="15"/>
      <c r="F4" s="15">
        <v>22</v>
      </c>
      <c r="G4" s="15"/>
      <c r="H4" s="15"/>
    </row>
    <row r="5" spans="1:8" ht="14.5" x14ac:dyDescent="0.35">
      <c r="A5" s="15">
        <v>3</v>
      </c>
      <c r="B5" s="15" t="s">
        <v>125</v>
      </c>
      <c r="C5" s="28">
        <v>42990</v>
      </c>
      <c r="D5" s="15"/>
      <c r="E5" s="15"/>
      <c r="F5" s="15">
        <v>18</v>
      </c>
      <c r="G5" s="15"/>
      <c r="H5" s="15"/>
    </row>
    <row r="6" spans="1:8" ht="14.5" x14ac:dyDescent="0.35">
      <c r="A6" s="15">
        <v>4</v>
      </c>
      <c r="B6" s="15" t="s">
        <v>126</v>
      </c>
      <c r="C6" s="28">
        <v>42982</v>
      </c>
      <c r="D6" s="15"/>
      <c r="E6" s="15"/>
      <c r="F6" s="15">
        <v>21</v>
      </c>
      <c r="G6" s="15"/>
      <c r="H6" s="15"/>
    </row>
    <row r="7" spans="1:8" ht="14.5" x14ac:dyDescent="0.35">
      <c r="A7" s="15">
        <v>5</v>
      </c>
      <c r="B7" s="15" t="s">
        <v>127</v>
      </c>
      <c r="C7" s="28">
        <v>42979</v>
      </c>
      <c r="D7" s="15"/>
      <c r="E7" s="15"/>
      <c r="F7" s="15">
        <v>20</v>
      </c>
      <c r="G7" s="15"/>
      <c r="H7" s="15"/>
    </row>
    <row r="8" spans="1:8" ht="14.5" x14ac:dyDescent="0.35">
      <c r="A8" s="15">
        <v>6</v>
      </c>
      <c r="B8" s="15" t="s">
        <v>128</v>
      </c>
      <c r="C8" s="28">
        <v>43000</v>
      </c>
      <c r="D8" s="15"/>
      <c r="E8" s="15"/>
      <c r="F8" s="15">
        <v>32</v>
      </c>
      <c r="G8" s="15"/>
      <c r="H8" s="15"/>
    </row>
    <row r="9" spans="1:8" ht="14.5" x14ac:dyDescent="0.35">
      <c r="A9" s="15">
        <v>7</v>
      </c>
      <c r="B9" s="15" t="s">
        <v>129</v>
      </c>
      <c r="C9" s="28">
        <v>42983</v>
      </c>
      <c r="D9" s="15"/>
      <c r="E9" s="15"/>
      <c r="F9" s="15">
        <v>35</v>
      </c>
      <c r="G9" s="15"/>
      <c r="H9" s="15"/>
    </row>
    <row r="10" spans="1:8" ht="14.5" x14ac:dyDescent="0.35">
      <c r="A10" s="15">
        <v>8</v>
      </c>
      <c r="B10" s="15" t="s">
        <v>130</v>
      </c>
      <c r="C10" s="28">
        <v>42982</v>
      </c>
      <c r="D10" s="15"/>
      <c r="E10" s="15"/>
      <c r="F10" s="15">
        <v>25</v>
      </c>
      <c r="G10" s="15"/>
      <c r="H10" s="15"/>
    </row>
    <row r="11" spans="1:8" ht="14.5" x14ac:dyDescent="0.35">
      <c r="A11" s="15">
        <v>9</v>
      </c>
      <c r="B11" s="15" t="s">
        <v>131</v>
      </c>
      <c r="C11" s="28">
        <v>42994</v>
      </c>
      <c r="D11" s="15"/>
      <c r="E11" s="15"/>
      <c r="F11" s="15">
        <v>42</v>
      </c>
      <c r="G11" s="15"/>
      <c r="H11" s="15"/>
    </row>
    <row r="12" spans="1:8" ht="14.5" x14ac:dyDescent="0.35">
      <c r="A12" s="15">
        <v>10</v>
      </c>
      <c r="B12" s="15" t="s">
        <v>132</v>
      </c>
      <c r="C12" s="28">
        <v>42998</v>
      </c>
      <c r="D12" s="15"/>
      <c r="E12" s="15"/>
      <c r="F12" s="15">
        <v>20</v>
      </c>
      <c r="G12" s="15"/>
      <c r="H12" s="15"/>
    </row>
    <row r="14" spans="1:8" ht="14.5" x14ac:dyDescent="0.35">
      <c r="A14" s="107" t="s">
        <v>14</v>
      </c>
      <c r="B14" s="83"/>
      <c r="C14" s="83"/>
      <c r="E14" s="107" t="s">
        <v>133</v>
      </c>
      <c r="F14" s="83"/>
    </row>
    <row r="15" spans="1:8" ht="29" x14ac:dyDescent="0.35">
      <c r="A15" s="31" t="s">
        <v>116</v>
      </c>
      <c r="B15" s="15" t="s">
        <v>3</v>
      </c>
      <c r="C15" s="31" t="s">
        <v>134</v>
      </c>
      <c r="E15" s="15" t="s">
        <v>3</v>
      </c>
      <c r="F15" s="15" t="s">
        <v>21</v>
      </c>
    </row>
    <row r="16" spans="1:8" ht="14.5" x14ac:dyDescent="0.35">
      <c r="A16" s="32" t="s">
        <v>135</v>
      </c>
      <c r="B16" s="32" t="s">
        <v>136</v>
      </c>
      <c r="C16" s="32">
        <v>12000</v>
      </c>
      <c r="E16" s="15" t="s">
        <v>136</v>
      </c>
      <c r="F16" s="15"/>
    </row>
    <row r="17" spans="1:8" ht="14.5" x14ac:dyDescent="0.35">
      <c r="A17" s="33" t="s">
        <v>137</v>
      </c>
      <c r="B17" s="33" t="s">
        <v>138</v>
      </c>
      <c r="C17" s="33">
        <v>150000</v>
      </c>
      <c r="E17" s="15" t="s">
        <v>138</v>
      </c>
      <c r="F17" s="15"/>
    </row>
    <row r="18" spans="1:8" ht="14.5" x14ac:dyDescent="0.35">
      <c r="A18" s="15" t="s">
        <v>139</v>
      </c>
      <c r="B18" s="15" t="s">
        <v>140</v>
      </c>
      <c r="C18" s="15">
        <v>10000</v>
      </c>
      <c r="E18" s="15" t="s">
        <v>140</v>
      </c>
      <c r="F18" s="15"/>
    </row>
    <row r="19" spans="1:8" ht="14.5" x14ac:dyDescent="0.35">
      <c r="A19" s="15" t="s">
        <v>11</v>
      </c>
      <c r="B19" s="15" t="s">
        <v>141</v>
      </c>
      <c r="C19" s="15">
        <v>200000</v>
      </c>
      <c r="E19" s="15" t="s">
        <v>141</v>
      </c>
      <c r="F19" s="15"/>
    </row>
    <row r="21" spans="1:8" ht="15.75" customHeight="1" x14ac:dyDescent="0.35">
      <c r="B21" s="15" t="s">
        <v>142</v>
      </c>
    </row>
    <row r="22" spans="1:8" ht="15.75" customHeight="1" x14ac:dyDescent="0.35">
      <c r="B22" s="15" t="b">
        <f>AND(D3="CÀ PHÊ",F3&lt;30)</f>
        <v>0</v>
      </c>
    </row>
    <row r="23" spans="1:8" ht="15.75" customHeight="1" x14ac:dyDescent="0.35"/>
    <row r="24" spans="1:8" ht="15.75" customHeight="1" x14ac:dyDescent="0.35">
      <c r="A24" s="31" t="s">
        <v>115</v>
      </c>
      <c r="B24" s="31" t="s">
        <v>116</v>
      </c>
      <c r="C24" s="15" t="s">
        <v>117</v>
      </c>
      <c r="D24" s="31" t="s">
        <v>118</v>
      </c>
      <c r="E24" s="31" t="s">
        <v>119</v>
      </c>
      <c r="F24" s="31" t="s">
        <v>120</v>
      </c>
      <c r="G24" s="31" t="s">
        <v>121</v>
      </c>
      <c r="H24" s="31" t="s">
        <v>122</v>
      </c>
    </row>
    <row r="25" spans="1:8" ht="15.75" customHeight="1" x14ac:dyDescent="0.35">
      <c r="A25" s="15">
        <v>2</v>
      </c>
      <c r="B25" s="15" t="s">
        <v>124</v>
      </c>
      <c r="C25" s="28">
        <v>42981</v>
      </c>
      <c r="D25" s="15" t="s">
        <v>141</v>
      </c>
      <c r="E25" s="15">
        <v>21</v>
      </c>
      <c r="F25" s="15">
        <v>22</v>
      </c>
      <c r="G25" s="15">
        <v>200000</v>
      </c>
      <c r="H25" s="15">
        <v>4400000</v>
      </c>
    </row>
    <row r="26" spans="1:8" ht="15.75" customHeight="1" x14ac:dyDescent="0.35">
      <c r="A26" s="15">
        <v>10</v>
      </c>
      <c r="B26" s="15" t="s">
        <v>132</v>
      </c>
      <c r="C26" s="28">
        <v>42998</v>
      </c>
      <c r="D26" s="15" t="s">
        <v>141</v>
      </c>
      <c r="E26" s="15">
        <v>11</v>
      </c>
      <c r="F26" s="15">
        <v>20</v>
      </c>
      <c r="G26" s="15">
        <v>200000</v>
      </c>
      <c r="H26" s="15">
        <v>4000000</v>
      </c>
    </row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3">
    <mergeCell ref="A1:H1"/>
    <mergeCell ref="A14:C14"/>
    <mergeCell ref="E14:F14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workbookViewId="0">
      <selection activeCell="J13" sqref="J13:J16"/>
    </sheetView>
  </sheetViews>
  <sheetFormatPr defaultColWidth="14.453125" defaultRowHeight="15" customHeight="1" x14ac:dyDescent="0.35"/>
  <cols>
    <col min="1" max="1" width="19.81640625" customWidth="1"/>
    <col min="2" max="2" width="14.81640625" customWidth="1"/>
    <col min="3" max="3" width="8.7265625" customWidth="1"/>
    <col min="4" max="4" width="11.81640625" customWidth="1"/>
    <col min="5" max="5" width="16" customWidth="1"/>
    <col min="6" max="6" width="11.7265625" customWidth="1"/>
    <col min="7" max="7" width="12.7265625" customWidth="1"/>
    <col min="8" max="8" width="12" customWidth="1"/>
    <col min="9" max="9" width="15.1796875" customWidth="1"/>
    <col min="10" max="10" width="28" customWidth="1"/>
  </cols>
  <sheetData>
    <row r="1" spans="1:10" ht="18.5" x14ac:dyDescent="0.45">
      <c r="A1" s="106" t="s">
        <v>143</v>
      </c>
      <c r="B1" s="83"/>
      <c r="C1" s="83"/>
      <c r="D1" s="83"/>
      <c r="E1" s="83"/>
      <c r="F1" s="83"/>
      <c r="G1" s="83"/>
    </row>
    <row r="2" spans="1:10" ht="14.5" x14ac:dyDescent="0.35">
      <c r="A2" s="15" t="s">
        <v>144</v>
      </c>
      <c r="B2" s="15" t="s">
        <v>3</v>
      </c>
      <c r="C2" s="15" t="s">
        <v>145</v>
      </c>
      <c r="D2" s="15" t="s">
        <v>5</v>
      </c>
      <c r="E2" s="15" t="s">
        <v>6</v>
      </c>
      <c r="F2" s="15" t="s">
        <v>8</v>
      </c>
      <c r="H2" s="15" t="s">
        <v>5</v>
      </c>
    </row>
    <row r="3" spans="1:10" ht="14.5" x14ac:dyDescent="0.35">
      <c r="A3" s="15" t="s">
        <v>146</v>
      </c>
      <c r="B3" s="15"/>
      <c r="C3" s="15"/>
      <c r="D3" s="15"/>
      <c r="E3" s="15"/>
      <c r="F3" s="15"/>
    </row>
    <row r="4" spans="1:10" ht="14.5" x14ac:dyDescent="0.35">
      <c r="A4" s="15" t="s">
        <v>147</v>
      </c>
      <c r="B4" s="15"/>
      <c r="C4" s="15"/>
      <c r="D4" s="15"/>
      <c r="E4" s="15"/>
      <c r="F4" s="15"/>
    </row>
    <row r="5" spans="1:10" ht="14.5" x14ac:dyDescent="0.35">
      <c r="A5" s="15" t="s">
        <v>148</v>
      </c>
      <c r="B5" s="15"/>
      <c r="C5" s="15"/>
      <c r="D5" s="15"/>
      <c r="E5" s="15"/>
      <c r="F5" s="15"/>
    </row>
    <row r="6" spans="1:10" ht="14.5" x14ac:dyDescent="0.35">
      <c r="A6" s="15" t="s">
        <v>149</v>
      </c>
      <c r="B6" s="15"/>
      <c r="C6" s="15"/>
      <c r="D6" s="15"/>
      <c r="E6" s="15"/>
      <c r="F6" s="15"/>
    </row>
    <row r="7" spans="1:10" ht="14.5" x14ac:dyDescent="0.35">
      <c r="A7" s="15" t="s">
        <v>150</v>
      </c>
      <c r="B7" s="15"/>
      <c r="C7" s="15"/>
      <c r="D7" s="15"/>
      <c r="E7" s="15"/>
      <c r="F7" s="15"/>
    </row>
    <row r="8" spans="1:10" ht="14.5" x14ac:dyDescent="0.35">
      <c r="A8" s="15" t="s">
        <v>151</v>
      </c>
      <c r="B8" s="15"/>
      <c r="C8" s="15"/>
      <c r="D8" s="15"/>
      <c r="E8" s="15"/>
      <c r="F8" s="15"/>
    </row>
    <row r="9" spans="1:10" ht="14.5" x14ac:dyDescent="0.35">
      <c r="A9" s="15" t="s">
        <v>152</v>
      </c>
      <c r="B9" s="15"/>
      <c r="C9" s="15"/>
      <c r="D9" s="15"/>
      <c r="E9" s="15"/>
      <c r="F9" s="15"/>
    </row>
    <row r="11" spans="1:10" ht="14.5" x14ac:dyDescent="0.35">
      <c r="A11" s="23" t="s">
        <v>153</v>
      </c>
      <c r="F11" s="23" t="s">
        <v>154</v>
      </c>
      <c r="I11" s="23" t="s">
        <v>154</v>
      </c>
    </row>
    <row r="12" spans="1:10" ht="14.5" x14ac:dyDescent="0.35">
      <c r="A12" s="15" t="s">
        <v>15</v>
      </c>
      <c r="B12" s="15" t="s">
        <v>3</v>
      </c>
      <c r="C12" s="15" t="s">
        <v>145</v>
      </c>
      <c r="D12" s="15" t="s">
        <v>155</v>
      </c>
      <c r="F12" s="15" t="s">
        <v>15</v>
      </c>
      <c r="G12" s="15" t="s">
        <v>8</v>
      </c>
      <c r="I12" s="15" t="s">
        <v>15</v>
      </c>
      <c r="J12" s="15" t="s">
        <v>8</v>
      </c>
    </row>
    <row r="13" spans="1:10" ht="14.5" x14ac:dyDescent="0.35">
      <c r="A13" s="15" t="s">
        <v>77</v>
      </c>
      <c r="B13" s="15" t="s">
        <v>156</v>
      </c>
      <c r="C13" s="15" t="s">
        <v>157</v>
      </c>
      <c r="D13" s="15">
        <v>10</v>
      </c>
      <c r="F13" s="15" t="s">
        <v>77</v>
      </c>
      <c r="G13" s="15">
        <f>SUMIF($A$3:$A$9,"sa*",$F$3:$F$9)</f>
        <v>0</v>
      </c>
      <c r="I13" s="15" t="s">
        <v>77</v>
      </c>
      <c r="J13" s="15"/>
    </row>
    <row r="14" spans="1:10" ht="14.5" x14ac:dyDescent="0.35">
      <c r="A14" s="15" t="s">
        <v>158</v>
      </c>
      <c r="B14" s="15" t="s">
        <v>159</v>
      </c>
      <c r="C14" s="15" t="s">
        <v>160</v>
      </c>
      <c r="D14" s="15">
        <v>11</v>
      </c>
      <c r="F14" s="15" t="s">
        <v>158</v>
      </c>
      <c r="G14" s="15">
        <f>SUMIF($A$3:$A$9,"so*",$F$3:$F$9)</f>
        <v>0</v>
      </c>
      <c r="I14" s="15" t="s">
        <v>158</v>
      </c>
      <c r="J14" s="15"/>
    </row>
    <row r="15" spans="1:10" ht="14.5" x14ac:dyDescent="0.35">
      <c r="A15" s="15" t="s">
        <v>161</v>
      </c>
      <c r="B15" s="15" t="s">
        <v>162</v>
      </c>
      <c r="C15" s="15" t="s">
        <v>160</v>
      </c>
      <c r="D15" s="15">
        <v>12</v>
      </c>
      <c r="F15" s="15" t="s">
        <v>161</v>
      </c>
      <c r="G15" s="15">
        <f>SUMIF($A$3:$A$9,"ze*",$F$3:$F$9)</f>
        <v>0</v>
      </c>
      <c r="I15" s="15" t="s">
        <v>161</v>
      </c>
      <c r="J15" s="15"/>
    </row>
    <row r="17" spans="1:5" ht="14.5" x14ac:dyDescent="0.35">
      <c r="A17" s="23" t="s">
        <v>163</v>
      </c>
      <c r="D17" s="23" t="s">
        <v>164</v>
      </c>
    </row>
    <row r="18" spans="1:5" ht="14.5" x14ac:dyDescent="0.35">
      <c r="A18" s="15" t="s">
        <v>15</v>
      </c>
      <c r="B18" s="15" t="s">
        <v>165</v>
      </c>
      <c r="D18" s="15" t="s">
        <v>15</v>
      </c>
      <c r="E18" s="15" t="s">
        <v>166</v>
      </c>
    </row>
    <row r="19" spans="1:5" ht="14.5" x14ac:dyDescent="0.35">
      <c r="A19" s="15" t="s">
        <v>77</v>
      </c>
      <c r="B19" s="15">
        <v>350</v>
      </c>
      <c r="D19" s="15" t="s">
        <v>77</v>
      </c>
      <c r="E19" s="15">
        <v>380</v>
      </c>
    </row>
    <row r="20" spans="1:5" ht="14.5" x14ac:dyDescent="0.35">
      <c r="A20" s="15" t="s">
        <v>158</v>
      </c>
      <c r="B20" s="15">
        <v>260</v>
      </c>
      <c r="D20" s="15" t="s">
        <v>158</v>
      </c>
      <c r="E20" s="15">
        <v>260</v>
      </c>
    </row>
    <row r="21" spans="1:5" ht="15.75" customHeight="1" x14ac:dyDescent="0.35">
      <c r="A21" s="15" t="s">
        <v>161</v>
      </c>
      <c r="B21" s="15">
        <v>290</v>
      </c>
      <c r="D21" s="15" t="s">
        <v>161</v>
      </c>
      <c r="E21" s="15">
        <v>290</v>
      </c>
    </row>
    <row r="22" spans="1:5" ht="15.75" customHeight="1" x14ac:dyDescent="0.35"/>
    <row r="23" spans="1:5" ht="15.75" customHeight="1" x14ac:dyDescent="0.35"/>
    <row r="24" spans="1:5" ht="15.75" customHeight="1" x14ac:dyDescent="0.6">
      <c r="B24" s="34"/>
    </row>
    <row r="25" spans="1:5" ht="15.75" customHeight="1" x14ac:dyDescent="0.35"/>
    <row r="26" spans="1:5" ht="15.75" customHeight="1" x14ac:dyDescent="0.35"/>
    <row r="27" spans="1:5" ht="15.75" customHeight="1" x14ac:dyDescent="0.35"/>
    <row r="28" spans="1:5" ht="15.75" customHeight="1" x14ac:dyDescent="0.35"/>
    <row r="29" spans="1:5" ht="15.75" customHeight="1" x14ac:dyDescent="0.35"/>
    <row r="30" spans="1:5" ht="15.75" customHeight="1" x14ac:dyDescent="0.35"/>
    <row r="31" spans="1:5" ht="15.75" customHeight="1" x14ac:dyDescent="0.35"/>
    <row r="32" spans="1:5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1">
    <mergeCell ref="A1:G1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workbookViewId="0">
      <selection activeCell="D4" sqref="D4"/>
    </sheetView>
  </sheetViews>
  <sheetFormatPr defaultColWidth="14.453125" defaultRowHeight="15" customHeight="1" x14ac:dyDescent="0.35"/>
  <cols>
    <col min="1" max="1" width="8.7265625" customWidth="1"/>
    <col min="2" max="2" width="14.1796875" customWidth="1"/>
    <col min="3" max="3" width="15" customWidth="1"/>
    <col min="4" max="8" width="8.7265625" customWidth="1"/>
    <col min="9" max="9" width="16" customWidth="1"/>
    <col min="10" max="10" width="17.54296875" customWidth="1"/>
  </cols>
  <sheetData>
    <row r="1" spans="1:10" ht="14.5" x14ac:dyDescent="0.35">
      <c r="A1" s="107" t="s">
        <v>167</v>
      </c>
      <c r="B1" s="83"/>
      <c r="C1" s="83"/>
      <c r="D1" s="83"/>
      <c r="E1" s="83"/>
      <c r="F1" s="83"/>
      <c r="G1" s="83"/>
      <c r="H1" s="83"/>
      <c r="I1" s="83"/>
    </row>
    <row r="2" spans="1:10" ht="29" x14ac:dyDescent="0.35">
      <c r="A2" s="31" t="s">
        <v>116</v>
      </c>
      <c r="B2" s="31" t="s">
        <v>168</v>
      </c>
      <c r="C2" s="31" t="s">
        <v>118</v>
      </c>
      <c r="D2" s="31" t="s">
        <v>169</v>
      </c>
      <c r="E2" s="31" t="s">
        <v>170</v>
      </c>
      <c r="F2" s="31" t="s">
        <v>120</v>
      </c>
      <c r="G2" s="31" t="s">
        <v>121</v>
      </c>
      <c r="H2" s="31" t="s">
        <v>171</v>
      </c>
      <c r="I2" s="31" t="s">
        <v>122</v>
      </c>
    </row>
    <row r="3" spans="1:10" ht="14.5" x14ac:dyDescent="0.35">
      <c r="A3" s="15" t="s">
        <v>38</v>
      </c>
      <c r="B3" s="31" t="s">
        <v>172</v>
      </c>
      <c r="C3" s="15"/>
      <c r="D3" s="15"/>
      <c r="E3" s="15">
        <v>2</v>
      </c>
      <c r="F3" s="15">
        <v>750</v>
      </c>
      <c r="G3" s="35"/>
      <c r="H3" s="15"/>
      <c r="I3" s="15"/>
    </row>
    <row r="4" spans="1:10" ht="14.5" x14ac:dyDescent="0.35">
      <c r="A4" s="15" t="s">
        <v>36</v>
      </c>
      <c r="B4" s="15" t="s">
        <v>173</v>
      </c>
      <c r="C4" s="15"/>
      <c r="D4" s="15"/>
      <c r="E4" s="15">
        <v>5</v>
      </c>
      <c r="F4" s="15">
        <v>450</v>
      </c>
      <c r="G4" s="35"/>
      <c r="H4" s="15"/>
      <c r="I4" s="15"/>
    </row>
    <row r="5" spans="1:10" ht="14.5" x14ac:dyDescent="0.35">
      <c r="A5" s="15" t="s">
        <v>174</v>
      </c>
      <c r="B5" s="15" t="s">
        <v>135</v>
      </c>
      <c r="C5" s="15"/>
      <c r="D5" s="15"/>
      <c r="E5" s="15">
        <v>10</v>
      </c>
      <c r="F5" s="15">
        <v>90</v>
      </c>
      <c r="G5" s="35"/>
      <c r="H5" s="15"/>
      <c r="I5" s="15"/>
    </row>
    <row r="6" spans="1:10" ht="14.5" x14ac:dyDescent="0.35">
      <c r="A6" s="15" t="s">
        <v>38</v>
      </c>
      <c r="B6" s="15" t="s">
        <v>175</v>
      </c>
      <c r="C6" s="15"/>
      <c r="D6" s="15"/>
      <c r="E6" s="15">
        <v>13</v>
      </c>
      <c r="F6" s="15">
        <v>1250</v>
      </c>
      <c r="G6" s="35"/>
      <c r="H6" s="15"/>
      <c r="I6" s="15"/>
    </row>
    <row r="7" spans="1:10" ht="14.5" x14ac:dyDescent="0.35">
      <c r="A7" s="15" t="s">
        <v>176</v>
      </c>
      <c r="B7" s="15" t="s">
        <v>137</v>
      </c>
      <c r="C7" s="15"/>
      <c r="D7" s="15"/>
      <c r="E7" s="15">
        <v>20</v>
      </c>
      <c r="F7" s="15">
        <v>65</v>
      </c>
      <c r="G7" s="35"/>
      <c r="H7" s="15"/>
      <c r="I7" s="15"/>
    </row>
    <row r="8" spans="1:10" ht="14.5" x14ac:dyDescent="0.35">
      <c r="A8" s="15" t="s">
        <v>36</v>
      </c>
      <c r="B8" s="15" t="s">
        <v>137</v>
      </c>
      <c r="C8" s="15"/>
      <c r="D8" s="15"/>
      <c r="E8" s="15">
        <v>22</v>
      </c>
      <c r="F8" s="15">
        <v>350</v>
      </c>
      <c r="G8" s="35"/>
      <c r="H8" s="15"/>
      <c r="I8" s="15"/>
    </row>
    <row r="9" spans="1:10" ht="14.5" x14ac:dyDescent="0.35">
      <c r="A9" s="15" t="s">
        <v>174</v>
      </c>
      <c r="B9" s="15" t="s">
        <v>135</v>
      </c>
      <c r="C9" s="15"/>
      <c r="D9" s="15"/>
      <c r="E9" s="15">
        <v>24</v>
      </c>
      <c r="F9" s="15">
        <v>100</v>
      </c>
      <c r="G9" s="35"/>
      <c r="H9" s="15"/>
      <c r="I9" s="15"/>
    </row>
    <row r="10" spans="1:10" ht="14.5" x14ac:dyDescent="0.35">
      <c r="A10" s="15" t="s">
        <v>176</v>
      </c>
      <c r="B10" s="15" t="s">
        <v>175</v>
      </c>
      <c r="C10" s="15"/>
      <c r="D10" s="15"/>
      <c r="E10" s="15">
        <v>25</v>
      </c>
      <c r="F10" s="15">
        <v>50</v>
      </c>
      <c r="G10" s="35"/>
      <c r="H10" s="15"/>
      <c r="I10" s="15"/>
    </row>
    <row r="11" spans="1:10" ht="14.5" x14ac:dyDescent="0.35">
      <c r="A11" s="15" t="s">
        <v>177</v>
      </c>
      <c r="B11" s="15" t="s">
        <v>173</v>
      </c>
      <c r="C11" s="15"/>
      <c r="D11" s="15"/>
      <c r="E11" s="15">
        <v>27</v>
      </c>
      <c r="F11" s="15">
        <v>85</v>
      </c>
      <c r="G11" s="35"/>
      <c r="H11" s="15"/>
      <c r="I11" s="15"/>
    </row>
    <row r="12" spans="1:10" ht="14.5" x14ac:dyDescent="0.35">
      <c r="A12" s="15" t="s">
        <v>177</v>
      </c>
      <c r="B12" s="15" t="s">
        <v>172</v>
      </c>
      <c r="C12" s="15"/>
      <c r="D12" s="15"/>
      <c r="E12" s="15">
        <v>29</v>
      </c>
      <c r="F12" s="15">
        <v>690</v>
      </c>
      <c r="G12" s="35"/>
      <c r="H12" s="15"/>
      <c r="I12" s="15"/>
    </row>
    <row r="14" spans="1:10" ht="14.5" x14ac:dyDescent="0.35">
      <c r="A14" s="107" t="s">
        <v>178</v>
      </c>
      <c r="B14" s="83"/>
      <c r="C14" s="83"/>
      <c r="D14" s="83"/>
      <c r="E14" s="83"/>
      <c r="F14" s="83"/>
      <c r="G14" s="83"/>
    </row>
    <row r="15" spans="1:10" ht="14.5" x14ac:dyDescent="0.35">
      <c r="A15" s="108" t="s">
        <v>15</v>
      </c>
      <c r="B15" s="108" t="s">
        <v>3</v>
      </c>
      <c r="C15" s="110" t="s">
        <v>6</v>
      </c>
      <c r="D15" s="103"/>
      <c r="E15" s="103"/>
      <c r="F15" s="103"/>
      <c r="G15" s="104"/>
      <c r="I15" s="15" t="s">
        <v>3</v>
      </c>
      <c r="J15" s="15" t="s">
        <v>179</v>
      </c>
    </row>
    <row r="16" spans="1:10" ht="14.5" x14ac:dyDescent="0.35">
      <c r="A16" s="109"/>
      <c r="B16" s="109"/>
      <c r="C16" s="15" t="s">
        <v>180</v>
      </c>
      <c r="D16" s="15" t="s">
        <v>181</v>
      </c>
      <c r="E16" s="15" t="s">
        <v>182</v>
      </c>
      <c r="F16" s="15" t="s">
        <v>183</v>
      </c>
      <c r="G16" s="15" t="s">
        <v>184</v>
      </c>
      <c r="I16" s="15" t="s">
        <v>185</v>
      </c>
      <c r="J16" s="15"/>
    </row>
    <row r="17" spans="1:10" ht="14.5" x14ac:dyDescent="0.35">
      <c r="A17" s="15" t="s">
        <v>38</v>
      </c>
      <c r="B17" s="15" t="s">
        <v>186</v>
      </c>
      <c r="C17" s="35">
        <v>125000</v>
      </c>
      <c r="D17" s="35">
        <v>115000</v>
      </c>
      <c r="E17" s="35">
        <v>75000</v>
      </c>
      <c r="F17" s="35">
        <v>70000</v>
      </c>
      <c r="G17" s="35">
        <v>190000</v>
      </c>
      <c r="I17" s="15" t="s">
        <v>187</v>
      </c>
      <c r="J17" s="15"/>
    </row>
    <row r="18" spans="1:10" ht="14.5" x14ac:dyDescent="0.35">
      <c r="A18" s="15" t="s">
        <v>36</v>
      </c>
      <c r="B18" s="15" t="s">
        <v>185</v>
      </c>
      <c r="C18" s="35">
        <v>120000</v>
      </c>
      <c r="D18" s="35">
        <v>115000</v>
      </c>
      <c r="E18" s="35">
        <v>73500</v>
      </c>
      <c r="F18" s="35">
        <v>69000</v>
      </c>
      <c r="G18" s="35">
        <v>128000</v>
      </c>
    </row>
    <row r="19" spans="1:10" ht="14.5" x14ac:dyDescent="0.35">
      <c r="A19" s="15" t="s">
        <v>174</v>
      </c>
      <c r="B19" s="15" t="s">
        <v>187</v>
      </c>
      <c r="C19" s="35">
        <v>130000</v>
      </c>
      <c r="D19" s="35">
        <v>125000</v>
      </c>
      <c r="E19" s="35">
        <v>70500</v>
      </c>
      <c r="F19" s="35">
        <v>69000</v>
      </c>
      <c r="G19" s="35">
        <v>128000</v>
      </c>
    </row>
    <row r="20" spans="1:10" ht="14.5" x14ac:dyDescent="0.35">
      <c r="A20" s="32" t="s">
        <v>176</v>
      </c>
      <c r="B20" s="32" t="s">
        <v>188</v>
      </c>
      <c r="C20" s="36">
        <v>135000</v>
      </c>
      <c r="D20" s="36">
        <v>130000</v>
      </c>
      <c r="E20" s="36">
        <v>90000</v>
      </c>
      <c r="F20" s="36">
        <v>95000</v>
      </c>
      <c r="G20" s="36">
        <v>138000</v>
      </c>
    </row>
    <row r="21" spans="1:10" ht="15.75" customHeight="1" x14ac:dyDescent="0.35">
      <c r="A21" s="33" t="s">
        <v>177</v>
      </c>
      <c r="B21" s="33" t="s">
        <v>189</v>
      </c>
      <c r="C21" s="37">
        <v>250000</v>
      </c>
      <c r="D21" s="37">
        <v>230000</v>
      </c>
      <c r="E21" s="37">
        <v>210000</v>
      </c>
      <c r="F21" s="37">
        <v>200000</v>
      </c>
      <c r="G21" s="37">
        <v>255000</v>
      </c>
    </row>
    <row r="22" spans="1:10" ht="15.75" customHeight="1" x14ac:dyDescent="0.35"/>
    <row r="23" spans="1:10" ht="15.75" customHeight="1" x14ac:dyDescent="0.35"/>
    <row r="24" spans="1:10" ht="15.75" customHeight="1" x14ac:dyDescent="0.35">
      <c r="B24" s="31" t="s">
        <v>118</v>
      </c>
    </row>
    <row r="25" spans="1:10" ht="15.75" customHeight="1" x14ac:dyDescent="0.35">
      <c r="B25" s="15" t="s">
        <v>186</v>
      </c>
    </row>
    <row r="26" spans="1:10" ht="15.75" customHeight="1" x14ac:dyDescent="0.35"/>
    <row r="27" spans="1:10" ht="15.75" customHeight="1" x14ac:dyDescent="0.35">
      <c r="A27" s="31" t="s">
        <v>116</v>
      </c>
      <c r="B27" s="31" t="s">
        <v>168</v>
      </c>
      <c r="C27" s="31" t="s">
        <v>118</v>
      </c>
      <c r="D27" s="31" t="s">
        <v>169</v>
      </c>
      <c r="E27" s="31" t="s">
        <v>170</v>
      </c>
      <c r="F27" s="31" t="s">
        <v>120</v>
      </c>
      <c r="G27" s="31" t="s">
        <v>121</v>
      </c>
      <c r="H27" s="31" t="s">
        <v>171</v>
      </c>
      <c r="I27" s="31" t="s">
        <v>122</v>
      </c>
    </row>
    <row r="28" spans="1:10" ht="15.75" customHeight="1" x14ac:dyDescent="0.35">
      <c r="A28" s="15" t="s">
        <v>38</v>
      </c>
      <c r="B28" s="31" t="s">
        <v>172</v>
      </c>
      <c r="C28" s="15" t="s">
        <v>186</v>
      </c>
      <c r="D28" s="15" t="s">
        <v>180</v>
      </c>
      <c r="E28" s="15">
        <v>2</v>
      </c>
      <c r="F28" s="15">
        <v>750</v>
      </c>
      <c r="G28" s="15">
        <v>125000</v>
      </c>
      <c r="H28" s="15" t="s">
        <v>190</v>
      </c>
      <c r="I28" s="15">
        <v>93750000</v>
      </c>
    </row>
    <row r="29" spans="1:10" ht="15.75" customHeight="1" x14ac:dyDescent="0.35">
      <c r="A29" s="15" t="s">
        <v>38</v>
      </c>
      <c r="B29" s="15" t="s">
        <v>175</v>
      </c>
      <c r="C29" s="15" t="s">
        <v>186</v>
      </c>
      <c r="D29" s="15" t="s">
        <v>184</v>
      </c>
      <c r="E29" s="15">
        <v>13</v>
      </c>
      <c r="F29" s="15">
        <v>1250</v>
      </c>
      <c r="G29" s="15">
        <v>190000</v>
      </c>
      <c r="H29" s="15" t="s">
        <v>190</v>
      </c>
      <c r="I29" s="15">
        <v>237500000</v>
      </c>
    </row>
    <row r="30" spans="1:10" ht="15.75" customHeight="1" x14ac:dyDescent="0.35"/>
    <row r="31" spans="1:10" ht="15.75" customHeight="1" x14ac:dyDescent="0.35"/>
    <row r="32" spans="1:10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5">
    <mergeCell ref="A1:I1"/>
    <mergeCell ref="A14:G14"/>
    <mergeCell ref="A15:A16"/>
    <mergeCell ref="B15:B16"/>
    <mergeCell ref="C15:G15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workbookViewId="0">
      <selection activeCell="C22" sqref="C22"/>
    </sheetView>
  </sheetViews>
  <sheetFormatPr defaultColWidth="14.453125" defaultRowHeight="15" customHeight="1" x14ac:dyDescent="0.35"/>
  <cols>
    <col min="1" max="1" width="12.1796875" customWidth="1"/>
    <col min="2" max="2" width="12.453125" customWidth="1"/>
    <col min="3" max="3" width="14.26953125" customWidth="1"/>
    <col min="4" max="4" width="8.7265625" customWidth="1"/>
    <col min="5" max="5" width="10.7265625" customWidth="1"/>
    <col min="6" max="6" width="16.7265625" customWidth="1"/>
    <col min="7" max="7" width="11.1796875" customWidth="1"/>
    <col min="8" max="8" width="14.81640625" customWidth="1"/>
    <col min="9" max="9" width="14.26953125" customWidth="1"/>
    <col min="10" max="12" width="8.7265625" customWidth="1"/>
  </cols>
  <sheetData>
    <row r="1" spans="1:12" ht="18.5" x14ac:dyDescent="0.45">
      <c r="A1" s="111" t="s">
        <v>191</v>
      </c>
      <c r="B1" s="99"/>
      <c r="C1" s="99"/>
      <c r="D1" s="99"/>
      <c r="E1" s="99"/>
      <c r="F1" s="99"/>
      <c r="G1" s="99"/>
      <c r="H1" s="99"/>
      <c r="I1" s="99"/>
    </row>
    <row r="2" spans="1:12" ht="22.5" customHeight="1" x14ac:dyDescent="0.35">
      <c r="A2" s="27" t="s">
        <v>15</v>
      </c>
      <c r="B2" s="27" t="s">
        <v>3</v>
      </c>
      <c r="C2" s="27" t="s">
        <v>68</v>
      </c>
      <c r="D2" s="27" t="s">
        <v>6</v>
      </c>
      <c r="E2" s="27" t="s">
        <v>5</v>
      </c>
      <c r="F2" s="27" t="s">
        <v>192</v>
      </c>
      <c r="G2" s="27" t="s">
        <v>193</v>
      </c>
      <c r="H2" s="27" t="s">
        <v>194</v>
      </c>
      <c r="I2" s="27" t="s">
        <v>195</v>
      </c>
      <c r="J2" s="13"/>
      <c r="K2" s="13"/>
      <c r="L2" s="13"/>
    </row>
    <row r="3" spans="1:12" ht="14.5" x14ac:dyDescent="0.35">
      <c r="A3" s="15" t="s">
        <v>196</v>
      </c>
      <c r="B3" s="15"/>
      <c r="C3" s="15"/>
      <c r="D3" s="15"/>
      <c r="E3" s="15"/>
      <c r="F3" s="28">
        <v>42991</v>
      </c>
      <c r="G3" s="28">
        <v>43013</v>
      </c>
      <c r="H3" s="15"/>
      <c r="I3" s="15"/>
    </row>
    <row r="4" spans="1:12" ht="14.5" x14ac:dyDescent="0.35">
      <c r="A4" s="15" t="s">
        <v>197</v>
      </c>
      <c r="B4" s="15"/>
      <c r="C4" s="15"/>
      <c r="D4" s="15"/>
      <c r="E4" s="15"/>
      <c r="F4" s="28">
        <v>42977</v>
      </c>
      <c r="G4" s="28">
        <v>43010</v>
      </c>
      <c r="H4" s="15"/>
      <c r="I4" s="15"/>
    </row>
    <row r="5" spans="1:12" ht="14.5" x14ac:dyDescent="0.35">
      <c r="A5" s="15" t="s">
        <v>198</v>
      </c>
      <c r="B5" s="15"/>
      <c r="C5" s="15"/>
      <c r="D5" s="15"/>
      <c r="E5" s="15"/>
      <c r="F5" s="28">
        <v>42980</v>
      </c>
      <c r="G5" s="28">
        <v>43010</v>
      </c>
      <c r="H5" s="15"/>
      <c r="I5" s="15"/>
    </row>
    <row r="6" spans="1:12" ht="14.5" x14ac:dyDescent="0.35">
      <c r="A6" s="15" t="s">
        <v>199</v>
      </c>
      <c r="B6" s="15"/>
      <c r="C6" s="15"/>
      <c r="D6" s="15"/>
      <c r="E6" s="15"/>
      <c r="F6" s="28">
        <v>42979</v>
      </c>
      <c r="G6" s="28">
        <v>43018</v>
      </c>
      <c r="H6" s="15"/>
      <c r="I6" s="15"/>
    </row>
    <row r="7" spans="1:12" ht="14.5" x14ac:dyDescent="0.35">
      <c r="A7" s="15" t="s">
        <v>200</v>
      </c>
      <c r="B7" s="15"/>
      <c r="C7" s="15"/>
      <c r="D7" s="15"/>
      <c r="E7" s="15"/>
      <c r="F7" s="28">
        <v>42980</v>
      </c>
      <c r="G7" s="28">
        <v>43021</v>
      </c>
      <c r="H7" s="15"/>
      <c r="I7" s="15"/>
    </row>
    <row r="8" spans="1:12" ht="14.5" x14ac:dyDescent="0.35">
      <c r="A8" s="15" t="s">
        <v>201</v>
      </c>
      <c r="B8" s="15"/>
      <c r="C8" s="15"/>
      <c r="D8" s="15"/>
      <c r="E8" s="15"/>
      <c r="F8" s="28">
        <v>42982</v>
      </c>
      <c r="G8" s="28">
        <v>43022</v>
      </c>
      <c r="H8" s="15"/>
      <c r="I8" s="15"/>
    </row>
    <row r="10" spans="1:12" ht="14.5" x14ac:dyDescent="0.35">
      <c r="A10" s="23" t="s">
        <v>202</v>
      </c>
      <c r="G10" s="23" t="s">
        <v>111</v>
      </c>
    </row>
    <row r="11" spans="1:12" ht="19.5" customHeight="1" x14ac:dyDescent="0.35">
      <c r="A11" s="27" t="s">
        <v>15</v>
      </c>
      <c r="B11" s="27" t="s">
        <v>3</v>
      </c>
      <c r="C11" s="27" t="s">
        <v>203</v>
      </c>
      <c r="D11" s="27" t="s">
        <v>204</v>
      </c>
      <c r="G11" s="27" t="s">
        <v>3</v>
      </c>
      <c r="H11" s="27" t="s">
        <v>205</v>
      </c>
    </row>
    <row r="12" spans="1:12" ht="14.5" x14ac:dyDescent="0.35">
      <c r="A12" s="15" t="s">
        <v>139</v>
      </c>
      <c r="B12" s="15" t="s">
        <v>206</v>
      </c>
      <c r="C12" s="15">
        <v>2000</v>
      </c>
      <c r="D12" s="15">
        <v>1800</v>
      </c>
      <c r="G12" s="15" t="s">
        <v>206</v>
      </c>
      <c r="H12" s="15"/>
    </row>
    <row r="13" spans="1:12" ht="14.5" x14ac:dyDescent="0.35">
      <c r="A13" s="15" t="s">
        <v>135</v>
      </c>
      <c r="B13" s="15" t="s">
        <v>207</v>
      </c>
      <c r="C13" s="15">
        <v>5000</v>
      </c>
      <c r="D13" s="15">
        <v>4000</v>
      </c>
      <c r="G13" s="15" t="s">
        <v>207</v>
      </c>
      <c r="H13" s="15"/>
    </row>
    <row r="14" spans="1:12" ht="14.5" x14ac:dyDescent="0.35">
      <c r="A14" s="15" t="s">
        <v>208</v>
      </c>
      <c r="B14" s="15" t="s">
        <v>209</v>
      </c>
      <c r="C14" s="15">
        <v>4000</v>
      </c>
      <c r="D14" s="15">
        <v>3000</v>
      </c>
      <c r="G14" s="15" t="s">
        <v>209</v>
      </c>
      <c r="H14" s="15"/>
    </row>
    <row r="15" spans="1:12" ht="14.5" x14ac:dyDescent="0.35">
      <c r="A15" s="15" t="s">
        <v>210</v>
      </c>
      <c r="B15" s="15" t="s">
        <v>211</v>
      </c>
      <c r="C15" s="15">
        <v>2000</v>
      </c>
      <c r="D15" s="15">
        <v>1000</v>
      </c>
      <c r="G15" s="15" t="s">
        <v>211</v>
      </c>
      <c r="H15" s="15"/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1">
    <mergeCell ref="A1:I1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B28" sqref="B28"/>
    </sheetView>
  </sheetViews>
  <sheetFormatPr defaultColWidth="14.453125" defaultRowHeight="15" customHeight="1" x14ac:dyDescent="0.35"/>
  <cols>
    <col min="1" max="1" width="11.7265625" customWidth="1"/>
    <col min="2" max="2" width="25" customWidth="1"/>
    <col min="3" max="3" width="14.7265625" customWidth="1"/>
    <col min="4" max="4" width="12" customWidth="1"/>
    <col min="5" max="5" width="11.1796875" customWidth="1"/>
    <col min="6" max="6" width="16" customWidth="1"/>
    <col min="7" max="7" width="21.7265625" customWidth="1"/>
  </cols>
  <sheetData>
    <row r="1" spans="1:7" ht="18.5" x14ac:dyDescent="0.45">
      <c r="A1" s="111" t="s">
        <v>212</v>
      </c>
      <c r="B1" s="99"/>
      <c r="C1" s="99"/>
      <c r="D1" s="99"/>
      <c r="E1" s="99"/>
      <c r="F1" s="99"/>
    </row>
    <row r="2" spans="1:7" ht="14.5" x14ac:dyDescent="0.35">
      <c r="A2" s="15" t="s">
        <v>213</v>
      </c>
      <c r="B2" s="15" t="s">
        <v>3</v>
      </c>
      <c r="C2" s="15" t="s">
        <v>4</v>
      </c>
      <c r="D2" s="15" t="s">
        <v>5</v>
      </c>
      <c r="E2" s="15" t="s">
        <v>6</v>
      </c>
      <c r="F2" s="15" t="s">
        <v>8</v>
      </c>
    </row>
    <row r="3" spans="1:7" ht="14.5" x14ac:dyDescent="0.35">
      <c r="A3" s="15" t="s">
        <v>214</v>
      </c>
      <c r="B3" s="15"/>
      <c r="C3" s="28"/>
      <c r="D3" s="15">
        <v>15</v>
      </c>
      <c r="E3" s="35"/>
      <c r="F3" s="15"/>
    </row>
    <row r="4" spans="1:7" ht="14.5" x14ac:dyDescent="0.35">
      <c r="A4" s="15" t="s">
        <v>215</v>
      </c>
      <c r="B4" s="15"/>
      <c r="C4" s="28"/>
      <c r="D4" s="15">
        <v>20</v>
      </c>
      <c r="E4" s="35"/>
      <c r="F4" s="15"/>
    </row>
    <row r="5" spans="1:7" ht="14.5" x14ac:dyDescent="0.35">
      <c r="A5" s="15" t="s">
        <v>215</v>
      </c>
      <c r="B5" s="15"/>
      <c r="C5" s="28"/>
      <c r="D5" s="15">
        <v>20</v>
      </c>
      <c r="E5" s="35"/>
      <c r="F5" s="15"/>
    </row>
    <row r="6" spans="1:7" ht="14.5" x14ac:dyDescent="0.35">
      <c r="A6" s="15" t="s">
        <v>216</v>
      </c>
      <c r="B6" s="15"/>
      <c r="C6" s="28"/>
      <c r="D6" s="15">
        <v>30</v>
      </c>
      <c r="E6" s="35"/>
      <c r="F6" s="15"/>
    </row>
    <row r="7" spans="1:7" ht="14.5" x14ac:dyDescent="0.35">
      <c r="A7" s="15" t="s">
        <v>217</v>
      </c>
      <c r="B7" s="15"/>
      <c r="C7" s="28"/>
      <c r="D7" s="15">
        <v>15</v>
      </c>
      <c r="E7" s="35"/>
      <c r="F7" s="15"/>
    </row>
    <row r="8" spans="1:7" ht="14.5" x14ac:dyDescent="0.35">
      <c r="A8" s="15" t="s">
        <v>218</v>
      </c>
      <c r="B8" s="15"/>
      <c r="C8" s="28"/>
      <c r="D8" s="15">
        <v>24</v>
      </c>
      <c r="E8" s="35"/>
      <c r="F8" s="15"/>
    </row>
    <row r="9" spans="1:7" ht="14.5" x14ac:dyDescent="0.35">
      <c r="A9" s="15" t="s">
        <v>219</v>
      </c>
      <c r="B9" s="15"/>
      <c r="C9" s="28"/>
      <c r="D9" s="15">
        <v>28</v>
      </c>
      <c r="E9" s="35"/>
      <c r="F9" s="15"/>
    </row>
    <row r="10" spans="1:7" ht="14.5" x14ac:dyDescent="0.35">
      <c r="A10" s="15" t="s">
        <v>220</v>
      </c>
      <c r="B10" s="15"/>
      <c r="C10" s="28"/>
      <c r="D10" s="15">
        <v>25</v>
      </c>
      <c r="E10" s="35"/>
      <c r="F10" s="15"/>
    </row>
    <row r="12" spans="1:7" ht="14.5" x14ac:dyDescent="0.35">
      <c r="A12" s="23" t="s">
        <v>14</v>
      </c>
      <c r="F12" s="23" t="s">
        <v>111</v>
      </c>
    </row>
    <row r="13" spans="1:7" ht="14.5" x14ac:dyDescent="0.35">
      <c r="A13" s="15" t="s">
        <v>15</v>
      </c>
      <c r="B13" s="15" t="s">
        <v>3</v>
      </c>
      <c r="C13" s="15" t="s">
        <v>221</v>
      </c>
      <c r="D13" s="15" t="s">
        <v>222</v>
      </c>
      <c r="F13" s="15" t="s">
        <v>3</v>
      </c>
      <c r="G13" s="15" t="s">
        <v>21</v>
      </c>
    </row>
    <row r="14" spans="1:7" ht="14.5" x14ac:dyDescent="0.35">
      <c r="A14" s="15" t="s">
        <v>223</v>
      </c>
      <c r="B14" s="15" t="s">
        <v>224</v>
      </c>
      <c r="C14" s="35">
        <v>5500000</v>
      </c>
      <c r="D14" s="35">
        <v>6000000</v>
      </c>
      <c r="F14" s="15" t="s">
        <v>224</v>
      </c>
      <c r="G14" s="15"/>
    </row>
    <row r="15" spans="1:7" ht="14.5" x14ac:dyDescent="0.35">
      <c r="A15" s="15" t="s">
        <v>225</v>
      </c>
      <c r="B15" s="15" t="s">
        <v>226</v>
      </c>
      <c r="C15" s="35">
        <v>7500000</v>
      </c>
      <c r="D15" s="35">
        <v>8000000</v>
      </c>
      <c r="F15" s="15" t="s">
        <v>226</v>
      </c>
      <c r="G15" s="15"/>
    </row>
    <row r="16" spans="1:7" ht="14.5" x14ac:dyDescent="0.35">
      <c r="A16" s="15" t="s">
        <v>227</v>
      </c>
      <c r="B16" s="15" t="s">
        <v>228</v>
      </c>
      <c r="C16" s="35">
        <v>1400000</v>
      </c>
      <c r="D16" s="35">
        <v>1500000</v>
      </c>
    </row>
    <row r="17" spans="1:6" ht="14.5" x14ac:dyDescent="0.35">
      <c r="A17" s="15" t="s">
        <v>229</v>
      </c>
      <c r="B17" s="15" t="s">
        <v>230</v>
      </c>
      <c r="C17" s="35">
        <v>4700000</v>
      </c>
      <c r="D17" s="35">
        <v>5000000</v>
      </c>
    </row>
    <row r="19" spans="1:6" ht="14.5" x14ac:dyDescent="0.35">
      <c r="B19" s="15" t="s">
        <v>231</v>
      </c>
    </row>
    <row r="20" spans="1:6" ht="14.5" x14ac:dyDescent="0.35">
      <c r="B20" s="15"/>
    </row>
    <row r="21" spans="1:6" ht="15.75" customHeight="1" x14ac:dyDescent="0.35"/>
    <row r="22" spans="1:6" ht="15.75" customHeight="1" x14ac:dyDescent="0.35">
      <c r="A22" s="15"/>
      <c r="B22" s="15"/>
      <c r="C22" s="15"/>
      <c r="D22" s="15"/>
      <c r="E22" s="15"/>
      <c r="F22" s="15"/>
    </row>
    <row r="23" spans="1:6" ht="15.75" customHeight="1" x14ac:dyDescent="0.35">
      <c r="A23" s="15"/>
      <c r="B23" s="15"/>
      <c r="C23" s="28"/>
      <c r="D23" s="15"/>
      <c r="E23" s="15"/>
      <c r="F23" s="15"/>
    </row>
    <row r="24" spans="1:6" ht="15.75" customHeight="1" x14ac:dyDescent="0.35"/>
    <row r="25" spans="1:6" ht="15.75" customHeight="1" x14ac:dyDescent="0.35"/>
    <row r="26" spans="1:6" ht="15.75" customHeight="1" x14ac:dyDescent="0.35"/>
    <row r="27" spans="1:6" ht="15.75" customHeight="1" x14ac:dyDescent="0.35"/>
    <row r="28" spans="1:6" ht="15.75" customHeight="1" x14ac:dyDescent="0.35"/>
    <row r="29" spans="1:6" ht="15.75" customHeight="1" x14ac:dyDescent="0.35"/>
    <row r="30" spans="1:6" ht="15.75" customHeight="1" x14ac:dyDescent="0.35"/>
    <row r="31" spans="1:6" ht="15.75" customHeight="1" x14ac:dyDescent="0.35"/>
    <row r="32" spans="1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1">
    <mergeCell ref="A1:F1"/>
  </mergeCells>
  <pageMargins left="0.7" right="0.7" top="0.75" bottom="0.75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workbookViewId="0">
      <selection activeCell="C26" sqref="C26"/>
    </sheetView>
  </sheetViews>
  <sheetFormatPr defaultColWidth="14.453125" defaultRowHeight="15" customHeight="1" x14ac:dyDescent="0.35"/>
  <cols>
    <col min="1" max="1" width="9.1796875" customWidth="1"/>
    <col min="2" max="2" width="12.26953125" customWidth="1"/>
    <col min="3" max="3" width="15.7265625" customWidth="1"/>
    <col min="4" max="4" width="18.1796875" customWidth="1"/>
    <col min="5" max="5" width="16.1796875" customWidth="1"/>
    <col min="6" max="6" width="22.7265625" customWidth="1"/>
    <col min="7" max="7" width="12.1796875" customWidth="1"/>
    <col min="8" max="8" width="17" customWidth="1"/>
    <col min="9" max="14" width="8.7265625" customWidth="1"/>
  </cols>
  <sheetData>
    <row r="1" spans="1:14" ht="14.25" customHeight="1" x14ac:dyDescent="0.35">
      <c r="A1" s="98" t="s">
        <v>0</v>
      </c>
      <c r="B1" s="99"/>
      <c r="C1" s="99"/>
      <c r="D1" s="99"/>
      <c r="E1" s="99"/>
      <c r="F1" s="99"/>
      <c r="G1" s="99"/>
      <c r="H1" s="99"/>
      <c r="I1" s="1"/>
      <c r="J1" s="1"/>
      <c r="K1" s="1"/>
      <c r="L1" s="1"/>
      <c r="M1" s="1"/>
      <c r="N1" s="1"/>
    </row>
    <row r="2" spans="1:14" ht="14.25" customHeight="1" x14ac:dyDescent="0.35">
      <c r="A2" s="6" t="s">
        <v>1</v>
      </c>
      <c r="B2" s="6" t="s">
        <v>15</v>
      </c>
      <c r="C2" s="6" t="s">
        <v>5</v>
      </c>
      <c r="D2" s="6" t="s">
        <v>3</v>
      </c>
      <c r="E2" s="6" t="s">
        <v>6</v>
      </c>
      <c r="F2" s="6" t="s">
        <v>232</v>
      </c>
      <c r="G2" s="6" t="s">
        <v>233</v>
      </c>
      <c r="H2" s="6" t="s">
        <v>8</v>
      </c>
      <c r="I2" s="1"/>
      <c r="J2" s="1"/>
      <c r="K2" s="1"/>
      <c r="L2" s="1"/>
      <c r="M2" s="1"/>
      <c r="N2" s="1"/>
    </row>
    <row r="3" spans="1:14" ht="14.25" customHeight="1" x14ac:dyDescent="0.35">
      <c r="A3" s="4">
        <v>1</v>
      </c>
      <c r="B3" s="4" t="s">
        <v>234</v>
      </c>
      <c r="C3" s="4"/>
      <c r="D3" s="4"/>
      <c r="E3" s="38"/>
      <c r="F3" s="38"/>
      <c r="G3" s="38"/>
      <c r="H3" s="38"/>
      <c r="I3" s="1"/>
      <c r="J3" s="1"/>
      <c r="K3" s="1"/>
      <c r="L3" s="1"/>
      <c r="M3" s="1"/>
      <c r="N3" s="1"/>
    </row>
    <row r="4" spans="1:14" ht="14.25" customHeight="1" x14ac:dyDescent="0.35">
      <c r="A4" s="4">
        <v>2</v>
      </c>
      <c r="B4" s="4" t="s">
        <v>235</v>
      </c>
      <c r="C4" s="4"/>
      <c r="D4" s="4"/>
      <c r="E4" s="38"/>
      <c r="F4" s="38"/>
      <c r="G4" s="38"/>
      <c r="H4" s="38"/>
      <c r="I4" s="1"/>
      <c r="J4" s="1"/>
      <c r="K4" s="1"/>
      <c r="L4" s="1"/>
      <c r="M4" s="1"/>
      <c r="N4" s="1"/>
    </row>
    <row r="5" spans="1:14" ht="14.25" customHeight="1" x14ac:dyDescent="0.35">
      <c r="A5" s="4">
        <v>3</v>
      </c>
      <c r="B5" s="4" t="s">
        <v>236</v>
      </c>
      <c r="C5" s="4"/>
      <c r="D5" s="4"/>
      <c r="E5" s="38"/>
      <c r="F5" s="38"/>
      <c r="G5" s="38"/>
      <c r="H5" s="38"/>
      <c r="I5" s="1"/>
      <c r="J5" s="1"/>
      <c r="K5" s="1"/>
      <c r="L5" s="1"/>
      <c r="M5" s="1"/>
      <c r="N5" s="1"/>
    </row>
    <row r="6" spans="1:14" ht="14.25" customHeight="1" x14ac:dyDescent="0.35">
      <c r="A6" s="4">
        <v>4</v>
      </c>
      <c r="B6" s="4" t="s">
        <v>237</v>
      </c>
      <c r="C6" s="4"/>
      <c r="D6" s="4"/>
      <c r="E6" s="38"/>
      <c r="F6" s="38"/>
      <c r="G6" s="38"/>
      <c r="H6" s="38"/>
      <c r="I6" s="1"/>
      <c r="J6" s="1"/>
      <c r="K6" s="1"/>
      <c r="L6" s="1"/>
      <c r="M6" s="1"/>
      <c r="N6" s="1"/>
    </row>
    <row r="7" spans="1:14" ht="14.25" customHeight="1" x14ac:dyDescent="0.35">
      <c r="A7" s="4">
        <v>5</v>
      </c>
      <c r="B7" s="4" t="s">
        <v>238</v>
      </c>
      <c r="C7" s="4"/>
      <c r="D7" s="4"/>
      <c r="E7" s="38"/>
      <c r="F7" s="38"/>
      <c r="G7" s="38"/>
      <c r="H7" s="38"/>
      <c r="I7" s="1"/>
      <c r="J7" s="1"/>
      <c r="K7" s="1"/>
      <c r="L7" s="1"/>
      <c r="M7" s="1"/>
      <c r="N7" s="1"/>
    </row>
    <row r="8" spans="1:14" ht="14.25" customHeight="1" x14ac:dyDescent="0.35">
      <c r="A8" s="4">
        <v>6</v>
      </c>
      <c r="B8" s="4" t="s">
        <v>239</v>
      </c>
      <c r="C8" s="4"/>
      <c r="D8" s="4"/>
      <c r="E8" s="38"/>
      <c r="F8" s="38"/>
      <c r="G8" s="38"/>
      <c r="H8" s="38"/>
      <c r="I8" s="1"/>
      <c r="J8" s="1"/>
      <c r="K8" s="1"/>
      <c r="L8" s="1"/>
      <c r="M8" s="1"/>
      <c r="N8" s="1"/>
    </row>
    <row r="9" spans="1:14" ht="14.25" customHeight="1" x14ac:dyDescent="0.35">
      <c r="A9" s="4">
        <v>7</v>
      </c>
      <c r="B9" s="4" t="s">
        <v>240</v>
      </c>
      <c r="C9" s="4"/>
      <c r="D9" s="4"/>
      <c r="E9" s="38"/>
      <c r="F9" s="38"/>
      <c r="G9" s="38"/>
      <c r="H9" s="38"/>
      <c r="I9" s="1"/>
      <c r="J9" s="1"/>
      <c r="K9" s="1"/>
      <c r="L9" s="1"/>
      <c r="M9" s="1"/>
      <c r="N9" s="1"/>
    </row>
    <row r="10" spans="1:14" ht="14.25" customHeight="1" x14ac:dyDescent="0.35">
      <c r="A10" s="4">
        <v>8</v>
      </c>
      <c r="B10" s="4" t="s">
        <v>241</v>
      </c>
      <c r="C10" s="4"/>
      <c r="D10" s="4"/>
      <c r="E10" s="38"/>
      <c r="F10" s="38"/>
      <c r="G10" s="38"/>
      <c r="H10" s="38"/>
      <c r="I10" s="1"/>
      <c r="J10" s="1"/>
      <c r="K10" s="1"/>
      <c r="L10" s="1"/>
      <c r="M10" s="1"/>
      <c r="N10" s="1"/>
    </row>
    <row r="11" spans="1:14" ht="14.25" customHeight="1" x14ac:dyDescent="0.35">
      <c r="A11" s="4">
        <v>9</v>
      </c>
      <c r="B11" s="4" t="s">
        <v>242</v>
      </c>
      <c r="C11" s="4"/>
      <c r="D11" s="4"/>
      <c r="E11" s="38"/>
      <c r="F11" s="38"/>
      <c r="G11" s="38"/>
      <c r="H11" s="38"/>
      <c r="I11" s="1"/>
      <c r="J11" s="1"/>
      <c r="K11" s="1"/>
      <c r="L11" s="1"/>
      <c r="M11" s="1"/>
      <c r="N11" s="1"/>
    </row>
    <row r="12" spans="1:14" ht="14.25" customHeight="1" x14ac:dyDescent="0.35">
      <c r="A12" s="4">
        <v>10</v>
      </c>
      <c r="B12" s="4" t="s">
        <v>243</v>
      </c>
      <c r="C12" s="4"/>
      <c r="D12" s="4"/>
      <c r="E12" s="38"/>
      <c r="F12" s="38"/>
      <c r="G12" s="38"/>
      <c r="H12" s="38"/>
      <c r="I12" s="1"/>
      <c r="J12" s="1"/>
      <c r="K12" s="1"/>
      <c r="L12" s="1"/>
      <c r="M12" s="1"/>
      <c r="N12" s="1"/>
    </row>
    <row r="13" spans="1:14" ht="14.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4.25" customHeight="1" x14ac:dyDescent="0.35">
      <c r="A14" s="10" t="s">
        <v>244</v>
      </c>
      <c r="B14" s="1"/>
      <c r="C14" s="1"/>
      <c r="D14" s="1"/>
      <c r="E14" s="1"/>
      <c r="F14" s="10" t="s">
        <v>245</v>
      </c>
      <c r="G14" s="1"/>
      <c r="H14" s="1"/>
      <c r="I14" s="1"/>
      <c r="J14" s="1"/>
      <c r="K14" s="1"/>
      <c r="L14" s="1"/>
      <c r="M14" s="1"/>
      <c r="N14" s="1"/>
    </row>
    <row r="15" spans="1:14" ht="14.25" customHeight="1" x14ac:dyDescent="0.35">
      <c r="A15" s="2" t="s">
        <v>246</v>
      </c>
      <c r="B15" s="2" t="s">
        <v>3</v>
      </c>
      <c r="C15" s="2" t="s">
        <v>247</v>
      </c>
      <c r="D15" s="2" t="s">
        <v>248</v>
      </c>
      <c r="E15" s="1"/>
      <c r="F15" s="4" t="s">
        <v>246</v>
      </c>
      <c r="G15" s="4" t="s">
        <v>245</v>
      </c>
      <c r="H15" s="1"/>
      <c r="I15" s="1"/>
      <c r="J15" s="1"/>
      <c r="K15" s="1"/>
      <c r="L15" s="1"/>
      <c r="M15" s="1"/>
      <c r="N15" s="1"/>
    </row>
    <row r="16" spans="1:14" ht="14.25" customHeight="1" x14ac:dyDescent="0.35">
      <c r="A16" s="4" t="s">
        <v>12</v>
      </c>
      <c r="B16" s="4" t="s">
        <v>249</v>
      </c>
      <c r="C16" s="4">
        <v>2400</v>
      </c>
      <c r="D16" s="4">
        <v>2420</v>
      </c>
      <c r="E16" s="1"/>
      <c r="F16" s="4" t="s">
        <v>250</v>
      </c>
      <c r="G16" s="39">
        <v>0.02</v>
      </c>
      <c r="H16" s="1"/>
      <c r="I16" s="1"/>
      <c r="J16" s="1"/>
      <c r="K16" s="1"/>
      <c r="L16" s="1"/>
      <c r="M16" s="1"/>
      <c r="N16" s="1"/>
    </row>
    <row r="17" spans="1:14" ht="14.25" customHeight="1" x14ac:dyDescent="0.35">
      <c r="A17" s="4" t="s">
        <v>11</v>
      </c>
      <c r="B17" s="4" t="s">
        <v>251</v>
      </c>
      <c r="C17" s="4">
        <v>1000</v>
      </c>
      <c r="D17" s="4">
        <v>1020</v>
      </c>
      <c r="E17" s="1"/>
      <c r="F17" s="4" t="s">
        <v>12</v>
      </c>
      <c r="G17" s="39">
        <v>0.03</v>
      </c>
      <c r="H17" s="1"/>
      <c r="I17" s="1"/>
      <c r="J17" s="1"/>
      <c r="K17" s="1"/>
      <c r="L17" s="1"/>
      <c r="M17" s="1"/>
      <c r="N17" s="1"/>
    </row>
    <row r="18" spans="1:14" ht="14.25" customHeight="1" x14ac:dyDescent="0.35">
      <c r="A18" s="4" t="s">
        <v>250</v>
      </c>
      <c r="B18" s="4" t="s">
        <v>186</v>
      </c>
      <c r="C18" s="4">
        <v>4000</v>
      </c>
      <c r="D18" s="4">
        <v>4020</v>
      </c>
      <c r="E18" s="1"/>
      <c r="F18" s="4" t="s">
        <v>11</v>
      </c>
      <c r="G18" s="39">
        <v>0.15</v>
      </c>
      <c r="H18" s="1"/>
      <c r="I18" s="1"/>
      <c r="J18" s="1"/>
      <c r="K18" s="1"/>
      <c r="L18" s="1"/>
      <c r="M18" s="1"/>
      <c r="N18" s="1"/>
    </row>
    <row r="19" spans="1:14" ht="14.25" customHeight="1" x14ac:dyDescent="0.35">
      <c r="A19" s="4" t="s">
        <v>252</v>
      </c>
      <c r="B19" s="4" t="s">
        <v>253</v>
      </c>
      <c r="C19" s="4">
        <v>20</v>
      </c>
      <c r="D19" s="4">
        <v>40</v>
      </c>
      <c r="E19" s="1"/>
      <c r="F19" s="4" t="s">
        <v>252</v>
      </c>
      <c r="G19" s="39">
        <v>0.01</v>
      </c>
      <c r="H19" s="1"/>
      <c r="I19" s="1"/>
      <c r="J19" s="1"/>
      <c r="K19" s="1"/>
      <c r="L19" s="1"/>
      <c r="M19" s="1"/>
      <c r="N19" s="1"/>
    </row>
    <row r="20" spans="1:14" ht="14.25" customHeight="1" x14ac:dyDescent="0.35">
      <c r="A20" s="4" t="s">
        <v>172</v>
      </c>
      <c r="B20" s="4" t="s">
        <v>254</v>
      </c>
      <c r="C20" s="4">
        <v>500</v>
      </c>
      <c r="D20" s="4">
        <v>520</v>
      </c>
      <c r="E20" s="1"/>
      <c r="F20" s="4" t="s">
        <v>172</v>
      </c>
      <c r="G20" s="39">
        <v>0.01</v>
      </c>
      <c r="H20" s="1"/>
      <c r="I20" s="1"/>
      <c r="J20" s="1"/>
      <c r="K20" s="1"/>
      <c r="L20" s="1"/>
      <c r="M20" s="1"/>
      <c r="N20" s="1"/>
    </row>
    <row r="21" spans="1:14" ht="14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4.25" customHeight="1" x14ac:dyDescent="0.35">
      <c r="A22" s="1"/>
      <c r="B22" s="40" t="s">
        <v>255</v>
      </c>
      <c r="C22" s="40">
        <f>SUMIF($F$3:$F$12,"&gt;0",$H$3:$H$12)</f>
        <v>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4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</sheetData>
  <mergeCells count="1">
    <mergeCell ref="A1:H1"/>
  </mergeCells>
  <pageMargins left="0.7" right="0.7" top="0.75" bottom="0.75" header="0" footer="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C1" workbookViewId="0">
      <selection activeCell="F3" sqref="F3:I7"/>
    </sheetView>
  </sheetViews>
  <sheetFormatPr defaultColWidth="14.453125" defaultRowHeight="15" customHeight="1" x14ac:dyDescent="0.35"/>
  <cols>
    <col min="1" max="11" width="16.54296875" customWidth="1"/>
  </cols>
  <sheetData>
    <row r="1" spans="1:11" ht="14.25" customHeight="1" x14ac:dyDescent="0.35">
      <c r="A1" s="98" t="s">
        <v>256</v>
      </c>
      <c r="B1" s="99"/>
      <c r="C1" s="99"/>
      <c r="D1" s="99"/>
      <c r="E1" s="99"/>
      <c r="F1" s="99"/>
      <c r="G1" s="99"/>
      <c r="H1" s="99"/>
      <c r="I1" s="99"/>
      <c r="J1" s="1"/>
      <c r="K1" s="1"/>
    </row>
    <row r="2" spans="1:11" ht="14.25" customHeight="1" x14ac:dyDescent="0.35">
      <c r="A2" s="2" t="s">
        <v>257</v>
      </c>
      <c r="B2" s="2" t="s">
        <v>258</v>
      </c>
      <c r="C2" s="2" t="s">
        <v>259</v>
      </c>
      <c r="D2" s="2" t="s">
        <v>260</v>
      </c>
      <c r="E2" s="2" t="s">
        <v>261</v>
      </c>
      <c r="F2" s="2" t="s">
        <v>262</v>
      </c>
      <c r="G2" s="2" t="s">
        <v>263</v>
      </c>
      <c r="H2" s="2" t="s">
        <v>264</v>
      </c>
      <c r="I2" s="2" t="s">
        <v>265</v>
      </c>
      <c r="J2" s="3"/>
      <c r="K2" s="3"/>
    </row>
    <row r="3" spans="1:11" ht="14.25" customHeight="1" x14ac:dyDescent="0.35">
      <c r="A3" s="4" t="s">
        <v>266</v>
      </c>
      <c r="B3" s="4" t="s">
        <v>267</v>
      </c>
      <c r="C3" s="4" t="s">
        <v>268</v>
      </c>
      <c r="D3" s="41">
        <v>42634</v>
      </c>
      <c r="E3" s="41">
        <v>42638</v>
      </c>
      <c r="F3" s="4"/>
      <c r="G3" s="4"/>
      <c r="H3" s="4"/>
      <c r="I3" s="4"/>
      <c r="J3" s="1"/>
      <c r="K3" s="1"/>
    </row>
    <row r="4" spans="1:11" ht="14.25" customHeight="1" x14ac:dyDescent="0.35">
      <c r="A4" s="4" t="s">
        <v>269</v>
      </c>
      <c r="B4" s="4" t="s">
        <v>270</v>
      </c>
      <c r="C4" s="4" t="s">
        <v>271</v>
      </c>
      <c r="D4" s="41">
        <v>42615</v>
      </c>
      <c r="E4" s="41">
        <v>43713</v>
      </c>
      <c r="F4" s="4"/>
      <c r="G4" s="4"/>
      <c r="H4" s="4"/>
      <c r="I4" s="4"/>
      <c r="J4" s="1"/>
      <c r="K4" s="1"/>
    </row>
    <row r="5" spans="1:11" ht="14.25" customHeight="1" x14ac:dyDescent="0.35">
      <c r="A5" s="4" t="s">
        <v>272</v>
      </c>
      <c r="B5" s="4" t="s">
        <v>273</v>
      </c>
      <c r="C5" s="4" t="s">
        <v>274</v>
      </c>
      <c r="D5" s="41">
        <v>42619</v>
      </c>
      <c r="E5" s="41">
        <v>42622</v>
      </c>
      <c r="F5" s="4"/>
      <c r="G5" s="4"/>
      <c r="H5" s="4"/>
      <c r="I5" s="4"/>
      <c r="J5" s="1"/>
      <c r="K5" s="1"/>
    </row>
    <row r="6" spans="1:11" ht="14.25" customHeight="1" x14ac:dyDescent="0.35">
      <c r="A6" s="4" t="s">
        <v>275</v>
      </c>
      <c r="B6" s="4" t="s">
        <v>181</v>
      </c>
      <c r="C6" s="4" t="s">
        <v>276</v>
      </c>
      <c r="D6" s="41">
        <v>42629</v>
      </c>
      <c r="E6" s="41">
        <v>42632</v>
      </c>
      <c r="F6" s="4"/>
      <c r="G6" s="4"/>
      <c r="H6" s="4"/>
      <c r="I6" s="4"/>
      <c r="J6" s="1"/>
      <c r="K6" s="1"/>
    </row>
    <row r="7" spans="1:11" ht="14.25" customHeight="1" x14ac:dyDescent="0.35">
      <c r="A7" s="4" t="s">
        <v>277</v>
      </c>
      <c r="B7" s="4" t="s">
        <v>180</v>
      </c>
      <c r="C7" s="4" t="s">
        <v>278</v>
      </c>
      <c r="D7" s="41">
        <v>42614</v>
      </c>
      <c r="E7" s="41">
        <v>42619</v>
      </c>
      <c r="F7" s="4"/>
      <c r="G7" s="4"/>
      <c r="H7" s="4"/>
      <c r="I7" s="4"/>
      <c r="J7" s="1"/>
      <c r="K7" s="1"/>
    </row>
    <row r="8" spans="1:11" ht="14.2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customHeight="1" x14ac:dyDescent="0.35">
      <c r="A9" s="10" t="s">
        <v>279</v>
      </c>
      <c r="B9" s="1"/>
      <c r="C9" s="1"/>
      <c r="D9" s="1"/>
      <c r="E9" s="1"/>
      <c r="F9" s="10" t="s">
        <v>280</v>
      </c>
      <c r="G9" s="1"/>
      <c r="H9" s="1"/>
      <c r="I9" s="1"/>
      <c r="J9" s="1"/>
      <c r="K9" s="1"/>
    </row>
    <row r="10" spans="1:11" ht="14.25" customHeight="1" x14ac:dyDescent="0.35">
      <c r="A10" s="4" t="s">
        <v>281</v>
      </c>
      <c r="B10" s="8" t="s">
        <v>13</v>
      </c>
      <c r="C10" s="8" t="s">
        <v>139</v>
      </c>
      <c r="D10" s="8" t="s">
        <v>11</v>
      </c>
      <c r="E10" s="1"/>
      <c r="F10" s="4"/>
      <c r="G10" s="4" t="s">
        <v>282</v>
      </c>
      <c r="H10" s="4" t="s">
        <v>283</v>
      </c>
      <c r="I10" s="4" t="s">
        <v>284</v>
      </c>
      <c r="J10" s="1"/>
      <c r="K10" s="1"/>
    </row>
    <row r="11" spans="1:11" ht="14.25" customHeight="1" x14ac:dyDescent="0.35">
      <c r="A11" s="4" t="s">
        <v>285</v>
      </c>
      <c r="B11" s="4">
        <v>40</v>
      </c>
      <c r="C11" s="4">
        <v>35</v>
      </c>
      <c r="D11" s="4">
        <v>30</v>
      </c>
      <c r="E11" s="1"/>
      <c r="F11" s="4" t="s">
        <v>286</v>
      </c>
      <c r="G11" s="4">
        <v>15</v>
      </c>
      <c r="H11" s="4">
        <v>10</v>
      </c>
      <c r="I11" s="4">
        <v>5</v>
      </c>
      <c r="J11" s="1"/>
      <c r="K11" s="1"/>
    </row>
    <row r="12" spans="1:11" ht="14.25" customHeight="1" x14ac:dyDescent="0.35">
      <c r="A12" s="4" t="s">
        <v>287</v>
      </c>
      <c r="B12" s="4">
        <v>30</v>
      </c>
      <c r="C12" s="4">
        <v>25</v>
      </c>
      <c r="D12" s="4">
        <v>20</v>
      </c>
      <c r="E12" s="1"/>
      <c r="F12" s="1"/>
      <c r="G12" s="1"/>
      <c r="H12" s="1"/>
      <c r="I12" s="1"/>
      <c r="J12" s="1"/>
      <c r="K12" s="1"/>
    </row>
    <row r="13" spans="1:11" ht="14.25" customHeight="1" x14ac:dyDescent="0.35">
      <c r="A13" s="4" t="s">
        <v>288</v>
      </c>
      <c r="B13" s="4">
        <v>20</v>
      </c>
      <c r="C13" s="4">
        <v>15</v>
      </c>
      <c r="D13" s="4">
        <v>10</v>
      </c>
      <c r="E13" s="1"/>
      <c r="F13" s="1"/>
      <c r="G13" s="1"/>
      <c r="H13" s="1"/>
      <c r="I13" s="1"/>
      <c r="J13" s="1"/>
      <c r="K13" s="1"/>
    </row>
    <row r="14" spans="1:11" ht="14.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4.25" customHeight="1" x14ac:dyDescent="0.35">
      <c r="A15" s="1"/>
      <c r="B15" s="4" t="s">
        <v>231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4.25" customHeight="1" x14ac:dyDescent="0.35">
      <c r="A16" s="1"/>
      <c r="B16" s="4" t="b">
        <f>AND(D3&lt;=DATE(2016,9,2),E3&gt;=DATE(2016,9,2))</f>
        <v>0</v>
      </c>
      <c r="C16" s="1"/>
      <c r="D16" s="1"/>
      <c r="E16" s="1"/>
      <c r="F16" s="1"/>
      <c r="G16" s="1"/>
      <c r="H16" s="1"/>
      <c r="I16" s="1"/>
      <c r="J16" s="1"/>
      <c r="K16" s="1"/>
    </row>
    <row r="17" spans="1:11" ht="14.2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4.2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4.2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4.25" customHeight="1" x14ac:dyDescent="0.35">
      <c r="A20" s="2" t="s">
        <v>257</v>
      </c>
      <c r="B20" s="2" t="s">
        <v>258</v>
      </c>
      <c r="C20" s="2" t="s">
        <v>259</v>
      </c>
      <c r="D20" s="2" t="s">
        <v>260</v>
      </c>
      <c r="E20" s="2" t="s">
        <v>261</v>
      </c>
      <c r="F20" s="2" t="s">
        <v>262</v>
      </c>
      <c r="G20" s="2" t="s">
        <v>263</v>
      </c>
      <c r="H20" s="2" t="s">
        <v>264</v>
      </c>
      <c r="I20" s="2" t="s">
        <v>265</v>
      </c>
      <c r="J20" s="1"/>
      <c r="K20" s="1"/>
    </row>
    <row r="21" spans="1:11" ht="14.25" customHeight="1" x14ac:dyDescent="0.35">
      <c r="A21" s="4" t="s">
        <v>269</v>
      </c>
      <c r="B21" s="4" t="s">
        <v>270</v>
      </c>
      <c r="C21" s="4" t="s">
        <v>271</v>
      </c>
      <c r="D21" s="41">
        <v>42615</v>
      </c>
      <c r="E21" s="41">
        <v>43713</v>
      </c>
      <c r="F21" s="4">
        <v>1098</v>
      </c>
      <c r="G21" s="4">
        <v>32940</v>
      </c>
      <c r="H21" s="4">
        <v>16470</v>
      </c>
      <c r="I21" s="4">
        <v>0</v>
      </c>
      <c r="J21" s="1"/>
      <c r="K21" s="1"/>
    </row>
    <row r="22" spans="1:11" ht="14.25" customHeight="1" x14ac:dyDescent="0.35">
      <c r="A22" s="4" t="s">
        <v>277</v>
      </c>
      <c r="B22" s="4" t="s">
        <v>180</v>
      </c>
      <c r="C22" s="4" t="s">
        <v>278</v>
      </c>
      <c r="D22" s="41">
        <v>42614</v>
      </c>
      <c r="E22" s="41">
        <v>42619</v>
      </c>
      <c r="F22" s="4">
        <v>5</v>
      </c>
      <c r="G22" s="4">
        <v>150</v>
      </c>
      <c r="H22" s="4">
        <v>50</v>
      </c>
      <c r="I22" s="4">
        <v>10</v>
      </c>
      <c r="J22" s="1"/>
      <c r="K22" s="1"/>
    </row>
    <row r="23" spans="1:11" ht="14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1">
    <mergeCell ref="A1:I1"/>
  </mergeCells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A31" sqref="A30:XFD31"/>
    </sheetView>
  </sheetViews>
  <sheetFormatPr defaultColWidth="14.453125" defaultRowHeight="15" customHeight="1" x14ac:dyDescent="0.35"/>
  <cols>
    <col min="1" max="11" width="16.453125" customWidth="1"/>
  </cols>
  <sheetData>
    <row r="1" spans="1:11" ht="14.25" customHeight="1" x14ac:dyDescent="0.35">
      <c r="A1" s="42"/>
      <c r="B1" s="42"/>
      <c r="C1" s="42" t="s">
        <v>289</v>
      </c>
      <c r="D1" s="42"/>
      <c r="E1" s="42"/>
      <c r="F1" s="42"/>
      <c r="G1" s="42"/>
      <c r="H1" s="42"/>
      <c r="I1" s="1"/>
      <c r="J1" s="1"/>
      <c r="K1" s="1"/>
    </row>
    <row r="2" spans="1:11" ht="14.25" customHeight="1" x14ac:dyDescent="0.35">
      <c r="A2" s="2" t="s">
        <v>1</v>
      </c>
      <c r="B2" s="2" t="s">
        <v>290</v>
      </c>
      <c r="C2" s="2" t="s">
        <v>3</v>
      </c>
      <c r="D2" s="2" t="s">
        <v>291</v>
      </c>
      <c r="E2" s="2" t="s">
        <v>5</v>
      </c>
      <c r="F2" s="2" t="s">
        <v>8</v>
      </c>
      <c r="G2" s="2" t="s">
        <v>292</v>
      </c>
      <c r="H2" s="2" t="s">
        <v>293</v>
      </c>
      <c r="I2" s="3"/>
      <c r="J2" s="3"/>
      <c r="K2" s="3"/>
    </row>
    <row r="3" spans="1:11" ht="14.25" customHeight="1" x14ac:dyDescent="0.35">
      <c r="A3" s="4">
        <v>1</v>
      </c>
      <c r="B3" s="8" t="s">
        <v>294</v>
      </c>
      <c r="C3" s="4"/>
      <c r="D3" s="4"/>
      <c r="E3" s="43">
        <v>90</v>
      </c>
      <c r="F3" s="4"/>
      <c r="G3" s="4"/>
      <c r="H3" s="4"/>
      <c r="I3" s="1"/>
      <c r="J3" s="1"/>
      <c r="K3" s="1"/>
    </row>
    <row r="4" spans="1:11" ht="14.25" customHeight="1" x14ac:dyDescent="0.35">
      <c r="A4" s="4">
        <v>2</v>
      </c>
      <c r="B4" s="8" t="s">
        <v>295</v>
      </c>
      <c r="C4" s="4"/>
      <c r="D4" s="4"/>
      <c r="E4" s="43">
        <v>70</v>
      </c>
      <c r="F4" s="4"/>
      <c r="G4" s="4"/>
      <c r="H4" s="4"/>
      <c r="I4" s="1"/>
      <c r="J4" s="1"/>
      <c r="K4" s="1"/>
    </row>
    <row r="5" spans="1:11" ht="14.25" customHeight="1" x14ac:dyDescent="0.35">
      <c r="A5" s="4">
        <v>3</v>
      </c>
      <c r="B5" s="8" t="s">
        <v>296</v>
      </c>
      <c r="C5" s="4"/>
      <c r="D5" s="4"/>
      <c r="E5" s="43">
        <v>80</v>
      </c>
      <c r="F5" s="4"/>
      <c r="G5" s="4"/>
      <c r="H5" s="4"/>
      <c r="I5" s="1"/>
      <c r="J5" s="1"/>
      <c r="K5" s="1"/>
    </row>
    <row r="6" spans="1:11" ht="14.25" customHeight="1" x14ac:dyDescent="0.35">
      <c r="A6" s="4">
        <v>4</v>
      </c>
      <c r="B6" s="8" t="s">
        <v>297</v>
      </c>
      <c r="C6" s="4"/>
      <c r="D6" s="4"/>
      <c r="E6" s="43">
        <v>60</v>
      </c>
      <c r="F6" s="4"/>
      <c r="G6" s="4"/>
      <c r="H6" s="4"/>
      <c r="I6" s="1"/>
      <c r="J6" s="1"/>
      <c r="K6" s="1"/>
    </row>
    <row r="7" spans="1:11" ht="14.25" customHeight="1" x14ac:dyDescent="0.35">
      <c r="A7" s="4">
        <v>5</v>
      </c>
      <c r="B7" s="8" t="s">
        <v>295</v>
      </c>
      <c r="C7" s="4"/>
      <c r="D7" s="4"/>
      <c r="E7" s="43">
        <v>40</v>
      </c>
      <c r="F7" s="4"/>
      <c r="G7" s="4"/>
      <c r="H7" s="4"/>
      <c r="I7" s="1"/>
      <c r="J7" s="1"/>
      <c r="K7" s="1"/>
    </row>
    <row r="8" spans="1:11" ht="14.25" customHeight="1" x14ac:dyDescent="0.35">
      <c r="A8" s="4">
        <v>6</v>
      </c>
      <c r="B8" s="8" t="s">
        <v>298</v>
      </c>
      <c r="C8" s="4"/>
      <c r="D8" s="4"/>
      <c r="E8" s="43">
        <v>5</v>
      </c>
      <c r="F8" s="4"/>
      <c r="G8" s="4"/>
      <c r="H8" s="4"/>
      <c r="I8" s="1"/>
      <c r="J8" s="1"/>
      <c r="K8" s="1"/>
    </row>
    <row r="9" spans="1:11" ht="14.25" customHeight="1" x14ac:dyDescent="0.35">
      <c r="A9" s="4">
        <v>7</v>
      </c>
      <c r="B9" s="8" t="s">
        <v>296</v>
      </c>
      <c r="C9" s="4"/>
      <c r="D9" s="4"/>
      <c r="E9" s="43">
        <v>1</v>
      </c>
      <c r="F9" s="4"/>
      <c r="G9" s="4"/>
      <c r="H9" s="4"/>
      <c r="I9" s="1"/>
      <c r="J9" s="1"/>
      <c r="K9" s="1"/>
    </row>
    <row r="10" spans="1:11" ht="14.25" customHeight="1" x14ac:dyDescent="0.35">
      <c r="A10" s="4">
        <v>8</v>
      </c>
      <c r="B10" s="8" t="s">
        <v>297</v>
      </c>
      <c r="C10" s="4"/>
      <c r="D10" s="4"/>
      <c r="E10" s="43">
        <v>15</v>
      </c>
      <c r="F10" s="4"/>
      <c r="G10" s="4"/>
      <c r="H10" s="4"/>
      <c r="I10" s="1"/>
      <c r="J10" s="1"/>
      <c r="K10" s="1"/>
    </row>
    <row r="11" spans="1:11" ht="14.25" customHeight="1" x14ac:dyDescent="0.35">
      <c r="A11" s="4">
        <v>9</v>
      </c>
      <c r="B11" s="8" t="s">
        <v>299</v>
      </c>
      <c r="C11" s="4"/>
      <c r="D11" s="4"/>
      <c r="E11" s="43">
        <v>20</v>
      </c>
      <c r="F11" s="4"/>
      <c r="G11" s="4"/>
      <c r="H11" s="4"/>
      <c r="I11" s="1"/>
      <c r="J11" s="1"/>
      <c r="K11" s="1"/>
    </row>
    <row r="12" spans="1:11" ht="14.25" customHeight="1" x14ac:dyDescent="0.35">
      <c r="A12" s="4">
        <v>10</v>
      </c>
      <c r="B12" s="8" t="s">
        <v>300</v>
      </c>
      <c r="C12" s="4"/>
      <c r="D12" s="4"/>
      <c r="E12" s="43">
        <v>10</v>
      </c>
      <c r="F12" s="4"/>
      <c r="G12" s="4"/>
      <c r="H12" s="4"/>
      <c r="I12" s="1"/>
      <c r="J12" s="1"/>
      <c r="K12" s="1"/>
    </row>
    <row r="13" spans="1:11" ht="14.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4.25" customHeight="1" x14ac:dyDescent="0.35">
      <c r="A14" s="1" t="s">
        <v>301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4.25" customHeight="1" x14ac:dyDescent="0.35">
      <c r="A15" s="4" t="s">
        <v>290</v>
      </c>
      <c r="B15" s="44" t="s">
        <v>137</v>
      </c>
      <c r="C15" s="44" t="s">
        <v>208</v>
      </c>
      <c r="D15" s="44" t="s">
        <v>11</v>
      </c>
      <c r="E15" s="44" t="s">
        <v>135</v>
      </c>
      <c r="F15" s="1"/>
      <c r="G15" s="1"/>
      <c r="H15" s="1"/>
      <c r="I15" s="1"/>
      <c r="J15" s="1"/>
      <c r="K15" s="1"/>
    </row>
    <row r="16" spans="1:11" ht="14.25" customHeight="1" x14ac:dyDescent="0.35">
      <c r="A16" s="4" t="s">
        <v>3</v>
      </c>
      <c r="B16" s="4" t="s">
        <v>302</v>
      </c>
      <c r="C16" s="4" t="s">
        <v>209</v>
      </c>
      <c r="D16" s="4" t="s">
        <v>141</v>
      </c>
      <c r="E16" s="4" t="s">
        <v>136</v>
      </c>
      <c r="F16" s="1"/>
      <c r="G16" s="1"/>
      <c r="H16" s="1"/>
      <c r="I16" s="1"/>
      <c r="J16" s="1"/>
      <c r="K16" s="1"/>
    </row>
    <row r="17" spans="1:11" ht="14.25" customHeight="1" x14ac:dyDescent="0.35">
      <c r="A17" s="4" t="s">
        <v>221</v>
      </c>
      <c r="B17" s="45">
        <v>25</v>
      </c>
      <c r="C17" s="45">
        <v>6</v>
      </c>
      <c r="D17" s="45">
        <v>50</v>
      </c>
      <c r="E17" s="45">
        <v>20</v>
      </c>
      <c r="F17" s="1"/>
      <c r="G17" s="1"/>
      <c r="H17" s="1"/>
      <c r="I17" s="1"/>
      <c r="J17" s="1"/>
      <c r="K17" s="1"/>
    </row>
    <row r="18" spans="1:11" ht="14.25" customHeight="1" x14ac:dyDescent="0.35">
      <c r="A18" s="4" t="s">
        <v>222</v>
      </c>
      <c r="B18" s="45">
        <v>23</v>
      </c>
      <c r="C18" s="45">
        <v>5</v>
      </c>
      <c r="D18" s="45">
        <v>40</v>
      </c>
      <c r="E18" s="45">
        <v>18</v>
      </c>
      <c r="F18" s="1"/>
      <c r="G18" s="1"/>
      <c r="H18" s="1"/>
      <c r="I18" s="1"/>
      <c r="J18" s="1"/>
      <c r="K18" s="1"/>
    </row>
    <row r="19" spans="1:11" ht="14.25" customHeight="1" x14ac:dyDescent="0.35">
      <c r="A19" s="4" t="s">
        <v>245</v>
      </c>
      <c r="B19" s="39">
        <v>0.05</v>
      </c>
      <c r="C19" s="39">
        <v>0.03</v>
      </c>
      <c r="D19" s="39">
        <v>0.04</v>
      </c>
      <c r="E19" s="39">
        <v>0.06</v>
      </c>
      <c r="F19" s="1"/>
      <c r="G19" s="1"/>
      <c r="H19" s="1"/>
      <c r="I19" s="1"/>
      <c r="J19" s="1"/>
      <c r="K19" s="1"/>
    </row>
    <row r="20" spans="1:11" ht="14.2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4.25" customHeight="1" x14ac:dyDescent="0.35">
      <c r="A21" s="1" t="s">
        <v>133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customHeight="1" x14ac:dyDescent="0.35">
      <c r="A22" s="4" t="s">
        <v>302</v>
      </c>
      <c r="B22" s="4" t="s">
        <v>209</v>
      </c>
      <c r="C22" s="4" t="s">
        <v>141</v>
      </c>
      <c r="D22" s="4" t="s">
        <v>136</v>
      </c>
      <c r="E22" s="1"/>
      <c r="F22" s="1"/>
      <c r="G22" s="1"/>
      <c r="H22" s="1"/>
      <c r="I22" s="1"/>
      <c r="J22" s="1"/>
      <c r="K22" s="1"/>
    </row>
    <row r="23" spans="1:11" ht="14.25" customHeight="1" x14ac:dyDescent="0.35">
      <c r="A23" s="4"/>
      <c r="B23" s="4"/>
      <c r="C23" s="4"/>
      <c r="D23" s="4"/>
      <c r="E23" s="1"/>
      <c r="F23" s="1"/>
      <c r="G23" s="1"/>
      <c r="H23" s="1"/>
      <c r="I23" s="1"/>
      <c r="J23" s="1"/>
      <c r="K23" s="1"/>
    </row>
    <row r="24" spans="1:11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pageMargins left="0.7" right="0.7" top="0.75" bottom="0.75" header="0" footer="0"/>
  <pageSetup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opLeftCell="D1" workbookViewId="0">
      <selection activeCell="G14" sqref="G14:G18"/>
    </sheetView>
  </sheetViews>
  <sheetFormatPr defaultColWidth="14.453125" defaultRowHeight="15" customHeight="1" x14ac:dyDescent="0.35"/>
  <cols>
    <col min="1" max="1" width="9.1796875" customWidth="1"/>
    <col min="2" max="2" width="10.7265625" customWidth="1"/>
    <col min="3" max="3" width="11.81640625" customWidth="1"/>
    <col min="4" max="4" width="12.26953125" customWidth="1"/>
    <col min="5" max="5" width="16.1796875" customWidth="1"/>
    <col min="6" max="6" width="14.54296875" customWidth="1"/>
    <col min="7" max="7" width="20.7265625" customWidth="1"/>
    <col min="8" max="8" width="16.7265625" customWidth="1"/>
    <col min="9" max="12" width="8.7265625" customWidth="1"/>
  </cols>
  <sheetData>
    <row r="1" spans="1:12" ht="14.25" customHeight="1" x14ac:dyDescent="0.35">
      <c r="A1" s="98" t="s">
        <v>303</v>
      </c>
      <c r="B1" s="99"/>
      <c r="C1" s="99"/>
      <c r="D1" s="99"/>
      <c r="E1" s="99"/>
      <c r="F1" s="99"/>
      <c r="G1" s="99"/>
      <c r="H1" s="99"/>
      <c r="I1" s="1"/>
      <c r="J1" s="1"/>
      <c r="K1" s="1"/>
      <c r="L1" s="1"/>
    </row>
    <row r="2" spans="1:12" ht="14.25" customHeight="1" x14ac:dyDescent="0.35">
      <c r="A2" s="2" t="s">
        <v>304</v>
      </c>
      <c r="B2" s="2" t="s">
        <v>305</v>
      </c>
      <c r="C2" s="2" t="s">
        <v>6</v>
      </c>
      <c r="D2" s="2" t="s">
        <v>5</v>
      </c>
      <c r="E2" s="2" t="s">
        <v>306</v>
      </c>
      <c r="F2" s="2" t="s">
        <v>8</v>
      </c>
      <c r="G2" s="2" t="s">
        <v>307</v>
      </c>
      <c r="H2" s="2" t="s">
        <v>15</v>
      </c>
      <c r="I2" s="3"/>
      <c r="J2" s="3"/>
      <c r="K2" s="3"/>
      <c r="L2" s="3"/>
    </row>
    <row r="3" spans="1:12" ht="14.25" customHeight="1" x14ac:dyDescent="0.35">
      <c r="A3" s="4" t="s">
        <v>308</v>
      </c>
      <c r="B3" s="4"/>
      <c r="C3" s="46"/>
      <c r="D3" s="4">
        <v>30</v>
      </c>
      <c r="E3" s="4"/>
      <c r="F3" s="4"/>
      <c r="G3" s="20"/>
      <c r="H3" s="4"/>
      <c r="I3" s="1"/>
      <c r="J3" s="1"/>
      <c r="K3" s="1"/>
      <c r="L3" s="1"/>
    </row>
    <row r="4" spans="1:12" ht="14.25" customHeight="1" x14ac:dyDescent="0.35">
      <c r="A4" s="4" t="s">
        <v>309</v>
      </c>
      <c r="B4" s="4"/>
      <c r="C4" s="46"/>
      <c r="D4" s="4">
        <v>50</v>
      </c>
      <c r="E4" s="4"/>
      <c r="F4" s="4"/>
      <c r="G4" s="20"/>
      <c r="H4" s="4"/>
      <c r="I4" s="1"/>
      <c r="J4" s="1"/>
      <c r="K4" s="1"/>
      <c r="L4" s="1"/>
    </row>
    <row r="5" spans="1:12" ht="14.25" customHeight="1" x14ac:dyDescent="0.35">
      <c r="A5" s="4" t="s">
        <v>310</v>
      </c>
      <c r="B5" s="4"/>
      <c r="C5" s="46"/>
      <c r="D5" s="4">
        <v>70</v>
      </c>
      <c r="E5" s="4"/>
      <c r="F5" s="4"/>
      <c r="G5" s="20"/>
      <c r="H5" s="4"/>
      <c r="I5" s="1"/>
      <c r="J5" s="1"/>
      <c r="K5" s="1"/>
      <c r="L5" s="1"/>
    </row>
    <row r="6" spans="1:12" ht="14.25" customHeight="1" x14ac:dyDescent="0.35">
      <c r="A6" s="4" t="s">
        <v>311</v>
      </c>
      <c r="B6" s="4"/>
      <c r="C6" s="46"/>
      <c r="D6" s="4">
        <v>70</v>
      </c>
      <c r="E6" s="4"/>
      <c r="F6" s="4"/>
      <c r="G6" s="20"/>
      <c r="H6" s="4"/>
      <c r="I6" s="1"/>
      <c r="J6" s="1"/>
      <c r="K6" s="1"/>
      <c r="L6" s="1"/>
    </row>
    <row r="7" spans="1:12" ht="14.25" customHeight="1" x14ac:dyDescent="0.35">
      <c r="A7" s="4" t="s">
        <v>312</v>
      </c>
      <c r="B7" s="4"/>
      <c r="C7" s="46"/>
      <c r="D7" s="4">
        <v>45</v>
      </c>
      <c r="E7" s="4"/>
      <c r="F7" s="4"/>
      <c r="G7" s="20"/>
      <c r="H7" s="4"/>
      <c r="I7" s="1"/>
      <c r="J7" s="1"/>
      <c r="K7" s="1"/>
      <c r="L7" s="1"/>
    </row>
    <row r="8" spans="1:12" ht="14.25" customHeight="1" x14ac:dyDescent="0.35">
      <c r="A8" s="4" t="s">
        <v>313</v>
      </c>
      <c r="B8" s="4"/>
      <c r="C8" s="46"/>
      <c r="D8" s="4">
        <v>55</v>
      </c>
      <c r="E8" s="4"/>
      <c r="F8" s="4"/>
      <c r="G8" s="20"/>
      <c r="H8" s="4"/>
      <c r="I8" s="1"/>
      <c r="J8" s="1"/>
      <c r="K8" s="1"/>
      <c r="L8" s="1"/>
    </row>
    <row r="9" spans="1:12" ht="14.25" customHeight="1" x14ac:dyDescent="0.35">
      <c r="A9" s="4" t="s">
        <v>314</v>
      </c>
      <c r="B9" s="4"/>
      <c r="C9" s="46"/>
      <c r="D9" s="4">
        <v>120</v>
      </c>
      <c r="E9" s="4"/>
      <c r="F9" s="4"/>
      <c r="G9" s="20"/>
      <c r="H9" s="4"/>
      <c r="I9" s="1"/>
      <c r="J9" s="1"/>
      <c r="K9" s="1"/>
      <c r="L9" s="1"/>
    </row>
    <row r="10" spans="1:12" ht="14.25" customHeight="1" x14ac:dyDescent="0.35">
      <c r="A10" s="4" t="s">
        <v>315</v>
      </c>
      <c r="B10" s="4"/>
      <c r="C10" s="46"/>
      <c r="D10" s="4">
        <v>40</v>
      </c>
      <c r="E10" s="4"/>
      <c r="F10" s="4"/>
      <c r="G10" s="20"/>
      <c r="H10" s="4"/>
      <c r="I10" s="1"/>
      <c r="J10" s="1"/>
      <c r="K10" s="1"/>
      <c r="L10" s="1"/>
    </row>
    <row r="11" spans="1:12" ht="14.25" customHeight="1" x14ac:dyDescent="0.35">
      <c r="A11" s="4" t="s">
        <v>316</v>
      </c>
      <c r="B11" s="4"/>
      <c r="C11" s="46"/>
      <c r="D11" s="4">
        <v>60</v>
      </c>
      <c r="E11" s="4"/>
      <c r="F11" s="4"/>
      <c r="G11" s="20"/>
      <c r="H11" s="4"/>
      <c r="I11" s="1"/>
      <c r="J11" s="1"/>
      <c r="K11" s="1"/>
      <c r="L11" s="1"/>
    </row>
    <row r="12" spans="1:12" ht="14.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4.25" customHeight="1" x14ac:dyDescent="0.35">
      <c r="A13" s="10" t="s">
        <v>14</v>
      </c>
      <c r="B13" s="1"/>
      <c r="C13" s="1"/>
      <c r="D13" s="1"/>
      <c r="E13" s="1"/>
      <c r="F13" s="10" t="s">
        <v>317</v>
      </c>
      <c r="G13" s="1"/>
      <c r="H13" s="1"/>
      <c r="I13" s="1"/>
      <c r="J13" s="1"/>
      <c r="K13" s="1"/>
      <c r="L13" s="1"/>
    </row>
    <row r="14" spans="1:12" ht="14.25" customHeight="1" x14ac:dyDescent="0.35">
      <c r="A14" s="112" t="s">
        <v>304</v>
      </c>
      <c r="B14" s="112" t="s">
        <v>305</v>
      </c>
      <c r="C14" s="113" t="s">
        <v>6</v>
      </c>
      <c r="D14" s="104"/>
      <c r="E14" s="1"/>
      <c r="F14" s="4" t="s">
        <v>318</v>
      </c>
      <c r="G14" s="4"/>
      <c r="H14" s="1"/>
      <c r="I14" s="1"/>
      <c r="J14" s="1"/>
      <c r="K14" s="1"/>
      <c r="L14" s="1"/>
    </row>
    <row r="15" spans="1:12" ht="14.25" customHeight="1" x14ac:dyDescent="0.35">
      <c r="A15" s="109"/>
      <c r="B15" s="109"/>
      <c r="C15" s="4">
        <v>1</v>
      </c>
      <c r="D15" s="4">
        <v>2</v>
      </c>
      <c r="E15" s="1"/>
      <c r="F15" s="4" t="s">
        <v>319</v>
      </c>
      <c r="G15" s="4"/>
      <c r="H15" s="1"/>
      <c r="I15" s="1"/>
      <c r="J15" s="1"/>
      <c r="K15" s="1"/>
      <c r="L15" s="1"/>
    </row>
    <row r="16" spans="1:12" ht="14.25" customHeight="1" x14ac:dyDescent="0.35">
      <c r="A16" s="4" t="s">
        <v>318</v>
      </c>
      <c r="B16" s="4" t="s">
        <v>320</v>
      </c>
      <c r="C16" s="46">
        <v>49</v>
      </c>
      <c r="D16" s="46">
        <v>50</v>
      </c>
      <c r="E16" s="1"/>
      <c r="F16" s="4" t="s">
        <v>321</v>
      </c>
      <c r="G16" s="4"/>
      <c r="H16" s="1"/>
      <c r="I16" s="1"/>
      <c r="J16" s="1"/>
      <c r="K16" s="1"/>
      <c r="L16" s="1"/>
    </row>
    <row r="17" spans="1:12" ht="14.25" customHeight="1" x14ac:dyDescent="0.35">
      <c r="A17" s="4" t="s">
        <v>322</v>
      </c>
      <c r="B17" s="4" t="s">
        <v>323</v>
      </c>
      <c r="C17" s="46">
        <v>2.5</v>
      </c>
      <c r="D17" s="46">
        <v>3</v>
      </c>
      <c r="E17" s="1"/>
      <c r="F17" s="4" t="s">
        <v>324</v>
      </c>
      <c r="G17" s="4"/>
      <c r="H17" s="1"/>
      <c r="I17" s="1"/>
      <c r="J17" s="1"/>
      <c r="K17" s="1"/>
      <c r="L17" s="1"/>
    </row>
    <row r="18" spans="1:12" ht="14.25" customHeight="1" x14ac:dyDescent="0.35">
      <c r="A18" s="4" t="s">
        <v>321</v>
      </c>
      <c r="B18" s="4" t="s">
        <v>325</v>
      </c>
      <c r="C18" s="46">
        <v>3</v>
      </c>
      <c r="D18" s="46">
        <v>3.5</v>
      </c>
      <c r="E18" s="1"/>
      <c r="F18" s="4" t="s">
        <v>326</v>
      </c>
      <c r="G18" s="4"/>
      <c r="H18" s="1"/>
      <c r="I18" s="1"/>
      <c r="J18" s="1"/>
      <c r="K18" s="1"/>
      <c r="L18" s="1"/>
    </row>
    <row r="19" spans="1:12" ht="14.25" customHeight="1" x14ac:dyDescent="0.35">
      <c r="A19" s="4" t="s">
        <v>324</v>
      </c>
      <c r="B19" s="4" t="s">
        <v>327</v>
      </c>
      <c r="C19" s="46">
        <v>13</v>
      </c>
      <c r="D19" s="46">
        <v>15</v>
      </c>
      <c r="E19" s="1"/>
      <c r="F19" s="1"/>
      <c r="G19" s="1"/>
      <c r="H19" s="1"/>
      <c r="I19" s="1"/>
      <c r="J19" s="1"/>
      <c r="K19" s="1"/>
      <c r="L19" s="1"/>
    </row>
    <row r="20" spans="1:12" ht="14.25" customHeight="1" x14ac:dyDescent="0.35">
      <c r="A20" s="4" t="s">
        <v>326</v>
      </c>
      <c r="B20" s="4" t="s">
        <v>328</v>
      </c>
      <c r="C20" s="46">
        <v>27</v>
      </c>
      <c r="D20" s="46">
        <v>30</v>
      </c>
      <c r="E20" s="1"/>
      <c r="F20" s="1"/>
      <c r="G20" s="1"/>
      <c r="H20" s="1"/>
      <c r="I20" s="1"/>
      <c r="J20" s="1"/>
      <c r="K20" s="1"/>
      <c r="L20" s="1"/>
    </row>
    <row r="21" spans="1:12" ht="14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4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4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</sheetData>
  <mergeCells count="4">
    <mergeCell ref="A14:A15"/>
    <mergeCell ref="B14:B15"/>
    <mergeCell ref="C14:D14"/>
    <mergeCell ref="A1:H1"/>
  </mergeCells>
  <pageMargins left="0.7" right="0.7" top="0.75" bottom="0.75" header="0" footer="0"/>
  <pageSetup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showFormulas="1" workbookViewId="0">
      <selection activeCell="D19" sqref="D19"/>
    </sheetView>
  </sheetViews>
  <sheetFormatPr defaultColWidth="14.453125" defaultRowHeight="15" customHeight="1" x14ac:dyDescent="0.35"/>
  <cols>
    <col min="1" max="1" width="11.81640625" customWidth="1"/>
    <col min="2" max="2" width="13.7265625" customWidth="1"/>
    <col min="3" max="4" width="9.1796875" customWidth="1"/>
    <col min="5" max="5" width="11" customWidth="1"/>
    <col min="6" max="6" width="14" customWidth="1"/>
    <col min="7" max="7" width="15.26953125" customWidth="1"/>
    <col min="8" max="18" width="8.7265625" customWidth="1"/>
  </cols>
  <sheetData>
    <row r="1" spans="1:18" ht="14.25" customHeight="1" x14ac:dyDescent="0.35">
      <c r="A1" s="82" t="s">
        <v>329</v>
      </c>
      <c r="B1" s="83"/>
      <c r="C1" s="83"/>
      <c r="D1" s="83"/>
      <c r="E1" s="83"/>
      <c r="F1" s="8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4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4.25" customHeight="1" x14ac:dyDescent="0.35">
      <c r="A3" s="47" t="s">
        <v>330</v>
      </c>
      <c r="B3" s="47" t="s">
        <v>331</v>
      </c>
      <c r="C3" s="47" t="s">
        <v>332</v>
      </c>
      <c r="D3" s="47" t="s">
        <v>333</v>
      </c>
      <c r="E3" s="47" t="s">
        <v>334</v>
      </c>
      <c r="F3" s="47" t="s">
        <v>335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4.25" customHeight="1" x14ac:dyDescent="0.35">
      <c r="A4" s="4" t="s">
        <v>336</v>
      </c>
      <c r="B4" s="4"/>
      <c r="C4" s="4">
        <v>1900</v>
      </c>
      <c r="D4" s="48"/>
      <c r="E4" s="4"/>
      <c r="F4" s="4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4.25" customHeight="1" x14ac:dyDescent="0.35">
      <c r="A5" s="4" t="s">
        <v>337</v>
      </c>
      <c r="B5" s="4"/>
      <c r="C5" s="4">
        <v>1580</v>
      </c>
      <c r="D5" s="48"/>
      <c r="E5" s="4"/>
      <c r="F5" s="46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4.25" customHeight="1" x14ac:dyDescent="0.35">
      <c r="A6" s="4" t="s">
        <v>338</v>
      </c>
      <c r="B6" s="4"/>
      <c r="C6" s="4">
        <v>800</v>
      </c>
      <c r="D6" s="48"/>
      <c r="E6" s="4"/>
      <c r="F6" s="4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4.25" customHeight="1" x14ac:dyDescent="0.35">
      <c r="A7" s="4" t="s">
        <v>339</v>
      </c>
      <c r="B7" s="4"/>
      <c r="C7" s="4">
        <v>1000</v>
      </c>
      <c r="D7" s="48"/>
      <c r="E7" s="4"/>
      <c r="F7" s="46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4.25" customHeight="1" x14ac:dyDescent="0.35">
      <c r="A8" s="4" t="s">
        <v>340</v>
      </c>
      <c r="B8" s="4"/>
      <c r="C8" s="4">
        <v>1500</v>
      </c>
      <c r="D8" s="48"/>
      <c r="E8" s="4"/>
      <c r="F8" s="46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4.25" customHeight="1" x14ac:dyDescent="0.35">
      <c r="A9" s="4" t="s">
        <v>341</v>
      </c>
      <c r="B9" s="4"/>
      <c r="C9" s="4">
        <v>350</v>
      </c>
      <c r="D9" s="48"/>
      <c r="E9" s="4"/>
      <c r="F9" s="46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4.25" customHeight="1" x14ac:dyDescent="0.35">
      <c r="A10" s="4" t="s">
        <v>342</v>
      </c>
      <c r="B10" s="4"/>
      <c r="C10" s="4">
        <v>70</v>
      </c>
      <c r="D10" s="48"/>
      <c r="E10" s="4"/>
      <c r="F10" s="4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4.2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4.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31.5" customHeight="1" x14ac:dyDescent="0.35">
      <c r="A13" s="114" t="s">
        <v>343</v>
      </c>
      <c r="B13" s="99"/>
      <c r="C13" s="99"/>
      <c r="D13" s="1"/>
      <c r="E13" s="115" t="s">
        <v>344</v>
      </c>
      <c r="F13" s="99"/>
      <c r="G13" s="9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4.25" customHeight="1" x14ac:dyDescent="0.35">
      <c r="A14" s="47" t="s">
        <v>119</v>
      </c>
      <c r="B14" s="47" t="s">
        <v>331</v>
      </c>
      <c r="C14" s="47" t="s">
        <v>333</v>
      </c>
      <c r="D14" s="1"/>
      <c r="E14" s="47" t="s">
        <v>119</v>
      </c>
      <c r="F14" s="47" t="s">
        <v>334</v>
      </c>
      <c r="G14" s="47" t="s">
        <v>335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4.25" customHeight="1" x14ac:dyDescent="0.35">
      <c r="A15" s="4" t="s">
        <v>13</v>
      </c>
      <c r="B15" s="4">
        <v>200</v>
      </c>
      <c r="C15" s="48">
        <v>30</v>
      </c>
      <c r="D15" s="1"/>
      <c r="E15" s="4" t="s">
        <v>13</v>
      </c>
      <c r="F15" s="4"/>
      <c r="G15" s="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4.25" customHeight="1" x14ac:dyDescent="0.35">
      <c r="A16" s="4" t="s">
        <v>139</v>
      </c>
      <c r="B16" s="4">
        <v>400</v>
      </c>
      <c r="C16" s="48">
        <v>20</v>
      </c>
      <c r="D16" s="1"/>
      <c r="E16" s="4" t="s">
        <v>139</v>
      </c>
      <c r="F16" s="4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4.25" customHeight="1" x14ac:dyDescent="0.35">
      <c r="A17" s="4" t="s">
        <v>11</v>
      </c>
      <c r="B17" s="4">
        <v>600</v>
      </c>
      <c r="C17" s="48">
        <v>10</v>
      </c>
      <c r="D17" s="1"/>
      <c r="E17" s="4" t="s">
        <v>11</v>
      </c>
      <c r="F17" s="4"/>
      <c r="G17" s="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4.2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4.2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4.25" customHeight="1" x14ac:dyDescent="0.35">
      <c r="A20" s="1"/>
      <c r="B20" s="4" t="s">
        <v>345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4.25" customHeight="1" x14ac:dyDescent="0.35">
      <c r="A21" s="1"/>
      <c r="B21" s="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4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4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4.25" customHeight="1" x14ac:dyDescent="0.35">
      <c r="A24" s="47" t="s">
        <v>330</v>
      </c>
      <c r="B24" s="47" t="s">
        <v>331</v>
      </c>
      <c r="C24" s="47" t="s">
        <v>332</v>
      </c>
      <c r="D24" s="47" t="s">
        <v>333</v>
      </c>
      <c r="E24" s="47" t="s">
        <v>334</v>
      </c>
      <c r="F24" s="47" t="s">
        <v>335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4.25" customHeight="1" x14ac:dyDescent="0.35">
      <c r="A25" s="4" t="s">
        <v>340</v>
      </c>
      <c r="B25" s="4">
        <v>200</v>
      </c>
      <c r="C25" s="4">
        <v>1500</v>
      </c>
      <c r="D25" s="4">
        <v>30</v>
      </c>
      <c r="E25" s="4">
        <v>7800</v>
      </c>
      <c r="F25" s="46">
        <v>7830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</sheetData>
  <mergeCells count="3">
    <mergeCell ref="A1:F1"/>
    <mergeCell ref="A13:C13"/>
    <mergeCell ref="E13:G13"/>
  </mergeCells>
  <pageMargins left="0.7" right="0.7" top="0.75" bottom="0.75" header="0" footer="0"/>
  <pageSetup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C21" sqref="C21"/>
    </sheetView>
  </sheetViews>
  <sheetFormatPr defaultColWidth="14.453125" defaultRowHeight="15" customHeight="1" x14ac:dyDescent="0.35"/>
  <cols>
    <col min="1" max="1" width="8.7265625" customWidth="1"/>
    <col min="2" max="2" width="21.453125" customWidth="1"/>
    <col min="3" max="3" width="24.26953125" customWidth="1"/>
    <col min="4" max="4" width="11" customWidth="1"/>
    <col min="5" max="5" width="11.54296875" customWidth="1"/>
    <col min="6" max="6" width="21.7265625" customWidth="1"/>
    <col min="7" max="7" width="19.54296875" customWidth="1"/>
    <col min="8" max="8" width="12.54296875" customWidth="1"/>
    <col min="9" max="9" width="12" customWidth="1"/>
    <col min="10" max="11" width="8.7265625" customWidth="1"/>
  </cols>
  <sheetData>
    <row r="1" spans="1:11" ht="21" x14ac:dyDescent="0.35">
      <c r="A1" s="116" t="s">
        <v>346</v>
      </c>
      <c r="B1" s="103"/>
      <c r="C1" s="103"/>
      <c r="D1" s="103"/>
      <c r="E1" s="103"/>
      <c r="F1" s="103"/>
      <c r="G1" s="103"/>
      <c r="H1" s="103"/>
      <c r="I1" s="104"/>
    </row>
    <row r="2" spans="1:11" ht="14.5" x14ac:dyDescent="0.35">
      <c r="A2" s="27" t="s">
        <v>1</v>
      </c>
      <c r="B2" s="49" t="s">
        <v>15</v>
      </c>
      <c r="C2" s="49" t="s">
        <v>3</v>
      </c>
      <c r="D2" s="49" t="s">
        <v>5</v>
      </c>
      <c r="E2" s="49" t="s">
        <v>291</v>
      </c>
      <c r="F2" s="49" t="s">
        <v>347</v>
      </c>
      <c r="G2" s="49" t="s">
        <v>348</v>
      </c>
      <c r="H2" s="49" t="s">
        <v>6</v>
      </c>
      <c r="I2" s="49" t="s">
        <v>8</v>
      </c>
      <c r="J2" s="13"/>
      <c r="K2" s="13"/>
    </row>
    <row r="3" spans="1:11" ht="14.5" x14ac:dyDescent="0.35">
      <c r="A3" s="15">
        <v>1</v>
      </c>
      <c r="B3" s="15" t="s">
        <v>349</v>
      </c>
      <c r="C3" s="15"/>
      <c r="D3" s="15">
        <v>14</v>
      </c>
      <c r="E3" s="15"/>
      <c r="F3" s="28">
        <v>42382</v>
      </c>
      <c r="G3" s="28"/>
      <c r="H3" s="15"/>
      <c r="I3" s="15"/>
    </row>
    <row r="4" spans="1:11" ht="14.5" x14ac:dyDescent="0.35">
      <c r="A4" s="15">
        <v>2</v>
      </c>
      <c r="B4" s="15" t="s">
        <v>350</v>
      </c>
      <c r="C4" s="15"/>
      <c r="D4" s="15">
        <v>21</v>
      </c>
      <c r="E4" s="15"/>
      <c r="F4" s="28">
        <v>42385</v>
      </c>
      <c r="G4" s="28"/>
      <c r="H4" s="15"/>
      <c r="I4" s="15"/>
    </row>
    <row r="5" spans="1:11" ht="14.5" x14ac:dyDescent="0.35">
      <c r="A5" s="15">
        <v>3</v>
      </c>
      <c r="B5" s="15" t="s">
        <v>351</v>
      </c>
      <c r="C5" s="15"/>
      <c r="D5" s="15">
        <v>37</v>
      </c>
      <c r="E5" s="15"/>
      <c r="F5" s="28">
        <v>42394</v>
      </c>
      <c r="G5" s="28"/>
      <c r="H5" s="15"/>
      <c r="I5" s="15"/>
    </row>
    <row r="6" spans="1:11" ht="14.5" x14ac:dyDescent="0.35">
      <c r="A6" s="15">
        <v>4</v>
      </c>
      <c r="B6" s="15" t="s">
        <v>352</v>
      </c>
      <c r="C6" s="15"/>
      <c r="D6" s="15">
        <v>18</v>
      </c>
      <c r="E6" s="15"/>
      <c r="F6" s="28">
        <v>42399</v>
      </c>
      <c r="G6" s="28"/>
      <c r="H6" s="15"/>
      <c r="I6" s="15"/>
    </row>
    <row r="7" spans="1:11" ht="14.5" x14ac:dyDescent="0.35">
      <c r="A7" s="15">
        <v>5</v>
      </c>
      <c r="B7" s="15" t="s">
        <v>353</v>
      </c>
      <c r="C7" s="15"/>
      <c r="D7" s="15">
        <v>10</v>
      </c>
      <c r="E7" s="15"/>
      <c r="F7" s="28">
        <v>42417</v>
      </c>
      <c r="G7" s="28"/>
      <c r="H7" s="15"/>
      <c r="I7" s="15"/>
    </row>
    <row r="8" spans="1:11" ht="14.5" x14ac:dyDescent="0.35">
      <c r="A8" s="15">
        <v>6</v>
      </c>
      <c r="B8" s="15" t="s">
        <v>354</v>
      </c>
      <c r="C8" s="15"/>
      <c r="D8" s="15">
        <v>6</v>
      </c>
      <c r="E8" s="15"/>
      <c r="F8" s="28">
        <v>42424</v>
      </c>
      <c r="G8" s="28"/>
      <c r="H8" s="15"/>
      <c r="I8" s="15"/>
    </row>
    <row r="9" spans="1:11" ht="14.5" x14ac:dyDescent="0.35">
      <c r="A9" s="15">
        <v>7</v>
      </c>
      <c r="B9" s="15" t="s">
        <v>352</v>
      </c>
      <c r="C9" s="15"/>
      <c r="D9" s="15">
        <v>21</v>
      </c>
      <c r="E9" s="15"/>
      <c r="F9" s="28">
        <v>42435</v>
      </c>
      <c r="G9" s="28"/>
      <c r="H9" s="15"/>
      <c r="I9" s="15"/>
    </row>
    <row r="10" spans="1:11" ht="14.5" x14ac:dyDescent="0.35">
      <c r="A10" s="15">
        <v>8</v>
      </c>
      <c r="B10" s="15" t="s">
        <v>351</v>
      </c>
      <c r="C10" s="15"/>
      <c r="D10" s="15">
        <v>16</v>
      </c>
      <c r="E10" s="15"/>
      <c r="F10" s="28">
        <v>42445</v>
      </c>
      <c r="G10" s="28"/>
      <c r="H10" s="15"/>
      <c r="I10" s="15"/>
    </row>
    <row r="12" spans="1:11" ht="14.5" x14ac:dyDescent="0.35">
      <c r="A12" s="23" t="s">
        <v>202</v>
      </c>
      <c r="F12" s="23" t="s">
        <v>111</v>
      </c>
    </row>
    <row r="13" spans="1:11" ht="14.5" x14ac:dyDescent="0.35">
      <c r="A13" s="15" t="s">
        <v>15</v>
      </c>
      <c r="B13" s="15" t="s">
        <v>3</v>
      </c>
      <c r="C13" s="15" t="s">
        <v>6</v>
      </c>
      <c r="F13" s="15" t="s">
        <v>3</v>
      </c>
      <c r="G13" s="15" t="s">
        <v>179</v>
      </c>
    </row>
    <row r="14" spans="1:11" ht="14.5" x14ac:dyDescent="0.35">
      <c r="A14" s="15" t="s">
        <v>355</v>
      </c>
      <c r="B14" s="15" t="s">
        <v>356</v>
      </c>
      <c r="C14" s="15">
        <v>350000</v>
      </c>
      <c r="F14" s="15" t="s">
        <v>356</v>
      </c>
      <c r="G14" s="15"/>
    </row>
    <row r="15" spans="1:11" ht="14.5" x14ac:dyDescent="0.35">
      <c r="A15" s="15" t="s">
        <v>357</v>
      </c>
      <c r="B15" s="15" t="s">
        <v>358</v>
      </c>
      <c r="C15" s="15">
        <v>250000</v>
      </c>
      <c r="F15" s="15" t="s">
        <v>358</v>
      </c>
      <c r="G15" s="15"/>
    </row>
    <row r="16" spans="1:11" ht="14.5" x14ac:dyDescent="0.35">
      <c r="A16" s="15" t="s">
        <v>359</v>
      </c>
      <c r="B16" s="15" t="s">
        <v>360</v>
      </c>
      <c r="C16" s="15">
        <v>500000</v>
      </c>
      <c r="F16" s="15" t="s">
        <v>360</v>
      </c>
      <c r="G16" s="15"/>
    </row>
    <row r="17" spans="1:9" ht="14.5" x14ac:dyDescent="0.35">
      <c r="A17" s="15" t="s">
        <v>361</v>
      </c>
      <c r="B17" s="15" t="s">
        <v>362</v>
      </c>
      <c r="C17" s="15">
        <v>1000000</v>
      </c>
      <c r="F17" s="15" t="s">
        <v>362</v>
      </c>
      <c r="G17" s="15"/>
    </row>
    <row r="18" spans="1:9" ht="14.5" x14ac:dyDescent="0.35">
      <c r="A18" s="15" t="s">
        <v>363</v>
      </c>
      <c r="B18" s="15" t="s">
        <v>364</v>
      </c>
      <c r="C18" s="15">
        <v>700000</v>
      </c>
      <c r="F18" s="15" t="s">
        <v>364</v>
      </c>
      <c r="G18" s="15"/>
    </row>
    <row r="20" spans="1:9" ht="14.5" x14ac:dyDescent="0.35">
      <c r="B20" s="15" t="s">
        <v>365</v>
      </c>
    </row>
    <row r="21" spans="1:9" ht="15.75" customHeight="1" x14ac:dyDescent="0.35">
      <c r="B21" s="15"/>
      <c r="C21" s="54"/>
    </row>
    <row r="22" spans="1:9" ht="15.75" customHeight="1" x14ac:dyDescent="0.35"/>
    <row r="23" spans="1:9" ht="15.75" customHeight="1" x14ac:dyDescent="0.35">
      <c r="A23" s="27" t="s">
        <v>1</v>
      </c>
      <c r="B23" s="27" t="s">
        <v>15</v>
      </c>
      <c r="C23" s="27" t="s">
        <v>3</v>
      </c>
      <c r="D23" s="27" t="s">
        <v>5</v>
      </c>
      <c r="E23" s="27" t="s">
        <v>291</v>
      </c>
      <c r="F23" s="27" t="s">
        <v>347</v>
      </c>
      <c r="G23" s="27" t="s">
        <v>348</v>
      </c>
      <c r="H23" s="27" t="s">
        <v>6</v>
      </c>
      <c r="I23" s="27" t="s">
        <v>8</v>
      </c>
    </row>
    <row r="24" spans="1:9" ht="15.75" customHeight="1" x14ac:dyDescent="0.35">
      <c r="A24" s="15">
        <v>1</v>
      </c>
      <c r="B24" s="15" t="s">
        <v>349</v>
      </c>
      <c r="C24" s="15" t="s">
        <v>356</v>
      </c>
      <c r="D24" s="15">
        <v>14</v>
      </c>
      <c r="E24" s="15">
        <v>1</v>
      </c>
      <c r="F24" s="28">
        <v>42382</v>
      </c>
      <c r="G24" s="28">
        <v>42387</v>
      </c>
      <c r="H24" s="15">
        <v>350000</v>
      </c>
      <c r="I24" s="15">
        <v>4900000</v>
      </c>
    </row>
    <row r="25" spans="1:9" ht="15.75" customHeight="1" x14ac:dyDescent="0.35">
      <c r="A25" s="15">
        <v>2</v>
      </c>
      <c r="B25" s="15" t="s">
        <v>350</v>
      </c>
      <c r="C25" s="15" t="s">
        <v>362</v>
      </c>
      <c r="D25" s="15">
        <v>21</v>
      </c>
      <c r="E25" s="15">
        <v>2</v>
      </c>
      <c r="F25" s="28">
        <v>42385</v>
      </c>
      <c r="G25" s="28">
        <v>42392</v>
      </c>
      <c r="H25" s="15">
        <v>850000</v>
      </c>
      <c r="I25" s="15">
        <v>17850000</v>
      </c>
    </row>
    <row r="26" spans="1:9" ht="15.75" customHeight="1" x14ac:dyDescent="0.35">
      <c r="A26" s="15">
        <v>3</v>
      </c>
      <c r="B26" s="15" t="s">
        <v>351</v>
      </c>
      <c r="C26" s="15" t="s">
        <v>358</v>
      </c>
      <c r="D26" s="15">
        <v>37</v>
      </c>
      <c r="E26" s="15">
        <v>1</v>
      </c>
      <c r="F26" s="28">
        <v>42394</v>
      </c>
      <c r="G26" s="28">
        <v>42399</v>
      </c>
      <c r="H26" s="15">
        <v>250000</v>
      </c>
      <c r="I26" s="15">
        <v>9250000</v>
      </c>
    </row>
    <row r="27" spans="1:9" ht="15.75" customHeight="1" x14ac:dyDescent="0.35">
      <c r="A27" s="15">
        <v>4</v>
      </c>
      <c r="B27" s="15" t="s">
        <v>352</v>
      </c>
      <c r="C27" s="15" t="s">
        <v>356</v>
      </c>
      <c r="D27" s="15">
        <v>18</v>
      </c>
      <c r="E27" s="15">
        <v>2</v>
      </c>
      <c r="F27" s="28">
        <v>42399</v>
      </c>
      <c r="G27" s="28">
        <v>42404</v>
      </c>
      <c r="H27" s="15">
        <v>297500</v>
      </c>
      <c r="I27" s="15">
        <v>5355000</v>
      </c>
    </row>
    <row r="28" spans="1:9" ht="15.75" customHeight="1" x14ac:dyDescent="0.35"/>
    <row r="29" spans="1:9" ht="15.75" customHeight="1" x14ac:dyDescent="0.35"/>
    <row r="30" spans="1:9" ht="15.75" customHeight="1" x14ac:dyDescent="0.35"/>
    <row r="31" spans="1:9" ht="15.75" customHeight="1" x14ac:dyDescent="0.35"/>
    <row r="32" spans="1:9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mergeCells count="1">
    <mergeCell ref="A1:I1"/>
  </mergeCells>
  <pageMargins left="0.7" right="0.7" top="0.75" bottom="0.75" header="0" footer="0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showFormulas="1" workbookViewId="0">
      <selection activeCell="E16" sqref="A16:E17"/>
    </sheetView>
  </sheetViews>
  <sheetFormatPr defaultColWidth="14.453125" defaultRowHeight="15" customHeight="1" x14ac:dyDescent="0.35"/>
  <cols>
    <col min="1" max="1" width="9.1796875" customWidth="1"/>
    <col min="2" max="2" width="16.26953125" customWidth="1"/>
    <col min="3" max="3" width="21.26953125" customWidth="1"/>
    <col min="4" max="4" width="15" customWidth="1"/>
    <col min="5" max="5" width="10.81640625" customWidth="1"/>
    <col min="6" max="6" width="13.7265625" customWidth="1"/>
    <col min="7" max="7" width="18.1796875" customWidth="1"/>
    <col min="8" max="8" width="16.453125" customWidth="1"/>
    <col min="9" max="9" width="21.26953125" customWidth="1"/>
    <col min="10" max="10" width="18.1796875" customWidth="1"/>
    <col min="11" max="11" width="13.26953125" customWidth="1"/>
    <col min="12" max="12" width="10.54296875" customWidth="1"/>
    <col min="13" max="13" width="8.7265625" customWidth="1"/>
  </cols>
  <sheetData>
    <row r="1" spans="1:13" ht="22.5" customHeight="1" x14ac:dyDescent="0.35">
      <c r="A1" s="119" t="s">
        <v>366</v>
      </c>
      <c r="B1" s="99"/>
      <c r="C1" s="99"/>
      <c r="D1" s="99"/>
      <c r="E1" s="99"/>
      <c r="F1" s="99"/>
      <c r="G1" s="99"/>
      <c r="H1" s="99"/>
      <c r="I1" s="99"/>
      <c r="J1" s="1"/>
      <c r="K1" s="1"/>
      <c r="L1" s="1"/>
      <c r="M1" s="1"/>
    </row>
    <row r="2" spans="1:13" ht="14.25" customHeight="1" x14ac:dyDescent="0.35">
      <c r="A2" s="2" t="s">
        <v>1</v>
      </c>
      <c r="B2" s="2" t="s">
        <v>367</v>
      </c>
      <c r="C2" s="2" t="s">
        <v>3</v>
      </c>
      <c r="D2" s="2" t="s">
        <v>368</v>
      </c>
      <c r="E2" s="2" t="s">
        <v>369</v>
      </c>
      <c r="F2" s="2" t="s">
        <v>370</v>
      </c>
      <c r="G2" s="2" t="s">
        <v>371</v>
      </c>
      <c r="H2" s="2" t="s">
        <v>6</v>
      </c>
      <c r="I2" s="2" t="s">
        <v>372</v>
      </c>
      <c r="J2" s="3"/>
      <c r="K2" s="3"/>
      <c r="L2" s="3"/>
      <c r="M2" s="3"/>
    </row>
    <row r="3" spans="1:13" ht="14.25" customHeight="1" x14ac:dyDescent="0.35">
      <c r="A3" s="4">
        <v>1</v>
      </c>
      <c r="B3" s="50" t="s">
        <v>373</v>
      </c>
      <c r="C3" s="4"/>
      <c r="D3" s="4"/>
      <c r="E3" s="4" t="s">
        <v>374</v>
      </c>
      <c r="F3" s="4"/>
      <c r="G3" s="4">
        <v>12</v>
      </c>
      <c r="H3" s="51"/>
      <c r="I3" s="20"/>
      <c r="J3" s="52"/>
      <c r="K3" s="53"/>
      <c r="L3" s="1"/>
      <c r="M3" s="1"/>
    </row>
    <row r="4" spans="1:13" ht="14.25" customHeight="1" x14ac:dyDescent="0.35">
      <c r="A4" s="4">
        <v>2</v>
      </c>
      <c r="B4" s="4" t="s">
        <v>375</v>
      </c>
      <c r="C4" s="4"/>
      <c r="D4" s="4"/>
      <c r="E4" s="4"/>
      <c r="F4" s="4" t="s">
        <v>374</v>
      </c>
      <c r="G4" s="4">
        <v>10</v>
      </c>
      <c r="H4" s="51"/>
      <c r="I4" s="20"/>
      <c r="J4" s="52"/>
      <c r="K4" s="1"/>
      <c r="L4" s="1"/>
      <c r="M4" s="1"/>
    </row>
    <row r="5" spans="1:13" ht="14.25" customHeight="1" x14ac:dyDescent="0.35">
      <c r="A5" s="4">
        <v>3</v>
      </c>
      <c r="B5" s="50" t="s">
        <v>376</v>
      </c>
      <c r="C5" s="4"/>
      <c r="D5" s="4"/>
      <c r="E5" s="4"/>
      <c r="F5" s="4" t="s">
        <v>374</v>
      </c>
      <c r="G5" s="4">
        <v>5</v>
      </c>
      <c r="H5" s="51"/>
      <c r="I5" s="20"/>
      <c r="J5" s="52"/>
      <c r="K5" s="1"/>
      <c r="L5" s="1"/>
      <c r="M5" s="1"/>
    </row>
    <row r="6" spans="1:13" ht="14.25" customHeight="1" x14ac:dyDescent="0.35">
      <c r="A6" s="4">
        <v>4</v>
      </c>
      <c r="B6" s="4" t="s">
        <v>377</v>
      </c>
      <c r="C6" s="4"/>
      <c r="D6" s="4"/>
      <c r="E6" s="4"/>
      <c r="F6" s="4" t="s">
        <v>374</v>
      </c>
      <c r="G6" s="4">
        <v>6</v>
      </c>
      <c r="H6" s="51"/>
      <c r="I6" s="20"/>
      <c r="J6" s="52"/>
      <c r="K6" s="1"/>
      <c r="L6" s="1"/>
      <c r="M6" s="1"/>
    </row>
    <row r="7" spans="1:13" ht="14.25" customHeight="1" x14ac:dyDescent="0.35">
      <c r="A7" s="4">
        <v>5</v>
      </c>
      <c r="B7" s="50" t="s">
        <v>378</v>
      </c>
      <c r="C7" s="4"/>
      <c r="D7" s="4"/>
      <c r="E7" s="4" t="s">
        <v>374</v>
      </c>
      <c r="F7" s="4"/>
      <c r="G7" s="4">
        <v>8</v>
      </c>
      <c r="H7" s="51"/>
      <c r="I7" s="20"/>
      <c r="J7" s="52"/>
      <c r="K7" s="1"/>
      <c r="L7" s="1"/>
      <c r="M7" s="1"/>
    </row>
    <row r="8" spans="1:13" ht="14.25" customHeight="1" x14ac:dyDescent="0.35">
      <c r="A8" s="4">
        <v>6</v>
      </c>
      <c r="B8" s="50" t="s">
        <v>379</v>
      </c>
      <c r="C8" s="4"/>
      <c r="D8" s="4"/>
      <c r="E8" s="4"/>
      <c r="F8" s="4" t="s">
        <v>374</v>
      </c>
      <c r="G8" s="4">
        <v>2</v>
      </c>
      <c r="H8" s="51"/>
      <c r="I8" s="20"/>
      <c r="J8" s="52"/>
      <c r="K8" s="1"/>
      <c r="L8" s="1"/>
      <c r="M8" s="1"/>
    </row>
    <row r="9" spans="1:13" ht="14.25" customHeight="1" x14ac:dyDescent="0.35">
      <c r="A9" s="4">
        <v>7</v>
      </c>
      <c r="B9" s="4" t="s">
        <v>380</v>
      </c>
      <c r="C9" s="4"/>
      <c r="D9" s="4"/>
      <c r="E9" s="4"/>
      <c r="F9" s="4" t="s">
        <v>374</v>
      </c>
      <c r="G9" s="50">
        <v>20</v>
      </c>
      <c r="H9" s="51"/>
      <c r="I9" s="20"/>
      <c r="J9" s="52"/>
      <c r="K9" s="52"/>
      <c r="L9" s="53"/>
      <c r="M9" s="1"/>
    </row>
    <row r="10" spans="1:13" ht="14.25" customHeight="1" x14ac:dyDescent="0.35">
      <c r="A10" s="4">
        <v>8</v>
      </c>
      <c r="B10" s="4" t="s">
        <v>381</v>
      </c>
      <c r="C10" s="4"/>
      <c r="D10" s="4"/>
      <c r="E10" s="4" t="s">
        <v>374</v>
      </c>
      <c r="F10" s="4"/>
      <c r="G10" s="4">
        <v>10</v>
      </c>
      <c r="H10" s="51"/>
      <c r="I10" s="20"/>
      <c r="J10" s="52"/>
      <c r="K10" s="52"/>
      <c r="L10" s="1"/>
      <c r="M10" s="1"/>
    </row>
    <row r="11" spans="1:13" ht="14.25" customHeight="1" x14ac:dyDescent="0.35">
      <c r="A11" s="4">
        <v>9</v>
      </c>
      <c r="B11" s="4" t="s">
        <v>382</v>
      </c>
      <c r="C11" s="4"/>
      <c r="D11" s="4"/>
      <c r="E11" s="4" t="s">
        <v>374</v>
      </c>
      <c r="F11" s="4"/>
      <c r="G11" s="50">
        <v>25</v>
      </c>
      <c r="H11" s="51"/>
      <c r="I11" s="20"/>
      <c r="J11" s="52"/>
      <c r="K11" s="52"/>
      <c r="L11" s="1"/>
      <c r="M11" s="1"/>
    </row>
    <row r="12" spans="1:13" ht="14.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4.25" customHeight="1" x14ac:dyDescent="0.35">
      <c r="A13" s="10" t="s">
        <v>383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4.25" customHeight="1" x14ac:dyDescent="0.35">
      <c r="A14" s="117" t="s">
        <v>367</v>
      </c>
      <c r="B14" s="117" t="s">
        <v>384</v>
      </c>
      <c r="C14" s="118" t="s">
        <v>6</v>
      </c>
      <c r="D14" s="104"/>
      <c r="E14" s="1"/>
      <c r="F14" s="1"/>
      <c r="G14" s="1"/>
      <c r="H14" s="1"/>
      <c r="I14" s="1"/>
      <c r="J14" s="1"/>
      <c r="K14" s="1"/>
      <c r="L14" s="1"/>
      <c r="M14" s="1"/>
    </row>
    <row r="15" spans="1:13" ht="14.25" customHeight="1" x14ac:dyDescent="0.35">
      <c r="A15" s="109"/>
      <c r="B15" s="109"/>
      <c r="C15" s="2" t="s">
        <v>385</v>
      </c>
      <c r="D15" s="2" t="s">
        <v>370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 ht="14.25" customHeight="1" x14ac:dyDescent="0.35">
      <c r="A16" s="4" t="s">
        <v>95</v>
      </c>
      <c r="B16" s="4" t="s">
        <v>386</v>
      </c>
      <c r="C16" s="4">
        <v>60000</v>
      </c>
      <c r="D16" s="4">
        <v>150000</v>
      </c>
      <c r="E16" s="1"/>
      <c r="F16" s="1"/>
      <c r="G16" s="1"/>
      <c r="H16" s="1"/>
      <c r="I16" s="1"/>
      <c r="J16" s="1"/>
      <c r="K16" s="1"/>
      <c r="L16" s="1"/>
      <c r="M16" s="1"/>
    </row>
    <row r="17" spans="1:13" ht="14.25" customHeight="1" x14ac:dyDescent="0.35">
      <c r="A17" s="4" t="s">
        <v>387</v>
      </c>
      <c r="B17" s="4" t="s">
        <v>388</v>
      </c>
      <c r="C17" s="4">
        <v>10000</v>
      </c>
      <c r="D17" s="4">
        <v>40000</v>
      </c>
      <c r="E17" s="1"/>
      <c r="F17" s="1"/>
      <c r="G17" s="1"/>
      <c r="H17" s="1"/>
      <c r="I17" s="1"/>
      <c r="J17" s="1"/>
      <c r="K17" s="1"/>
      <c r="L17" s="1"/>
      <c r="M17" s="1"/>
    </row>
    <row r="18" spans="1:13" ht="14.25" customHeight="1" x14ac:dyDescent="0.35">
      <c r="A18" s="4" t="s">
        <v>389</v>
      </c>
      <c r="B18" s="4" t="s">
        <v>390</v>
      </c>
      <c r="C18" s="4">
        <v>20000</v>
      </c>
      <c r="D18" s="4">
        <v>50000</v>
      </c>
      <c r="E18" s="1"/>
      <c r="F18" s="1"/>
      <c r="G18" s="1"/>
      <c r="H18" s="1"/>
      <c r="I18" s="1"/>
      <c r="J18" s="1"/>
      <c r="K18" s="1"/>
      <c r="L18" s="1"/>
      <c r="M18" s="1"/>
    </row>
    <row r="19" spans="1:13" ht="14.25" customHeight="1" x14ac:dyDescent="0.35">
      <c r="A19" s="4" t="s">
        <v>391</v>
      </c>
      <c r="B19" s="4" t="s">
        <v>392</v>
      </c>
      <c r="C19" s="4">
        <v>50000</v>
      </c>
      <c r="D19" s="4">
        <v>100000</v>
      </c>
      <c r="E19" s="1"/>
      <c r="F19" s="1"/>
      <c r="G19" s="1"/>
      <c r="H19" s="1"/>
      <c r="I19" s="1"/>
      <c r="J19" s="1"/>
      <c r="K19" s="1"/>
      <c r="L19" s="1"/>
      <c r="M19" s="1"/>
    </row>
    <row r="20" spans="1:13" ht="14.25" customHeight="1" x14ac:dyDescent="0.35">
      <c r="A20" s="4" t="s">
        <v>393</v>
      </c>
      <c r="B20" s="4" t="s">
        <v>394</v>
      </c>
      <c r="C20" s="4">
        <v>10000</v>
      </c>
      <c r="D20" s="4">
        <v>30000</v>
      </c>
      <c r="E20" s="1"/>
      <c r="F20" s="1"/>
      <c r="G20" s="1"/>
      <c r="H20" s="1"/>
      <c r="I20" s="1"/>
      <c r="J20" s="1"/>
      <c r="K20" s="1"/>
      <c r="L20" s="1"/>
      <c r="M20" s="1"/>
    </row>
    <row r="21" spans="1:13" ht="14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4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4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14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</sheetData>
  <mergeCells count="4">
    <mergeCell ref="A14:A15"/>
    <mergeCell ref="B14:B15"/>
    <mergeCell ref="C14:D14"/>
    <mergeCell ref="A1:I1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3</vt:i4>
      </vt:variant>
    </vt:vector>
  </HeadingPairs>
  <TitlesOfParts>
    <vt:vector size="21" baseType="lpstr">
      <vt:lpstr>De 1</vt:lpstr>
      <vt:lpstr>De 2</vt:lpstr>
      <vt:lpstr>De 3</vt:lpstr>
      <vt:lpstr>De 4</vt:lpstr>
      <vt:lpstr>De 5</vt:lpstr>
      <vt:lpstr>De 7</vt:lpstr>
      <vt:lpstr>De 8</vt:lpstr>
      <vt:lpstr>DE 9</vt:lpstr>
      <vt:lpstr>De 10</vt:lpstr>
      <vt:lpstr>De 12</vt:lpstr>
      <vt:lpstr>De 13</vt:lpstr>
      <vt:lpstr>De 14</vt:lpstr>
      <vt:lpstr>De 15</vt:lpstr>
      <vt:lpstr>De 16</vt:lpstr>
      <vt:lpstr>De 17</vt:lpstr>
      <vt:lpstr>De 18</vt:lpstr>
      <vt:lpstr>De 19</vt:lpstr>
      <vt:lpstr>De 20</vt:lpstr>
      <vt:lpstr>'De 1'!Criteria</vt:lpstr>
      <vt:lpstr>'De 3'!Criteria</vt:lpstr>
      <vt:lpstr>'De 3'!Extract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2020-06-11T06:58:42Z</dcterms:created>
  <dcterms:modified xsi:type="dcterms:W3CDTF">2022-05-17T11:32:27Z</dcterms:modified>
</cp:coreProperties>
</file>