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ANG\Desktop\19T4-HK2\"/>
    </mc:Choice>
  </mc:AlternateContent>
  <xr:revisionPtr revIDLastSave="0" documentId="13_ncr:1_{4E554081-3FD3-4B7F-8436-A0B40086AB87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Mau" sheetId="11" r:id="rId1"/>
    <sheet name="19T4-CNO2" sheetId="12" r:id="rId2"/>
    <sheet name="19T4-CNO3" sheetId="13" r:id="rId3"/>
    <sheet name="19T4-CNO4" sheetId="14" r:id="rId4"/>
    <sheet name="19T4-CNO5" sheetId="15" r:id="rId5"/>
  </sheets>
  <definedNames>
    <definedName name="_xlnm.Print_Titles" localSheetId="0">Mau!$10:$11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7" i="15" l="1"/>
  <c r="G44" i="15"/>
  <c r="G13" i="15"/>
  <c r="G51" i="14"/>
  <c r="G48" i="14"/>
  <c r="G37" i="14"/>
  <c r="G39" i="13"/>
  <c r="G18" i="13"/>
  <c r="G14" i="13"/>
  <c r="G43" i="12"/>
  <c r="G31" i="12"/>
  <c r="G23" i="12"/>
  <c r="G22" i="12"/>
  <c r="G21" i="12"/>
  <c r="G19" i="12"/>
  <c r="G16" i="12"/>
  <c r="F57" i="14"/>
  <c r="F58" i="14"/>
  <c r="F59" i="14"/>
  <c r="F60" i="14"/>
  <c r="F61" i="14"/>
  <c r="F56" i="14"/>
  <c r="H52" i="15"/>
  <c r="F50" i="15"/>
  <c r="F51" i="15"/>
  <c r="F52" i="15"/>
  <c r="F53" i="15"/>
  <c r="G15" i="15"/>
  <c r="G16" i="15"/>
  <c r="G17" i="15"/>
  <c r="G18" i="15"/>
  <c r="G19" i="15"/>
  <c r="G20" i="15"/>
  <c r="G21" i="15"/>
  <c r="G22" i="15"/>
  <c r="G24" i="15"/>
  <c r="G25" i="15"/>
  <c r="G26" i="15"/>
  <c r="G27" i="15"/>
  <c r="G28" i="15"/>
  <c r="G29" i="15"/>
  <c r="G30" i="15"/>
  <c r="G31" i="15"/>
  <c r="G32" i="15"/>
  <c r="G34" i="15"/>
  <c r="G35" i="15"/>
  <c r="G36" i="15"/>
  <c r="G37" i="15"/>
  <c r="G38" i="15"/>
  <c r="G40" i="15"/>
  <c r="G42" i="15"/>
  <c r="G43" i="15"/>
  <c r="G45" i="15"/>
  <c r="G46" i="15"/>
  <c r="G47" i="15"/>
  <c r="G48" i="15"/>
  <c r="G49" i="15"/>
  <c r="G50" i="15"/>
  <c r="H50" i="15" s="1"/>
  <c r="G51" i="15"/>
  <c r="H51" i="15" s="1"/>
  <c r="G52" i="15"/>
  <c r="G53" i="15"/>
  <c r="H53" i="15" s="1"/>
  <c r="G54" i="15"/>
  <c r="G55" i="15"/>
  <c r="G56" i="15"/>
  <c r="G12" i="15"/>
  <c r="G14" i="14"/>
  <c r="G15" i="14"/>
  <c r="G16" i="14"/>
  <c r="G18" i="14"/>
  <c r="G20" i="14"/>
  <c r="G21" i="14"/>
  <c r="G22" i="14"/>
  <c r="G23" i="14"/>
  <c r="G24" i="14"/>
  <c r="G25" i="14"/>
  <c r="G26" i="14"/>
  <c r="G27" i="14"/>
  <c r="G29" i="14"/>
  <c r="G31" i="14"/>
  <c r="G32" i="14"/>
  <c r="G34" i="14"/>
  <c r="G35" i="14"/>
  <c r="G36" i="14"/>
  <c r="G38" i="14"/>
  <c r="G40" i="14"/>
  <c r="G41" i="14"/>
  <c r="G42" i="14"/>
  <c r="G43" i="14"/>
  <c r="G44" i="14"/>
  <c r="G45" i="14"/>
  <c r="G46" i="14"/>
  <c r="G47" i="14"/>
  <c r="G50" i="14"/>
  <c r="G52" i="14"/>
  <c r="G12" i="14"/>
  <c r="F52" i="13"/>
  <c r="F53" i="13"/>
  <c r="F54" i="13"/>
  <c r="F55" i="13"/>
  <c r="F56" i="13"/>
  <c r="F51" i="13"/>
  <c r="G16" i="13"/>
  <c r="G17" i="13"/>
  <c r="G19" i="13"/>
  <c r="G20" i="13"/>
  <c r="G21" i="13"/>
  <c r="G22" i="13"/>
  <c r="G23" i="13"/>
  <c r="G25" i="13"/>
  <c r="G26" i="13"/>
  <c r="G27" i="13"/>
  <c r="G29" i="13"/>
  <c r="G30" i="13"/>
  <c r="G31" i="13"/>
  <c r="G32" i="13"/>
  <c r="G33" i="13"/>
  <c r="G34" i="13"/>
  <c r="G35" i="13"/>
  <c r="G36" i="13"/>
  <c r="G37" i="13"/>
  <c r="G38" i="13"/>
  <c r="G40" i="13"/>
  <c r="G41" i="13"/>
  <c r="G42" i="13"/>
  <c r="G43" i="13"/>
  <c r="G44" i="13"/>
  <c r="G45" i="13"/>
  <c r="G46" i="13"/>
  <c r="G47" i="13"/>
  <c r="G13" i="12"/>
  <c r="G14" i="12"/>
  <c r="G15" i="12"/>
  <c r="G17" i="12"/>
  <c r="G18" i="12"/>
  <c r="G20" i="12"/>
  <c r="G24" i="12"/>
  <c r="G26" i="12"/>
  <c r="G28" i="12"/>
  <c r="G30" i="12"/>
  <c r="G32" i="12"/>
  <c r="G33" i="12"/>
  <c r="G34" i="12"/>
  <c r="G35" i="12"/>
  <c r="G37" i="12"/>
  <c r="G41" i="12"/>
  <c r="G44" i="12"/>
  <c r="G46" i="12"/>
  <c r="G48" i="12"/>
  <c r="G49" i="12"/>
  <c r="G12" i="12"/>
  <c r="H57" i="15" l="1"/>
  <c r="F57" i="15"/>
  <c r="H56" i="15"/>
  <c r="F56" i="15"/>
  <c r="H55" i="15"/>
  <c r="F55" i="15"/>
  <c r="H54" i="15"/>
  <c r="F54" i="15"/>
  <c r="H49" i="15"/>
  <c r="F49" i="15"/>
  <c r="H48" i="15"/>
  <c r="F48" i="15"/>
  <c r="H47" i="15"/>
  <c r="F47" i="15"/>
  <c r="H46" i="15"/>
  <c r="F46" i="15"/>
  <c r="H45" i="15"/>
  <c r="F45" i="15"/>
  <c r="H44" i="15"/>
  <c r="F44" i="15"/>
  <c r="H43" i="15"/>
  <c r="F43" i="15"/>
  <c r="H42" i="15"/>
  <c r="F42" i="15"/>
  <c r="H41" i="15"/>
  <c r="F41" i="15"/>
  <c r="H40" i="15"/>
  <c r="F40" i="15"/>
  <c r="H39" i="15"/>
  <c r="F39" i="15"/>
  <c r="H38" i="15"/>
  <c r="F38" i="15"/>
  <c r="H37" i="15"/>
  <c r="F37" i="15"/>
  <c r="H36" i="15"/>
  <c r="F36" i="15"/>
  <c r="H35" i="15"/>
  <c r="F35" i="15"/>
  <c r="H34" i="15"/>
  <c r="F34" i="15"/>
  <c r="H33" i="15"/>
  <c r="F33" i="15"/>
  <c r="H32" i="15"/>
  <c r="F32" i="15"/>
  <c r="H31" i="15"/>
  <c r="F31" i="15"/>
  <c r="H30" i="15"/>
  <c r="F30" i="15"/>
  <c r="H29" i="15"/>
  <c r="F29" i="15"/>
  <c r="H28" i="15"/>
  <c r="F28" i="15"/>
  <c r="H27" i="15"/>
  <c r="F27" i="15"/>
  <c r="H26" i="15"/>
  <c r="F26" i="15"/>
  <c r="H25" i="15"/>
  <c r="F25" i="15"/>
  <c r="H24" i="15"/>
  <c r="F24" i="15"/>
  <c r="H23" i="15"/>
  <c r="F23" i="15"/>
  <c r="H22" i="15"/>
  <c r="F22" i="15"/>
  <c r="H21" i="15"/>
  <c r="F21" i="15"/>
  <c r="H20" i="15"/>
  <c r="F20" i="15"/>
  <c r="H19" i="15"/>
  <c r="F19" i="15"/>
  <c r="H18" i="15"/>
  <c r="F18" i="15"/>
  <c r="H17" i="15"/>
  <c r="F17" i="15"/>
  <c r="H16" i="15"/>
  <c r="F16" i="15"/>
  <c r="H15" i="15"/>
  <c r="F15" i="15"/>
  <c r="H14" i="15"/>
  <c r="F14" i="15"/>
  <c r="H13" i="15"/>
  <c r="F13" i="15"/>
  <c r="H12" i="15"/>
  <c r="G66" i="15" s="1"/>
  <c r="H66" i="15" s="1"/>
  <c r="F12" i="15"/>
  <c r="E66" i="15" s="1"/>
  <c r="F66" i="15" s="1"/>
  <c r="H52" i="14"/>
  <c r="F52" i="14"/>
  <c r="H51" i="14"/>
  <c r="F51" i="14"/>
  <c r="H50" i="14"/>
  <c r="F50" i="14"/>
  <c r="H49" i="14"/>
  <c r="F49" i="14"/>
  <c r="H48" i="14"/>
  <c r="F48" i="14"/>
  <c r="H47" i="14"/>
  <c r="F47" i="14"/>
  <c r="H46" i="14"/>
  <c r="F46" i="14"/>
  <c r="H45" i="14"/>
  <c r="F45" i="14"/>
  <c r="H44" i="14"/>
  <c r="F44" i="14"/>
  <c r="H43" i="14"/>
  <c r="F43" i="14"/>
  <c r="H42" i="14"/>
  <c r="F42" i="14"/>
  <c r="H41" i="14"/>
  <c r="F41" i="14"/>
  <c r="H40" i="14"/>
  <c r="F40" i="14"/>
  <c r="H39" i="14"/>
  <c r="F39" i="14"/>
  <c r="H38" i="14"/>
  <c r="F38" i="14"/>
  <c r="H37" i="14"/>
  <c r="F37" i="14"/>
  <c r="H36" i="14"/>
  <c r="F36" i="14"/>
  <c r="H35" i="14"/>
  <c r="F35" i="14"/>
  <c r="H34" i="14"/>
  <c r="F34" i="14"/>
  <c r="H33" i="14"/>
  <c r="F33" i="14"/>
  <c r="H32" i="14"/>
  <c r="F32" i="14"/>
  <c r="H31" i="14"/>
  <c r="F31" i="14"/>
  <c r="H30" i="14"/>
  <c r="F30" i="14"/>
  <c r="H29" i="14"/>
  <c r="F29" i="14"/>
  <c r="H28" i="14"/>
  <c r="F28" i="14"/>
  <c r="H27" i="14"/>
  <c r="F27" i="14"/>
  <c r="H26" i="14"/>
  <c r="F26" i="14"/>
  <c r="H25" i="14"/>
  <c r="F25" i="14"/>
  <c r="H24" i="14"/>
  <c r="F24" i="14"/>
  <c r="H23" i="14"/>
  <c r="F23" i="14"/>
  <c r="H22" i="14"/>
  <c r="F22" i="14"/>
  <c r="H21" i="14"/>
  <c r="F21" i="14"/>
  <c r="H20" i="14"/>
  <c r="F20" i="14"/>
  <c r="H19" i="14"/>
  <c r="F19" i="14"/>
  <c r="H18" i="14"/>
  <c r="F18" i="14"/>
  <c r="H17" i="14"/>
  <c r="F17" i="14"/>
  <c r="H16" i="14"/>
  <c r="F16" i="14"/>
  <c r="H15" i="14"/>
  <c r="F15" i="14"/>
  <c r="H14" i="14"/>
  <c r="F14" i="14"/>
  <c r="H13" i="14"/>
  <c r="F13" i="14"/>
  <c r="H12" i="14"/>
  <c r="F12" i="14"/>
  <c r="H47" i="13"/>
  <c r="F47" i="13"/>
  <c r="H46" i="13"/>
  <c r="F46" i="13"/>
  <c r="H45" i="13"/>
  <c r="F45" i="13"/>
  <c r="H44" i="13"/>
  <c r="F44" i="13"/>
  <c r="H43" i="13"/>
  <c r="F43" i="13"/>
  <c r="H42" i="13"/>
  <c r="F42" i="13"/>
  <c r="H41" i="13"/>
  <c r="F41" i="13"/>
  <c r="H40" i="13"/>
  <c r="F40" i="13"/>
  <c r="H39" i="13"/>
  <c r="F39" i="13"/>
  <c r="H38" i="13"/>
  <c r="F38" i="13"/>
  <c r="H37" i="13"/>
  <c r="F37" i="13"/>
  <c r="H36" i="13"/>
  <c r="F36" i="13"/>
  <c r="H35" i="13"/>
  <c r="F35" i="13"/>
  <c r="H34" i="13"/>
  <c r="F34" i="13"/>
  <c r="H33" i="13"/>
  <c r="F33" i="13"/>
  <c r="H32" i="13"/>
  <c r="F32" i="13"/>
  <c r="H31" i="13"/>
  <c r="F31" i="13"/>
  <c r="H30" i="13"/>
  <c r="F30" i="13"/>
  <c r="H29" i="13"/>
  <c r="F29" i="13"/>
  <c r="H28" i="13"/>
  <c r="F28" i="13"/>
  <c r="H27" i="13"/>
  <c r="F27" i="13"/>
  <c r="H26" i="13"/>
  <c r="F26" i="13"/>
  <c r="H25" i="13"/>
  <c r="F25" i="13"/>
  <c r="H24" i="13"/>
  <c r="F24" i="13"/>
  <c r="H23" i="13"/>
  <c r="F23" i="13"/>
  <c r="H22" i="13"/>
  <c r="F22" i="13"/>
  <c r="H21" i="13"/>
  <c r="F21" i="13"/>
  <c r="H20" i="13"/>
  <c r="F20" i="13"/>
  <c r="H19" i="13"/>
  <c r="F19" i="13"/>
  <c r="H18" i="13"/>
  <c r="F18" i="13"/>
  <c r="H17" i="13"/>
  <c r="F17" i="13"/>
  <c r="H16" i="13"/>
  <c r="F16" i="13"/>
  <c r="H15" i="13"/>
  <c r="F15" i="13"/>
  <c r="H14" i="13"/>
  <c r="F14" i="13"/>
  <c r="H13" i="13"/>
  <c r="F13" i="13"/>
  <c r="H12" i="13"/>
  <c r="F12" i="13"/>
  <c r="E61" i="14" l="1"/>
  <c r="E51" i="13"/>
  <c r="E52" i="13"/>
  <c r="E53" i="13"/>
  <c r="E54" i="13"/>
  <c r="E55" i="13"/>
  <c r="E56" i="13"/>
  <c r="G51" i="13"/>
  <c r="H51" i="13" s="1"/>
  <c r="G52" i="13"/>
  <c r="H52" i="13" s="1"/>
  <c r="G53" i="13"/>
  <c r="H53" i="13" s="1"/>
  <c r="G54" i="13"/>
  <c r="H54" i="13" s="1"/>
  <c r="G55" i="13"/>
  <c r="H55" i="13" s="1"/>
  <c r="G56" i="13"/>
  <c r="H56" i="13" s="1"/>
  <c r="G61" i="14"/>
  <c r="H61" i="14" s="1"/>
  <c r="E61" i="15"/>
  <c r="F61" i="15" s="1"/>
  <c r="E62" i="15"/>
  <c r="F62" i="15" s="1"/>
  <c r="E63" i="15"/>
  <c r="F63" i="15" s="1"/>
  <c r="E64" i="15"/>
  <c r="F64" i="15" s="1"/>
  <c r="E65" i="15"/>
  <c r="F65" i="15" s="1"/>
  <c r="G61" i="15"/>
  <c r="H61" i="15" s="1"/>
  <c r="G62" i="15"/>
  <c r="H62" i="15" s="1"/>
  <c r="G63" i="15"/>
  <c r="H63" i="15" s="1"/>
  <c r="G64" i="15"/>
  <c r="H64" i="15" s="1"/>
  <c r="G65" i="15"/>
  <c r="H65" i="15" s="1"/>
  <c r="E56" i="14"/>
  <c r="E57" i="14"/>
  <c r="E58" i="14"/>
  <c r="E59" i="14"/>
  <c r="E60" i="14"/>
  <c r="G56" i="14"/>
  <c r="H56" i="14" s="1"/>
  <c r="G57" i="14"/>
  <c r="H57" i="14" s="1"/>
  <c r="G58" i="14"/>
  <c r="H58" i="14" s="1"/>
  <c r="G59" i="14"/>
  <c r="H59" i="14" s="1"/>
  <c r="G60" i="14"/>
  <c r="H60" i="14" s="1"/>
  <c r="H49" i="12"/>
  <c r="F49" i="12"/>
  <c r="H48" i="12"/>
  <c r="F48" i="12"/>
  <c r="H47" i="12"/>
  <c r="F47" i="12"/>
  <c r="H46" i="12"/>
  <c r="F46" i="12"/>
  <c r="H45" i="12"/>
  <c r="F45" i="12"/>
  <c r="H44" i="12"/>
  <c r="F44" i="12"/>
  <c r="H43" i="12"/>
  <c r="F43" i="12"/>
  <c r="H42" i="12"/>
  <c r="F42" i="12"/>
  <c r="H41" i="12"/>
  <c r="F41" i="12"/>
  <c r="H40" i="12"/>
  <c r="F40" i="12"/>
  <c r="H39" i="12"/>
  <c r="F39" i="12"/>
  <c r="H38" i="12"/>
  <c r="F38" i="12"/>
  <c r="H37" i="12"/>
  <c r="F37" i="12"/>
  <c r="H36" i="12"/>
  <c r="F36" i="12"/>
  <c r="H35" i="12"/>
  <c r="F35" i="12"/>
  <c r="H34" i="12"/>
  <c r="F34" i="12"/>
  <c r="H33" i="12"/>
  <c r="F33" i="12"/>
  <c r="H32" i="12"/>
  <c r="F32" i="12"/>
  <c r="H31" i="12"/>
  <c r="F31" i="12"/>
  <c r="H30" i="12"/>
  <c r="F30" i="12"/>
  <c r="H29" i="12"/>
  <c r="F29" i="12"/>
  <c r="H28" i="12"/>
  <c r="F28" i="12"/>
  <c r="H27" i="12"/>
  <c r="F27" i="12"/>
  <c r="H26" i="12"/>
  <c r="F26" i="12"/>
  <c r="H25" i="12"/>
  <c r="F25" i="12"/>
  <c r="H24" i="12"/>
  <c r="F24" i="12"/>
  <c r="H23" i="12"/>
  <c r="F23" i="12"/>
  <c r="H22" i="12"/>
  <c r="F22" i="12"/>
  <c r="H21" i="12"/>
  <c r="F21" i="12"/>
  <c r="H20" i="12"/>
  <c r="F20" i="12"/>
  <c r="H19" i="12"/>
  <c r="F19" i="12"/>
  <c r="H18" i="12"/>
  <c r="F18" i="12"/>
  <c r="H17" i="12"/>
  <c r="F17" i="12"/>
  <c r="H16" i="12"/>
  <c r="F16" i="12"/>
  <c r="H15" i="12"/>
  <c r="F15" i="12"/>
  <c r="H14" i="12"/>
  <c r="F14" i="12"/>
  <c r="H13" i="12"/>
  <c r="F13" i="12"/>
  <c r="H12" i="12"/>
  <c r="F12" i="12"/>
  <c r="E58" i="12" l="1"/>
  <c r="F58" i="12" s="1"/>
  <c r="G58" i="12"/>
  <c r="H58" i="12" s="1"/>
  <c r="E53" i="12"/>
  <c r="F53" i="12" s="1"/>
  <c r="G53" i="12"/>
  <c r="H53" i="12" s="1"/>
  <c r="E54" i="12"/>
  <c r="F54" i="12" s="1"/>
  <c r="E55" i="12"/>
  <c r="F55" i="12" s="1"/>
  <c r="E56" i="12"/>
  <c r="F56" i="12" s="1"/>
  <c r="E57" i="12"/>
  <c r="F57" i="12" s="1"/>
  <c r="G54" i="12"/>
  <c r="H54" i="12" s="1"/>
  <c r="G55" i="12"/>
  <c r="H55" i="12" s="1"/>
  <c r="G56" i="12"/>
  <c r="H56" i="12" s="1"/>
  <c r="G57" i="12"/>
  <c r="H57" i="12" s="1"/>
  <c r="H13" i="11" l="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12" i="11"/>
  <c r="G92" i="11" s="1"/>
  <c r="H92" i="11" s="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12" i="11"/>
  <c r="E87" i="11" s="1"/>
  <c r="F87" i="11" s="1"/>
  <c r="E88" i="11" l="1"/>
  <c r="F88" i="11" s="1"/>
  <c r="E90" i="11"/>
  <c r="F90" i="11" s="1"/>
  <c r="E92" i="11"/>
  <c r="F92" i="11" s="1"/>
  <c r="E89" i="11"/>
  <c r="F89" i="11" s="1"/>
  <c r="E91" i="11"/>
  <c r="F91" i="11" s="1"/>
  <c r="G88" i="11"/>
  <c r="H88" i="11" s="1"/>
  <c r="G91" i="11"/>
  <c r="H91" i="11" s="1"/>
  <c r="G87" i="11"/>
  <c r="H87" i="11" s="1"/>
  <c r="G89" i="11"/>
  <c r="H89" i="11" s="1"/>
  <c r="G90" i="11"/>
  <c r="H90" i="11" s="1"/>
</calcChain>
</file>

<file path=xl/sharedStrings.xml><?xml version="1.0" encoding="utf-8"?>
<sst xmlns="http://schemas.openxmlformats.org/spreadsheetml/2006/main" count="689" uniqueCount="433">
  <si>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</si>
  <si>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</si>
  <si>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</si>
  <si>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</si>
  <si>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</si>
  <si>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</si>
  <si>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</si>
  <si>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</si>
  <si>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</si>
  <si>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</si>
  <si>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</si>
  <si>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</si>
  <si>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</si>
  <si>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</si>
  <si>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</si>
  <si>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</si>
  <si>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</si>
  <si>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</si>
  <si>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</si>
  <si>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</si>
  <si>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</si>
  <si>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</si>
  <si>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</si>
  <si>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</si>
  <si>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TP. Hồ Chí Minh, ngày      tháng      năm 20</t>
  </si>
  <si>
    <t>Không xếp loại</t>
  </si>
  <si>
    <r>
      <t>Học kỳ: II Năm học: 2020 - 2021</t>
    </r>
    <r>
      <rPr>
        <sz val="14"/>
        <rFont val="Times New Roman"/>
        <family val="1"/>
      </rPr>
      <t xml:space="preserve"> </t>
    </r>
  </si>
  <si>
    <t>QUẢN LÝ SV</t>
  </si>
  <si>
    <t>PHÒNG TTGD - CTSV                QUẢN LÝ SV</t>
  </si>
  <si>
    <r>
      <t xml:space="preserve">Lớp: </t>
    </r>
    <r>
      <rPr>
        <sz val="14"/>
        <color rgb="FFFF0000"/>
        <rFont val="Times New Roman"/>
        <family val="1"/>
      </rPr>
      <t>18T4-ANM1</t>
    </r>
    <r>
      <rPr>
        <sz val="14"/>
        <rFont val="Times New Roman"/>
        <family val="1"/>
      </rPr>
      <t xml:space="preserve">  Sĩ số:          Khoa: </t>
    </r>
    <r>
      <rPr>
        <sz val="14"/>
        <color rgb="FFFF0000"/>
        <rFont val="Times New Roman"/>
        <family val="1"/>
      </rPr>
      <t>Công nghệ Thông tin</t>
    </r>
  </si>
  <si>
    <t>Mã số SV</t>
  </si>
  <si>
    <t>An</t>
  </si>
  <si>
    <t>Nguyễn Đức</t>
  </si>
  <si>
    <t>Anh</t>
  </si>
  <si>
    <t>Bảo</t>
  </si>
  <si>
    <t>Cường</t>
  </si>
  <si>
    <t>Danh</t>
  </si>
  <si>
    <t>Dũng</t>
  </si>
  <si>
    <t>Hải</t>
  </si>
  <si>
    <t>Hiếu</t>
  </si>
  <si>
    <t>Hoàng</t>
  </si>
  <si>
    <t>Hưng</t>
  </si>
  <si>
    <t>Trần Quang</t>
  </si>
  <si>
    <t>Trần Quốc</t>
  </si>
  <si>
    <t>Huy</t>
  </si>
  <si>
    <t>Khoa</t>
  </si>
  <si>
    <t>Khôi</t>
  </si>
  <si>
    <t>Nguyễn Văn</t>
  </si>
  <si>
    <t>Khương</t>
  </si>
  <si>
    <t>Lộc</t>
  </si>
  <si>
    <t>Lê Thành</t>
  </si>
  <si>
    <t>Long</t>
  </si>
  <si>
    <t>Minh</t>
  </si>
  <si>
    <t>Nhân</t>
  </si>
  <si>
    <t>Phát</t>
  </si>
  <si>
    <t>Phúc</t>
  </si>
  <si>
    <t>Quang</t>
  </si>
  <si>
    <t>Sơn</t>
  </si>
  <si>
    <t>Tài</t>
  </si>
  <si>
    <t>Thanh</t>
  </si>
  <si>
    <t>Thịnh</t>
  </si>
  <si>
    <t>Trần Đức</t>
  </si>
  <si>
    <t>Tiến</t>
  </si>
  <si>
    <t>Trí</t>
  </si>
  <si>
    <t>Nguyễn Thanh</t>
  </si>
  <si>
    <t>Tuấn</t>
  </si>
  <si>
    <t>Nguyễn Ngọc</t>
  </si>
  <si>
    <t>Vũ Thanh</t>
  </si>
  <si>
    <t>Tùng</t>
  </si>
  <si>
    <t>Vinh</t>
  </si>
  <si>
    <t>Đăng</t>
  </si>
  <si>
    <t>Đạt</t>
  </si>
  <si>
    <t>Nguyễn Minh</t>
  </si>
  <si>
    <t>Đức</t>
  </si>
  <si>
    <t>Duy</t>
  </si>
  <si>
    <t>Nguyễn Tiến</t>
  </si>
  <si>
    <t>Chang Khánh</t>
  </si>
  <si>
    <t>Hùng</t>
  </si>
  <si>
    <t>Khang</t>
  </si>
  <si>
    <t>Nguyễn Quốc</t>
  </si>
  <si>
    <t>Khánh</t>
  </si>
  <si>
    <t>Kiệt</t>
  </si>
  <si>
    <t>Nguyễn Hoàng</t>
  </si>
  <si>
    <t>Nam</t>
  </si>
  <si>
    <t>Phạm Trọng</t>
  </si>
  <si>
    <t>Trần Tiến</t>
  </si>
  <si>
    <t>Phong</t>
  </si>
  <si>
    <t>Nguyễn Hoài</t>
  </si>
  <si>
    <t>Thái</t>
  </si>
  <si>
    <t>Nguyễn Chí</t>
  </si>
  <si>
    <t>Nguyễn Hoàng Quốc</t>
  </si>
  <si>
    <t>Thuận</t>
  </si>
  <si>
    <t>Toàn</t>
  </si>
  <si>
    <t>Trung</t>
  </si>
  <si>
    <t>Lê Minh</t>
  </si>
  <si>
    <t>Nguyễn Thành</t>
  </si>
  <si>
    <t>Võ Thành</t>
  </si>
  <si>
    <t>Hòa</t>
  </si>
  <si>
    <t>Lê Hoàng</t>
  </si>
  <si>
    <t>Khải</t>
  </si>
  <si>
    <t>Lâm</t>
  </si>
  <si>
    <t>Linh</t>
  </si>
  <si>
    <t>Luân</t>
  </si>
  <si>
    <t>Quân</t>
  </si>
  <si>
    <t>Nguyễn Phú</t>
  </si>
  <si>
    <t>Võ Minh</t>
  </si>
  <si>
    <t>Sang</t>
  </si>
  <si>
    <t>Tân</t>
  </si>
  <si>
    <t>Thắng</t>
  </si>
  <si>
    <t>Thiên</t>
  </si>
  <si>
    <t>Vũ</t>
  </si>
  <si>
    <t>Ân</t>
  </si>
  <si>
    <t>Trần Gia</t>
  </si>
  <si>
    <t>Nguyễn</t>
  </si>
  <si>
    <t>Nguyễn Duy</t>
  </si>
  <si>
    <t>Nguyễn Trường</t>
  </si>
  <si>
    <t>Nguyễn Anh</t>
  </si>
  <si>
    <t>Vỹ</t>
  </si>
  <si>
    <t>Lớp trưởng</t>
  </si>
  <si>
    <t>Lớp phó PT</t>
  </si>
  <si>
    <t>Lớp phó HT</t>
  </si>
  <si>
    <t>19000348</t>
  </si>
  <si>
    <t>Đặng Hoàng</t>
  </si>
  <si>
    <t>19000305</t>
  </si>
  <si>
    <t>Phan Tuấn</t>
  </si>
  <si>
    <t>19000338</t>
  </si>
  <si>
    <t>Lê Đăng Nhất</t>
  </si>
  <si>
    <t>19000390</t>
  </si>
  <si>
    <t>Nguyễn Trần Tiến</t>
  </si>
  <si>
    <t>19000228</t>
  </si>
  <si>
    <t>Huỳnh Quốc</t>
  </si>
  <si>
    <t>Giàu</t>
  </si>
  <si>
    <t>19000284</t>
  </si>
  <si>
    <t>Huỳnh Hà Công</t>
  </si>
  <si>
    <t>19000261</t>
  </si>
  <si>
    <t>Nguyễn Phạm Phúc</t>
  </si>
  <si>
    <t>19000236</t>
  </si>
  <si>
    <t>19000231</t>
  </si>
  <si>
    <t>Đồng Đình</t>
  </si>
  <si>
    <t>Huân</t>
  </si>
  <si>
    <t>19000252</t>
  </si>
  <si>
    <t>Bùi Quang</t>
  </si>
  <si>
    <t>19000297</t>
  </si>
  <si>
    <t>19000397</t>
  </si>
  <si>
    <t>Hà Văn</t>
  </si>
  <si>
    <t>19000312</t>
  </si>
  <si>
    <t>Dương Nhật</t>
  </si>
  <si>
    <t>19000251</t>
  </si>
  <si>
    <t>Lê Chí</t>
  </si>
  <si>
    <t>19000279</t>
  </si>
  <si>
    <t>Lương Hoàng</t>
  </si>
  <si>
    <t>19000303</t>
  </si>
  <si>
    <t>19000250</t>
  </si>
  <si>
    <t>Trương Đoàn Hoàng</t>
  </si>
  <si>
    <t>19000281</t>
  </si>
  <si>
    <t>Ngô Đức</t>
  </si>
  <si>
    <t>19000391</t>
  </si>
  <si>
    <t>Nguyễn Giang</t>
  </si>
  <si>
    <t>19001553</t>
  </si>
  <si>
    <t>Nguyễn Trọng</t>
  </si>
  <si>
    <t>19000311</t>
  </si>
  <si>
    <t>Phạm Nguyễn Hoàng</t>
  </si>
  <si>
    <t>19000220</t>
  </si>
  <si>
    <t>Nguyễn Hoàng Minh</t>
  </si>
  <si>
    <t>Nhật</t>
  </si>
  <si>
    <t>19000387</t>
  </si>
  <si>
    <t>Châu Thanh</t>
  </si>
  <si>
    <t>19000374</t>
  </si>
  <si>
    <t>Đỗ Vinh</t>
  </si>
  <si>
    <t>19000217</t>
  </si>
  <si>
    <t>Quý</t>
  </si>
  <si>
    <t>19000296</t>
  </si>
  <si>
    <t>Ngô Vũ Hoàng</t>
  </si>
  <si>
    <t>19000096</t>
  </si>
  <si>
    <t>Trương Hữu</t>
  </si>
  <si>
    <t>19000302</t>
  </si>
  <si>
    <t>Kiều Mạnh</t>
  </si>
  <si>
    <t>19000230</t>
  </si>
  <si>
    <t>Phan Nguyên</t>
  </si>
  <si>
    <t>19000382</t>
  </si>
  <si>
    <t>19000224</t>
  </si>
  <si>
    <t>Châu Mai</t>
  </si>
  <si>
    <t>19000352</t>
  </si>
  <si>
    <t>Phạm Văn</t>
  </si>
  <si>
    <t>19000353</t>
  </si>
  <si>
    <t>Hồ Văn</t>
  </si>
  <si>
    <t>Triều</t>
  </si>
  <si>
    <t>19000276</t>
  </si>
  <si>
    <t>Nguyễn Võ Tấn</t>
  </si>
  <si>
    <t>Trọng</t>
  </si>
  <si>
    <t>19000405</t>
  </si>
  <si>
    <t>Nguyễn Đoàn Nguyên</t>
  </si>
  <si>
    <t>19000343</t>
  </si>
  <si>
    <t>Lềnh Tú</t>
  </si>
  <si>
    <t>Vĩ</t>
  </si>
  <si>
    <t>19000289</t>
  </si>
  <si>
    <t>Nguyễn Phi</t>
  </si>
  <si>
    <t>19000380</t>
  </si>
  <si>
    <t>19000532</t>
  </si>
  <si>
    <t>19000422</t>
  </si>
  <si>
    <t>19000644</t>
  </si>
  <si>
    <t>Lại Gia</t>
  </si>
  <si>
    <t>19000536</t>
  </si>
  <si>
    <t>19000491</t>
  </si>
  <si>
    <t>Trương Gia</t>
  </si>
  <si>
    <t>19000419</t>
  </si>
  <si>
    <t>Bùi Ngọc Đại</t>
  </si>
  <si>
    <t>19000637</t>
  </si>
  <si>
    <t>19000464</t>
  </si>
  <si>
    <t>Hồ Hoàng Mạnh</t>
  </si>
  <si>
    <t>Du</t>
  </si>
  <si>
    <t>19000429</t>
  </si>
  <si>
    <t>Bùi Lê Hùng</t>
  </si>
  <si>
    <t>19000468</t>
  </si>
  <si>
    <t>19000603</t>
  </si>
  <si>
    <t>Trầm Chí</t>
  </si>
  <si>
    <t>Hiệp</t>
  </si>
  <si>
    <t>19000586</t>
  </si>
  <si>
    <t>Phạm Minh</t>
  </si>
  <si>
    <t>19000643</t>
  </si>
  <si>
    <t>Lê Nguyễn Nhật</t>
  </si>
  <si>
    <t>Kha</t>
  </si>
  <si>
    <t>19000433</t>
  </si>
  <si>
    <t>Khanh</t>
  </si>
  <si>
    <t>19000471</t>
  </si>
  <si>
    <t>Trịnh Hữu</t>
  </si>
  <si>
    <t>19001367</t>
  </si>
  <si>
    <t>Trần Bảo Gia</t>
  </si>
  <si>
    <t>19000496</t>
  </si>
  <si>
    <t>Huỳnh Văn</t>
  </si>
  <si>
    <t>19000609</t>
  </si>
  <si>
    <t>Nguyễn Huỳnh</t>
  </si>
  <si>
    <t>19000543</t>
  </si>
  <si>
    <t>Đặng Ngọc</t>
  </si>
  <si>
    <t>19000474</t>
  </si>
  <si>
    <t>Phạm Tấn</t>
  </si>
  <si>
    <t>19002170</t>
  </si>
  <si>
    <t>Nguyễn Hiếu</t>
  </si>
  <si>
    <t>Nghĩa</t>
  </si>
  <si>
    <t>19000466</t>
  </si>
  <si>
    <t>Võ Trọng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</si>
  <si>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</si>
  <si>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</si>
  <si>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</si>
  <si>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</si>
  <si>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</si>
  <si>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</si>
  <si>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</si>
  <si>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</si>
  <si>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Phạm Quốc</t>
  </si>
  <si>
    <t>19000465</t>
  </si>
  <si>
    <t>Thái Đắc Duy</t>
  </si>
  <si>
    <t>19000621</t>
  </si>
  <si>
    <t>Thương</t>
  </si>
  <si>
    <t>19000589</t>
  </si>
  <si>
    <t>Đỗ Anh</t>
  </si>
  <si>
    <t>19000493</t>
  </si>
  <si>
    <t>Lìu Đăng</t>
  </si>
  <si>
    <t>19000477</t>
  </si>
  <si>
    <t>19000467</t>
  </si>
  <si>
    <t>Nguyễn Trần Anh</t>
  </si>
  <si>
    <t>19000512</t>
  </si>
  <si>
    <t>19000546</t>
  </si>
  <si>
    <t>Lê Công</t>
  </si>
  <si>
    <t>19000631</t>
  </si>
  <si>
    <t>Đặng Long</t>
  </si>
  <si>
    <t>19000877</t>
  </si>
  <si>
    <t>Lại Khắc Thạch Thiên</t>
  </si>
  <si>
    <t>19000772</t>
  </si>
  <si>
    <t>19000677</t>
  </si>
  <si>
    <t>19000722</t>
  </si>
  <si>
    <t>19000659</t>
  </si>
  <si>
    <t>Phạm Thành</t>
  </si>
  <si>
    <t>19000881</t>
  </si>
  <si>
    <t>Võ Hoàng</t>
  </si>
  <si>
    <t>19005267</t>
  </si>
  <si>
    <t>19000780</t>
  </si>
  <si>
    <t>19001372</t>
  </si>
  <si>
    <t>19000065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</si>
  <si>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</si>
  <si>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</si>
  <si>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</si>
  <si>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</si>
  <si>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</si>
  <si>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</si>
  <si>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</si>
  <si>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</si>
  <si>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</si>
  <si>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</si>
  <si>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</si>
  <si>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</si>
  <si>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</si>
  <si>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</si>
  <si>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</si>
  <si>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Kỳ</t>
  </si>
  <si>
    <t>19001585</t>
  </si>
  <si>
    <t>Giang Thành</t>
  </si>
  <si>
    <t>19000658</t>
  </si>
  <si>
    <t>Hà Duy</t>
  </si>
  <si>
    <t>19000725</t>
  </si>
  <si>
    <t>Phạm Nguyễn Hưng</t>
  </si>
  <si>
    <t>19000839</t>
  </si>
  <si>
    <t>Trần Thành</t>
  </si>
  <si>
    <t>19000716</t>
  </si>
  <si>
    <t>Nguyễn Đình</t>
  </si>
  <si>
    <t>19000693</t>
  </si>
  <si>
    <t>19000762</t>
  </si>
  <si>
    <t>19000788</t>
  </si>
  <si>
    <t>Phi</t>
  </si>
  <si>
    <t>19000675</t>
  </si>
  <si>
    <t>19000709</t>
  </si>
  <si>
    <t>Nguyễn Vũ Anh</t>
  </si>
  <si>
    <t>19000657</t>
  </si>
  <si>
    <t>Hồ Đình</t>
  </si>
  <si>
    <t>19000816</t>
  </si>
  <si>
    <t>Bùi Văn Điền</t>
  </si>
  <si>
    <t>19000876</t>
  </si>
  <si>
    <t>Trần Lại Thái</t>
  </si>
  <si>
    <t>19000867</t>
  </si>
  <si>
    <t>Đỗ Duy</t>
  </si>
  <si>
    <t>19000875</t>
  </si>
  <si>
    <t>Lê Trọng</t>
  </si>
  <si>
    <t>Tấn</t>
  </si>
  <si>
    <t>19000738</t>
  </si>
  <si>
    <t>Đỗ Hữu</t>
  </si>
  <si>
    <t>19000687</t>
  </si>
  <si>
    <t>Nguyễn Hưng</t>
  </si>
  <si>
    <t>19000869</t>
  </si>
  <si>
    <t>Đoàn Minh</t>
  </si>
  <si>
    <t>19000663</t>
  </si>
  <si>
    <t>Đường Bá</t>
  </si>
  <si>
    <t>19005360</t>
  </si>
  <si>
    <t>Nguyễn Nhật</t>
  </si>
  <si>
    <t>Trường</t>
  </si>
  <si>
    <t>19000873</t>
  </si>
  <si>
    <t>19000719</t>
  </si>
  <si>
    <t>Nguyễn Cảnh</t>
  </si>
  <si>
    <t>19000748</t>
  </si>
  <si>
    <t>Vương</t>
  </si>
  <si>
    <t>19001221</t>
  </si>
  <si>
    <t>Lê Nguyễn Minh</t>
  </si>
  <si>
    <t>19000899</t>
  </si>
  <si>
    <t>Vũ Trọng</t>
  </si>
  <si>
    <t>19001107</t>
  </si>
  <si>
    <t>Lê Nhựt</t>
  </si>
  <si>
    <t>19001143</t>
  </si>
  <si>
    <t>Nguyễn Cao Quốc</t>
  </si>
  <si>
    <t>Bình</t>
  </si>
  <si>
    <t>19000988</t>
  </si>
  <si>
    <t>Nguyễn Bảo</t>
  </si>
  <si>
    <t>Chí</t>
  </si>
  <si>
    <t>19001128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</si>
  <si>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</si>
  <si>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</si>
  <si>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</si>
  <si>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</si>
  <si>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</si>
  <si>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</si>
  <si>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</si>
  <si>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</si>
  <si>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19001083</t>
  </si>
  <si>
    <t>19001644</t>
  </si>
  <si>
    <t>Hiền</t>
  </si>
  <si>
    <t>19001123</t>
  </si>
  <si>
    <t>19001213</t>
  </si>
  <si>
    <t>Lương Thiện</t>
  </si>
  <si>
    <t>Hữu</t>
  </si>
  <si>
    <t>19000921</t>
  </si>
  <si>
    <t>Hồ Anh</t>
  </si>
  <si>
    <t>19001216</t>
  </si>
  <si>
    <t>Lê Lâm Gia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</si>
  <si>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</si>
  <si>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</si>
  <si>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</si>
  <si>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</si>
  <si>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</si>
  <si>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</si>
  <si>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</si>
  <si>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</si>
  <si>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</si>
  <si>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</si>
  <si>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</si>
  <si>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</si>
  <si>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</si>
  <si>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19001105</t>
  </si>
  <si>
    <t>Phan Đức Đăng</t>
  </si>
  <si>
    <t>19001072</t>
  </si>
  <si>
    <t>Cấn Trần Gia</t>
  </si>
  <si>
    <t>19000944</t>
  </si>
  <si>
    <t>19001258</t>
  </si>
  <si>
    <t>19000962</t>
  </si>
  <si>
    <t>Lê Tiểu</t>
  </si>
  <si>
    <t>19001109</t>
  </si>
  <si>
    <t>Nguyễn Quốc Huy</t>
  </si>
  <si>
    <t>19001181</t>
  </si>
  <si>
    <t>Nguyễn Ngọc Hoài</t>
  </si>
  <si>
    <t>19000987</t>
  </si>
  <si>
    <t>19000907</t>
  </si>
  <si>
    <t>Nhớ</t>
  </si>
  <si>
    <t>19001004</t>
  </si>
  <si>
    <t>Trương Minh</t>
  </si>
  <si>
    <t>Nhựt</t>
  </si>
  <si>
    <t>19001280</t>
  </si>
  <si>
    <t>Trần Thịnh</t>
  </si>
  <si>
    <t>19000999</t>
  </si>
  <si>
    <t>Đồng Lê Hoàng</t>
  </si>
  <si>
    <t>19001110</t>
  </si>
  <si>
    <t>Mai Vũ Tấn</t>
  </si>
  <si>
    <t>19000943</t>
  </si>
  <si>
    <t>Trịnh Văn Hoàng</t>
  </si>
  <si>
    <t>19001203</t>
  </si>
  <si>
    <t>Thi</t>
  </si>
  <si>
    <t>19000913</t>
  </si>
  <si>
    <t>Huỳnh Thái</t>
  </si>
  <si>
    <t>19001223</t>
  </si>
  <si>
    <t>Lê Huy</t>
  </si>
  <si>
    <t>19001690</t>
  </si>
  <si>
    <t>19001054</t>
  </si>
  <si>
    <t>Nguyễn Ngô Minh</t>
  </si>
  <si>
    <t>19001147</t>
  </si>
  <si>
    <t>19001102</t>
  </si>
  <si>
    <t>Lý Phan Minh</t>
  </si>
  <si>
    <t>19000949</t>
  </si>
  <si>
    <t>Phạm Phú Hoàng</t>
  </si>
  <si>
    <t>19001151</t>
  </si>
  <si>
    <t>Lớp: 19T4-CNÔ2  Sĩ số:  38        Khoa: Công nghệ Động Lực</t>
  </si>
  <si>
    <t>Lớp: 19T4-CNÔ3  Sĩ số:   36       Khoa: Công nghệ Động Lực</t>
  </si>
  <si>
    <t>Tổ trưởng tổ 3</t>
  </si>
  <si>
    <t>Tổ trưởng tổ 4</t>
  </si>
  <si>
    <t>Tổ trưởng tổ 2</t>
  </si>
  <si>
    <t>Tổ trưởng tổ 1</t>
  </si>
  <si>
    <t>Lớp: 19T4-CNÔ4  Sĩ số:   41       Khoa: Công nghệ Động Lực</t>
  </si>
  <si>
    <t>Lớp: 19T4-CNÔ5  Sĩ số:   46       Khoa: Công nghệ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</si>
</sst>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1"/>
      <name val="Times New Roman"/>
      <family val="1"/>
    </font>
    <font>
      <sz val="14"/>
      <color rgb="FFFF0000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Arial"/>
      <family val="2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0" fillId="0" borderId="0" xfId="0" applyFont="1" applyAlignment="1"/>
    <xf numFmtId="4" fontId="17" fillId="2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right" vertical="center"/>
    </xf>
    <xf numFmtId="0" fontId="19" fillId="0" borderId="18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Fill="1" applyBorder="1" applyAlignment="1" applyProtection="1">
      <alignment horizontal="center" vertical="center"/>
    </xf>
    <xf numFmtId="4" fontId="17" fillId="0" borderId="2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Protection="1">
      <protection locked="0"/>
    </xf>
    <xf numFmtId="0" fontId="2" fillId="0" borderId="0" xfId="0" applyFont="1" applyFill="1" applyAlignment="1" applyProtection="1">
      <alignment horizontal="right"/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10" fillId="0" borderId="0" xfId="0" applyFont="1" applyFill="1" applyAlignment="1" applyProtection="1">
      <alignment horizontal="center"/>
      <protection locked="0"/>
    </xf>
    <xf numFmtId="0" fontId="14" fillId="0" borderId="0" xfId="0" applyFont="1" applyFill="1" applyAlignment="1" applyProtection="1">
      <alignment horizontal="center"/>
      <protection locked="0"/>
    </xf>
    <xf numFmtId="0" fontId="6" fillId="0" borderId="0" xfId="0" applyFont="1" applyFill="1" applyAlignment="1" applyProtection="1">
      <protection locked="0"/>
    </xf>
    <xf numFmtId="0" fontId="6" fillId="0" borderId="0" xfId="0" applyFont="1" applyFill="1" applyProtection="1"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8" fillId="0" borderId="0" xfId="0" applyFont="1" applyFill="1" applyAlignment="1" applyProtection="1">
      <protection locked="0"/>
    </xf>
    <xf numFmtId="0" fontId="9" fillId="0" borderId="0" xfId="0" applyFont="1" applyFill="1" applyAlignment="1" applyProtection="1">
      <alignment vertical="justify"/>
      <protection locked="0"/>
    </xf>
    <xf numFmtId="0" fontId="1" fillId="0" borderId="0" xfId="0" applyFont="1" applyFill="1" applyAlignment="1" applyProtection="1">
      <alignment vertical="justify"/>
      <protection locked="0"/>
    </xf>
    <xf numFmtId="0" fontId="21" fillId="0" borderId="0" xfId="0" applyFont="1" applyFill="1" applyBorder="1" applyAlignment="1" applyProtection="1">
      <alignment horizontal="center"/>
      <protection locked="0"/>
    </xf>
    <xf numFmtId="0" fontId="7" fillId="0" borderId="0" xfId="0" applyFont="1" applyFill="1" applyAlignment="1" applyProtection="1">
      <alignment vertical="justify"/>
      <protection locked="0"/>
    </xf>
    <xf numFmtId="0" fontId="9" fillId="0" borderId="0" xfId="0" applyFont="1" applyFill="1" applyBorder="1" applyAlignment="1" applyProtection="1">
      <alignment horizontal="center"/>
      <protection locked="0"/>
    </xf>
    <xf numFmtId="0" fontId="10" fillId="0" borderId="15" xfId="0" applyFont="1" applyFill="1" applyBorder="1" applyAlignment="1" applyProtection="1">
      <alignment horizontal="center" vertical="center" wrapText="1"/>
      <protection locked="0"/>
    </xf>
    <xf numFmtId="0" fontId="10" fillId="0" borderId="10" xfId="0" applyFont="1" applyFill="1" applyBorder="1" applyAlignment="1" applyProtection="1">
      <alignment horizontal="center" vertical="center"/>
      <protection locked="0"/>
    </xf>
    <xf numFmtId="0" fontId="10" fillId="0" borderId="16" xfId="0" applyFont="1" applyFill="1" applyBorder="1" applyAlignment="1" applyProtection="1">
      <alignment horizontal="center" vertical="center"/>
      <protection locked="0"/>
    </xf>
    <xf numFmtId="0" fontId="11" fillId="0" borderId="17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1" fillId="0" borderId="16" xfId="0" applyFont="1" applyFill="1" applyBorder="1" applyAlignment="1" applyProtection="1">
      <alignment horizontal="center" vertical="center"/>
      <protection locked="0"/>
    </xf>
    <xf numFmtId="0" fontId="10" fillId="0" borderId="15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0" fillId="0" borderId="11" xfId="0" applyFont="1" applyFill="1" applyBorder="1" applyAlignment="1" applyProtection="1">
      <alignment horizontal="center" vertical="center"/>
      <protection locked="0"/>
    </xf>
    <xf numFmtId="0" fontId="10" fillId="0" borderId="11" xfId="0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Fill="1" applyBorder="1" applyAlignment="1" applyProtection="1">
      <alignment horizontal="center" vertical="center"/>
      <protection locked="0"/>
    </xf>
    <xf numFmtId="0" fontId="10" fillId="0" borderId="13" xfId="0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1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20" fillId="0" borderId="11" xfId="0" quotePrefix="1" applyFont="1" applyFill="1" applyBorder="1" applyAlignment="1" applyProtection="1">
      <alignment horizontal="center" vertical="center"/>
      <protection locked="0"/>
    </xf>
    <xf numFmtId="0" fontId="20" fillId="0" borderId="11" xfId="0" applyFont="1" applyFill="1" applyBorder="1" applyAlignment="1" applyProtection="1">
      <alignment horizontal="left" vertical="center"/>
      <protection locked="0"/>
    </xf>
    <xf numFmtId="4" fontId="17" fillId="0" borderId="2" xfId="0" applyNumberFormat="1" applyFont="1" applyFill="1" applyBorder="1" applyAlignment="1" applyProtection="1">
      <alignment horizontal="center" vertical="center"/>
      <protection locked="0"/>
    </xf>
    <xf numFmtId="4" fontId="17" fillId="0" borderId="11" xfId="0" applyNumberFormat="1" applyFont="1" applyFill="1" applyBorder="1" applyAlignment="1" applyProtection="1">
      <alignment horizontal="center" vertical="center"/>
      <protection locked="0"/>
    </xf>
    <xf numFmtId="0" fontId="16" fillId="0" borderId="11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Protection="1"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0" borderId="23" xfId="0" applyFont="1" applyFill="1" applyBorder="1" applyAlignment="1" applyProtection="1">
      <alignment horizontal="center" vertical="center"/>
      <protection locked="0"/>
    </xf>
    <xf numFmtId="0" fontId="4" fillId="0" borderId="29" xfId="0" applyFont="1" applyFill="1" applyBorder="1" applyAlignment="1" applyProtection="1">
      <alignment horizontal="center" vertical="center"/>
      <protection locked="0"/>
    </xf>
    <xf numFmtId="0" fontId="11" fillId="0" borderId="27" xfId="0" applyFont="1" applyFill="1" applyBorder="1" applyAlignment="1" applyProtection="1">
      <alignment horizontal="center"/>
      <protection locked="0"/>
    </xf>
    <xf numFmtId="0" fontId="11" fillId="0" borderId="24" xfId="0" applyFont="1" applyFill="1" applyBorder="1" applyAlignment="1" applyProtection="1">
      <alignment horizontal="center"/>
      <protection locked="0"/>
    </xf>
    <xf numFmtId="0" fontId="11" fillId="0" borderId="29" xfId="0" applyFont="1" applyFill="1" applyBorder="1" applyAlignment="1" applyProtection="1">
      <alignment horizontal="center"/>
      <protection locked="0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11" fillId="0" borderId="2" xfId="0" applyFont="1" applyFill="1" applyBorder="1" applyAlignment="1" applyProtection="1">
      <alignment horizontal="center" vertical="center"/>
      <protection locked="0"/>
    </xf>
    <xf numFmtId="0" fontId="11" fillId="0" borderId="17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10" fillId="0" borderId="6" xfId="0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9" fillId="0" borderId="2" xfId="0" applyFont="1" applyFill="1" applyBorder="1" applyAlignment="1" applyProtection="1">
      <alignment horizontal="center" vertical="center"/>
      <protection locked="0"/>
    </xf>
    <xf numFmtId="2" fontId="19" fillId="0" borderId="2" xfId="0" applyNumberFormat="1" applyFont="1" applyFill="1" applyBorder="1" applyAlignment="1" applyProtection="1">
      <alignment horizontal="right" vertical="center"/>
      <protection locked="0"/>
    </xf>
    <xf numFmtId="2" fontId="19" fillId="0" borderId="17" xfId="0" applyNumberFormat="1" applyFont="1" applyFill="1" applyBorder="1" applyAlignment="1" applyProtection="1">
      <alignment horizontal="right" vertical="center"/>
      <protection locked="0"/>
    </xf>
    <xf numFmtId="0" fontId="1" fillId="0" borderId="3" xfId="0" applyFont="1" applyFill="1" applyBorder="1" applyProtection="1">
      <protection locked="0"/>
    </xf>
    <xf numFmtId="0" fontId="10" fillId="0" borderId="7" xfId="0" applyFont="1" applyFill="1" applyBorder="1" applyAlignment="1" applyProtection="1">
      <alignment horizontal="center" vertical="center"/>
      <protection locked="0"/>
    </xf>
    <xf numFmtId="0" fontId="11" fillId="0" borderId="5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2" fontId="19" fillId="0" borderId="18" xfId="0" applyNumberFormat="1" applyFont="1" applyFill="1" applyBorder="1" applyAlignment="1" applyProtection="1">
      <alignment horizontal="right" vertical="center"/>
      <protection locked="0"/>
    </xf>
    <xf numFmtId="2" fontId="19" fillId="0" borderId="28" xfId="0" applyNumberFormat="1" applyFont="1" applyFill="1" applyBorder="1" applyAlignment="1" applyProtection="1">
      <alignment horizontal="right" vertical="center"/>
      <protection locked="0"/>
    </xf>
    <xf numFmtId="0" fontId="1" fillId="0" borderId="4" xfId="0" applyFont="1" applyFill="1" applyBorder="1" applyProtection="1">
      <protection locked="0"/>
    </xf>
    <xf numFmtId="0" fontId="11" fillId="0" borderId="0" xfId="0" applyFont="1" applyFill="1" applyAlignment="1" applyProtection="1">
      <alignment horizontal="center"/>
      <protection locked="0"/>
    </xf>
    <xf numFmtId="2" fontId="15" fillId="0" borderId="0" xfId="0" applyNumberFormat="1" applyFont="1" applyFill="1" applyBorder="1" applyAlignment="1" applyProtection="1">
      <alignment horizontal="right"/>
      <protection locked="0"/>
    </xf>
    <xf numFmtId="0" fontId="12" fillId="0" borderId="0" xfId="0" applyFont="1" applyFill="1" applyAlignment="1" applyProtection="1">
      <alignment horizontal="center"/>
      <protection locked="0"/>
    </xf>
    <xf numFmtId="0" fontId="10" fillId="0" borderId="0" xfId="0" applyFont="1" applyFill="1" applyAlignment="1" applyProtection="1">
      <alignment horizontal="center"/>
      <protection locked="0"/>
    </xf>
    <xf numFmtId="0" fontId="10" fillId="0" borderId="0" xfId="0" applyFont="1" applyFill="1" applyAlignment="1" applyProtection="1"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4" fillId="0" borderId="21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0" fontId="11" fillId="0" borderId="15" xfId="0" applyFont="1" applyFill="1" applyBorder="1" applyAlignment="1" applyProtection="1">
      <alignment horizontal="center" vertical="center" wrapText="1"/>
      <protection locked="0"/>
    </xf>
    <xf numFmtId="0" fontId="11" fillId="0" borderId="15" xfId="0" applyFont="1" applyFill="1" applyBorder="1" applyAlignment="1" applyProtection="1">
      <alignment horizontal="center" vertical="center"/>
      <protection locked="0"/>
    </xf>
    <xf numFmtId="0" fontId="11" fillId="0" borderId="10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0" fontId="10" fillId="0" borderId="23" xfId="0" applyFont="1" applyFill="1" applyBorder="1" applyAlignment="1" applyProtection="1">
      <alignment horizontal="center" vertical="center"/>
      <protection locked="0"/>
    </xf>
    <xf numFmtId="0" fontId="11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2" fontId="19" fillId="0" borderId="25" xfId="0" applyNumberFormat="1" applyFont="1" applyFill="1" applyBorder="1" applyAlignment="1" applyProtection="1">
      <alignment horizontal="right" vertical="center"/>
      <protection locked="0"/>
    </xf>
    <xf numFmtId="2" fontId="19" fillId="0" borderId="27" xfId="0" applyNumberFormat="1" applyFont="1" applyFill="1" applyBorder="1" applyAlignment="1" applyProtection="1">
      <alignment horizontal="right" vertical="center"/>
      <protection locked="0"/>
    </xf>
    <xf numFmtId="0" fontId="1" fillId="0" borderId="26" xfId="0" applyFont="1" applyFill="1" applyBorder="1" applyProtection="1">
      <protection locked="0"/>
    </xf>
    <xf numFmtId="2" fontId="19" fillId="0" borderId="30" xfId="0" applyNumberFormat="1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1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>
          <a:extLst>
            <a:ext uri="{FF2B5EF4-FFF2-40B4-BE49-F238E27FC236}">
              <a16:creationId xmlns:a16="http://schemas.microsoft.com/office/drawing/2014/main" id="{00000000-0008-0000-0000-00004D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>
          <a:extLst>
            <a:ext uri="{FF2B5EF4-FFF2-40B4-BE49-F238E27FC236}">
              <a16:creationId xmlns:a16="http://schemas.microsoft.com/office/drawing/2014/main" id="{00000000-0008-0000-0000-00004F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>
          <a:extLst>
            <a:ext uri="{FF2B5EF4-FFF2-40B4-BE49-F238E27FC236}">
              <a16:creationId xmlns:a16="http://schemas.microsoft.com/office/drawing/2014/main" id="{00000000-0008-0000-0000-000050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>
          <a:extLst>
            <a:ext uri="{FF2B5EF4-FFF2-40B4-BE49-F238E27FC236}">
              <a16:creationId xmlns:a16="http://schemas.microsoft.com/office/drawing/2014/main" id="{00000000-0008-0000-0000-000052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>
          <a:extLst>
            <a:ext uri="{FF2B5EF4-FFF2-40B4-BE49-F238E27FC236}">
              <a16:creationId xmlns:a16="http://schemas.microsoft.com/office/drawing/2014/main" id="{00000000-0008-0000-0000-000053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>
          <a:extLst>
            <a:ext uri="{FF2B5EF4-FFF2-40B4-BE49-F238E27FC236}">
              <a16:creationId xmlns:a16="http://schemas.microsoft.com/office/drawing/2014/main" id="{00000000-0008-0000-0000-000055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>
          <a:extLst>
            <a:ext uri="{FF2B5EF4-FFF2-40B4-BE49-F238E27FC236}">
              <a16:creationId xmlns:a16="http://schemas.microsoft.com/office/drawing/2014/main" id="{00000000-0008-0000-0000-0000562D0000}"/>
            </a:ext>
          </a:extLst>
        </xdr:cNvPr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>
          <a:extLst>
            <a:ext uri="{FF2B5EF4-FFF2-40B4-BE49-F238E27FC236}">
              <a16:creationId xmlns:a16="http://schemas.microsoft.com/office/drawing/2014/main" id="{00000000-0008-0000-0000-000058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>
          <a:extLst>
            <a:ext uri="{FF2B5EF4-FFF2-40B4-BE49-F238E27FC236}">
              <a16:creationId xmlns:a16="http://schemas.microsoft.com/office/drawing/2014/main" id="{00000000-0008-0000-0000-000059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>
          <a:extLst>
            <a:ext uri="{FF2B5EF4-FFF2-40B4-BE49-F238E27FC236}">
              <a16:creationId xmlns:a16="http://schemas.microsoft.com/office/drawing/2014/main" id="{00000000-0008-0000-0000-00005B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>
          <a:extLst>
            <a:ext uri="{FF2B5EF4-FFF2-40B4-BE49-F238E27FC236}">
              <a16:creationId xmlns:a16="http://schemas.microsoft.com/office/drawing/2014/main" id="{00000000-0008-0000-0000-00005C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>
          <a:extLst>
            <a:ext uri="{FF2B5EF4-FFF2-40B4-BE49-F238E27FC236}">
              <a16:creationId xmlns:a16="http://schemas.microsoft.com/office/drawing/2014/main" id="{00000000-0008-0000-0000-00005E2D0000}"/>
            </a:ext>
          </a:extLst>
        </xdr:cNvPr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>
          <a:extLst>
            <a:ext uri="{FF2B5EF4-FFF2-40B4-BE49-F238E27FC236}">
              <a16:creationId xmlns:a16="http://schemas.microsoft.com/office/drawing/2014/main" id="{00000000-0008-0000-0000-00005F2D0000}"/>
            </a:ext>
          </a:extLst>
        </xdr:cNvPr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>
          <a:extLst>
            <a:ext uri="{FF2B5EF4-FFF2-40B4-BE49-F238E27FC236}">
              <a16:creationId xmlns:a16="http://schemas.microsoft.com/office/drawing/2014/main" id="{00000000-0008-0000-0000-0000612D000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>
          <a:extLst>
            <a:ext uri="{FF2B5EF4-FFF2-40B4-BE49-F238E27FC236}">
              <a16:creationId xmlns:a16="http://schemas.microsoft.com/office/drawing/2014/main" id="{00000000-0008-0000-0000-0000622D0000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9</xdr:col>
      <xdr:colOff>438150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2"/>
  </sheetPr>
  <dimension ref="A1:T116"/>
  <sheetViews>
    <sheetView view="pageBreakPreview" topLeftCell="A46" zoomScaleNormal="100" workbookViewId="0">
      <selection activeCell="I90" sqref="I90"/>
    </sheetView>
  </sheetViews>
  <sheetFormatPr defaultRowHeight="1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>
      <c r="I1" s="2" t="s">
        <v>0</v>
      </c>
    </row>
    <row r="2" spans="1:20" ht="17.100000000000001" customHeight="1">
      <c r="A2" s="59" t="s">
        <v>21</v>
      </c>
      <c r="B2" s="59"/>
      <c r="C2" s="59"/>
      <c r="D2" s="59"/>
      <c r="E2" s="57" t="s">
        <v>1</v>
      </c>
      <c r="F2" s="57"/>
      <c r="G2" s="57"/>
      <c r="H2" s="57"/>
      <c r="I2" s="5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7" t="s">
        <v>22</v>
      </c>
      <c r="B3" s="57"/>
      <c r="C3" s="57"/>
      <c r="D3" s="57"/>
      <c r="E3" s="60" t="s">
        <v>2</v>
      </c>
      <c r="F3" s="60"/>
      <c r="G3" s="60"/>
      <c r="H3" s="60"/>
      <c r="I3" s="6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7" t="s">
        <v>23</v>
      </c>
      <c r="B4" s="57"/>
      <c r="C4" s="57"/>
      <c r="D4" s="57"/>
      <c r="E4" s="36"/>
      <c r="F4" s="36"/>
      <c r="G4" s="36"/>
      <c r="H4" s="36"/>
      <c r="I4" s="3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>
      <c r="A5" s="58"/>
      <c r="B5" s="58"/>
      <c r="C5" s="58"/>
      <c r="D5" s="5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>
      <c r="A6" s="37" t="s">
        <v>3</v>
      </c>
      <c r="B6" s="37"/>
      <c r="C6" s="37"/>
      <c r="D6" s="37"/>
      <c r="E6" s="37"/>
      <c r="F6" s="37"/>
      <c r="G6" s="37"/>
      <c r="H6" s="37"/>
      <c r="I6" s="3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>
      <c r="A7" s="37" t="s">
        <v>26</v>
      </c>
      <c r="B7" s="37"/>
      <c r="C7" s="37"/>
      <c r="D7" s="37"/>
      <c r="E7" s="37"/>
      <c r="F7" s="37"/>
      <c r="G7" s="37"/>
      <c r="H7" s="37"/>
      <c r="I7" s="3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>
      <c r="A8" s="38" t="s">
        <v>29</v>
      </c>
      <c r="B8" s="38"/>
      <c r="C8" s="38"/>
      <c r="D8" s="38"/>
      <c r="E8" s="38"/>
      <c r="F8" s="38"/>
      <c r="G8" s="38"/>
      <c r="H8" s="38"/>
      <c r="I8" s="3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39" t="s">
        <v>4</v>
      </c>
      <c r="B10" s="39" t="s">
        <v>30</v>
      </c>
      <c r="C10" s="41" t="s">
        <v>5</v>
      </c>
      <c r="D10" s="42"/>
      <c r="E10" s="45" t="s">
        <v>6</v>
      </c>
      <c r="F10" s="46"/>
      <c r="G10" s="45" t="s">
        <v>27</v>
      </c>
      <c r="H10" s="46"/>
      <c r="I10" s="47" t="s">
        <v>8</v>
      </c>
    </row>
    <row r="11" spans="1:20" s="12" customFormat="1" ht="30" customHeight="1">
      <c r="A11" s="40"/>
      <c r="B11" s="48"/>
      <c r="C11" s="43"/>
      <c r="D11" s="44"/>
      <c r="E11" s="13" t="s">
        <v>9</v>
      </c>
      <c r="F11" s="13" t="s">
        <v>10</v>
      </c>
      <c r="G11" s="13" t="s">
        <v>9</v>
      </c>
      <c r="H11" s="13" t="s">
        <v>10</v>
      </c>
      <c r="I11" s="40"/>
    </row>
    <row r="12" spans="1:20" s="12" customFormat="1" ht="15.95" customHeight="1">
      <c r="A12" s="14">
        <v>1</v>
      </c>
      <c r="B12" s="28"/>
      <c r="C12" s="29"/>
      <c r="D12" s="30"/>
      <c r="E12" s="14">
        <v>90</v>
      </c>
      <c r="F12" s="32" t="str">
        <f>IF(AND(E12&gt;=90),"XS",IF(AND(E12&gt;=80),"Tốt",IF(AND(E12&gt;=70),"Khá",IF(AND(E12&gt;=60),"TB",IF(AND(E12&gt;=50),"TB",IF(AND(E12&lt;50),IF(AND(E12&gt;0),"Yếu",IF(AND(E12=0),"Không XL"," "))))))))</f>
        <v>XS</v>
      </c>
      <c r="G12" s="14">
        <v>95</v>
      </c>
      <c r="H12" s="32" t="str">
        <f>IF(AND(G12&gt;=90),"XS",IF(AND(G12&gt;=80),"Tốt",IF(AND(G12&gt;=70),"Khá",IF(AND(G12&gt;=60),"TB",IF(AND(G12&gt;=50),"TB",IF(AND(G12&lt;50),IF(AND(G12&gt;0),"Yếu",IF(AND(G12=0),"Không XL"," "))))))))</f>
        <v>XS</v>
      </c>
      <c r="I12" s="26"/>
    </row>
    <row r="13" spans="1:20" s="12" customFormat="1" ht="15.95" customHeight="1">
      <c r="A13" s="14">
        <v>2</v>
      </c>
      <c r="B13" s="28"/>
      <c r="C13" s="29"/>
      <c r="D13" s="30"/>
      <c r="E13" s="14">
        <v>85</v>
      </c>
      <c r="F13" s="32" t="str">
        <f t="shared" ref="F13:F76" si="0">IF(AND(E13&gt;=90),"XS",IF(AND(E13&gt;=80),"Tốt",IF(AND(E13&gt;=70),"Khá",IF(AND(E13&gt;=60),"TB",IF(AND(E13&gt;=50),"TB",IF(AND(E13&lt;50),IF(AND(E13&gt;0),"Yếu",IF(AND(E13=0),"Không XL"," "))))))))</f>
        <v>Tốt</v>
      </c>
      <c r="G13" s="14">
        <v>50</v>
      </c>
      <c r="H13" s="32" t="str">
        <f t="shared" ref="H13:H76" si="1">IF(AND(G13&gt;=90),"XS",IF(AND(G13&gt;=80),"Tốt",IF(AND(G13&gt;=70),"Khá",IF(AND(G13&gt;=60),"TB",IF(AND(G13&gt;=50),"TB",IF(AND(G13&lt;50),IF(AND(G13&gt;0),"Yếu",IF(AND(G13=0),"Không XL"," "))))))))</f>
        <v>TB</v>
      </c>
      <c r="I13" s="26"/>
    </row>
    <row r="14" spans="1:20" s="12" customFormat="1" ht="15.95" customHeight="1">
      <c r="A14" s="14">
        <v>3</v>
      </c>
      <c r="B14" s="28"/>
      <c r="C14" s="29"/>
      <c r="D14" s="30"/>
      <c r="E14" s="14">
        <v>70</v>
      </c>
      <c r="F14" s="32" t="str">
        <f t="shared" si="0"/>
        <v>Khá</v>
      </c>
      <c r="G14" s="14">
        <v>75</v>
      </c>
      <c r="H14" s="32" t="str">
        <f t="shared" si="1"/>
        <v>Khá</v>
      </c>
      <c r="I14" s="26"/>
    </row>
    <row r="15" spans="1:20" s="12" customFormat="1" ht="15.95" customHeight="1">
      <c r="A15" s="14">
        <v>4</v>
      </c>
      <c r="B15" s="28"/>
      <c r="C15" s="29"/>
      <c r="D15" s="30"/>
      <c r="E15" s="14">
        <v>75</v>
      </c>
      <c r="F15" s="32" t="str">
        <f t="shared" si="0"/>
        <v>Khá</v>
      </c>
      <c r="G15" s="14">
        <v>78</v>
      </c>
      <c r="H15" s="32" t="str">
        <f t="shared" si="1"/>
        <v>Khá</v>
      </c>
      <c r="I15" s="15"/>
    </row>
    <row r="16" spans="1:20" s="12" customFormat="1" ht="15.95" customHeight="1">
      <c r="A16" s="14">
        <v>5</v>
      </c>
      <c r="B16" s="28"/>
      <c r="C16" s="29"/>
      <c r="D16" s="30"/>
      <c r="E16" s="14">
        <v>60</v>
      </c>
      <c r="F16" s="32" t="str">
        <f t="shared" si="0"/>
        <v>TB</v>
      </c>
      <c r="G16" s="14">
        <v>60</v>
      </c>
      <c r="H16" s="32" t="str">
        <f t="shared" si="1"/>
        <v>TB</v>
      </c>
      <c r="I16" s="15"/>
    </row>
    <row r="17" spans="1:9" s="12" customFormat="1" ht="15.95" customHeight="1">
      <c r="A17" s="14">
        <v>6</v>
      </c>
      <c r="B17" s="28"/>
      <c r="C17" s="29"/>
      <c r="D17" s="30"/>
      <c r="E17" s="14">
        <v>56</v>
      </c>
      <c r="F17" s="32" t="str">
        <f t="shared" si="0"/>
        <v>TB</v>
      </c>
      <c r="G17" s="14">
        <v>58</v>
      </c>
      <c r="H17" s="32" t="str">
        <f t="shared" si="1"/>
        <v>TB</v>
      </c>
      <c r="I17" s="15"/>
    </row>
    <row r="18" spans="1:9" s="12" customFormat="1" ht="15.95" customHeight="1">
      <c r="A18" s="14">
        <v>7</v>
      </c>
      <c r="B18" s="28"/>
      <c r="C18" s="29"/>
      <c r="D18" s="30"/>
      <c r="E18" s="14">
        <v>65</v>
      </c>
      <c r="F18" s="32" t="str">
        <f t="shared" si="0"/>
        <v>TB</v>
      </c>
      <c r="G18" s="14">
        <v>50</v>
      </c>
      <c r="H18" s="32" t="str">
        <f t="shared" si="1"/>
        <v>TB</v>
      </c>
      <c r="I18" s="15"/>
    </row>
    <row r="19" spans="1:9" s="12" customFormat="1" ht="15.95" customHeight="1">
      <c r="A19" s="14">
        <v>8</v>
      </c>
      <c r="B19" s="28"/>
      <c r="C19" s="29"/>
      <c r="D19" s="30"/>
      <c r="E19" s="14">
        <v>40</v>
      </c>
      <c r="F19" s="32" t="str">
        <f t="shared" si="0"/>
        <v>Yếu</v>
      </c>
      <c r="G19" s="14">
        <v>49</v>
      </c>
      <c r="H19" s="32" t="str">
        <f t="shared" si="1"/>
        <v>Yếu</v>
      </c>
      <c r="I19" s="15"/>
    </row>
    <row r="20" spans="1:9" s="12" customFormat="1" ht="15.95" customHeight="1">
      <c r="A20" s="14">
        <v>9</v>
      </c>
      <c r="B20" s="28"/>
      <c r="C20" s="29"/>
      <c r="D20" s="30"/>
      <c r="E20" s="14">
        <v>35</v>
      </c>
      <c r="F20" s="32" t="str">
        <f t="shared" si="0"/>
        <v>Yếu</v>
      </c>
      <c r="G20" s="14">
        <v>38</v>
      </c>
      <c r="H20" s="32" t="str">
        <f t="shared" si="1"/>
        <v>Yếu</v>
      </c>
      <c r="I20" s="26"/>
    </row>
    <row r="21" spans="1:9" s="12" customFormat="1" ht="15.95" customHeight="1">
      <c r="A21" s="14">
        <v>10</v>
      </c>
      <c r="B21" s="28"/>
      <c r="C21" s="29"/>
      <c r="D21" s="30"/>
      <c r="E21" s="14">
        <v>25</v>
      </c>
      <c r="F21" s="32" t="str">
        <f t="shared" si="0"/>
        <v>Yếu</v>
      </c>
      <c r="G21" s="14">
        <v>28</v>
      </c>
      <c r="H21" s="32" t="str">
        <f t="shared" si="1"/>
        <v>Yếu</v>
      </c>
      <c r="I21" s="26"/>
    </row>
    <row r="22" spans="1:9" s="12" customFormat="1" ht="15.95" customHeight="1">
      <c r="A22" s="14">
        <v>11</v>
      </c>
      <c r="B22" s="28"/>
      <c r="C22" s="29"/>
      <c r="D22" s="30"/>
      <c r="E22" s="14">
        <v>10</v>
      </c>
      <c r="F22" s="32" t="str">
        <f t="shared" si="0"/>
        <v>Yếu</v>
      </c>
      <c r="G22" s="14">
        <v>8</v>
      </c>
      <c r="H22" s="32" t="str">
        <f t="shared" si="1"/>
        <v>Yếu</v>
      </c>
      <c r="I22" s="26"/>
    </row>
    <row r="23" spans="1:9" s="12" customFormat="1" ht="15.95" customHeight="1">
      <c r="A23" s="14">
        <v>12</v>
      </c>
      <c r="B23" s="28"/>
      <c r="C23" s="29"/>
      <c r="D23" s="30"/>
      <c r="E23" s="14">
        <v>1</v>
      </c>
      <c r="F23" s="32" t="str">
        <f t="shared" si="0"/>
        <v>Yếu</v>
      </c>
      <c r="G23" s="14">
        <v>2</v>
      </c>
      <c r="H23" s="32" t="str">
        <f t="shared" si="1"/>
        <v>Yếu</v>
      </c>
      <c r="I23" s="15"/>
    </row>
    <row r="24" spans="1:9" s="12" customFormat="1" ht="15.95" customHeight="1">
      <c r="A24" s="14">
        <v>13</v>
      </c>
      <c r="B24" s="28"/>
      <c r="C24" s="29"/>
      <c r="D24" s="30"/>
      <c r="E24" s="14">
        <v>0</v>
      </c>
      <c r="F24" s="32" t="str">
        <f t="shared" si="0"/>
        <v>Không XL</v>
      </c>
      <c r="G24" s="14">
        <v>0</v>
      </c>
      <c r="H24" s="32" t="str">
        <f t="shared" si="1"/>
        <v>Không XL</v>
      </c>
      <c r="I24" s="15"/>
    </row>
    <row r="25" spans="1:9" s="12" customFormat="1" ht="15.95" customHeight="1">
      <c r="A25" s="14">
        <v>14</v>
      </c>
      <c r="B25" s="28"/>
      <c r="C25" s="29"/>
      <c r="D25" s="30"/>
      <c r="E25" s="14">
        <v>0</v>
      </c>
      <c r="F25" s="32" t="str">
        <f t="shared" si="0"/>
        <v>Không XL</v>
      </c>
      <c r="G25" s="14">
        <v>0</v>
      </c>
      <c r="H25" s="32" t="str">
        <f t="shared" si="1"/>
        <v>Không XL</v>
      </c>
      <c r="I25" s="15"/>
    </row>
    <row r="26" spans="1:9" s="12" customFormat="1" ht="15.95" customHeight="1">
      <c r="A26" s="14">
        <v>15</v>
      </c>
      <c r="B26" s="28"/>
      <c r="C26" s="29"/>
      <c r="D26" s="30"/>
      <c r="E26" s="14"/>
      <c r="F26" s="32" t="str">
        <f t="shared" si="0"/>
        <v>Không XL</v>
      </c>
      <c r="G26" s="14"/>
      <c r="H26" s="32" t="str">
        <f t="shared" si="1"/>
        <v>Không XL</v>
      </c>
      <c r="I26" s="15"/>
    </row>
    <row r="27" spans="1:9" s="12" customFormat="1" ht="15.95" customHeight="1">
      <c r="A27" s="14">
        <v>16</v>
      </c>
      <c r="B27" s="28"/>
      <c r="C27" s="29"/>
      <c r="D27" s="30"/>
      <c r="E27" s="14"/>
      <c r="F27" s="32" t="str">
        <f t="shared" si="0"/>
        <v>Không XL</v>
      </c>
      <c r="G27" s="14"/>
      <c r="H27" s="32" t="str">
        <f t="shared" si="1"/>
        <v>Không XL</v>
      </c>
      <c r="I27" s="15"/>
    </row>
    <row r="28" spans="1:9" s="12" customFormat="1" ht="15.95" customHeight="1">
      <c r="A28" s="14">
        <v>17</v>
      </c>
      <c r="B28" s="28"/>
      <c r="C28" s="29"/>
      <c r="D28" s="30"/>
      <c r="E28" s="14"/>
      <c r="F28" s="32" t="str">
        <f t="shared" si="0"/>
        <v>Không XL</v>
      </c>
      <c r="G28" s="14"/>
      <c r="H28" s="32" t="str">
        <f t="shared" si="1"/>
        <v>Không XL</v>
      </c>
      <c r="I28" s="15"/>
    </row>
    <row r="29" spans="1:9" s="12" customFormat="1" ht="15.95" customHeight="1">
      <c r="A29" s="14">
        <v>18</v>
      </c>
      <c r="B29" s="28"/>
      <c r="C29" s="29"/>
      <c r="D29" s="30"/>
      <c r="E29" s="14"/>
      <c r="F29" s="32" t="str">
        <f t="shared" si="0"/>
        <v>Không XL</v>
      </c>
      <c r="G29" s="14"/>
      <c r="H29" s="32" t="str">
        <f t="shared" si="1"/>
        <v>Không XL</v>
      </c>
      <c r="I29" s="15"/>
    </row>
    <row r="30" spans="1:9" s="12" customFormat="1" ht="15.95" customHeight="1">
      <c r="A30" s="14">
        <v>19</v>
      </c>
      <c r="B30" s="28"/>
      <c r="C30" s="29"/>
      <c r="D30" s="30"/>
      <c r="E30" s="14"/>
      <c r="F30" s="32" t="str">
        <f t="shared" si="0"/>
        <v>Không XL</v>
      </c>
      <c r="G30" s="14"/>
      <c r="H30" s="32" t="str">
        <f t="shared" si="1"/>
        <v>Không XL</v>
      </c>
      <c r="I30" s="15"/>
    </row>
    <row r="31" spans="1:9" s="12" customFormat="1" ht="15.95" customHeight="1">
      <c r="A31" s="14">
        <v>20</v>
      </c>
      <c r="B31" s="28"/>
      <c r="C31" s="29"/>
      <c r="D31" s="30"/>
      <c r="E31" s="14"/>
      <c r="F31" s="32" t="str">
        <f t="shared" si="0"/>
        <v>Không XL</v>
      </c>
      <c r="G31" s="14"/>
      <c r="H31" s="32" t="str">
        <f t="shared" si="1"/>
        <v>Không XL</v>
      </c>
      <c r="I31" s="26"/>
    </row>
    <row r="32" spans="1:9" s="12" customFormat="1" ht="15.95" customHeight="1">
      <c r="A32" s="14">
        <v>21</v>
      </c>
      <c r="B32" s="28"/>
      <c r="C32" s="29"/>
      <c r="D32" s="30"/>
      <c r="E32" s="14"/>
      <c r="F32" s="32" t="str">
        <f t="shared" si="0"/>
        <v>Không XL</v>
      </c>
      <c r="G32" s="14"/>
      <c r="H32" s="32" t="str">
        <f t="shared" si="1"/>
        <v>Không XL</v>
      </c>
      <c r="I32" s="15"/>
    </row>
    <row r="33" spans="1:9" s="12" customFormat="1" ht="15.95" customHeight="1">
      <c r="A33" s="14">
        <v>22</v>
      </c>
      <c r="B33" s="28"/>
      <c r="C33" s="29"/>
      <c r="D33" s="30"/>
      <c r="E33" s="14"/>
      <c r="F33" s="32" t="str">
        <f t="shared" si="0"/>
        <v>Không XL</v>
      </c>
      <c r="G33" s="14"/>
      <c r="H33" s="32" t="str">
        <f t="shared" si="1"/>
        <v>Không XL</v>
      </c>
      <c r="I33" s="15"/>
    </row>
    <row r="34" spans="1:9" s="12" customFormat="1" ht="15.95" customHeight="1">
      <c r="A34" s="14">
        <v>23</v>
      </c>
      <c r="B34" s="28"/>
      <c r="C34" s="29"/>
      <c r="D34" s="30"/>
      <c r="E34" s="14"/>
      <c r="F34" s="32" t="str">
        <f t="shared" si="0"/>
        <v>Không XL</v>
      </c>
      <c r="G34" s="14"/>
      <c r="H34" s="32" t="str">
        <f t="shared" si="1"/>
        <v>Không XL</v>
      </c>
      <c r="I34" s="15"/>
    </row>
    <row r="35" spans="1:9" s="12" customFormat="1" ht="15.95" customHeight="1">
      <c r="A35" s="14">
        <v>24</v>
      </c>
      <c r="B35" s="28"/>
      <c r="C35" s="29"/>
      <c r="D35" s="30"/>
      <c r="E35" s="14"/>
      <c r="F35" s="32" t="str">
        <f t="shared" si="0"/>
        <v>Không XL</v>
      </c>
      <c r="G35" s="14"/>
      <c r="H35" s="32" t="str">
        <f t="shared" si="1"/>
        <v>Không XL</v>
      </c>
      <c r="I35" s="15"/>
    </row>
    <row r="36" spans="1:9" s="12" customFormat="1" ht="15.95" customHeight="1">
      <c r="A36" s="14">
        <v>25</v>
      </c>
      <c r="B36" s="28"/>
      <c r="C36" s="29"/>
      <c r="D36" s="30"/>
      <c r="E36" s="14"/>
      <c r="F36" s="32" t="str">
        <f t="shared" si="0"/>
        <v>Không XL</v>
      </c>
      <c r="G36" s="14"/>
      <c r="H36" s="32" t="str">
        <f t="shared" si="1"/>
        <v>Không XL</v>
      </c>
      <c r="I36" s="15"/>
    </row>
    <row r="37" spans="1:9" s="12" customFormat="1" ht="15.95" customHeight="1">
      <c r="A37" s="14">
        <v>26</v>
      </c>
      <c r="B37" s="28"/>
      <c r="C37" s="29"/>
      <c r="D37" s="30"/>
      <c r="E37" s="14"/>
      <c r="F37" s="32" t="str">
        <f t="shared" si="0"/>
        <v>Không XL</v>
      </c>
      <c r="G37" s="14"/>
      <c r="H37" s="32" t="str">
        <f t="shared" si="1"/>
        <v>Không XL</v>
      </c>
      <c r="I37" s="15"/>
    </row>
    <row r="38" spans="1:9" s="12" customFormat="1" ht="15.95" customHeight="1">
      <c r="A38" s="14">
        <v>27</v>
      </c>
      <c r="B38" s="28"/>
      <c r="C38" s="29"/>
      <c r="D38" s="30"/>
      <c r="E38" s="14"/>
      <c r="F38" s="32" t="str">
        <f t="shared" si="0"/>
        <v>Không XL</v>
      </c>
      <c r="G38" s="14"/>
      <c r="H38" s="32" t="str">
        <f t="shared" si="1"/>
        <v>Không XL</v>
      </c>
      <c r="I38" s="26"/>
    </row>
    <row r="39" spans="1:9" s="12" customFormat="1" ht="15.95" customHeight="1">
      <c r="A39" s="14">
        <v>28</v>
      </c>
      <c r="B39" s="28"/>
      <c r="C39" s="29"/>
      <c r="D39" s="30"/>
      <c r="E39" s="14"/>
      <c r="F39" s="32" t="str">
        <f t="shared" si="0"/>
        <v>Không XL</v>
      </c>
      <c r="G39" s="14"/>
      <c r="H39" s="32" t="str">
        <f t="shared" si="1"/>
        <v>Không XL</v>
      </c>
      <c r="I39" s="15"/>
    </row>
    <row r="40" spans="1:9" s="12" customFormat="1" ht="15.95" customHeight="1">
      <c r="A40" s="14">
        <v>29</v>
      </c>
      <c r="B40" s="28"/>
      <c r="C40" s="29"/>
      <c r="D40" s="30"/>
      <c r="E40" s="14"/>
      <c r="F40" s="32" t="str">
        <f t="shared" si="0"/>
        <v>Không XL</v>
      </c>
      <c r="G40" s="14"/>
      <c r="H40" s="32" t="str">
        <f t="shared" si="1"/>
        <v>Không XL</v>
      </c>
      <c r="I40" s="26"/>
    </row>
    <row r="41" spans="1:9" s="12" customFormat="1" ht="15.95" customHeight="1">
      <c r="A41" s="14">
        <v>30</v>
      </c>
      <c r="B41" s="28"/>
      <c r="C41" s="29"/>
      <c r="D41" s="30"/>
      <c r="E41" s="14"/>
      <c r="F41" s="32" t="str">
        <f t="shared" si="0"/>
        <v>Không XL</v>
      </c>
      <c r="G41" s="14"/>
      <c r="H41" s="32" t="str">
        <f t="shared" si="1"/>
        <v>Không XL</v>
      </c>
      <c r="I41" s="26"/>
    </row>
    <row r="42" spans="1:9" s="12" customFormat="1" ht="15.95" customHeight="1">
      <c r="A42" s="14">
        <v>31</v>
      </c>
      <c r="B42" s="28"/>
      <c r="C42" s="29"/>
      <c r="D42" s="30"/>
      <c r="E42" s="14"/>
      <c r="F42" s="32" t="str">
        <f t="shared" si="0"/>
        <v>Không XL</v>
      </c>
      <c r="G42" s="14"/>
      <c r="H42" s="32" t="str">
        <f t="shared" si="1"/>
        <v>Không XL</v>
      </c>
      <c r="I42" s="26"/>
    </row>
    <row r="43" spans="1:9" s="12" customFormat="1" ht="15.95" customHeight="1">
      <c r="A43" s="14">
        <v>32</v>
      </c>
      <c r="B43" s="28"/>
      <c r="C43" s="29"/>
      <c r="D43" s="30"/>
      <c r="E43" s="14"/>
      <c r="F43" s="32" t="str">
        <f t="shared" si="0"/>
        <v>Không XL</v>
      </c>
      <c r="G43" s="14"/>
      <c r="H43" s="32" t="str">
        <f t="shared" si="1"/>
        <v>Không XL</v>
      </c>
      <c r="I43" s="15"/>
    </row>
    <row r="44" spans="1:9" s="12" customFormat="1" ht="15.95" customHeight="1">
      <c r="A44" s="14">
        <v>33</v>
      </c>
      <c r="B44" s="28"/>
      <c r="C44" s="29"/>
      <c r="D44" s="30"/>
      <c r="E44" s="14"/>
      <c r="F44" s="32" t="str">
        <f t="shared" si="0"/>
        <v>Không XL</v>
      </c>
      <c r="G44" s="14"/>
      <c r="H44" s="32" t="str">
        <f t="shared" si="1"/>
        <v>Không XL</v>
      </c>
      <c r="I44" s="15"/>
    </row>
    <row r="45" spans="1:9" s="12" customFormat="1" ht="15.95" customHeight="1">
      <c r="A45" s="14">
        <v>34</v>
      </c>
      <c r="B45" s="28"/>
      <c r="C45" s="29"/>
      <c r="D45" s="30"/>
      <c r="E45" s="14"/>
      <c r="F45" s="32" t="str">
        <f t="shared" si="0"/>
        <v>Không XL</v>
      </c>
      <c r="G45" s="14"/>
      <c r="H45" s="32" t="str">
        <f t="shared" si="1"/>
        <v>Không XL</v>
      </c>
      <c r="I45" s="15"/>
    </row>
    <row r="46" spans="1:9" s="12" customFormat="1" ht="15.95" customHeight="1">
      <c r="A46" s="14">
        <v>35</v>
      </c>
      <c r="B46" s="28"/>
      <c r="C46" s="29"/>
      <c r="D46" s="30"/>
      <c r="E46" s="14"/>
      <c r="F46" s="32" t="str">
        <f t="shared" si="0"/>
        <v>Không XL</v>
      </c>
      <c r="G46" s="14"/>
      <c r="H46" s="32" t="str">
        <f t="shared" si="1"/>
        <v>Không XL</v>
      </c>
      <c r="I46" s="15"/>
    </row>
    <row r="47" spans="1:9" s="12" customFormat="1" ht="15.95" customHeight="1">
      <c r="A47" s="14">
        <v>36</v>
      </c>
      <c r="B47" s="28"/>
      <c r="C47" s="29"/>
      <c r="D47" s="30"/>
      <c r="E47" s="14"/>
      <c r="F47" s="32" t="str">
        <f t="shared" si="0"/>
        <v>Không XL</v>
      </c>
      <c r="G47" s="14"/>
      <c r="H47" s="32" t="str">
        <f t="shared" si="1"/>
        <v>Không XL</v>
      </c>
      <c r="I47" s="15"/>
    </row>
    <row r="48" spans="1:9" s="12" customFormat="1" ht="15.95" customHeight="1">
      <c r="A48" s="14">
        <v>37</v>
      </c>
      <c r="B48" s="28"/>
      <c r="C48" s="29"/>
      <c r="D48" s="30"/>
      <c r="E48" s="14"/>
      <c r="F48" s="32" t="str">
        <f t="shared" si="0"/>
        <v>Không XL</v>
      </c>
      <c r="G48" s="14"/>
      <c r="H48" s="32" t="str">
        <f t="shared" si="1"/>
        <v>Không XL</v>
      </c>
      <c r="I48" s="15"/>
    </row>
    <row r="49" spans="1:9" s="12" customFormat="1" ht="15.95" customHeight="1">
      <c r="A49" s="14">
        <v>38</v>
      </c>
      <c r="B49" s="28"/>
      <c r="C49" s="29"/>
      <c r="D49" s="30"/>
      <c r="E49" s="14"/>
      <c r="F49" s="32" t="str">
        <f t="shared" si="0"/>
        <v>Không XL</v>
      </c>
      <c r="G49" s="14"/>
      <c r="H49" s="32" t="str">
        <f t="shared" si="1"/>
        <v>Không XL</v>
      </c>
      <c r="I49" s="15"/>
    </row>
    <row r="50" spans="1:9" s="12" customFormat="1" ht="15.95" customHeight="1">
      <c r="A50" s="14">
        <v>39</v>
      </c>
      <c r="B50" s="28"/>
      <c r="C50" s="29"/>
      <c r="D50" s="30"/>
      <c r="E50" s="14"/>
      <c r="F50" s="32" t="str">
        <f t="shared" si="0"/>
        <v>Không XL</v>
      </c>
      <c r="G50" s="14"/>
      <c r="H50" s="32" t="str">
        <f t="shared" si="1"/>
        <v>Không XL</v>
      </c>
      <c r="I50" s="15"/>
    </row>
    <row r="51" spans="1:9" s="12" customFormat="1" ht="15.95" customHeight="1">
      <c r="A51" s="14">
        <v>40</v>
      </c>
      <c r="B51" s="28"/>
      <c r="C51" s="29"/>
      <c r="D51" s="30"/>
      <c r="E51" s="14"/>
      <c r="F51" s="32" t="str">
        <f t="shared" si="0"/>
        <v>Không XL</v>
      </c>
      <c r="G51" s="14"/>
      <c r="H51" s="32" t="str">
        <f t="shared" si="1"/>
        <v>Không XL</v>
      </c>
      <c r="I51" s="26"/>
    </row>
    <row r="52" spans="1:9" s="12" customFormat="1" ht="15.95" customHeight="1">
      <c r="A52" s="14">
        <v>41</v>
      </c>
      <c r="B52" s="28"/>
      <c r="C52" s="29"/>
      <c r="D52" s="30"/>
      <c r="E52" s="14"/>
      <c r="F52" s="32" t="str">
        <f t="shared" si="0"/>
        <v>Không XL</v>
      </c>
      <c r="G52" s="14"/>
      <c r="H52" s="32" t="str">
        <f t="shared" si="1"/>
        <v>Không XL</v>
      </c>
      <c r="I52" s="15"/>
    </row>
    <row r="53" spans="1:9" s="12" customFormat="1" ht="15.95" customHeight="1">
      <c r="A53" s="14">
        <v>42</v>
      </c>
      <c r="B53" s="28"/>
      <c r="C53" s="29"/>
      <c r="D53" s="30"/>
      <c r="E53" s="14"/>
      <c r="F53" s="32" t="str">
        <f t="shared" si="0"/>
        <v>Không XL</v>
      </c>
      <c r="G53" s="14"/>
      <c r="H53" s="32" t="str">
        <f t="shared" si="1"/>
        <v>Không XL</v>
      </c>
      <c r="I53" s="15"/>
    </row>
    <row r="54" spans="1:9" s="12" customFormat="1" ht="15.95" customHeight="1">
      <c r="A54" s="14">
        <v>43</v>
      </c>
      <c r="B54" s="28"/>
      <c r="C54" s="29"/>
      <c r="D54" s="30"/>
      <c r="E54" s="14"/>
      <c r="F54" s="32" t="str">
        <f t="shared" si="0"/>
        <v>Không XL</v>
      </c>
      <c r="G54" s="14"/>
      <c r="H54" s="32" t="str">
        <f t="shared" si="1"/>
        <v>Không XL</v>
      </c>
      <c r="I54" s="15"/>
    </row>
    <row r="55" spans="1:9" s="12" customFormat="1" ht="15.95" customHeight="1">
      <c r="A55" s="14">
        <v>44</v>
      </c>
      <c r="B55" s="28"/>
      <c r="C55" s="29"/>
      <c r="D55" s="30"/>
      <c r="E55" s="14"/>
      <c r="F55" s="32" t="str">
        <f t="shared" si="0"/>
        <v>Không XL</v>
      </c>
      <c r="G55" s="14"/>
      <c r="H55" s="32" t="str">
        <f t="shared" si="1"/>
        <v>Không XL</v>
      </c>
      <c r="I55" s="15"/>
    </row>
    <row r="56" spans="1:9" s="12" customFormat="1" ht="15.95" customHeight="1">
      <c r="A56" s="14">
        <v>45</v>
      </c>
      <c r="B56" s="28"/>
      <c r="C56" s="29"/>
      <c r="D56" s="30"/>
      <c r="E56" s="14"/>
      <c r="F56" s="32" t="str">
        <f t="shared" si="0"/>
        <v>Không XL</v>
      </c>
      <c r="G56" s="14"/>
      <c r="H56" s="32" t="str">
        <f t="shared" si="1"/>
        <v>Không XL</v>
      </c>
      <c r="I56" s="15"/>
    </row>
    <row r="57" spans="1:9" s="12" customFormat="1" ht="15.95" customHeight="1">
      <c r="A57" s="14">
        <v>46</v>
      </c>
      <c r="B57" s="28"/>
      <c r="C57" s="29"/>
      <c r="D57" s="30"/>
      <c r="E57" s="14"/>
      <c r="F57" s="32" t="str">
        <f t="shared" si="0"/>
        <v>Không XL</v>
      </c>
      <c r="G57" s="14"/>
      <c r="H57" s="32" t="str">
        <f t="shared" si="1"/>
        <v>Không XL</v>
      </c>
      <c r="I57" s="15"/>
    </row>
    <row r="58" spans="1:9" s="12" customFormat="1" ht="15.95" customHeight="1">
      <c r="A58" s="14">
        <v>47</v>
      </c>
      <c r="B58" s="28"/>
      <c r="C58" s="29"/>
      <c r="D58" s="30"/>
      <c r="E58" s="14"/>
      <c r="F58" s="32" t="str">
        <f t="shared" si="0"/>
        <v>Không XL</v>
      </c>
      <c r="G58" s="14"/>
      <c r="H58" s="32" t="str">
        <f t="shared" si="1"/>
        <v>Không XL</v>
      </c>
      <c r="I58" s="26"/>
    </row>
    <row r="59" spans="1:9" s="12" customFormat="1" ht="15.95" customHeight="1">
      <c r="A59" s="14">
        <v>48</v>
      </c>
      <c r="B59" s="28"/>
      <c r="C59" s="29"/>
      <c r="D59" s="30"/>
      <c r="E59" s="14"/>
      <c r="F59" s="32" t="str">
        <f t="shared" si="0"/>
        <v>Không XL</v>
      </c>
      <c r="G59" s="14"/>
      <c r="H59" s="32" t="str">
        <f t="shared" si="1"/>
        <v>Không XL</v>
      </c>
      <c r="I59" s="15"/>
    </row>
    <row r="60" spans="1:9" s="12" customFormat="1" ht="15.95" customHeight="1">
      <c r="A60" s="14">
        <v>49</v>
      </c>
      <c r="B60" s="28"/>
      <c r="C60" s="29"/>
      <c r="D60" s="30"/>
      <c r="E60" s="14"/>
      <c r="F60" s="32" t="str">
        <f t="shared" si="0"/>
        <v>Không XL</v>
      </c>
      <c r="G60" s="14"/>
      <c r="H60" s="32" t="str">
        <f t="shared" si="1"/>
        <v>Không XL</v>
      </c>
      <c r="I60" s="26"/>
    </row>
    <row r="61" spans="1:9" s="12" customFormat="1" ht="15.95" customHeight="1">
      <c r="A61" s="14">
        <v>50</v>
      </c>
      <c r="B61" s="28"/>
      <c r="C61" s="29"/>
      <c r="D61" s="30"/>
      <c r="E61" s="14"/>
      <c r="F61" s="32" t="str">
        <f t="shared" si="0"/>
        <v>Không XL</v>
      </c>
      <c r="G61" s="14"/>
      <c r="H61" s="32" t="str">
        <f t="shared" si="1"/>
        <v>Không XL</v>
      </c>
      <c r="I61" s="26"/>
    </row>
    <row r="62" spans="1:9" s="12" customFormat="1" ht="15.95" customHeight="1">
      <c r="A62" s="14">
        <v>51</v>
      </c>
      <c r="B62" s="28"/>
      <c r="C62" s="29"/>
      <c r="D62" s="30"/>
      <c r="E62" s="14"/>
      <c r="F62" s="32" t="str">
        <f t="shared" si="0"/>
        <v>Không XL</v>
      </c>
      <c r="G62" s="14"/>
      <c r="H62" s="32" t="str">
        <f t="shared" si="1"/>
        <v>Không XL</v>
      </c>
      <c r="I62" s="26"/>
    </row>
    <row r="63" spans="1:9" s="12" customFormat="1" ht="15.95" customHeight="1">
      <c r="A63" s="14">
        <v>52</v>
      </c>
      <c r="B63" s="28"/>
      <c r="C63" s="29"/>
      <c r="D63" s="30"/>
      <c r="E63" s="14"/>
      <c r="F63" s="32" t="str">
        <f t="shared" si="0"/>
        <v>Không XL</v>
      </c>
      <c r="G63" s="14"/>
      <c r="H63" s="32" t="str">
        <f t="shared" si="1"/>
        <v>Không XL</v>
      </c>
      <c r="I63" s="15"/>
    </row>
    <row r="64" spans="1:9" s="12" customFormat="1" ht="15.95" customHeight="1">
      <c r="A64" s="14">
        <v>53</v>
      </c>
      <c r="B64" s="28"/>
      <c r="C64" s="29"/>
      <c r="D64" s="30"/>
      <c r="E64" s="14"/>
      <c r="F64" s="32" t="str">
        <f t="shared" si="0"/>
        <v>Không XL</v>
      </c>
      <c r="G64" s="14"/>
      <c r="H64" s="32" t="str">
        <f t="shared" si="1"/>
        <v>Không XL</v>
      </c>
      <c r="I64" s="15"/>
    </row>
    <row r="65" spans="1:9" s="12" customFormat="1" ht="15.95" customHeight="1">
      <c r="A65" s="14">
        <v>54</v>
      </c>
      <c r="B65" s="28"/>
      <c r="C65" s="29"/>
      <c r="D65" s="30"/>
      <c r="E65" s="14"/>
      <c r="F65" s="32" t="str">
        <f t="shared" si="0"/>
        <v>Không XL</v>
      </c>
      <c r="G65" s="14"/>
      <c r="H65" s="32" t="str">
        <f t="shared" si="1"/>
        <v>Không XL</v>
      </c>
      <c r="I65" s="15"/>
    </row>
    <row r="66" spans="1:9" s="12" customFormat="1" ht="15.95" customHeight="1">
      <c r="A66" s="14">
        <v>55</v>
      </c>
      <c r="B66" s="28"/>
      <c r="C66" s="29"/>
      <c r="D66" s="30"/>
      <c r="E66" s="14"/>
      <c r="F66" s="32" t="str">
        <f t="shared" si="0"/>
        <v>Không XL</v>
      </c>
      <c r="G66" s="14"/>
      <c r="H66" s="32" t="str">
        <f t="shared" si="1"/>
        <v>Không XL</v>
      </c>
      <c r="I66" s="15"/>
    </row>
    <row r="67" spans="1:9" s="12" customFormat="1" ht="15.95" customHeight="1">
      <c r="A67" s="14">
        <v>56</v>
      </c>
      <c r="B67" s="28"/>
      <c r="C67" s="29"/>
      <c r="D67" s="30"/>
      <c r="E67" s="14"/>
      <c r="F67" s="32" t="str">
        <f t="shared" si="0"/>
        <v>Không XL</v>
      </c>
      <c r="G67" s="14"/>
      <c r="H67" s="32" t="str">
        <f t="shared" si="1"/>
        <v>Không XL</v>
      </c>
      <c r="I67" s="15"/>
    </row>
    <row r="68" spans="1:9" s="12" customFormat="1" ht="15.95" customHeight="1">
      <c r="A68" s="14">
        <v>57</v>
      </c>
      <c r="B68" s="28"/>
      <c r="C68" s="29"/>
      <c r="D68" s="30"/>
      <c r="E68" s="14"/>
      <c r="F68" s="32" t="str">
        <f t="shared" si="0"/>
        <v>Không XL</v>
      </c>
      <c r="G68" s="14"/>
      <c r="H68" s="32" t="str">
        <f t="shared" si="1"/>
        <v>Không XL</v>
      </c>
      <c r="I68" s="15"/>
    </row>
    <row r="69" spans="1:9" s="12" customFormat="1" ht="15.95" customHeight="1">
      <c r="A69" s="14">
        <v>58</v>
      </c>
      <c r="B69" s="28"/>
      <c r="C69" s="29"/>
      <c r="D69" s="30"/>
      <c r="E69" s="14"/>
      <c r="F69" s="32" t="str">
        <f t="shared" si="0"/>
        <v>Không XL</v>
      </c>
      <c r="G69" s="14"/>
      <c r="H69" s="32" t="str">
        <f t="shared" si="1"/>
        <v>Không XL</v>
      </c>
      <c r="I69" s="15"/>
    </row>
    <row r="70" spans="1:9" s="12" customFormat="1" ht="15.95" customHeight="1">
      <c r="A70" s="14">
        <v>59</v>
      </c>
      <c r="B70" s="28"/>
      <c r="C70" s="29"/>
      <c r="D70" s="30"/>
      <c r="E70" s="14"/>
      <c r="F70" s="32" t="str">
        <f t="shared" si="0"/>
        <v>Không XL</v>
      </c>
      <c r="G70" s="14"/>
      <c r="H70" s="32" t="str">
        <f t="shared" si="1"/>
        <v>Không XL</v>
      </c>
      <c r="I70" s="15"/>
    </row>
    <row r="71" spans="1:9" s="12" customFormat="1" ht="15.95" customHeight="1">
      <c r="A71" s="14">
        <v>60</v>
      </c>
      <c r="B71" s="28"/>
      <c r="C71" s="29"/>
      <c r="D71" s="30"/>
      <c r="E71" s="14"/>
      <c r="F71" s="32" t="str">
        <f t="shared" si="0"/>
        <v>Không XL</v>
      </c>
      <c r="G71" s="14"/>
      <c r="H71" s="32" t="str">
        <f t="shared" si="1"/>
        <v>Không XL</v>
      </c>
      <c r="I71" s="26"/>
    </row>
    <row r="72" spans="1:9" s="12" customFormat="1" ht="15.95" customHeight="1">
      <c r="A72" s="14">
        <v>61</v>
      </c>
      <c r="B72" s="28"/>
      <c r="C72" s="29"/>
      <c r="D72" s="30"/>
      <c r="E72" s="14"/>
      <c r="F72" s="32" t="str">
        <f t="shared" si="0"/>
        <v>Không XL</v>
      </c>
      <c r="G72" s="14"/>
      <c r="H72" s="32" t="str">
        <f t="shared" si="1"/>
        <v>Không XL</v>
      </c>
      <c r="I72" s="15"/>
    </row>
    <row r="73" spans="1:9" s="12" customFormat="1" ht="15.95" customHeight="1">
      <c r="A73" s="14">
        <v>62</v>
      </c>
      <c r="B73" s="28"/>
      <c r="C73" s="29"/>
      <c r="D73" s="30"/>
      <c r="E73" s="14"/>
      <c r="F73" s="32" t="str">
        <f t="shared" si="0"/>
        <v>Không XL</v>
      </c>
      <c r="G73" s="14"/>
      <c r="H73" s="32" t="str">
        <f t="shared" si="1"/>
        <v>Không XL</v>
      </c>
      <c r="I73" s="15"/>
    </row>
    <row r="74" spans="1:9" s="12" customFormat="1" ht="15.95" customHeight="1">
      <c r="A74" s="14">
        <v>63</v>
      </c>
      <c r="B74" s="28"/>
      <c r="C74" s="29"/>
      <c r="D74" s="30"/>
      <c r="E74" s="14"/>
      <c r="F74" s="32" t="str">
        <f t="shared" si="0"/>
        <v>Không XL</v>
      </c>
      <c r="G74" s="14"/>
      <c r="H74" s="32" t="str">
        <f t="shared" si="1"/>
        <v>Không XL</v>
      </c>
      <c r="I74" s="15"/>
    </row>
    <row r="75" spans="1:9" s="12" customFormat="1" ht="15.95" customHeight="1">
      <c r="A75" s="14">
        <v>64</v>
      </c>
      <c r="B75" s="28"/>
      <c r="C75" s="29"/>
      <c r="D75" s="30"/>
      <c r="E75" s="14"/>
      <c r="F75" s="32" t="str">
        <f t="shared" si="0"/>
        <v>Không XL</v>
      </c>
      <c r="G75" s="14"/>
      <c r="H75" s="32" t="str">
        <f t="shared" si="1"/>
        <v>Không XL</v>
      </c>
      <c r="I75" s="15"/>
    </row>
    <row r="76" spans="1:9" s="12" customFormat="1" ht="15.95" customHeight="1">
      <c r="A76" s="14">
        <v>65</v>
      </c>
      <c r="B76" s="28"/>
      <c r="C76" s="29"/>
      <c r="D76" s="30"/>
      <c r="E76" s="14"/>
      <c r="F76" s="32" t="str">
        <f t="shared" si="0"/>
        <v>Không XL</v>
      </c>
      <c r="G76" s="14"/>
      <c r="H76" s="32" t="str">
        <f t="shared" si="1"/>
        <v>Không XL</v>
      </c>
      <c r="I76" s="15"/>
    </row>
    <row r="77" spans="1:9" s="12" customFormat="1" ht="15.95" customHeight="1">
      <c r="A77" s="14">
        <v>66</v>
      </c>
      <c r="B77" s="28"/>
      <c r="C77" s="29"/>
      <c r="D77" s="30"/>
      <c r="E77" s="14"/>
      <c r="F77" s="32" t="str">
        <f t="shared" ref="F77:F83" si="2">IF(AND(E77&gt;=90),"XS",IF(AND(E77&gt;=80),"Tốt",IF(AND(E77&gt;=70),"Khá",IF(AND(E77&gt;=60),"TB",IF(AND(E77&gt;=50),"TB",IF(AND(E77&lt;50),IF(AND(E77&gt;0),"Yếu",IF(AND(E77=0),"Không XL"," "))))))))</f>
        <v>Không XL</v>
      </c>
      <c r="G77" s="14"/>
      <c r="H77" s="32" t="str">
        <f t="shared" ref="H77:H83" si="3">IF(AND(G77&gt;=90),"XS",IF(AND(G77&gt;=80),"Tốt",IF(AND(G77&gt;=70),"Khá",IF(AND(G77&gt;=60),"TB",IF(AND(G77&gt;=50),"TB",IF(AND(G77&lt;50),IF(AND(G77&gt;0),"Yếu",IF(AND(G77=0),"Không XL"," "))))))))</f>
        <v>Không XL</v>
      </c>
      <c r="I77" s="15"/>
    </row>
    <row r="78" spans="1:9" s="12" customFormat="1" ht="15.95" customHeight="1">
      <c r="A78" s="14">
        <v>67</v>
      </c>
      <c r="B78" s="28"/>
      <c r="C78" s="29"/>
      <c r="D78" s="30"/>
      <c r="E78" s="14"/>
      <c r="F78" s="32" t="str">
        <f t="shared" si="2"/>
        <v>Không XL</v>
      </c>
      <c r="G78" s="14"/>
      <c r="H78" s="32" t="str">
        <f t="shared" si="3"/>
        <v>Không XL</v>
      </c>
      <c r="I78" s="15"/>
    </row>
    <row r="79" spans="1:9" s="12" customFormat="1" ht="15.95" customHeight="1">
      <c r="A79" s="14">
        <v>68</v>
      </c>
      <c r="B79" s="28"/>
      <c r="C79" s="29"/>
      <c r="D79" s="30"/>
      <c r="E79" s="14"/>
      <c r="F79" s="32" t="str">
        <f t="shared" si="2"/>
        <v>Không XL</v>
      </c>
      <c r="G79" s="14"/>
      <c r="H79" s="32" t="str">
        <f t="shared" si="3"/>
        <v>Không XL</v>
      </c>
      <c r="I79" s="15"/>
    </row>
    <row r="80" spans="1:9" s="12" customFormat="1" ht="15.95" customHeight="1">
      <c r="A80" s="14">
        <v>69</v>
      </c>
      <c r="B80" s="28"/>
      <c r="C80" s="29"/>
      <c r="D80" s="30"/>
      <c r="E80" s="14"/>
      <c r="F80" s="32" t="str">
        <f t="shared" si="2"/>
        <v>Không XL</v>
      </c>
      <c r="G80" s="14"/>
      <c r="H80" s="32" t="str">
        <f t="shared" si="3"/>
        <v>Không XL</v>
      </c>
      <c r="I80" s="15"/>
    </row>
    <row r="81" spans="1:10" s="12" customFormat="1" ht="15.95" customHeight="1">
      <c r="A81" s="14">
        <v>70</v>
      </c>
      <c r="B81" s="28"/>
      <c r="C81" s="29"/>
      <c r="D81" s="30"/>
      <c r="E81" s="14"/>
      <c r="F81" s="32" t="str">
        <f t="shared" si="2"/>
        <v>Không XL</v>
      </c>
      <c r="G81" s="14"/>
      <c r="H81" s="32" t="str">
        <f t="shared" si="3"/>
        <v>Không XL</v>
      </c>
      <c r="I81" s="15"/>
    </row>
    <row r="82" spans="1:10" s="12" customFormat="1" ht="15.95" customHeight="1">
      <c r="A82" s="14">
        <v>71</v>
      </c>
      <c r="B82" s="28"/>
      <c r="C82" s="29"/>
      <c r="D82" s="30"/>
      <c r="E82" s="14"/>
      <c r="F82" s="32" t="str">
        <f t="shared" si="2"/>
        <v>Không XL</v>
      </c>
      <c r="G82" s="14"/>
      <c r="H82" s="32" t="str">
        <f t="shared" si="3"/>
        <v>Không XL</v>
      </c>
      <c r="I82" s="26"/>
    </row>
    <row r="83" spans="1:10" s="12" customFormat="1" ht="15.95" customHeight="1">
      <c r="A83" s="14">
        <v>72</v>
      </c>
      <c r="B83" s="28"/>
      <c r="C83" s="29"/>
      <c r="D83" s="30"/>
      <c r="E83" s="14"/>
      <c r="F83" s="32" t="str">
        <f t="shared" si="2"/>
        <v>Không XL</v>
      </c>
      <c r="G83" s="14"/>
      <c r="H83" s="32" t="str">
        <f t="shared" si="3"/>
        <v>Không XL</v>
      </c>
      <c r="I83" s="15"/>
    </row>
    <row r="84" spans="1:10" ht="18" customHeight="1">
      <c r="A84" s="22"/>
      <c r="B84" s="22"/>
      <c r="C84" s="50" t="s">
        <v>11</v>
      </c>
      <c r="D84" s="50"/>
      <c r="E84" s="50"/>
      <c r="F84" s="50"/>
      <c r="G84" s="50"/>
      <c r="H84" s="50"/>
      <c r="I84" s="50"/>
    </row>
    <row r="85" spans="1:10" ht="17.100000000000001" customHeight="1">
      <c r="C85" s="51" t="s">
        <v>12</v>
      </c>
      <c r="D85" s="25"/>
      <c r="E85" s="53" t="s">
        <v>6</v>
      </c>
      <c r="F85" s="54"/>
      <c r="G85" s="53" t="s">
        <v>7</v>
      </c>
      <c r="H85" s="54"/>
      <c r="I85" s="55" t="s">
        <v>8</v>
      </c>
    </row>
    <row r="86" spans="1:10" s="12" customFormat="1" ht="17.100000000000001" customHeight="1">
      <c r="C86" s="52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56"/>
    </row>
    <row r="87" spans="1:10" ht="17.100000000000001" customHeight="1">
      <c r="C87" s="23" t="s">
        <v>15</v>
      </c>
      <c r="D87" s="11"/>
      <c r="E87" s="33">
        <f>COUNTIF(F12:F83,"XS")</f>
        <v>1</v>
      </c>
      <c r="F87" s="34">
        <f>E87*100/$A$83</f>
        <v>1.3888888888888888</v>
      </c>
      <c r="G87" s="33">
        <f>COUNTIF(H12:H83,"Xuất sắc")</f>
        <v>0</v>
      </c>
      <c r="H87" s="34">
        <f>G87*100/$A$83</f>
        <v>0</v>
      </c>
      <c r="I87" s="17"/>
    </row>
    <row r="88" spans="1:10" ht="17.100000000000001" customHeight="1">
      <c r="C88" s="23" t="s">
        <v>16</v>
      </c>
      <c r="D88" s="11"/>
      <c r="E88" s="33">
        <f>COUNTIF(F12:F83,"Tốt")</f>
        <v>1</v>
      </c>
      <c r="F88" s="34">
        <f t="shared" ref="F88:F92" si="4">E88*100/$A$83</f>
        <v>1.3888888888888888</v>
      </c>
      <c r="G88" s="33">
        <f>COUNTIF(H12:H83,"Tốt")</f>
        <v>0</v>
      </c>
      <c r="H88" s="34">
        <f t="shared" ref="H88:H92" si="5">G88*100/$A$83</f>
        <v>0</v>
      </c>
      <c r="I88" s="17"/>
    </row>
    <row r="89" spans="1:10" ht="17.100000000000001" customHeight="1">
      <c r="C89" s="23" t="s">
        <v>17</v>
      </c>
      <c r="D89" s="11"/>
      <c r="E89" s="33">
        <f>COUNTIF(F12:F83,"Khá")</f>
        <v>2</v>
      </c>
      <c r="F89" s="34">
        <f t="shared" si="4"/>
        <v>2.7777777777777777</v>
      </c>
      <c r="G89" s="33">
        <f>COUNTIF(H12:H83,"Khá")</f>
        <v>2</v>
      </c>
      <c r="H89" s="34">
        <f t="shared" si="5"/>
        <v>2.7777777777777777</v>
      </c>
      <c r="I89" s="17"/>
    </row>
    <row r="90" spans="1:10" ht="17.100000000000001" customHeight="1">
      <c r="C90" s="23" t="s">
        <v>18</v>
      </c>
      <c r="D90" s="11"/>
      <c r="E90" s="33">
        <f>COUNTIF(F12:F83,"TB")</f>
        <v>3</v>
      </c>
      <c r="F90" s="34">
        <f t="shared" si="4"/>
        <v>4.166666666666667</v>
      </c>
      <c r="G90" s="33">
        <f>COUNTIF(H12:H83,"TB")</f>
        <v>4</v>
      </c>
      <c r="H90" s="34">
        <f t="shared" si="5"/>
        <v>5.5555555555555554</v>
      </c>
      <c r="I90" s="17"/>
    </row>
    <row r="91" spans="1:10" ht="17.100000000000001" customHeight="1">
      <c r="C91" s="23" t="s">
        <v>19</v>
      </c>
      <c r="D91" s="11"/>
      <c r="E91" s="33">
        <f>COUNTIF(F12:F83,"Yếu")</f>
        <v>5</v>
      </c>
      <c r="F91" s="34">
        <f t="shared" si="4"/>
        <v>6.9444444444444446</v>
      </c>
      <c r="G91" s="33">
        <f>COUNTIF(H12:H83,"Yếu")</f>
        <v>5</v>
      </c>
      <c r="H91" s="34">
        <f t="shared" si="5"/>
        <v>6.9444444444444446</v>
      </c>
      <c r="I91" s="17"/>
    </row>
    <row r="92" spans="1:10" ht="17.100000000000001" customHeight="1" thickBot="1">
      <c r="C92" s="24" t="s">
        <v>25</v>
      </c>
      <c r="D92" s="21"/>
      <c r="E92" s="35">
        <f>COUNTIF(F12:F83,"Không XL")</f>
        <v>60</v>
      </c>
      <c r="F92" s="34">
        <f t="shared" si="4"/>
        <v>83.333333333333329</v>
      </c>
      <c r="G92" s="35">
        <f>COUNTIF(H12:H83,"Không XL")</f>
        <v>60</v>
      </c>
      <c r="H92" s="34">
        <f t="shared" si="5"/>
        <v>83.333333333333329</v>
      </c>
      <c r="I92" s="18"/>
    </row>
    <row r="93" spans="1:10" ht="9.9499999999999993" customHeight="1">
      <c r="C93" s="19"/>
      <c r="D93" s="19"/>
      <c r="F93" s="27"/>
    </row>
    <row r="94" spans="1:10" ht="17.100000000000001" customHeight="1">
      <c r="E94" s="49" t="s">
        <v>24</v>
      </c>
      <c r="F94" s="49"/>
      <c r="G94" s="49"/>
      <c r="H94" s="49"/>
      <c r="I94" s="49"/>
    </row>
    <row r="95" spans="1:10" ht="17.100000000000001" customHeight="1">
      <c r="A95" s="36" t="s">
        <v>28</v>
      </c>
      <c r="B95" s="36"/>
      <c r="C95" s="36"/>
      <c r="D95" s="36"/>
      <c r="E95" s="36"/>
      <c r="F95" s="36" t="s">
        <v>6</v>
      </c>
      <c r="G95" s="36"/>
      <c r="H95" s="36"/>
      <c r="I95" s="31" t="s">
        <v>20</v>
      </c>
      <c r="J95" s="31"/>
    </row>
    <row r="96" spans="1:10" ht="17.100000000000001" customHeight="1"/>
    <row r="97" spans="1:1" ht="17.100000000000001" customHeight="1"/>
    <row r="98" spans="1:1" ht="17.100000000000001" customHeight="1"/>
    <row r="99" spans="1:1" ht="18" customHeight="1">
      <c r="A99" s="1">
        <v>1</v>
      </c>
    </row>
    <row r="100" spans="1:1" ht="18" customHeight="1"/>
    <row r="101" spans="1:1" ht="18" customHeight="1"/>
    <row r="102" spans="1:1" ht="18" customHeight="1"/>
    <row r="103" spans="1:1" ht="18" customHeight="1"/>
    <row r="104" spans="1:1" ht="18" customHeight="1"/>
    <row r="105" spans="1:1" ht="18" customHeight="1"/>
    <row r="106" spans="1:1" ht="18" customHeight="1"/>
    <row r="107" spans="1:1" ht="18" customHeight="1"/>
    <row r="108" spans="1:1" ht="18" customHeight="1"/>
    <row r="109" spans="1:1" ht="18" customHeight="1"/>
    <row r="110" spans="1:1" ht="18" customHeight="1"/>
    <row r="111" spans="1:1" ht="18" customHeight="1"/>
    <row r="112" spans="1:1" ht="18" customHeight="1"/>
    <row r="113" ht="18" customHeight="1"/>
    <row r="114" ht="18" customHeight="1"/>
    <row r="115" ht="18" customHeight="1"/>
    <row r="116" ht="18" customHeight="1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F95:H95"/>
    <mergeCell ref="A95:E95"/>
    <mergeCell ref="A7:I7"/>
    <mergeCell ref="A8:I8"/>
    <mergeCell ref="A10:A11"/>
    <mergeCell ref="C10:D11"/>
    <mergeCell ref="E10:F10"/>
    <mergeCell ref="G10:H10"/>
    <mergeCell ref="I10:I11"/>
    <mergeCell ref="B10:B11"/>
    <mergeCell ref="E94:I94"/>
    <mergeCell ref="C84:I84"/>
    <mergeCell ref="C85:C86"/>
    <mergeCell ref="E85:F85"/>
    <mergeCell ref="G85:H85"/>
    <mergeCell ref="I85:I86"/>
  </mergeCells>
  <phoneticPr fontId="13" type="noConversion"/>
  <conditionalFormatting sqref="F12:F83 H12:H83">
    <cfRule type="cellIs" dxfId="13" priority="25" stopIfTrue="1" operator="equal">
      <formula>"SVG"</formula>
    </cfRule>
    <cfRule type="cellIs" dxfId="12" priority="26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0"/>
  <sheetViews>
    <sheetView tabSelected="1" zoomScaleNormal="100" workbookViewId="0">
      <selection activeCell="G49" sqref="G49"/>
    </sheetView>
  </sheetViews>
  <sheetFormatPr defaultRowHeight="15"/>
  <cols>
    <col min="1" max="1" width="6.83203125" style="63" customWidth="1"/>
    <col min="2" max="2" width="11.83203125" style="63" customWidth="1"/>
    <col min="3" max="3" width="23.83203125" style="63" customWidth="1"/>
    <col min="4" max="4" width="8.83203125" style="63" customWidth="1"/>
    <col min="5" max="8" width="9.6640625" style="63" customWidth="1"/>
    <col min="9" max="9" width="9.6640625" style="63" hidden="1" customWidth="1"/>
    <col min="10" max="10" width="20.83203125" style="63" customWidth="1"/>
    <col min="11" max="16384" width="9.33203125" style="63"/>
  </cols>
  <sheetData>
    <row r="1" spans="1:21" ht="15" customHeight="1">
      <c r="J1" s="64" t="s">
        <v>0</v>
      </c>
    </row>
    <row r="2" spans="1:21" ht="17.100000000000001" customHeight="1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66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</row>
    <row r="3" spans="1:21" ht="17.100000000000001" customHeight="1">
      <c r="A3" s="66" t="s">
        <v>22</v>
      </c>
      <c r="B3" s="66"/>
      <c r="C3" s="66"/>
      <c r="D3" s="66"/>
      <c r="E3" s="68" t="s">
        <v>2</v>
      </c>
      <c r="F3" s="68"/>
      <c r="G3" s="68"/>
      <c r="H3" s="68"/>
      <c r="I3" s="68"/>
      <c r="J3" s="68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</row>
    <row r="4" spans="1:21" ht="17.100000000000001" customHeight="1">
      <c r="A4" s="66" t="s">
        <v>23</v>
      </c>
      <c r="B4" s="66"/>
      <c r="C4" s="66"/>
      <c r="D4" s="66"/>
      <c r="E4" s="69"/>
      <c r="F4" s="69"/>
      <c r="G4" s="69"/>
      <c r="H4" s="69"/>
      <c r="I4" s="69"/>
      <c r="J4" s="69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</row>
    <row r="5" spans="1:21" s="72" customFormat="1" ht="12" customHeight="1">
      <c r="A5" s="70"/>
      <c r="B5" s="70"/>
      <c r="C5" s="70"/>
      <c r="D5" s="70"/>
      <c r="E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</row>
    <row r="6" spans="1:21" ht="24.95" customHeight="1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73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</row>
    <row r="7" spans="1:21" s="76" customFormat="1" ht="18" customHeight="1">
      <c r="A7" s="73" t="s">
        <v>26</v>
      </c>
      <c r="B7" s="73"/>
      <c r="C7" s="73"/>
      <c r="D7" s="73"/>
      <c r="E7" s="73"/>
      <c r="F7" s="73"/>
      <c r="G7" s="73"/>
      <c r="H7" s="73"/>
      <c r="I7" s="73"/>
      <c r="J7" s="73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</row>
    <row r="8" spans="1:21" s="76" customFormat="1" ht="18" customHeight="1">
      <c r="A8" s="77" t="s">
        <v>425</v>
      </c>
      <c r="B8" s="77"/>
      <c r="C8" s="77"/>
      <c r="D8" s="77"/>
      <c r="E8" s="77"/>
      <c r="F8" s="77"/>
      <c r="G8" s="77"/>
      <c r="H8" s="77"/>
      <c r="I8" s="77"/>
      <c r="J8" s="77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</row>
    <row r="9" spans="1:21" s="76" customFormat="1" ht="12" customHeight="1">
      <c r="A9" s="79"/>
      <c r="B9" s="79"/>
      <c r="C9" s="79"/>
      <c r="D9" s="79"/>
      <c r="E9" s="79"/>
      <c r="F9" s="79"/>
      <c r="G9" s="79"/>
      <c r="H9" s="79"/>
      <c r="I9" s="79"/>
      <c r="J9" s="79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</row>
    <row r="10" spans="1:21" s="87" customFormat="1" ht="18" customHeight="1">
      <c r="A10" s="80" t="s">
        <v>4</v>
      </c>
      <c r="B10" s="80" t="s">
        <v>30</v>
      </c>
      <c r="C10" s="81" t="s">
        <v>5</v>
      </c>
      <c r="D10" s="82"/>
      <c r="E10" s="83" t="s">
        <v>6</v>
      </c>
      <c r="F10" s="84"/>
      <c r="G10" s="83" t="s">
        <v>27</v>
      </c>
      <c r="H10" s="84"/>
      <c r="I10" s="85"/>
      <c r="J10" s="86" t="s">
        <v>8</v>
      </c>
    </row>
    <row r="11" spans="1:21" s="87" customFormat="1" ht="30" customHeight="1">
      <c r="A11" s="88"/>
      <c r="B11" s="89"/>
      <c r="C11" s="90"/>
      <c r="D11" s="91"/>
      <c r="E11" s="92" t="s">
        <v>9</v>
      </c>
      <c r="F11" s="92" t="s">
        <v>10</v>
      </c>
      <c r="G11" s="92" t="s">
        <v>9</v>
      </c>
      <c r="H11" s="92" t="s">
        <v>10</v>
      </c>
      <c r="I11" s="93"/>
      <c r="J11" s="88"/>
    </row>
    <row r="12" spans="1:21" s="87" customFormat="1" ht="15.95" customHeight="1">
      <c r="A12" s="94">
        <v>1</v>
      </c>
      <c r="B12" s="95" t="s">
        <v>121</v>
      </c>
      <c r="C12" s="96" t="s">
        <v>122</v>
      </c>
      <c r="D12" s="96" t="s">
        <v>33</v>
      </c>
      <c r="E12" s="94"/>
      <c r="F12" s="9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61">
        <f>ROUND(I12,1)*10</f>
        <v>63</v>
      </c>
      <c r="H12" s="62" t="str">
        <f>IF(AND(G12&gt;=90),"XS",IF(AND(G12&gt;=80),"Tốt",IF(AND(G12&gt;=70),"Khá",IF(AND(G12&gt;=60),"TB",IF(AND(G12&gt;=50),"TB",IF(AND(G12&lt;50),IF(AND(G12&gt;0),"Yếu",IF(AND(G12=0),"Không XL"," "))))))))</f>
        <v>TB</v>
      </c>
      <c r="I12" s="98">
        <v>6.28</v>
      </c>
      <c r="J12" s="99"/>
    </row>
    <row r="13" spans="1:21" s="87" customFormat="1" ht="15.95" customHeight="1">
      <c r="A13" s="94">
        <v>2</v>
      </c>
      <c r="B13" s="95" t="s">
        <v>123</v>
      </c>
      <c r="C13" s="96" t="s">
        <v>124</v>
      </c>
      <c r="D13" s="96" t="s">
        <v>33</v>
      </c>
      <c r="E13" s="94"/>
      <c r="F13" s="97" t="str">
        <f t="shared" ref="F13:F49" si="0">IF(AND(E13&gt;=90),"XS",IF(AND(E13&gt;=80),"Tốt",IF(AND(E13&gt;=70),"Khá",IF(AND(E13&gt;=60),"TB",IF(AND(E13&gt;=50),"TB",IF(AND(E13&lt;50),IF(AND(E13&gt;0),"Yếu",IF(AND(E13=0),"Không XL"," "))))))))</f>
        <v>Không XL</v>
      </c>
      <c r="G13" s="61">
        <f t="shared" ref="G13:G49" si="1">ROUND(I13,1)*10</f>
        <v>61</v>
      </c>
      <c r="H13" s="62" t="str">
        <f t="shared" ref="H13:H49" si="2">IF(AND(G13&gt;=90),"XS",IF(AND(G13&gt;=80),"Tốt",IF(AND(G13&gt;=70),"Khá",IF(AND(G13&gt;=60),"TB",IF(AND(G13&gt;=50),"TB",IF(AND(G13&lt;50),IF(AND(G13&gt;0),"Yếu",IF(AND(G13=0),"Không XL"," "))))))))</f>
        <v>TB</v>
      </c>
      <c r="I13" s="98">
        <v>6.14</v>
      </c>
      <c r="J13" s="99"/>
    </row>
    <row r="14" spans="1:21" s="87" customFormat="1" ht="15.95" customHeight="1">
      <c r="A14" s="94">
        <v>3</v>
      </c>
      <c r="B14" s="95" t="s">
        <v>125</v>
      </c>
      <c r="C14" s="96" t="s">
        <v>126</v>
      </c>
      <c r="D14" s="96" t="s">
        <v>70</v>
      </c>
      <c r="E14" s="94"/>
      <c r="F14" s="97" t="str">
        <f t="shared" si="0"/>
        <v>Không XL</v>
      </c>
      <c r="G14" s="61">
        <f t="shared" si="1"/>
        <v>80</v>
      </c>
      <c r="H14" s="62" t="str">
        <f t="shared" si="2"/>
        <v>Tốt</v>
      </c>
      <c r="I14" s="98">
        <v>8.02</v>
      </c>
      <c r="J14" s="99"/>
    </row>
    <row r="15" spans="1:21" s="87" customFormat="1" ht="15.95" customHeight="1">
      <c r="A15" s="94">
        <v>4</v>
      </c>
      <c r="B15" s="95" t="s">
        <v>127</v>
      </c>
      <c r="C15" s="96" t="s">
        <v>128</v>
      </c>
      <c r="D15" s="96" t="s">
        <v>71</v>
      </c>
      <c r="E15" s="94"/>
      <c r="F15" s="97" t="str">
        <f t="shared" si="0"/>
        <v>Không XL</v>
      </c>
      <c r="G15" s="61">
        <f t="shared" si="1"/>
        <v>69</v>
      </c>
      <c r="H15" s="62" t="str">
        <f t="shared" si="2"/>
        <v>TB</v>
      </c>
      <c r="I15" s="97">
        <v>6.88</v>
      </c>
      <c r="J15" s="100"/>
    </row>
    <row r="16" spans="1:21" s="87" customFormat="1" ht="15.95" customHeight="1">
      <c r="A16" s="94">
        <v>5</v>
      </c>
      <c r="B16" s="95" t="s">
        <v>129</v>
      </c>
      <c r="C16" s="96" t="s">
        <v>130</v>
      </c>
      <c r="D16" s="96" t="s">
        <v>131</v>
      </c>
      <c r="E16" s="94"/>
      <c r="F16" s="97" t="str">
        <f t="shared" si="0"/>
        <v>Không XL</v>
      </c>
      <c r="G16" s="61">
        <f>ROUND(I16,1)*10+8</f>
        <v>86</v>
      </c>
      <c r="H16" s="62" t="str">
        <f t="shared" si="2"/>
        <v>Tốt</v>
      </c>
      <c r="I16" s="97">
        <v>7.84</v>
      </c>
      <c r="J16" s="100" t="s">
        <v>118</v>
      </c>
    </row>
    <row r="17" spans="1:10" s="87" customFormat="1">
      <c r="A17" s="94">
        <v>6</v>
      </c>
      <c r="B17" s="95" t="s">
        <v>132</v>
      </c>
      <c r="C17" s="96" t="s">
        <v>133</v>
      </c>
      <c r="D17" s="96" t="s">
        <v>39</v>
      </c>
      <c r="E17" s="94"/>
      <c r="F17" s="97" t="str">
        <f t="shared" si="0"/>
        <v>Không XL</v>
      </c>
      <c r="G17" s="61">
        <f t="shared" si="1"/>
        <v>64</v>
      </c>
      <c r="H17" s="62" t="str">
        <f t="shared" si="2"/>
        <v>TB</v>
      </c>
      <c r="I17" s="97">
        <v>6.37</v>
      </c>
      <c r="J17" s="100"/>
    </row>
    <row r="18" spans="1:10" s="87" customFormat="1">
      <c r="A18" s="94">
        <v>7</v>
      </c>
      <c r="B18" s="95" t="s">
        <v>134</v>
      </c>
      <c r="C18" s="96" t="s">
        <v>135</v>
      </c>
      <c r="D18" s="96" t="s">
        <v>39</v>
      </c>
      <c r="E18" s="94"/>
      <c r="F18" s="97" t="str">
        <f t="shared" si="0"/>
        <v>Không XL</v>
      </c>
      <c r="G18" s="61">
        <f t="shared" si="1"/>
        <v>62</v>
      </c>
      <c r="H18" s="62" t="str">
        <f t="shared" si="2"/>
        <v>TB</v>
      </c>
      <c r="I18" s="97">
        <v>6.15</v>
      </c>
      <c r="J18" s="100"/>
    </row>
    <row r="19" spans="1:10" s="87" customFormat="1">
      <c r="A19" s="94">
        <v>8</v>
      </c>
      <c r="B19" s="95" t="s">
        <v>136</v>
      </c>
      <c r="C19" s="96" t="s">
        <v>76</v>
      </c>
      <c r="D19" s="96" t="s">
        <v>97</v>
      </c>
      <c r="E19" s="94"/>
      <c r="F19" s="97" t="str">
        <f t="shared" si="0"/>
        <v>Không XL</v>
      </c>
      <c r="G19" s="61">
        <f>ROUND(I19,1)*10+6</f>
        <v>70</v>
      </c>
      <c r="H19" s="62" t="str">
        <f t="shared" si="2"/>
        <v>Khá</v>
      </c>
      <c r="I19" s="97">
        <v>6.41</v>
      </c>
      <c r="J19" s="100" t="s">
        <v>119</v>
      </c>
    </row>
    <row r="20" spans="1:10" s="87" customFormat="1">
      <c r="A20" s="94">
        <v>9</v>
      </c>
      <c r="B20" s="95" t="s">
        <v>137</v>
      </c>
      <c r="C20" s="96" t="s">
        <v>138</v>
      </c>
      <c r="D20" s="96" t="s">
        <v>139</v>
      </c>
      <c r="E20" s="94"/>
      <c r="F20" s="97" t="str">
        <f t="shared" si="0"/>
        <v>Không XL</v>
      </c>
      <c r="G20" s="61">
        <f t="shared" si="1"/>
        <v>70</v>
      </c>
      <c r="H20" s="62" t="str">
        <f t="shared" si="2"/>
        <v>Khá</v>
      </c>
      <c r="I20" s="98">
        <v>6.98</v>
      </c>
      <c r="J20" s="99"/>
    </row>
    <row r="21" spans="1:10" s="87" customFormat="1">
      <c r="A21" s="94">
        <v>10</v>
      </c>
      <c r="B21" s="95" t="s">
        <v>140</v>
      </c>
      <c r="C21" s="96" t="s">
        <v>141</v>
      </c>
      <c r="D21" s="96" t="s">
        <v>77</v>
      </c>
      <c r="E21" s="94"/>
      <c r="F21" s="97" t="str">
        <f t="shared" si="0"/>
        <v>Không XL</v>
      </c>
      <c r="G21" s="61">
        <f>ROUND(I21,1)*10+4</f>
        <v>64</v>
      </c>
      <c r="H21" s="62" t="str">
        <f t="shared" si="2"/>
        <v>TB</v>
      </c>
      <c r="I21" s="98">
        <v>6.02</v>
      </c>
      <c r="J21" s="100" t="s">
        <v>427</v>
      </c>
    </row>
    <row r="22" spans="1:10" s="87" customFormat="1">
      <c r="A22" s="94">
        <v>11</v>
      </c>
      <c r="B22" s="95" t="s">
        <v>142</v>
      </c>
      <c r="C22" s="96" t="s">
        <v>66</v>
      </c>
      <c r="D22" s="96" t="s">
        <v>77</v>
      </c>
      <c r="E22" s="94"/>
      <c r="F22" s="97" t="str">
        <f t="shared" si="0"/>
        <v>Không XL</v>
      </c>
      <c r="G22" s="61">
        <f>ROUND(I22,1)*10+6</f>
        <v>74</v>
      </c>
      <c r="H22" s="62" t="str">
        <f t="shared" si="2"/>
        <v>Khá</v>
      </c>
      <c r="I22" s="98">
        <v>6.8</v>
      </c>
      <c r="J22" s="100" t="s">
        <v>120</v>
      </c>
    </row>
    <row r="23" spans="1:10" s="87" customFormat="1">
      <c r="A23" s="94">
        <v>12</v>
      </c>
      <c r="B23" s="95" t="s">
        <v>143</v>
      </c>
      <c r="C23" s="96" t="s">
        <v>144</v>
      </c>
      <c r="D23" s="96" t="s">
        <v>41</v>
      </c>
      <c r="E23" s="94"/>
      <c r="F23" s="97" t="str">
        <f t="shared" si="0"/>
        <v>Không XL</v>
      </c>
      <c r="G23" s="61">
        <f>ROUND(I23,1)*10+4</f>
        <v>63</v>
      </c>
      <c r="H23" s="62" t="str">
        <f t="shared" si="2"/>
        <v>TB</v>
      </c>
      <c r="I23" s="97">
        <v>5.93</v>
      </c>
      <c r="J23" s="100" t="s">
        <v>428</v>
      </c>
    </row>
    <row r="24" spans="1:10" s="87" customFormat="1">
      <c r="A24" s="94">
        <v>13</v>
      </c>
      <c r="B24" s="95" t="s">
        <v>145</v>
      </c>
      <c r="C24" s="96" t="s">
        <v>146</v>
      </c>
      <c r="D24" s="96" t="s">
        <v>44</v>
      </c>
      <c r="E24" s="94"/>
      <c r="F24" s="97" t="str">
        <f t="shared" si="0"/>
        <v>Không XL</v>
      </c>
      <c r="G24" s="61">
        <f t="shared" si="1"/>
        <v>61</v>
      </c>
      <c r="H24" s="62" t="str">
        <f t="shared" si="2"/>
        <v>TB</v>
      </c>
      <c r="I24" s="97">
        <v>6.12</v>
      </c>
      <c r="J24" s="100"/>
    </row>
    <row r="25" spans="1:10" s="87" customFormat="1">
      <c r="A25" s="94">
        <v>14</v>
      </c>
      <c r="B25" s="95" t="s">
        <v>147</v>
      </c>
      <c r="C25" s="96" t="s">
        <v>148</v>
      </c>
      <c r="D25" s="96" t="s">
        <v>99</v>
      </c>
      <c r="E25" s="94"/>
      <c r="F25" s="97" t="str">
        <f t="shared" si="0"/>
        <v>Không XL</v>
      </c>
      <c r="G25" s="61">
        <v>50</v>
      </c>
      <c r="H25" s="62" t="str">
        <f t="shared" si="2"/>
        <v>TB</v>
      </c>
      <c r="I25" s="97">
        <v>4.93</v>
      </c>
      <c r="J25" s="100"/>
    </row>
    <row r="26" spans="1:10" s="87" customFormat="1">
      <c r="A26" s="94">
        <v>15</v>
      </c>
      <c r="B26" s="95" t="s">
        <v>149</v>
      </c>
      <c r="C26" s="96" t="s">
        <v>150</v>
      </c>
      <c r="D26" s="96" t="s">
        <v>49</v>
      </c>
      <c r="E26" s="94"/>
      <c r="F26" s="97" t="str">
        <f t="shared" si="0"/>
        <v>Không XL</v>
      </c>
      <c r="G26" s="61">
        <f t="shared" si="1"/>
        <v>52</v>
      </c>
      <c r="H26" s="62" t="str">
        <f t="shared" si="2"/>
        <v>TB</v>
      </c>
      <c r="I26" s="97">
        <v>5.22</v>
      </c>
      <c r="J26" s="100"/>
    </row>
    <row r="27" spans="1:10" s="87" customFormat="1">
      <c r="A27" s="94">
        <v>16</v>
      </c>
      <c r="B27" s="95" t="s">
        <v>151</v>
      </c>
      <c r="C27" s="96" t="s">
        <v>114</v>
      </c>
      <c r="D27" s="96" t="s">
        <v>51</v>
      </c>
      <c r="E27" s="94"/>
      <c r="F27" s="97" t="str">
        <f t="shared" si="0"/>
        <v>Không XL</v>
      </c>
      <c r="G27" s="61">
        <v>50</v>
      </c>
      <c r="H27" s="62" t="str">
        <f t="shared" si="2"/>
        <v>TB</v>
      </c>
      <c r="I27" s="97">
        <v>4.29</v>
      </c>
      <c r="J27" s="100"/>
    </row>
    <row r="28" spans="1:10" s="87" customFormat="1">
      <c r="A28" s="94">
        <v>17</v>
      </c>
      <c r="B28" s="95" t="s">
        <v>152</v>
      </c>
      <c r="C28" s="96" t="s">
        <v>153</v>
      </c>
      <c r="D28" s="96" t="s">
        <v>51</v>
      </c>
      <c r="E28" s="94"/>
      <c r="F28" s="97" t="str">
        <f t="shared" si="0"/>
        <v>Không XL</v>
      </c>
      <c r="G28" s="61">
        <f t="shared" si="1"/>
        <v>54</v>
      </c>
      <c r="H28" s="62" t="str">
        <f t="shared" si="2"/>
        <v>TB</v>
      </c>
      <c r="I28" s="97">
        <v>5.39</v>
      </c>
      <c r="J28" s="100"/>
    </row>
    <row r="29" spans="1:10" s="87" customFormat="1">
      <c r="A29" s="94">
        <v>18</v>
      </c>
      <c r="B29" s="95" t="s">
        <v>154</v>
      </c>
      <c r="C29" s="96" t="s">
        <v>155</v>
      </c>
      <c r="D29" s="96" t="s">
        <v>83</v>
      </c>
      <c r="E29" s="94"/>
      <c r="F29" s="97" t="str">
        <f t="shared" si="0"/>
        <v>Không XL</v>
      </c>
      <c r="G29" s="61">
        <v>30</v>
      </c>
      <c r="H29" s="62" t="str">
        <f t="shared" si="2"/>
        <v>Yếu</v>
      </c>
      <c r="I29" s="97">
        <v>1.86</v>
      </c>
      <c r="J29" s="100"/>
    </row>
    <row r="30" spans="1:10" s="87" customFormat="1">
      <c r="A30" s="94">
        <v>19</v>
      </c>
      <c r="B30" s="95" t="s">
        <v>156</v>
      </c>
      <c r="C30" s="96" t="s">
        <v>157</v>
      </c>
      <c r="D30" s="96" t="s">
        <v>83</v>
      </c>
      <c r="E30" s="94"/>
      <c r="F30" s="97" t="str">
        <f t="shared" si="0"/>
        <v>Không XL</v>
      </c>
      <c r="G30" s="61">
        <f t="shared" si="1"/>
        <v>68</v>
      </c>
      <c r="H30" s="62" t="str">
        <f t="shared" si="2"/>
        <v>TB</v>
      </c>
      <c r="I30" s="97">
        <v>6.77</v>
      </c>
      <c r="J30" s="100"/>
    </row>
    <row r="31" spans="1:10" s="87" customFormat="1">
      <c r="A31" s="94">
        <v>20</v>
      </c>
      <c r="B31" s="95" t="s">
        <v>158</v>
      </c>
      <c r="C31" s="96" t="s">
        <v>159</v>
      </c>
      <c r="D31" s="96" t="s">
        <v>53</v>
      </c>
      <c r="E31" s="94"/>
      <c r="F31" s="97" t="str">
        <f t="shared" si="0"/>
        <v>Không XL</v>
      </c>
      <c r="G31" s="61">
        <f>ROUND(I31,1)*10+4</f>
        <v>69</v>
      </c>
      <c r="H31" s="62" t="str">
        <f t="shared" si="2"/>
        <v>TB</v>
      </c>
      <c r="I31" s="98">
        <v>6.5</v>
      </c>
      <c r="J31" s="100" t="s">
        <v>429</v>
      </c>
    </row>
    <row r="32" spans="1:10" s="87" customFormat="1">
      <c r="A32" s="94">
        <v>21</v>
      </c>
      <c r="B32" s="95" t="s">
        <v>160</v>
      </c>
      <c r="C32" s="96" t="s">
        <v>161</v>
      </c>
      <c r="D32" s="96" t="s">
        <v>53</v>
      </c>
      <c r="E32" s="94"/>
      <c r="F32" s="97" t="str">
        <f t="shared" si="0"/>
        <v>Không XL</v>
      </c>
      <c r="G32" s="61">
        <f t="shared" si="1"/>
        <v>65</v>
      </c>
      <c r="H32" s="62" t="str">
        <f t="shared" si="2"/>
        <v>TB</v>
      </c>
      <c r="I32" s="97">
        <v>6.52</v>
      </c>
      <c r="J32" s="100"/>
    </row>
    <row r="33" spans="1:10" s="87" customFormat="1">
      <c r="A33" s="94">
        <v>22</v>
      </c>
      <c r="B33" s="95" t="s">
        <v>162</v>
      </c>
      <c r="C33" s="96" t="s">
        <v>163</v>
      </c>
      <c r="D33" s="96" t="s">
        <v>164</v>
      </c>
      <c r="E33" s="94"/>
      <c r="F33" s="97" t="str">
        <f t="shared" si="0"/>
        <v>Không XL</v>
      </c>
      <c r="G33" s="61">
        <f t="shared" si="1"/>
        <v>76</v>
      </c>
      <c r="H33" s="62" t="str">
        <f t="shared" si="2"/>
        <v>Khá</v>
      </c>
      <c r="I33" s="97">
        <v>7.55</v>
      </c>
      <c r="J33" s="100"/>
    </row>
    <row r="34" spans="1:10" s="87" customFormat="1">
      <c r="A34" s="94">
        <v>23</v>
      </c>
      <c r="B34" s="95" t="s">
        <v>165</v>
      </c>
      <c r="C34" s="96" t="s">
        <v>166</v>
      </c>
      <c r="D34" s="96" t="s">
        <v>86</v>
      </c>
      <c r="E34" s="94"/>
      <c r="F34" s="97" t="str">
        <f t="shared" si="0"/>
        <v>Không XL</v>
      </c>
      <c r="G34" s="61">
        <f t="shared" si="1"/>
        <v>63</v>
      </c>
      <c r="H34" s="62" t="str">
        <f t="shared" si="2"/>
        <v>TB</v>
      </c>
      <c r="I34" s="97">
        <v>6.3</v>
      </c>
      <c r="J34" s="100"/>
    </row>
    <row r="35" spans="1:10" s="87" customFormat="1">
      <c r="A35" s="94">
        <v>24</v>
      </c>
      <c r="B35" s="95" t="s">
        <v>167</v>
      </c>
      <c r="C35" s="96" t="s">
        <v>168</v>
      </c>
      <c r="D35" s="96" t="s">
        <v>56</v>
      </c>
      <c r="E35" s="94"/>
      <c r="F35" s="97" t="str">
        <f t="shared" si="0"/>
        <v>Không XL</v>
      </c>
      <c r="G35" s="61">
        <f t="shared" si="1"/>
        <v>64</v>
      </c>
      <c r="H35" s="62" t="str">
        <f t="shared" si="2"/>
        <v>TB</v>
      </c>
      <c r="I35" s="97">
        <v>6.37</v>
      </c>
      <c r="J35" s="100"/>
    </row>
    <row r="36" spans="1:10" s="87" customFormat="1">
      <c r="A36" s="94">
        <v>25</v>
      </c>
      <c r="B36" s="95" t="s">
        <v>169</v>
      </c>
      <c r="C36" s="96" t="s">
        <v>94</v>
      </c>
      <c r="D36" s="96" t="s">
        <v>170</v>
      </c>
      <c r="E36" s="94"/>
      <c r="F36" s="97" t="str">
        <f t="shared" si="0"/>
        <v>Không XL</v>
      </c>
      <c r="G36" s="61">
        <v>50</v>
      </c>
      <c r="H36" s="62" t="str">
        <f t="shared" si="2"/>
        <v>TB</v>
      </c>
      <c r="I36" s="97">
        <v>4.22</v>
      </c>
      <c r="J36" s="100"/>
    </row>
    <row r="37" spans="1:10" s="87" customFormat="1">
      <c r="A37" s="94">
        <v>26</v>
      </c>
      <c r="B37" s="95" t="s">
        <v>171</v>
      </c>
      <c r="C37" s="96" t="s">
        <v>172</v>
      </c>
      <c r="D37" s="96" t="s">
        <v>57</v>
      </c>
      <c r="E37" s="94"/>
      <c r="F37" s="97" t="str">
        <f t="shared" si="0"/>
        <v>Không XL</v>
      </c>
      <c r="G37" s="61">
        <f t="shared" si="1"/>
        <v>54</v>
      </c>
      <c r="H37" s="62" t="str">
        <f t="shared" si="2"/>
        <v>TB</v>
      </c>
      <c r="I37" s="97">
        <v>5.43</v>
      </c>
      <c r="J37" s="100"/>
    </row>
    <row r="38" spans="1:10" s="87" customFormat="1">
      <c r="A38" s="94">
        <v>27</v>
      </c>
      <c r="B38" s="95" t="s">
        <v>173</v>
      </c>
      <c r="C38" s="96" t="s">
        <v>174</v>
      </c>
      <c r="D38" s="96" t="s">
        <v>109</v>
      </c>
      <c r="E38" s="94"/>
      <c r="F38" s="97" t="str">
        <f t="shared" si="0"/>
        <v>Không XL</v>
      </c>
      <c r="G38" s="61">
        <v>50</v>
      </c>
      <c r="H38" s="62" t="str">
        <f t="shared" si="2"/>
        <v>TB</v>
      </c>
      <c r="I38" s="98">
        <v>4.47</v>
      </c>
      <c r="J38" s="99"/>
    </row>
    <row r="39" spans="1:10" s="87" customFormat="1">
      <c r="A39" s="94">
        <v>28</v>
      </c>
      <c r="B39" s="95" t="s">
        <v>175</v>
      </c>
      <c r="C39" s="96" t="s">
        <v>176</v>
      </c>
      <c r="D39" s="96" t="s">
        <v>60</v>
      </c>
      <c r="E39" s="94"/>
      <c r="F39" s="97" t="str">
        <f t="shared" si="0"/>
        <v>Không XL</v>
      </c>
      <c r="G39" s="61">
        <v>50</v>
      </c>
      <c r="H39" s="62" t="str">
        <f t="shared" si="2"/>
        <v>TB</v>
      </c>
      <c r="I39" s="97">
        <v>4.92</v>
      </c>
      <c r="J39" s="100"/>
    </row>
    <row r="40" spans="1:10" s="87" customFormat="1">
      <c r="A40" s="94">
        <v>29</v>
      </c>
      <c r="B40" s="95" t="s">
        <v>177</v>
      </c>
      <c r="C40" s="96" t="s">
        <v>178</v>
      </c>
      <c r="D40" s="96" t="s">
        <v>60</v>
      </c>
      <c r="E40" s="94"/>
      <c r="F40" s="97" t="str">
        <f t="shared" si="0"/>
        <v>Không XL</v>
      </c>
      <c r="G40" s="61">
        <v>30</v>
      </c>
      <c r="H40" s="62" t="str">
        <f t="shared" si="2"/>
        <v>Yếu</v>
      </c>
      <c r="I40" s="98">
        <v>0.87</v>
      </c>
      <c r="J40" s="99"/>
    </row>
    <row r="41" spans="1:10" s="87" customFormat="1">
      <c r="A41" s="94">
        <v>30</v>
      </c>
      <c r="B41" s="95" t="s">
        <v>179</v>
      </c>
      <c r="C41" s="96" t="s">
        <v>116</v>
      </c>
      <c r="D41" s="96" t="s">
        <v>62</v>
      </c>
      <c r="E41" s="94"/>
      <c r="F41" s="97" t="str">
        <f t="shared" si="0"/>
        <v>Không XL</v>
      </c>
      <c r="G41" s="61">
        <f t="shared" si="1"/>
        <v>52</v>
      </c>
      <c r="H41" s="62" t="str">
        <f t="shared" si="2"/>
        <v>TB</v>
      </c>
      <c r="I41" s="98">
        <v>5.24</v>
      </c>
      <c r="J41" s="99"/>
    </row>
    <row r="42" spans="1:10" s="87" customFormat="1">
      <c r="A42" s="94">
        <v>31</v>
      </c>
      <c r="B42" s="95" t="s">
        <v>180</v>
      </c>
      <c r="C42" s="96" t="s">
        <v>181</v>
      </c>
      <c r="D42" s="96" t="s">
        <v>63</v>
      </c>
      <c r="E42" s="94"/>
      <c r="F42" s="97" t="str">
        <f t="shared" si="0"/>
        <v>Không XL</v>
      </c>
      <c r="G42" s="61">
        <v>50</v>
      </c>
      <c r="H42" s="62" t="str">
        <f t="shared" si="2"/>
        <v>TB</v>
      </c>
      <c r="I42" s="98">
        <v>4.53</v>
      </c>
      <c r="J42" s="99"/>
    </row>
    <row r="43" spans="1:10" s="87" customFormat="1">
      <c r="A43" s="94">
        <v>32</v>
      </c>
      <c r="B43" s="95" t="s">
        <v>182</v>
      </c>
      <c r="C43" s="96" t="s">
        <v>183</v>
      </c>
      <c r="D43" s="96" t="s">
        <v>63</v>
      </c>
      <c r="E43" s="94"/>
      <c r="F43" s="97" t="str">
        <f t="shared" si="0"/>
        <v>Không XL</v>
      </c>
      <c r="G43" s="61">
        <f>ROUND(I43,1)*10+4</f>
        <v>77</v>
      </c>
      <c r="H43" s="62" t="str">
        <f t="shared" si="2"/>
        <v>Khá</v>
      </c>
      <c r="I43" s="97">
        <v>7.26</v>
      </c>
      <c r="J43" s="100" t="s">
        <v>430</v>
      </c>
    </row>
    <row r="44" spans="1:10" s="87" customFormat="1">
      <c r="A44" s="94">
        <v>33</v>
      </c>
      <c r="B44" s="95" t="s">
        <v>184</v>
      </c>
      <c r="C44" s="96" t="s">
        <v>185</v>
      </c>
      <c r="D44" s="96" t="s">
        <v>186</v>
      </c>
      <c r="E44" s="94"/>
      <c r="F44" s="97" t="str">
        <f t="shared" si="0"/>
        <v>Không XL</v>
      </c>
      <c r="G44" s="61">
        <f t="shared" si="1"/>
        <v>57</v>
      </c>
      <c r="H44" s="62" t="str">
        <f t="shared" si="2"/>
        <v>TB</v>
      </c>
      <c r="I44" s="97">
        <v>5.7</v>
      </c>
      <c r="J44" s="100"/>
    </row>
    <row r="45" spans="1:10" s="87" customFormat="1">
      <c r="A45" s="94">
        <v>34</v>
      </c>
      <c r="B45" s="95" t="s">
        <v>187</v>
      </c>
      <c r="C45" s="96" t="s">
        <v>188</v>
      </c>
      <c r="D45" s="96" t="s">
        <v>189</v>
      </c>
      <c r="E45" s="94"/>
      <c r="F45" s="97" t="str">
        <f t="shared" si="0"/>
        <v>Không XL</v>
      </c>
      <c r="G45" s="61">
        <v>50</v>
      </c>
      <c r="H45" s="62" t="str">
        <f t="shared" si="2"/>
        <v>TB</v>
      </c>
      <c r="I45" s="97">
        <v>4.7</v>
      </c>
      <c r="J45" s="100"/>
    </row>
    <row r="46" spans="1:10" s="87" customFormat="1">
      <c r="A46" s="94">
        <v>35</v>
      </c>
      <c r="B46" s="95" t="s">
        <v>190</v>
      </c>
      <c r="C46" s="96" t="s">
        <v>191</v>
      </c>
      <c r="D46" s="96" t="s">
        <v>65</v>
      </c>
      <c r="E46" s="94"/>
      <c r="F46" s="97" t="str">
        <f t="shared" si="0"/>
        <v>Không XL</v>
      </c>
      <c r="G46" s="61">
        <f t="shared" si="1"/>
        <v>50</v>
      </c>
      <c r="H46" s="62" t="str">
        <f t="shared" si="2"/>
        <v>TB</v>
      </c>
      <c r="I46" s="97">
        <v>4.97</v>
      </c>
      <c r="J46" s="100"/>
    </row>
    <row r="47" spans="1:10" s="87" customFormat="1">
      <c r="A47" s="94">
        <v>36</v>
      </c>
      <c r="B47" s="95" t="s">
        <v>192</v>
      </c>
      <c r="C47" s="96" t="s">
        <v>193</v>
      </c>
      <c r="D47" s="96" t="s">
        <v>194</v>
      </c>
      <c r="E47" s="94"/>
      <c r="F47" s="97" t="str">
        <f t="shared" si="0"/>
        <v>Không XL</v>
      </c>
      <c r="G47" s="61">
        <v>30</v>
      </c>
      <c r="H47" s="62" t="str">
        <f t="shared" si="2"/>
        <v>Yếu</v>
      </c>
      <c r="I47" s="97">
        <v>0.5</v>
      </c>
      <c r="J47" s="100"/>
    </row>
    <row r="48" spans="1:10" s="87" customFormat="1">
      <c r="A48" s="94">
        <v>37</v>
      </c>
      <c r="B48" s="95" t="s">
        <v>195</v>
      </c>
      <c r="C48" s="96" t="s">
        <v>196</v>
      </c>
      <c r="D48" s="96" t="s">
        <v>110</v>
      </c>
      <c r="E48" s="94"/>
      <c r="F48" s="97" t="str">
        <f t="shared" si="0"/>
        <v>Không XL</v>
      </c>
      <c r="G48" s="61">
        <f t="shared" si="1"/>
        <v>63</v>
      </c>
      <c r="H48" s="62" t="str">
        <f t="shared" si="2"/>
        <v>TB</v>
      </c>
      <c r="I48" s="97">
        <v>6.32</v>
      </c>
      <c r="J48" s="100"/>
    </row>
    <row r="49" spans="1:11" s="87" customFormat="1">
      <c r="A49" s="94">
        <v>38</v>
      </c>
      <c r="B49" s="95" t="s">
        <v>197</v>
      </c>
      <c r="C49" s="96" t="s">
        <v>96</v>
      </c>
      <c r="D49" s="96" t="s">
        <v>117</v>
      </c>
      <c r="E49" s="94"/>
      <c r="F49" s="97" t="str">
        <f t="shared" si="0"/>
        <v>Không XL</v>
      </c>
      <c r="G49" s="61">
        <f t="shared" si="1"/>
        <v>51</v>
      </c>
      <c r="H49" s="62" t="str">
        <f t="shared" si="2"/>
        <v>TB</v>
      </c>
      <c r="I49" s="97">
        <v>5.09</v>
      </c>
      <c r="J49" s="100"/>
    </row>
    <row r="50" spans="1:11" ht="16.5" thickBot="1">
      <c r="A50" s="101"/>
      <c r="B50" s="101"/>
      <c r="C50" s="102" t="s">
        <v>11</v>
      </c>
      <c r="D50" s="102"/>
      <c r="E50" s="102"/>
      <c r="F50" s="102"/>
      <c r="G50" s="102"/>
      <c r="H50" s="102"/>
      <c r="I50" s="102"/>
      <c r="J50" s="102"/>
    </row>
    <row r="51" spans="1:11" ht="15.75">
      <c r="C51" s="103" t="s">
        <v>12</v>
      </c>
      <c r="D51" s="104"/>
      <c r="E51" s="105" t="s">
        <v>6</v>
      </c>
      <c r="F51" s="106"/>
      <c r="G51" s="105" t="s">
        <v>7</v>
      </c>
      <c r="H51" s="106"/>
      <c r="I51" s="107"/>
      <c r="J51" s="108" t="s">
        <v>8</v>
      </c>
    </row>
    <row r="52" spans="1:11" s="87" customFormat="1" ht="15.75">
      <c r="C52" s="109"/>
      <c r="D52" s="110"/>
      <c r="E52" s="92" t="s">
        <v>13</v>
      </c>
      <c r="F52" s="111" t="s">
        <v>14</v>
      </c>
      <c r="G52" s="92" t="s">
        <v>13</v>
      </c>
      <c r="H52" s="111" t="s">
        <v>14</v>
      </c>
      <c r="I52" s="112"/>
      <c r="J52" s="113"/>
    </row>
    <row r="53" spans="1:11">
      <c r="C53" s="114" t="s">
        <v>15</v>
      </c>
      <c r="D53" s="115"/>
      <c r="E53" s="116">
        <f>COUNTIF(F12:F49,"XS")</f>
        <v>0</v>
      </c>
      <c r="F53" s="117">
        <f>E53*100/$A$49</f>
        <v>0</v>
      </c>
      <c r="G53" s="116">
        <f>COUNTIF(H12:H49,"XS")</f>
        <v>0</v>
      </c>
      <c r="H53" s="117">
        <f>G53*100/$A$49</f>
        <v>0</v>
      </c>
      <c r="I53" s="118"/>
      <c r="J53" s="119"/>
    </row>
    <row r="54" spans="1:11">
      <c r="C54" s="114" t="s">
        <v>16</v>
      </c>
      <c r="D54" s="115"/>
      <c r="E54" s="116">
        <f>COUNTIF(F12:F49,"Tốt")</f>
        <v>0</v>
      </c>
      <c r="F54" s="117">
        <f t="shared" ref="F54:F58" si="3">E54*100/$A$49</f>
        <v>0</v>
      </c>
      <c r="G54" s="116">
        <f>COUNTIF(H12:H49,"Tốt")</f>
        <v>2</v>
      </c>
      <c r="H54" s="117">
        <f t="shared" ref="H54:H58" si="4">G54*100/$A$49</f>
        <v>5.2631578947368425</v>
      </c>
      <c r="I54" s="118"/>
      <c r="J54" s="119"/>
    </row>
    <row r="55" spans="1:11">
      <c r="C55" s="114" t="s">
        <v>17</v>
      </c>
      <c r="D55" s="115"/>
      <c r="E55" s="116">
        <f>COUNTIF(F12:F49,"Khá")</f>
        <v>0</v>
      </c>
      <c r="F55" s="117">
        <f t="shared" si="3"/>
        <v>0</v>
      </c>
      <c r="G55" s="116">
        <f>COUNTIF(H12:H49,"Khá")</f>
        <v>5</v>
      </c>
      <c r="H55" s="117">
        <f t="shared" si="4"/>
        <v>13.157894736842104</v>
      </c>
      <c r="I55" s="118"/>
      <c r="J55" s="119"/>
    </row>
    <row r="56" spans="1:11">
      <c r="C56" s="114" t="s">
        <v>18</v>
      </c>
      <c r="D56" s="115"/>
      <c r="E56" s="116">
        <f>COUNTIF(F12:F49,"TB")</f>
        <v>0</v>
      </c>
      <c r="F56" s="117">
        <f t="shared" si="3"/>
        <v>0</v>
      </c>
      <c r="G56" s="116">
        <f>COUNTIF(H12:H49,"TB")</f>
        <v>28</v>
      </c>
      <c r="H56" s="117">
        <f t="shared" si="4"/>
        <v>73.684210526315795</v>
      </c>
      <c r="I56" s="118"/>
      <c r="J56" s="119"/>
    </row>
    <row r="57" spans="1:11">
      <c r="C57" s="114" t="s">
        <v>19</v>
      </c>
      <c r="D57" s="115"/>
      <c r="E57" s="116">
        <f>COUNTIF(F12:F49,"Yếu")</f>
        <v>0</v>
      </c>
      <c r="F57" s="117">
        <f t="shared" si="3"/>
        <v>0</v>
      </c>
      <c r="G57" s="116">
        <f>COUNTIF(H12:H49,"Yếu")</f>
        <v>3</v>
      </c>
      <c r="H57" s="117">
        <f t="shared" si="4"/>
        <v>7.8947368421052628</v>
      </c>
      <c r="I57" s="118"/>
      <c r="J57" s="119"/>
    </row>
    <row r="58" spans="1:11" ht="15.75" thickBot="1">
      <c r="C58" s="120" t="s">
        <v>25</v>
      </c>
      <c r="D58" s="121"/>
      <c r="E58" s="122">
        <f>COUNTIF(F12:F49,"Không XL")</f>
        <v>38</v>
      </c>
      <c r="F58" s="123">
        <f t="shared" si="3"/>
        <v>100</v>
      </c>
      <c r="G58" s="122">
        <f>COUNTIF(H12:H49,"Không XL")</f>
        <v>0</v>
      </c>
      <c r="H58" s="123">
        <f t="shared" si="4"/>
        <v>0</v>
      </c>
      <c r="I58" s="124"/>
      <c r="J58" s="125"/>
    </row>
    <row r="59" spans="1:11">
      <c r="C59" s="126"/>
      <c r="D59" s="126"/>
      <c r="F59" s="127"/>
    </row>
    <row r="60" spans="1:11" ht="15.75">
      <c r="E60" s="128" t="s">
        <v>24</v>
      </c>
      <c r="F60" s="128"/>
      <c r="G60" s="128"/>
      <c r="H60" s="128"/>
      <c r="I60" s="128"/>
      <c r="J60" s="128"/>
    </row>
    <row r="61" spans="1:11">
      <c r="A61" s="69" t="s">
        <v>28</v>
      </c>
      <c r="B61" s="69"/>
      <c r="C61" s="69"/>
      <c r="D61" s="69"/>
      <c r="E61" s="69"/>
      <c r="F61" s="69" t="s">
        <v>6</v>
      </c>
      <c r="G61" s="69"/>
      <c r="H61" s="69"/>
      <c r="I61" s="129"/>
      <c r="J61" s="130" t="s">
        <v>20</v>
      </c>
      <c r="K61" s="130"/>
    </row>
    <row r="78" spans="1:10">
      <c r="C78" s="126"/>
      <c r="D78" s="126"/>
      <c r="F78" s="127"/>
    </row>
    <row r="79" spans="1:10" ht="15.75">
      <c r="E79" s="128"/>
      <c r="F79" s="128"/>
      <c r="G79" s="128"/>
      <c r="H79" s="128"/>
      <c r="I79" s="128"/>
      <c r="J79" s="128"/>
    </row>
    <row r="80" spans="1:10">
      <c r="A80" s="69"/>
      <c r="B80" s="69"/>
      <c r="C80" s="69"/>
      <c r="D80" s="69"/>
      <c r="E80" s="69"/>
      <c r="F80" s="69"/>
      <c r="G80" s="69"/>
      <c r="H80" s="69"/>
      <c r="I80" s="129"/>
      <c r="J80" s="130"/>
    </row>
  </sheetData>
  <sheetProtection algorithmName="SHA-512" hashValue="c683vaN7YzMzfDI2CHC4FT00Ao8n3MQLATp1ytskdEyw1ckV5UKBpmOj4HH8V92Hon8iiKyUDIwv4sLpanUGPw==" saltValue="6MxvsrkmClNxcR9VcMY0iQ==" spinCount="100000" sheet="1" objects="1" scenarios="1"/>
  <mergeCells count="27">
    <mergeCell ref="A80:E80"/>
    <mergeCell ref="F80:H80"/>
    <mergeCell ref="E79:J79"/>
    <mergeCell ref="A61:E61"/>
    <mergeCell ref="F61:H61"/>
    <mergeCell ref="E60:J60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C50:J50"/>
    <mergeCell ref="C51:C52"/>
    <mergeCell ref="E51:F51"/>
    <mergeCell ref="G51:H51"/>
    <mergeCell ref="J51:J52"/>
    <mergeCell ref="A2:D2"/>
    <mergeCell ref="E2:J2"/>
    <mergeCell ref="A3:D3"/>
    <mergeCell ref="E3:J3"/>
    <mergeCell ref="A4:D4"/>
    <mergeCell ref="E4:J4"/>
  </mergeCells>
  <conditionalFormatting sqref="F12:F49 H12:I49">
    <cfRule type="cellIs" dxfId="11" priority="5" stopIfTrue="1" operator="equal">
      <formula>"SVG"</formula>
    </cfRule>
    <cfRule type="cellIs" dxfId="10" priority="6" stopIfTrue="1" operator="equal">
      <formula>"SVXS"</formula>
    </cfRule>
  </conditionalFormatting>
  <conditionalFormatting sqref="G12:G49">
    <cfRule type="cellIs" priority="2" operator="lessThanOrEqual">
      <formula>30</formula>
    </cfRule>
    <cfRule type="cellIs" dxfId="3" priority="1" operator="lessThanOrEqual">
      <formula>30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8"/>
  <sheetViews>
    <sheetView topLeftCell="A6" zoomScaleNormal="100" workbookViewId="0">
      <selection activeCell="G13" sqref="G13"/>
    </sheetView>
  </sheetViews>
  <sheetFormatPr defaultRowHeight="15"/>
  <cols>
    <col min="1" max="1" width="6.83203125" style="63" customWidth="1"/>
    <col min="2" max="2" width="11.83203125" style="63" customWidth="1"/>
    <col min="3" max="3" width="23.83203125" style="63" customWidth="1"/>
    <col min="4" max="4" width="8.83203125" style="63" customWidth="1"/>
    <col min="5" max="8" width="9.6640625" style="63" customWidth="1"/>
    <col min="9" max="9" width="9.6640625" style="63" hidden="1" customWidth="1"/>
    <col min="10" max="10" width="20.83203125" style="63" customWidth="1"/>
    <col min="11" max="16384" width="9.33203125" style="63"/>
  </cols>
  <sheetData>
    <row r="1" spans="1:21" ht="15" customHeight="1">
      <c r="J1" s="64" t="s">
        <v>0</v>
      </c>
    </row>
    <row r="2" spans="1:21" ht="17.100000000000001" customHeight="1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66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</row>
    <row r="3" spans="1:21" ht="17.100000000000001" customHeight="1">
      <c r="A3" s="66" t="s">
        <v>22</v>
      </c>
      <c r="B3" s="66"/>
      <c r="C3" s="66"/>
      <c r="D3" s="66"/>
      <c r="E3" s="68" t="s">
        <v>2</v>
      </c>
      <c r="F3" s="68"/>
      <c r="G3" s="68"/>
      <c r="H3" s="68"/>
      <c r="I3" s="68"/>
      <c r="J3" s="68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</row>
    <row r="4" spans="1:21" ht="17.100000000000001" customHeight="1">
      <c r="A4" s="66" t="s">
        <v>23</v>
      </c>
      <c r="B4" s="66"/>
      <c r="C4" s="66"/>
      <c r="D4" s="66"/>
      <c r="E4" s="69"/>
      <c r="F4" s="69"/>
      <c r="G4" s="69"/>
      <c r="H4" s="69"/>
      <c r="I4" s="69"/>
      <c r="J4" s="69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</row>
    <row r="5" spans="1:21" s="72" customFormat="1" ht="12" customHeight="1">
      <c r="A5" s="70"/>
      <c r="B5" s="70"/>
      <c r="C5" s="70"/>
      <c r="D5" s="70"/>
      <c r="E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</row>
    <row r="6" spans="1:21" ht="24.95" customHeight="1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73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</row>
    <row r="7" spans="1:21" s="76" customFormat="1" ht="18" customHeight="1">
      <c r="A7" s="73" t="s">
        <v>26</v>
      </c>
      <c r="B7" s="73"/>
      <c r="C7" s="73"/>
      <c r="D7" s="73"/>
      <c r="E7" s="73"/>
      <c r="F7" s="73"/>
      <c r="G7" s="73"/>
      <c r="H7" s="73"/>
      <c r="I7" s="73"/>
      <c r="J7" s="73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</row>
    <row r="8" spans="1:21" s="76" customFormat="1" ht="18" customHeight="1">
      <c r="A8" s="77" t="s">
        <v>426</v>
      </c>
      <c r="B8" s="77"/>
      <c r="C8" s="77"/>
      <c r="D8" s="77"/>
      <c r="E8" s="77"/>
      <c r="F8" s="77"/>
      <c r="G8" s="77"/>
      <c r="H8" s="77"/>
      <c r="I8" s="77"/>
      <c r="J8" s="77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</row>
    <row r="9" spans="1:21" s="76" customFormat="1" ht="12" customHeight="1">
      <c r="A9" s="79"/>
      <c r="B9" s="79"/>
      <c r="C9" s="79"/>
      <c r="D9" s="79"/>
      <c r="E9" s="79"/>
      <c r="F9" s="79"/>
      <c r="G9" s="79"/>
      <c r="H9" s="79"/>
      <c r="I9" s="79"/>
      <c r="J9" s="79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</row>
    <row r="10" spans="1:21" s="87" customFormat="1" ht="18" customHeight="1">
      <c r="A10" s="80" t="s">
        <v>4</v>
      </c>
      <c r="B10" s="80" t="s">
        <v>30</v>
      </c>
      <c r="C10" s="81" t="s">
        <v>5</v>
      </c>
      <c r="D10" s="82"/>
      <c r="E10" s="83" t="s">
        <v>6</v>
      </c>
      <c r="F10" s="84"/>
      <c r="G10" s="83" t="s">
        <v>27</v>
      </c>
      <c r="H10" s="84"/>
      <c r="I10" s="85"/>
      <c r="J10" s="86" t="s">
        <v>8</v>
      </c>
    </row>
    <row r="11" spans="1:21" s="87" customFormat="1" ht="30" customHeight="1">
      <c r="A11" s="88"/>
      <c r="B11" s="89"/>
      <c r="C11" s="90"/>
      <c r="D11" s="91"/>
      <c r="E11" s="92" t="s">
        <v>9</v>
      </c>
      <c r="F11" s="92" t="s">
        <v>10</v>
      </c>
      <c r="G11" s="92" t="s">
        <v>9</v>
      </c>
      <c r="H11" s="92" t="s">
        <v>10</v>
      </c>
      <c r="I11" s="93"/>
      <c r="J11" s="88"/>
    </row>
    <row r="12" spans="1:21" s="87" customFormat="1" ht="15.95" customHeight="1">
      <c r="A12" s="94">
        <v>1</v>
      </c>
      <c r="B12" s="95" t="s">
        <v>198</v>
      </c>
      <c r="C12" s="96" t="s">
        <v>82</v>
      </c>
      <c r="D12" s="96" t="s">
        <v>111</v>
      </c>
      <c r="E12" s="94"/>
      <c r="F12" s="9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61">
        <v>50</v>
      </c>
      <c r="H12" s="62" t="str">
        <f t="shared" ref="H12:H47" si="0">IF(AND(G12&gt;=90),"XS",IF(AND(G12&gt;=80),"Tốt",IF(AND(G12&gt;=70),"Khá",IF(AND(G12&gt;=60),"TB",IF(AND(G12&gt;=50),"TB",IF(AND(G12&lt;50),IF(AND(G12&gt;0),"Yếu",IF(AND(G12=0),"Không XL"," "))))))))</f>
        <v>TB</v>
      </c>
      <c r="I12" s="98">
        <v>4.67</v>
      </c>
      <c r="J12" s="99"/>
    </row>
    <row r="13" spans="1:21" s="87" customFormat="1" ht="15.95" customHeight="1">
      <c r="A13" s="94">
        <v>2</v>
      </c>
      <c r="B13" s="95" t="s">
        <v>199</v>
      </c>
      <c r="C13" s="96" t="s">
        <v>32</v>
      </c>
      <c r="D13" s="96" t="s">
        <v>33</v>
      </c>
      <c r="E13" s="94"/>
      <c r="F13" s="97" t="str">
        <f t="shared" ref="F13:F47" si="1">IF(AND(E13&gt;=90),"XS",IF(AND(E13&gt;=80),"Tốt",IF(AND(E13&gt;=70),"Khá",IF(AND(E13&gt;=60),"TB",IF(AND(E13&gt;=50),"TB",IF(AND(E13&lt;50),IF(AND(E13&gt;0),"Yếu",IF(AND(E13=0),"Không XL"," "))))))))</f>
        <v>Không XL</v>
      </c>
      <c r="G13" s="61">
        <v>50</v>
      </c>
      <c r="H13" s="62" t="str">
        <f t="shared" si="0"/>
        <v>TB</v>
      </c>
      <c r="I13" s="98">
        <v>4.8499999999999996</v>
      </c>
      <c r="J13" s="99"/>
    </row>
    <row r="14" spans="1:21" s="87" customFormat="1" ht="15.95" customHeight="1">
      <c r="A14" s="94">
        <v>3</v>
      </c>
      <c r="B14" s="95" t="s">
        <v>200</v>
      </c>
      <c r="C14" s="96" t="s">
        <v>201</v>
      </c>
      <c r="D14" s="96" t="s">
        <v>34</v>
      </c>
      <c r="E14" s="94"/>
      <c r="F14" s="97" t="str">
        <f t="shared" si="1"/>
        <v>Không XL</v>
      </c>
      <c r="G14" s="61">
        <f>ROUND(I14,1)*10+8</f>
        <v>98</v>
      </c>
      <c r="H14" s="62" t="str">
        <f t="shared" si="0"/>
        <v>XS</v>
      </c>
      <c r="I14" s="98">
        <v>8.9700000000000006</v>
      </c>
      <c r="J14" s="100" t="s">
        <v>118</v>
      </c>
    </row>
    <row r="15" spans="1:21" s="87" customFormat="1" ht="15.95" customHeight="1">
      <c r="A15" s="94">
        <v>4</v>
      </c>
      <c r="B15" s="95" t="s">
        <v>202</v>
      </c>
      <c r="C15" s="96" t="s">
        <v>42</v>
      </c>
      <c r="D15" s="96" t="s">
        <v>34</v>
      </c>
      <c r="E15" s="94"/>
      <c r="F15" s="97" t="str">
        <f t="shared" si="1"/>
        <v>Không XL</v>
      </c>
      <c r="G15" s="61">
        <v>50</v>
      </c>
      <c r="H15" s="62" t="str">
        <f t="shared" si="0"/>
        <v>TB</v>
      </c>
      <c r="I15" s="97">
        <v>4.7699999999999996</v>
      </c>
      <c r="J15" s="100"/>
    </row>
    <row r="16" spans="1:21" s="87" customFormat="1" ht="15.95" customHeight="1">
      <c r="A16" s="94">
        <v>5</v>
      </c>
      <c r="B16" s="95" t="s">
        <v>203</v>
      </c>
      <c r="C16" s="96" t="s">
        <v>204</v>
      </c>
      <c r="D16" s="96" t="s">
        <v>34</v>
      </c>
      <c r="E16" s="94"/>
      <c r="F16" s="97" t="str">
        <f t="shared" si="1"/>
        <v>Không XL</v>
      </c>
      <c r="G16" s="61">
        <f t="shared" ref="G13:G47" si="2">ROUND(I16,1)*10</f>
        <v>62</v>
      </c>
      <c r="H16" s="62" t="str">
        <f t="shared" si="0"/>
        <v>TB</v>
      </c>
      <c r="I16" s="97">
        <v>6.19</v>
      </c>
      <c r="J16" s="100"/>
    </row>
    <row r="17" spans="1:10" s="87" customFormat="1">
      <c r="A17" s="94">
        <v>6</v>
      </c>
      <c r="B17" s="95" t="s">
        <v>205</v>
      </c>
      <c r="C17" s="96" t="s">
        <v>206</v>
      </c>
      <c r="D17" s="96" t="s">
        <v>35</v>
      </c>
      <c r="E17" s="94"/>
      <c r="F17" s="97" t="str">
        <f t="shared" si="1"/>
        <v>Không XL</v>
      </c>
      <c r="G17" s="61">
        <f t="shared" si="2"/>
        <v>85</v>
      </c>
      <c r="H17" s="62" t="str">
        <f t="shared" si="0"/>
        <v>Tốt</v>
      </c>
      <c r="I17" s="97">
        <v>8.48</v>
      </c>
      <c r="J17" s="100"/>
    </row>
    <row r="18" spans="1:10" s="87" customFormat="1">
      <c r="A18" s="94">
        <v>7</v>
      </c>
      <c r="B18" s="95" t="s">
        <v>207</v>
      </c>
      <c r="C18" s="96" t="s">
        <v>43</v>
      </c>
      <c r="D18" s="96" t="s">
        <v>35</v>
      </c>
      <c r="E18" s="94"/>
      <c r="F18" s="97" t="str">
        <f t="shared" si="1"/>
        <v>Không XL</v>
      </c>
      <c r="G18" s="61">
        <f>ROUND(I18,1)*10+6</f>
        <v>94</v>
      </c>
      <c r="H18" s="62" t="str">
        <f t="shared" si="0"/>
        <v>XS</v>
      </c>
      <c r="I18" s="97">
        <v>8.75</v>
      </c>
      <c r="J18" s="100" t="s">
        <v>119</v>
      </c>
    </row>
    <row r="19" spans="1:10" s="87" customFormat="1">
      <c r="A19" s="94">
        <v>8</v>
      </c>
      <c r="B19" s="95" t="s">
        <v>208</v>
      </c>
      <c r="C19" s="96" t="s">
        <v>209</v>
      </c>
      <c r="D19" s="96" t="s">
        <v>210</v>
      </c>
      <c r="E19" s="94"/>
      <c r="F19" s="97" t="str">
        <f t="shared" si="1"/>
        <v>Không XL</v>
      </c>
      <c r="G19" s="61">
        <f t="shared" si="2"/>
        <v>72</v>
      </c>
      <c r="H19" s="62" t="str">
        <f t="shared" si="0"/>
        <v>Khá</v>
      </c>
      <c r="I19" s="97">
        <v>7.2</v>
      </c>
      <c r="J19" s="100"/>
    </row>
    <row r="20" spans="1:10" s="87" customFormat="1">
      <c r="A20" s="94">
        <v>9</v>
      </c>
      <c r="B20" s="95" t="s">
        <v>211</v>
      </c>
      <c r="C20" s="96" t="s">
        <v>212</v>
      </c>
      <c r="D20" s="96" t="s">
        <v>37</v>
      </c>
      <c r="E20" s="94"/>
      <c r="F20" s="97" t="str">
        <f t="shared" si="1"/>
        <v>Không XL</v>
      </c>
      <c r="G20" s="61">
        <f t="shared" si="2"/>
        <v>64</v>
      </c>
      <c r="H20" s="62" t="str">
        <f t="shared" si="0"/>
        <v>TB</v>
      </c>
      <c r="I20" s="98">
        <v>6.36</v>
      </c>
      <c r="J20" s="99"/>
    </row>
    <row r="21" spans="1:10" s="87" customFormat="1">
      <c r="A21" s="94">
        <v>10</v>
      </c>
      <c r="B21" s="95" t="s">
        <v>213</v>
      </c>
      <c r="C21" s="96" t="s">
        <v>82</v>
      </c>
      <c r="D21" s="96" t="s">
        <v>38</v>
      </c>
      <c r="E21" s="94"/>
      <c r="F21" s="97" t="str">
        <f t="shared" si="1"/>
        <v>Không XL</v>
      </c>
      <c r="G21" s="61">
        <f t="shared" si="2"/>
        <v>74</v>
      </c>
      <c r="H21" s="62" t="str">
        <f t="shared" si="0"/>
        <v>Khá</v>
      </c>
      <c r="I21" s="98">
        <v>7.38</v>
      </c>
      <c r="J21" s="99"/>
    </row>
    <row r="22" spans="1:10" s="87" customFormat="1">
      <c r="A22" s="94">
        <v>11</v>
      </c>
      <c r="B22" s="95" t="s">
        <v>214</v>
      </c>
      <c r="C22" s="96" t="s">
        <v>215</v>
      </c>
      <c r="D22" s="96" t="s">
        <v>216</v>
      </c>
      <c r="E22" s="94"/>
      <c r="F22" s="97" t="str">
        <f t="shared" si="1"/>
        <v>Không XL</v>
      </c>
      <c r="G22" s="61">
        <f t="shared" si="2"/>
        <v>77</v>
      </c>
      <c r="H22" s="62" t="str">
        <f t="shared" si="0"/>
        <v>Khá</v>
      </c>
      <c r="I22" s="98">
        <v>7.7</v>
      </c>
      <c r="J22" s="99"/>
    </row>
    <row r="23" spans="1:10" s="87" customFormat="1">
      <c r="A23" s="94">
        <v>12</v>
      </c>
      <c r="B23" s="95" t="s">
        <v>217</v>
      </c>
      <c r="C23" s="96" t="s">
        <v>218</v>
      </c>
      <c r="D23" s="96" t="s">
        <v>40</v>
      </c>
      <c r="E23" s="94"/>
      <c r="F23" s="97" t="str">
        <f t="shared" si="1"/>
        <v>Không XL</v>
      </c>
      <c r="G23" s="61">
        <f t="shared" si="2"/>
        <v>76</v>
      </c>
      <c r="H23" s="62" t="str">
        <f t="shared" si="0"/>
        <v>Khá</v>
      </c>
      <c r="I23" s="97">
        <v>7.55</v>
      </c>
      <c r="J23" s="100"/>
    </row>
    <row r="24" spans="1:10" s="87" customFormat="1">
      <c r="A24" s="94">
        <v>13</v>
      </c>
      <c r="B24" s="95" t="s">
        <v>219</v>
      </c>
      <c r="C24" s="96" t="s">
        <v>220</v>
      </c>
      <c r="D24" s="96" t="s">
        <v>221</v>
      </c>
      <c r="E24" s="94"/>
      <c r="F24" s="97" t="str">
        <f t="shared" si="1"/>
        <v>Không XL</v>
      </c>
      <c r="G24" s="61">
        <v>30</v>
      </c>
      <c r="H24" s="62" t="str">
        <f t="shared" si="0"/>
        <v>Yếu</v>
      </c>
      <c r="I24" s="97">
        <v>1.02</v>
      </c>
      <c r="J24" s="100"/>
    </row>
    <row r="25" spans="1:10" s="87" customFormat="1">
      <c r="A25" s="94">
        <v>14</v>
      </c>
      <c r="B25" s="95" t="s">
        <v>222</v>
      </c>
      <c r="C25" s="96" t="s">
        <v>89</v>
      </c>
      <c r="D25" s="96" t="s">
        <v>223</v>
      </c>
      <c r="E25" s="94"/>
      <c r="F25" s="97" t="str">
        <f t="shared" si="1"/>
        <v>Không XL</v>
      </c>
      <c r="G25" s="61">
        <f t="shared" si="2"/>
        <v>69</v>
      </c>
      <c r="H25" s="62" t="str">
        <f t="shared" si="0"/>
        <v>TB</v>
      </c>
      <c r="I25" s="97">
        <v>6.93</v>
      </c>
      <c r="J25" s="100"/>
    </row>
    <row r="26" spans="1:10" s="87" customFormat="1">
      <c r="A26" s="94">
        <v>15</v>
      </c>
      <c r="B26" s="95" t="s">
        <v>224</v>
      </c>
      <c r="C26" s="96" t="s">
        <v>225</v>
      </c>
      <c r="D26" s="96" t="s">
        <v>48</v>
      </c>
      <c r="E26" s="94"/>
      <c r="F26" s="97" t="str">
        <f t="shared" si="1"/>
        <v>Không XL</v>
      </c>
      <c r="G26" s="61">
        <f t="shared" si="2"/>
        <v>58</v>
      </c>
      <c r="H26" s="62" t="str">
        <f t="shared" si="0"/>
        <v>TB</v>
      </c>
      <c r="I26" s="97">
        <v>5.78</v>
      </c>
      <c r="J26" s="100"/>
    </row>
    <row r="27" spans="1:10" s="87" customFormat="1">
      <c r="A27" s="94">
        <v>16</v>
      </c>
      <c r="B27" s="95" t="s">
        <v>226</v>
      </c>
      <c r="C27" s="96" t="s">
        <v>227</v>
      </c>
      <c r="D27" s="96" t="s">
        <v>100</v>
      </c>
      <c r="E27" s="94"/>
      <c r="F27" s="97" t="str">
        <f t="shared" si="1"/>
        <v>Không XL</v>
      </c>
      <c r="G27" s="61">
        <f t="shared" si="2"/>
        <v>61</v>
      </c>
      <c r="H27" s="62" t="str">
        <f t="shared" si="0"/>
        <v>TB</v>
      </c>
      <c r="I27" s="97">
        <v>6.09</v>
      </c>
      <c r="J27" s="100"/>
    </row>
    <row r="28" spans="1:10" s="87" customFormat="1">
      <c r="A28" s="94">
        <v>17</v>
      </c>
      <c r="B28" s="95" t="s">
        <v>228</v>
      </c>
      <c r="C28" s="96" t="s">
        <v>229</v>
      </c>
      <c r="D28" s="96" t="s">
        <v>51</v>
      </c>
      <c r="E28" s="94"/>
      <c r="F28" s="97" t="str">
        <f t="shared" si="1"/>
        <v>Không XL</v>
      </c>
      <c r="G28" s="61">
        <v>50</v>
      </c>
      <c r="H28" s="62" t="str">
        <f t="shared" si="0"/>
        <v>TB</v>
      </c>
      <c r="I28" s="97">
        <v>3.47</v>
      </c>
      <c r="J28" s="100"/>
    </row>
    <row r="29" spans="1:10" s="87" customFormat="1">
      <c r="A29" s="94">
        <v>18</v>
      </c>
      <c r="B29" s="95" t="s">
        <v>230</v>
      </c>
      <c r="C29" s="96" t="s">
        <v>231</v>
      </c>
      <c r="D29" s="96" t="s">
        <v>51</v>
      </c>
      <c r="E29" s="94"/>
      <c r="F29" s="97" t="str">
        <f t="shared" si="1"/>
        <v>Không XL</v>
      </c>
      <c r="G29" s="61">
        <f t="shared" si="2"/>
        <v>66</v>
      </c>
      <c r="H29" s="62" t="str">
        <f t="shared" si="0"/>
        <v>TB</v>
      </c>
      <c r="I29" s="97">
        <v>6.6</v>
      </c>
      <c r="J29" s="100"/>
    </row>
    <row r="30" spans="1:10" s="87" customFormat="1">
      <c r="A30" s="94">
        <v>19</v>
      </c>
      <c r="B30" s="95" t="s">
        <v>232</v>
      </c>
      <c r="C30" s="96" t="s">
        <v>233</v>
      </c>
      <c r="D30" s="96" t="s">
        <v>52</v>
      </c>
      <c r="E30" s="94"/>
      <c r="F30" s="97" t="str">
        <f t="shared" si="1"/>
        <v>Không XL</v>
      </c>
      <c r="G30" s="61">
        <f t="shared" si="2"/>
        <v>74</v>
      </c>
      <c r="H30" s="62" t="str">
        <f t="shared" si="0"/>
        <v>Khá</v>
      </c>
      <c r="I30" s="97">
        <v>7.41</v>
      </c>
      <c r="J30" s="100"/>
    </row>
    <row r="31" spans="1:10" s="87" customFormat="1">
      <c r="A31" s="94">
        <v>20</v>
      </c>
      <c r="B31" s="95" t="s">
        <v>234</v>
      </c>
      <c r="C31" s="96" t="s">
        <v>235</v>
      </c>
      <c r="D31" s="96" t="s">
        <v>52</v>
      </c>
      <c r="E31" s="94"/>
      <c r="F31" s="97" t="str">
        <f t="shared" si="1"/>
        <v>Không XL</v>
      </c>
      <c r="G31" s="61">
        <f t="shared" si="2"/>
        <v>79</v>
      </c>
      <c r="H31" s="62" t="str">
        <f t="shared" si="0"/>
        <v>Khá</v>
      </c>
      <c r="I31" s="98">
        <v>7.91</v>
      </c>
      <c r="J31" s="99"/>
    </row>
    <row r="32" spans="1:10" s="87" customFormat="1">
      <c r="A32" s="94">
        <v>21</v>
      </c>
      <c r="B32" s="95" t="s">
        <v>236</v>
      </c>
      <c r="C32" s="96" t="s">
        <v>237</v>
      </c>
      <c r="D32" s="96" t="s">
        <v>238</v>
      </c>
      <c r="E32" s="94"/>
      <c r="F32" s="97" t="str">
        <f t="shared" si="1"/>
        <v>Không XL</v>
      </c>
      <c r="G32" s="61">
        <f t="shared" si="2"/>
        <v>65</v>
      </c>
      <c r="H32" s="62" t="str">
        <f t="shared" si="0"/>
        <v>TB</v>
      </c>
      <c r="I32" s="97">
        <v>6.53</v>
      </c>
      <c r="J32" s="100"/>
    </row>
    <row r="33" spans="1:11" s="87" customFormat="1">
      <c r="A33" s="94">
        <v>22</v>
      </c>
      <c r="B33" s="95" t="s">
        <v>239</v>
      </c>
      <c r="C33" s="96" t="s">
        <v>240</v>
      </c>
      <c r="D33" s="96" t="s">
        <v>113</v>
      </c>
      <c r="E33" s="94"/>
      <c r="F33" s="97" t="str">
        <f t="shared" si="1"/>
        <v>Không XL</v>
      </c>
      <c r="G33" s="61">
        <f t="shared" si="2"/>
        <v>71</v>
      </c>
      <c r="H33" s="62" t="str">
        <f t="shared" si="0"/>
        <v>Khá</v>
      </c>
      <c r="I33" s="97">
        <v>7.09</v>
      </c>
      <c r="J33" s="100"/>
    </row>
    <row r="34" spans="1:11" s="87" customFormat="1">
      <c r="A34" s="94">
        <v>23</v>
      </c>
      <c r="B34" s="95" t="s">
        <v>241</v>
      </c>
      <c r="C34" s="96" t="s">
        <v>79</v>
      </c>
      <c r="D34" s="96" t="s">
        <v>54</v>
      </c>
      <c r="E34" s="94"/>
      <c r="F34" s="97" t="str">
        <f t="shared" si="1"/>
        <v>Không XL</v>
      </c>
      <c r="G34" s="61">
        <f t="shared" si="2"/>
        <v>65</v>
      </c>
      <c r="H34" s="62" t="str">
        <f t="shared" si="0"/>
        <v>TB</v>
      </c>
      <c r="I34" s="97">
        <v>6.52</v>
      </c>
      <c r="J34" s="100"/>
    </row>
    <row r="35" spans="1:11" s="87" customFormat="1">
      <c r="A35" s="94">
        <v>24</v>
      </c>
      <c r="B35" s="95" t="s">
        <v>242</v>
      </c>
      <c r="C35" s="96" t="s">
        <v>243</v>
      </c>
      <c r="D35" s="96" t="s">
        <v>103</v>
      </c>
      <c r="E35" s="94"/>
      <c r="F35" s="97" t="str">
        <f t="shared" si="1"/>
        <v>Không XL</v>
      </c>
      <c r="G35" s="61">
        <f t="shared" si="2"/>
        <v>68</v>
      </c>
      <c r="H35" s="62" t="str">
        <f t="shared" si="0"/>
        <v>TB</v>
      </c>
      <c r="I35" s="97">
        <v>6.79</v>
      </c>
      <c r="J35" s="100"/>
    </row>
    <row r="36" spans="1:11" s="87" customFormat="1">
      <c r="A36" s="94">
        <v>25</v>
      </c>
      <c r="B36" s="95" t="s">
        <v>244</v>
      </c>
      <c r="C36" s="96" t="s">
        <v>245</v>
      </c>
      <c r="D36" s="96" t="s">
        <v>58</v>
      </c>
      <c r="E36" s="94"/>
      <c r="F36" s="97" t="str">
        <f t="shared" si="1"/>
        <v>Không XL</v>
      </c>
      <c r="G36" s="61">
        <f t="shared" si="2"/>
        <v>53</v>
      </c>
      <c r="H36" s="62" t="str">
        <f t="shared" si="0"/>
        <v>TB</v>
      </c>
      <c r="I36" s="97">
        <v>5.33</v>
      </c>
      <c r="J36" s="100"/>
    </row>
    <row r="37" spans="1:11" s="87" customFormat="1">
      <c r="A37" s="94">
        <v>26</v>
      </c>
      <c r="B37" s="95" t="s">
        <v>246</v>
      </c>
      <c r="C37" s="96" t="s">
        <v>247</v>
      </c>
      <c r="D37" s="96" t="s">
        <v>88</v>
      </c>
      <c r="E37" s="94"/>
      <c r="F37" s="97" t="str">
        <f t="shared" si="1"/>
        <v>Không XL</v>
      </c>
      <c r="G37" s="61">
        <f t="shared" si="2"/>
        <v>54</v>
      </c>
      <c r="H37" s="62" t="str">
        <f t="shared" si="0"/>
        <v>TB</v>
      </c>
      <c r="I37" s="97">
        <v>5.4</v>
      </c>
      <c r="J37" s="100"/>
      <c r="K37" s="131"/>
    </row>
    <row r="38" spans="1:11" s="87" customFormat="1">
      <c r="A38" s="94">
        <v>27</v>
      </c>
      <c r="B38" s="95" t="s">
        <v>248</v>
      </c>
      <c r="C38" s="96" t="s">
        <v>249</v>
      </c>
      <c r="D38" s="96" t="s">
        <v>108</v>
      </c>
      <c r="E38" s="94"/>
      <c r="F38" s="97" t="str">
        <f t="shared" si="1"/>
        <v>Không XL</v>
      </c>
      <c r="G38" s="61">
        <f t="shared" si="2"/>
        <v>64</v>
      </c>
      <c r="H38" s="62" t="str">
        <f t="shared" si="0"/>
        <v>TB</v>
      </c>
      <c r="I38" s="98">
        <v>6.37</v>
      </c>
      <c r="J38" s="99"/>
    </row>
    <row r="39" spans="1:11" s="87" customFormat="1">
      <c r="A39" s="94">
        <v>28</v>
      </c>
      <c r="B39" s="95" t="s">
        <v>250</v>
      </c>
      <c r="C39" s="96" t="s">
        <v>251</v>
      </c>
      <c r="D39" s="96" t="s">
        <v>59</v>
      </c>
      <c r="E39" s="94"/>
      <c r="F39" s="97" t="str">
        <f t="shared" si="1"/>
        <v>Không XL</v>
      </c>
      <c r="G39" s="61">
        <f>ROUND(I39,1)*10+6</f>
        <v>88</v>
      </c>
      <c r="H39" s="62" t="str">
        <f t="shared" si="0"/>
        <v>Tốt</v>
      </c>
      <c r="I39" s="97">
        <v>8.18</v>
      </c>
      <c r="J39" s="100" t="s">
        <v>120</v>
      </c>
    </row>
    <row r="40" spans="1:11" s="87" customFormat="1">
      <c r="A40" s="94">
        <v>29</v>
      </c>
      <c r="B40" s="95" t="s">
        <v>252</v>
      </c>
      <c r="C40" s="96" t="s">
        <v>87</v>
      </c>
      <c r="D40" s="96" t="s">
        <v>253</v>
      </c>
      <c r="E40" s="94"/>
      <c r="F40" s="97" t="str">
        <f t="shared" si="1"/>
        <v>Không XL</v>
      </c>
      <c r="G40" s="61">
        <f t="shared" si="2"/>
        <v>71</v>
      </c>
      <c r="H40" s="62" t="str">
        <f t="shared" si="0"/>
        <v>Khá</v>
      </c>
      <c r="I40" s="98">
        <v>7.1</v>
      </c>
      <c r="J40" s="99"/>
    </row>
    <row r="41" spans="1:11" s="87" customFormat="1">
      <c r="A41" s="94">
        <v>30</v>
      </c>
      <c r="B41" s="95" t="s">
        <v>254</v>
      </c>
      <c r="C41" s="96" t="s">
        <v>255</v>
      </c>
      <c r="D41" s="96" t="s">
        <v>62</v>
      </c>
      <c r="E41" s="94"/>
      <c r="F41" s="97" t="str">
        <f t="shared" si="1"/>
        <v>Không XL</v>
      </c>
      <c r="G41" s="61">
        <f t="shared" si="2"/>
        <v>56</v>
      </c>
      <c r="H41" s="62" t="str">
        <f t="shared" si="0"/>
        <v>TB</v>
      </c>
      <c r="I41" s="98">
        <v>5.61</v>
      </c>
      <c r="J41" s="99"/>
    </row>
    <row r="42" spans="1:11" s="87" customFormat="1">
      <c r="A42" s="94">
        <v>31</v>
      </c>
      <c r="B42" s="95" t="s">
        <v>256</v>
      </c>
      <c r="C42" s="96" t="s">
        <v>257</v>
      </c>
      <c r="D42" s="96" t="s">
        <v>62</v>
      </c>
      <c r="E42" s="94"/>
      <c r="F42" s="97" t="str">
        <f t="shared" si="1"/>
        <v>Không XL</v>
      </c>
      <c r="G42" s="61">
        <f t="shared" si="2"/>
        <v>57</v>
      </c>
      <c r="H42" s="62" t="str">
        <f t="shared" si="0"/>
        <v>TB</v>
      </c>
      <c r="I42" s="98">
        <v>5.69</v>
      </c>
      <c r="J42" s="99"/>
    </row>
    <row r="43" spans="1:11" s="87" customFormat="1">
      <c r="A43" s="94">
        <v>32</v>
      </c>
      <c r="B43" s="95" t="s">
        <v>258</v>
      </c>
      <c r="C43" s="96" t="s">
        <v>115</v>
      </c>
      <c r="D43" s="96" t="s">
        <v>92</v>
      </c>
      <c r="E43" s="94"/>
      <c r="F43" s="97" t="str">
        <f t="shared" si="1"/>
        <v>Không XL</v>
      </c>
      <c r="G43" s="61">
        <f t="shared" si="2"/>
        <v>76</v>
      </c>
      <c r="H43" s="62" t="str">
        <f t="shared" si="0"/>
        <v>Khá</v>
      </c>
      <c r="I43" s="97">
        <v>7.55</v>
      </c>
      <c r="J43" s="100"/>
    </row>
    <row r="44" spans="1:11" s="87" customFormat="1">
      <c r="A44" s="94">
        <v>33</v>
      </c>
      <c r="B44" s="95" t="s">
        <v>259</v>
      </c>
      <c r="C44" s="96" t="s">
        <v>260</v>
      </c>
      <c r="D44" s="96" t="s">
        <v>65</v>
      </c>
      <c r="E44" s="94"/>
      <c r="F44" s="97" t="str">
        <f t="shared" si="1"/>
        <v>Không XL</v>
      </c>
      <c r="G44" s="61">
        <f t="shared" si="2"/>
        <v>66</v>
      </c>
      <c r="H44" s="62" t="str">
        <f t="shared" si="0"/>
        <v>TB</v>
      </c>
      <c r="I44" s="97">
        <v>6.6</v>
      </c>
      <c r="J44" s="100"/>
    </row>
    <row r="45" spans="1:11" s="87" customFormat="1">
      <c r="A45" s="94">
        <v>34</v>
      </c>
      <c r="B45" s="95" t="s">
        <v>261</v>
      </c>
      <c r="C45" s="96" t="s">
        <v>64</v>
      </c>
      <c r="D45" s="96" t="s">
        <v>68</v>
      </c>
      <c r="E45" s="94"/>
      <c r="F45" s="97" t="str">
        <f t="shared" si="1"/>
        <v>Không XL</v>
      </c>
      <c r="G45" s="61">
        <f t="shared" si="2"/>
        <v>74</v>
      </c>
      <c r="H45" s="62" t="str">
        <f t="shared" si="0"/>
        <v>Khá</v>
      </c>
      <c r="I45" s="97">
        <v>7.35</v>
      </c>
      <c r="J45" s="100"/>
    </row>
    <row r="46" spans="1:11" s="87" customFormat="1">
      <c r="A46" s="94">
        <v>35</v>
      </c>
      <c r="B46" s="95" t="s">
        <v>262</v>
      </c>
      <c r="C46" s="96" t="s">
        <v>263</v>
      </c>
      <c r="D46" s="96" t="s">
        <v>69</v>
      </c>
      <c r="E46" s="94"/>
      <c r="F46" s="97" t="str">
        <f t="shared" si="1"/>
        <v>Không XL</v>
      </c>
      <c r="G46" s="61">
        <f t="shared" si="2"/>
        <v>65</v>
      </c>
      <c r="H46" s="62" t="str">
        <f t="shared" si="0"/>
        <v>TB</v>
      </c>
      <c r="I46" s="97">
        <v>6.53</v>
      </c>
      <c r="J46" s="100"/>
    </row>
    <row r="47" spans="1:11" s="87" customFormat="1">
      <c r="A47" s="94">
        <v>36</v>
      </c>
      <c r="B47" s="95" t="s">
        <v>264</v>
      </c>
      <c r="C47" s="96" t="s">
        <v>265</v>
      </c>
      <c r="D47" s="96" t="s">
        <v>110</v>
      </c>
      <c r="E47" s="94"/>
      <c r="F47" s="97" t="str">
        <f t="shared" si="1"/>
        <v>Không XL</v>
      </c>
      <c r="G47" s="61">
        <f t="shared" si="2"/>
        <v>59</v>
      </c>
      <c r="H47" s="62" t="str">
        <f t="shared" si="0"/>
        <v>TB</v>
      </c>
      <c r="I47" s="97">
        <v>5.88</v>
      </c>
      <c r="J47" s="100"/>
    </row>
    <row r="48" spans="1:11" ht="16.5" thickBot="1">
      <c r="A48" s="101"/>
      <c r="B48" s="101"/>
      <c r="C48" s="102" t="s">
        <v>11</v>
      </c>
      <c r="D48" s="102"/>
      <c r="E48" s="102"/>
      <c r="F48" s="102"/>
      <c r="G48" s="102"/>
      <c r="H48" s="102"/>
      <c r="I48" s="102"/>
      <c r="J48" s="102"/>
    </row>
    <row r="49" spans="1:11" ht="15.75">
      <c r="C49" s="103" t="s">
        <v>12</v>
      </c>
      <c r="D49" s="104"/>
      <c r="E49" s="105" t="s">
        <v>6</v>
      </c>
      <c r="F49" s="106"/>
      <c r="G49" s="105" t="s">
        <v>7</v>
      </c>
      <c r="H49" s="106"/>
      <c r="I49" s="107"/>
      <c r="J49" s="108" t="s">
        <v>8</v>
      </c>
    </row>
    <row r="50" spans="1:11" s="87" customFormat="1" ht="16.5" thickBot="1">
      <c r="C50" s="132"/>
      <c r="D50" s="133"/>
      <c r="E50" s="134" t="s">
        <v>13</v>
      </c>
      <c r="F50" s="135" t="s">
        <v>14</v>
      </c>
      <c r="G50" s="134" t="s">
        <v>13</v>
      </c>
      <c r="H50" s="135" t="s">
        <v>14</v>
      </c>
      <c r="I50" s="136"/>
      <c r="J50" s="137"/>
    </row>
    <row r="51" spans="1:11" ht="15.75" thickBot="1">
      <c r="C51" s="138" t="s">
        <v>15</v>
      </c>
      <c r="D51" s="139"/>
      <c r="E51" s="140">
        <f>COUNTIF(F12:F47,"XS")</f>
        <v>0</v>
      </c>
      <c r="F51" s="141">
        <f>E51*100/$A$47</f>
        <v>0</v>
      </c>
      <c r="G51" s="140">
        <f>COUNTIF(H12:H47,"XS")</f>
        <v>2</v>
      </c>
      <c r="H51" s="141">
        <f>G51*100/$A$47</f>
        <v>5.5555555555555554</v>
      </c>
      <c r="I51" s="142"/>
      <c r="J51" s="143"/>
    </row>
    <row r="52" spans="1:11" ht="15.75" thickBot="1">
      <c r="C52" s="114" t="s">
        <v>16</v>
      </c>
      <c r="D52" s="115"/>
      <c r="E52" s="116">
        <f>COUNTIF(F12:F47,"Tốt")</f>
        <v>0</v>
      </c>
      <c r="F52" s="141">
        <f t="shared" ref="F52:F56" si="3">E52*100/$A$47</f>
        <v>0</v>
      </c>
      <c r="G52" s="116">
        <f>COUNTIF(H12:H47,"Tốt")</f>
        <v>2</v>
      </c>
      <c r="H52" s="141">
        <f t="shared" ref="H52:H56" si="4">G52*100/$A$47</f>
        <v>5.5555555555555554</v>
      </c>
      <c r="I52" s="118"/>
      <c r="J52" s="119"/>
    </row>
    <row r="53" spans="1:11" ht="15.75" thickBot="1">
      <c r="C53" s="114" t="s">
        <v>17</v>
      </c>
      <c r="D53" s="115"/>
      <c r="E53" s="116">
        <f>COUNTIF(F12:F47,"Khá")</f>
        <v>0</v>
      </c>
      <c r="F53" s="141">
        <f t="shared" si="3"/>
        <v>0</v>
      </c>
      <c r="G53" s="116">
        <f>COUNTIF(H12:H47,"Khá")</f>
        <v>10</v>
      </c>
      <c r="H53" s="141">
        <f t="shared" si="4"/>
        <v>27.777777777777779</v>
      </c>
      <c r="I53" s="118"/>
      <c r="J53" s="119"/>
    </row>
    <row r="54" spans="1:11" ht="15.75" thickBot="1">
      <c r="C54" s="114" t="s">
        <v>18</v>
      </c>
      <c r="D54" s="115"/>
      <c r="E54" s="116">
        <f>COUNTIF(F12:F47,"TB")</f>
        <v>0</v>
      </c>
      <c r="F54" s="141">
        <f t="shared" si="3"/>
        <v>0</v>
      </c>
      <c r="G54" s="116">
        <f>COUNTIF(H12:H47,"TB")</f>
        <v>21</v>
      </c>
      <c r="H54" s="141">
        <f t="shared" si="4"/>
        <v>58.333333333333336</v>
      </c>
      <c r="I54" s="118"/>
      <c r="J54" s="119"/>
    </row>
    <row r="55" spans="1:11" ht="15.75" thickBot="1">
      <c r="C55" s="114" t="s">
        <v>19</v>
      </c>
      <c r="D55" s="115"/>
      <c r="E55" s="116">
        <f>COUNTIF(F12:F47,"Yếu")</f>
        <v>0</v>
      </c>
      <c r="F55" s="141">
        <f t="shared" si="3"/>
        <v>0</v>
      </c>
      <c r="G55" s="116">
        <f>COUNTIF(H12:H47,"Yếu")</f>
        <v>1</v>
      </c>
      <c r="H55" s="141">
        <f t="shared" si="4"/>
        <v>2.7777777777777777</v>
      </c>
      <c r="I55" s="118"/>
      <c r="J55" s="119"/>
    </row>
    <row r="56" spans="1:11" ht="15.75" thickBot="1">
      <c r="C56" s="120" t="s">
        <v>25</v>
      </c>
      <c r="D56" s="121"/>
      <c r="E56" s="122">
        <f>COUNTIF(F12:F47,"Không XL")</f>
        <v>36</v>
      </c>
      <c r="F56" s="144">
        <f t="shared" si="3"/>
        <v>100</v>
      </c>
      <c r="G56" s="122">
        <f>COUNTIF(H12:H47,"Không XL")</f>
        <v>0</v>
      </c>
      <c r="H56" s="144">
        <f t="shared" si="4"/>
        <v>0</v>
      </c>
      <c r="I56" s="124"/>
      <c r="J56" s="125"/>
    </row>
    <row r="57" spans="1:11">
      <c r="C57" s="126"/>
      <c r="D57" s="126"/>
      <c r="F57" s="127"/>
    </row>
    <row r="58" spans="1:11" ht="15.75">
      <c r="E58" s="128" t="s">
        <v>24</v>
      </c>
      <c r="F58" s="128"/>
      <c r="G58" s="128"/>
      <c r="H58" s="128"/>
      <c r="I58" s="128"/>
      <c r="J58" s="128"/>
    </row>
    <row r="59" spans="1:11">
      <c r="A59" s="69" t="s">
        <v>28</v>
      </c>
      <c r="B59" s="69"/>
      <c r="C59" s="69"/>
      <c r="D59" s="69"/>
      <c r="E59" s="69"/>
      <c r="F59" s="69" t="s">
        <v>6</v>
      </c>
      <c r="G59" s="69"/>
      <c r="H59" s="69"/>
      <c r="I59" s="129"/>
      <c r="J59" s="130" t="s">
        <v>20</v>
      </c>
      <c r="K59" s="130"/>
    </row>
    <row r="76" spans="1:10">
      <c r="C76" s="126"/>
      <c r="D76" s="126"/>
      <c r="F76" s="127"/>
    </row>
    <row r="77" spans="1:10" ht="15.75">
      <c r="E77" s="128"/>
      <c r="F77" s="128"/>
      <c r="G77" s="128"/>
      <c r="H77" s="128"/>
      <c r="I77" s="128"/>
      <c r="J77" s="128"/>
    </row>
    <row r="78" spans="1:10">
      <c r="A78" s="69"/>
      <c r="B78" s="69"/>
      <c r="C78" s="69"/>
      <c r="D78" s="69"/>
      <c r="E78" s="69"/>
      <c r="F78" s="69"/>
      <c r="G78" s="69"/>
      <c r="H78" s="69"/>
      <c r="I78" s="129"/>
      <c r="J78" s="130"/>
    </row>
  </sheetData>
  <sheetProtection algorithmName="SHA-512" hashValue="gD0odp/wdf6sbJ9o1x7YKLq+nVGQXV0z2+AK/U7o8Ds1401g13FGgXnrbpsGiq6pfl2eWfLbT1IwK8rQEvD6lw==" saltValue="/nFzsmSvLfmIDCf8jMjAag==" spinCount="100000" sheet="1" objects="1" scenarios="1"/>
  <mergeCells count="27">
    <mergeCell ref="A2:D2"/>
    <mergeCell ref="E2:J2"/>
    <mergeCell ref="A3:D3"/>
    <mergeCell ref="E3:J3"/>
    <mergeCell ref="A4:D4"/>
    <mergeCell ref="E4:J4"/>
    <mergeCell ref="E58:J58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C48:J48"/>
    <mergeCell ref="C49:C50"/>
    <mergeCell ref="E49:F49"/>
    <mergeCell ref="G49:H49"/>
    <mergeCell ref="J49:J50"/>
    <mergeCell ref="A59:E59"/>
    <mergeCell ref="F59:H59"/>
    <mergeCell ref="E77:J77"/>
    <mergeCell ref="A78:E78"/>
    <mergeCell ref="F78:H78"/>
  </mergeCells>
  <conditionalFormatting sqref="F12:F47 H12:I47">
    <cfRule type="cellIs" dxfId="9" priority="2" stopIfTrue="1" operator="equal">
      <formula>"SVG"</formula>
    </cfRule>
    <cfRule type="cellIs" dxfId="8" priority="3" stopIfTrue="1" operator="equal">
      <formula>"SVXS"</formula>
    </cfRule>
  </conditionalFormatting>
  <conditionalFormatting sqref="G12:G47">
    <cfRule type="cellIs" dxfId="2" priority="1" operator="lessThanOrEqual">
      <formula>30</formula>
    </cfRule>
  </conditionalFormatting>
  <pageMargins left="0.7" right="0.7" top="0.75" bottom="0.75" header="0.3" footer="0.3"/>
  <pageSetup scale="9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3"/>
  <sheetViews>
    <sheetView topLeftCell="A3" zoomScaleNormal="100" workbookViewId="0">
      <selection activeCell="E12" sqref="E12"/>
    </sheetView>
  </sheetViews>
  <sheetFormatPr defaultRowHeight="15"/>
  <cols>
    <col min="1" max="1" width="6.83203125" style="63" customWidth="1"/>
    <col min="2" max="2" width="11.83203125" style="63" customWidth="1"/>
    <col min="3" max="3" width="23.83203125" style="63" customWidth="1"/>
    <col min="4" max="4" width="8.83203125" style="63" customWidth="1"/>
    <col min="5" max="8" width="9.6640625" style="63" customWidth="1"/>
    <col min="9" max="9" width="9.6640625" style="63" hidden="1" customWidth="1"/>
    <col min="10" max="10" width="20.83203125" style="63" customWidth="1"/>
    <col min="11" max="16384" width="9.33203125" style="63"/>
  </cols>
  <sheetData>
    <row r="1" spans="1:21" ht="15" customHeight="1">
      <c r="J1" s="64" t="s">
        <v>0</v>
      </c>
    </row>
    <row r="2" spans="1:21" ht="17.100000000000001" customHeight="1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66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</row>
    <row r="3" spans="1:21" ht="17.100000000000001" customHeight="1">
      <c r="A3" s="66" t="s">
        <v>22</v>
      </c>
      <c r="B3" s="66"/>
      <c r="C3" s="66"/>
      <c r="D3" s="66"/>
      <c r="E3" s="68" t="s">
        <v>2</v>
      </c>
      <c r="F3" s="68"/>
      <c r="G3" s="68"/>
      <c r="H3" s="68"/>
      <c r="I3" s="68"/>
      <c r="J3" s="68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</row>
    <row r="4" spans="1:21" ht="17.100000000000001" customHeight="1">
      <c r="A4" s="66" t="s">
        <v>23</v>
      </c>
      <c r="B4" s="66"/>
      <c r="C4" s="66"/>
      <c r="D4" s="66"/>
      <c r="E4" s="69"/>
      <c r="F4" s="69"/>
      <c r="G4" s="69"/>
      <c r="H4" s="69"/>
      <c r="I4" s="69"/>
      <c r="J4" s="69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</row>
    <row r="5" spans="1:21" s="72" customFormat="1" ht="12" customHeight="1">
      <c r="A5" s="70"/>
      <c r="B5" s="70"/>
      <c r="C5" s="70"/>
      <c r="D5" s="70"/>
      <c r="E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</row>
    <row r="6" spans="1:21" ht="24.95" customHeight="1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73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</row>
    <row r="7" spans="1:21" s="76" customFormat="1" ht="18" customHeight="1">
      <c r="A7" s="73" t="s">
        <v>26</v>
      </c>
      <c r="B7" s="73"/>
      <c r="C7" s="73"/>
      <c r="D7" s="73"/>
      <c r="E7" s="73"/>
      <c r="F7" s="73"/>
      <c r="G7" s="73"/>
      <c r="H7" s="73"/>
      <c r="I7" s="73"/>
      <c r="J7" s="73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</row>
    <row r="8" spans="1:21" s="76" customFormat="1" ht="18" customHeight="1">
      <c r="A8" s="77" t="s">
        <v>431</v>
      </c>
      <c r="B8" s="77"/>
      <c r="C8" s="77"/>
      <c r="D8" s="77"/>
      <c r="E8" s="77"/>
      <c r="F8" s="77"/>
      <c r="G8" s="77"/>
      <c r="H8" s="77"/>
      <c r="I8" s="77"/>
      <c r="J8" s="77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</row>
    <row r="9" spans="1:21" s="76" customFormat="1" ht="12" customHeight="1">
      <c r="A9" s="79"/>
      <c r="B9" s="79"/>
      <c r="C9" s="79"/>
      <c r="D9" s="79"/>
      <c r="E9" s="79"/>
      <c r="F9" s="79"/>
      <c r="G9" s="79"/>
      <c r="H9" s="79"/>
      <c r="I9" s="79"/>
      <c r="J9" s="79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</row>
    <row r="10" spans="1:21" s="87" customFormat="1" ht="18" customHeight="1">
      <c r="A10" s="80" t="s">
        <v>4</v>
      </c>
      <c r="B10" s="80" t="s">
        <v>30</v>
      </c>
      <c r="C10" s="81" t="s">
        <v>5</v>
      </c>
      <c r="D10" s="82"/>
      <c r="E10" s="83" t="s">
        <v>6</v>
      </c>
      <c r="F10" s="84"/>
      <c r="G10" s="83" t="s">
        <v>27</v>
      </c>
      <c r="H10" s="84"/>
      <c r="I10" s="85"/>
      <c r="J10" s="86" t="s">
        <v>8</v>
      </c>
    </row>
    <row r="11" spans="1:21" s="87" customFormat="1" ht="30" customHeight="1">
      <c r="A11" s="88"/>
      <c r="B11" s="89"/>
      <c r="C11" s="90"/>
      <c r="D11" s="91"/>
      <c r="E11" s="92" t="s">
        <v>9</v>
      </c>
      <c r="F11" s="92" t="s">
        <v>10</v>
      </c>
      <c r="G11" s="92" t="s">
        <v>9</v>
      </c>
      <c r="H11" s="92" t="s">
        <v>10</v>
      </c>
      <c r="I11" s="93"/>
      <c r="J11" s="88"/>
    </row>
    <row r="12" spans="1:21" s="87" customFormat="1" ht="15.95" customHeight="1">
      <c r="A12" s="94">
        <v>1</v>
      </c>
      <c r="B12" s="95" t="s">
        <v>266</v>
      </c>
      <c r="C12" s="96" t="s">
        <v>267</v>
      </c>
      <c r="D12" s="96" t="s">
        <v>31</v>
      </c>
      <c r="E12" s="94"/>
      <c r="F12" s="9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61">
        <f>ROUND(I12,1)*10</f>
        <v>88</v>
      </c>
      <c r="H12" s="62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98">
        <v>8.84</v>
      </c>
      <c r="J12" s="99"/>
    </row>
    <row r="13" spans="1:21" s="87" customFormat="1" ht="15.95" customHeight="1">
      <c r="A13" s="94">
        <v>2</v>
      </c>
      <c r="B13" s="95" t="s">
        <v>268</v>
      </c>
      <c r="C13" s="96" t="s">
        <v>75</v>
      </c>
      <c r="D13" s="96" t="s">
        <v>31</v>
      </c>
      <c r="E13" s="94"/>
      <c r="F13" s="97" t="str">
        <f t="shared" ref="F13:F52" si="0">IF(AND(E13&gt;=90),"XS",IF(AND(E13&gt;=80),"Tốt",IF(AND(E13&gt;=70),"Khá",IF(AND(E13&gt;=60),"TB",IF(AND(E13&gt;=50),"TB",IF(AND(E13&lt;50),IF(AND(E13&gt;0),"Yếu",IF(AND(E13=0),"Không XL"," "))))))))</f>
        <v>Không XL</v>
      </c>
      <c r="G13" s="61">
        <v>50</v>
      </c>
      <c r="H13" s="62" t="str">
        <f t="shared" ref="H13:H52" si="1">IF(AND(G13&gt;=90),"XS",IF(AND(G13&gt;=80),"Tốt",IF(AND(G13&gt;=70),"Khá",IF(AND(G13&gt;=60),"TB",IF(AND(G13&gt;=50),"TB",IF(AND(G13&lt;50),IF(AND(G13&gt;0),"Yếu",IF(AND(G13=0),"Không XL"," "))))))))</f>
        <v>TB</v>
      </c>
      <c r="I13" s="98">
        <v>4.09</v>
      </c>
      <c r="J13" s="99"/>
    </row>
    <row r="14" spans="1:21" s="87" customFormat="1" ht="15.95" customHeight="1">
      <c r="A14" s="94">
        <v>3</v>
      </c>
      <c r="B14" s="95" t="s">
        <v>269</v>
      </c>
      <c r="C14" s="96" t="s">
        <v>79</v>
      </c>
      <c r="D14" s="96" t="s">
        <v>33</v>
      </c>
      <c r="E14" s="94"/>
      <c r="F14" s="97" t="str">
        <f t="shared" si="0"/>
        <v>Không XL</v>
      </c>
      <c r="G14" s="61">
        <f t="shared" ref="G13:G52" si="2">ROUND(I14,1)*10</f>
        <v>69</v>
      </c>
      <c r="H14" s="62" t="str">
        <f t="shared" si="1"/>
        <v>TB</v>
      </c>
      <c r="I14" s="98">
        <v>6.85</v>
      </c>
      <c r="J14" s="99"/>
    </row>
    <row r="15" spans="1:21" s="87" customFormat="1" ht="15.95" customHeight="1">
      <c r="A15" s="94">
        <v>4</v>
      </c>
      <c r="B15" s="95" t="s">
        <v>270</v>
      </c>
      <c r="C15" s="96" t="s">
        <v>50</v>
      </c>
      <c r="D15" s="96" t="s">
        <v>36</v>
      </c>
      <c r="E15" s="94"/>
      <c r="F15" s="97" t="str">
        <f t="shared" si="0"/>
        <v>Không XL</v>
      </c>
      <c r="G15" s="61">
        <f t="shared" si="2"/>
        <v>84</v>
      </c>
      <c r="H15" s="62" t="str">
        <f t="shared" si="1"/>
        <v>Tốt</v>
      </c>
      <c r="I15" s="97">
        <v>8.41</v>
      </c>
      <c r="J15" s="100"/>
    </row>
    <row r="16" spans="1:21" s="87" customFormat="1" ht="15.95" customHeight="1">
      <c r="A16" s="94">
        <v>5</v>
      </c>
      <c r="B16" s="95" t="s">
        <v>271</v>
      </c>
      <c r="C16" s="96" t="s">
        <v>272</v>
      </c>
      <c r="D16" s="96" t="s">
        <v>71</v>
      </c>
      <c r="E16" s="94"/>
      <c r="F16" s="97" t="str">
        <f t="shared" si="0"/>
        <v>Không XL</v>
      </c>
      <c r="G16" s="61">
        <f t="shared" si="2"/>
        <v>75</v>
      </c>
      <c r="H16" s="62" t="str">
        <f t="shared" si="1"/>
        <v>Khá</v>
      </c>
      <c r="I16" s="97">
        <v>7.54</v>
      </c>
      <c r="J16" s="100"/>
    </row>
    <row r="17" spans="1:10" s="87" customFormat="1">
      <c r="A17" s="94">
        <v>6</v>
      </c>
      <c r="B17" s="95" t="s">
        <v>273</v>
      </c>
      <c r="C17" s="96" t="s">
        <v>274</v>
      </c>
      <c r="D17" s="96" t="s">
        <v>74</v>
      </c>
      <c r="E17" s="94"/>
      <c r="F17" s="97" t="str">
        <f t="shared" si="0"/>
        <v>Không XL</v>
      </c>
      <c r="G17" s="61">
        <v>50</v>
      </c>
      <c r="H17" s="62" t="str">
        <f t="shared" si="1"/>
        <v>TB</v>
      </c>
      <c r="I17" s="97">
        <v>4.21</v>
      </c>
      <c r="J17" s="100"/>
    </row>
    <row r="18" spans="1:10" s="87" customFormat="1">
      <c r="A18" s="94">
        <v>7</v>
      </c>
      <c r="B18" s="95" t="s">
        <v>275</v>
      </c>
      <c r="C18" s="96" t="s">
        <v>79</v>
      </c>
      <c r="D18" s="96" t="s">
        <v>139</v>
      </c>
      <c r="E18" s="94"/>
      <c r="F18" s="97" t="str">
        <f t="shared" si="0"/>
        <v>Không XL</v>
      </c>
      <c r="G18" s="61">
        <f t="shared" si="2"/>
        <v>50</v>
      </c>
      <c r="H18" s="62" t="str">
        <f t="shared" si="1"/>
        <v>TB</v>
      </c>
      <c r="I18" s="97">
        <v>4.99</v>
      </c>
      <c r="J18" s="100"/>
    </row>
    <row r="19" spans="1:10" s="87" customFormat="1">
      <c r="A19" s="94">
        <v>8</v>
      </c>
      <c r="B19" s="95" t="s">
        <v>276</v>
      </c>
      <c r="C19" s="96" t="s">
        <v>79</v>
      </c>
      <c r="D19" s="96" t="s">
        <v>41</v>
      </c>
      <c r="E19" s="94"/>
      <c r="F19" s="97" t="str">
        <f t="shared" si="0"/>
        <v>Không XL</v>
      </c>
      <c r="G19" s="61">
        <v>30</v>
      </c>
      <c r="H19" s="62" t="str">
        <f t="shared" si="1"/>
        <v>Yếu</v>
      </c>
      <c r="I19" s="97">
        <v>0.89</v>
      </c>
      <c r="J19" s="100"/>
    </row>
    <row r="20" spans="1:10" s="87" customFormat="1">
      <c r="A20" s="94">
        <v>9</v>
      </c>
      <c r="B20" s="95" t="s">
        <v>277</v>
      </c>
      <c r="C20" s="96" t="s">
        <v>90</v>
      </c>
      <c r="D20" s="96" t="s">
        <v>44</v>
      </c>
      <c r="E20" s="94"/>
      <c r="F20" s="97" t="str">
        <f t="shared" si="0"/>
        <v>Không XL</v>
      </c>
      <c r="G20" s="61">
        <f t="shared" si="2"/>
        <v>74</v>
      </c>
      <c r="H20" s="62" t="str">
        <f t="shared" si="1"/>
        <v>Khá</v>
      </c>
      <c r="I20" s="98">
        <v>7.4</v>
      </c>
      <c r="J20" s="99"/>
    </row>
    <row r="21" spans="1:10" s="87" customFormat="1">
      <c r="A21" s="94">
        <v>10</v>
      </c>
      <c r="B21" s="95" t="s">
        <v>278</v>
      </c>
      <c r="C21" s="96" t="s">
        <v>104</v>
      </c>
      <c r="D21" s="96" t="s">
        <v>44</v>
      </c>
      <c r="E21" s="94"/>
      <c r="F21" s="97" t="str">
        <f t="shared" si="0"/>
        <v>Không XL</v>
      </c>
      <c r="G21" s="61">
        <f t="shared" si="2"/>
        <v>62</v>
      </c>
      <c r="H21" s="62" t="str">
        <f t="shared" si="1"/>
        <v>TB</v>
      </c>
      <c r="I21" s="98">
        <v>6.21</v>
      </c>
      <c r="J21" s="99"/>
    </row>
    <row r="22" spans="1:10" s="87" customFormat="1">
      <c r="A22" s="94">
        <v>11</v>
      </c>
      <c r="B22" s="95" t="s">
        <v>279</v>
      </c>
      <c r="C22" s="96" t="s">
        <v>280</v>
      </c>
      <c r="D22" s="96" t="s">
        <v>99</v>
      </c>
      <c r="E22" s="94"/>
      <c r="F22" s="97" t="str">
        <f t="shared" si="0"/>
        <v>Không XL</v>
      </c>
      <c r="G22" s="61">
        <f t="shared" si="2"/>
        <v>61</v>
      </c>
      <c r="H22" s="62" t="str">
        <f t="shared" si="1"/>
        <v>TB</v>
      </c>
      <c r="I22" s="98">
        <v>6.08</v>
      </c>
      <c r="J22" s="99"/>
    </row>
    <row r="23" spans="1:10" s="87" customFormat="1">
      <c r="A23" s="94">
        <v>12</v>
      </c>
      <c r="B23" s="95" t="s">
        <v>281</v>
      </c>
      <c r="C23" s="96" t="s">
        <v>282</v>
      </c>
      <c r="D23" s="96" t="s">
        <v>78</v>
      </c>
      <c r="E23" s="94"/>
      <c r="F23" s="97" t="str">
        <f t="shared" si="0"/>
        <v>Không XL</v>
      </c>
      <c r="G23" s="61">
        <f t="shared" si="2"/>
        <v>63</v>
      </c>
      <c r="H23" s="62" t="str">
        <f t="shared" si="1"/>
        <v>TB</v>
      </c>
      <c r="I23" s="97">
        <v>6.26</v>
      </c>
      <c r="J23" s="100"/>
    </row>
    <row r="24" spans="1:10" s="87" customFormat="1">
      <c r="A24" s="94">
        <v>13</v>
      </c>
      <c r="B24" s="95" t="s">
        <v>283</v>
      </c>
      <c r="C24" s="96" t="s">
        <v>284</v>
      </c>
      <c r="D24" s="96" t="s">
        <v>78</v>
      </c>
      <c r="E24" s="94"/>
      <c r="F24" s="97" t="str">
        <f t="shared" si="0"/>
        <v>Không XL</v>
      </c>
      <c r="G24" s="61">
        <f t="shared" si="2"/>
        <v>53</v>
      </c>
      <c r="H24" s="62" t="str">
        <f t="shared" si="1"/>
        <v>TB</v>
      </c>
      <c r="I24" s="97">
        <v>5.26</v>
      </c>
      <c r="J24" s="100"/>
    </row>
    <row r="25" spans="1:10" s="87" customFormat="1">
      <c r="A25" s="94">
        <v>14</v>
      </c>
      <c r="B25" s="95" t="s">
        <v>285</v>
      </c>
      <c r="C25" s="96" t="s">
        <v>286</v>
      </c>
      <c r="D25" s="96" t="s">
        <v>78</v>
      </c>
      <c r="E25" s="94"/>
      <c r="F25" s="97" t="str">
        <f t="shared" si="0"/>
        <v>Không XL</v>
      </c>
      <c r="G25" s="61">
        <f t="shared" si="2"/>
        <v>74</v>
      </c>
      <c r="H25" s="62" t="str">
        <f t="shared" si="1"/>
        <v>Khá</v>
      </c>
      <c r="I25" s="97">
        <v>7.4</v>
      </c>
      <c r="J25" s="100"/>
    </row>
    <row r="26" spans="1:10" s="87" customFormat="1">
      <c r="A26" s="94">
        <v>15</v>
      </c>
      <c r="B26" s="95" t="s">
        <v>287</v>
      </c>
      <c r="C26" s="96" t="s">
        <v>61</v>
      </c>
      <c r="D26" s="96" t="s">
        <v>45</v>
      </c>
      <c r="E26" s="94"/>
      <c r="F26" s="97" t="str">
        <f t="shared" si="0"/>
        <v>Không XL</v>
      </c>
      <c r="G26" s="61">
        <f t="shared" si="2"/>
        <v>73</v>
      </c>
      <c r="H26" s="62" t="str">
        <f t="shared" si="1"/>
        <v>Khá</v>
      </c>
      <c r="I26" s="97">
        <v>7.25</v>
      </c>
      <c r="J26" s="100"/>
    </row>
    <row r="27" spans="1:10" s="87" customFormat="1">
      <c r="A27" s="94">
        <v>16</v>
      </c>
      <c r="B27" s="95" t="s">
        <v>288</v>
      </c>
      <c r="C27" s="96" t="s">
        <v>289</v>
      </c>
      <c r="D27" s="96" t="s">
        <v>46</v>
      </c>
      <c r="E27" s="94"/>
      <c r="F27" s="97" t="str">
        <f t="shared" si="0"/>
        <v>Không XL</v>
      </c>
      <c r="G27" s="61">
        <f t="shared" si="2"/>
        <v>56</v>
      </c>
      <c r="H27" s="62" t="str">
        <f t="shared" si="1"/>
        <v>TB</v>
      </c>
      <c r="I27" s="97">
        <v>5.6</v>
      </c>
      <c r="J27" s="100"/>
    </row>
    <row r="28" spans="1:10" s="87" customFormat="1">
      <c r="A28" s="94">
        <v>17</v>
      </c>
      <c r="B28" s="95" t="s">
        <v>290</v>
      </c>
      <c r="C28" s="96" t="s">
        <v>291</v>
      </c>
      <c r="D28" s="96" t="s">
        <v>81</v>
      </c>
      <c r="E28" s="94"/>
      <c r="F28" s="97" t="str">
        <f t="shared" si="0"/>
        <v>Không XL</v>
      </c>
      <c r="G28" s="61">
        <v>40</v>
      </c>
      <c r="H28" s="62" t="str">
        <f t="shared" si="1"/>
        <v>Yếu</v>
      </c>
      <c r="I28" s="97">
        <v>2.63</v>
      </c>
      <c r="J28" s="100"/>
    </row>
    <row r="29" spans="1:10" s="87" customFormat="1">
      <c r="A29" s="94">
        <v>18</v>
      </c>
      <c r="B29" s="95" t="s">
        <v>292</v>
      </c>
      <c r="C29" s="96" t="s">
        <v>293</v>
      </c>
      <c r="D29" s="96" t="s">
        <v>294</v>
      </c>
      <c r="E29" s="94"/>
      <c r="F29" s="97" t="str">
        <f t="shared" si="0"/>
        <v>Không XL</v>
      </c>
      <c r="G29" s="61">
        <f t="shared" si="2"/>
        <v>69</v>
      </c>
      <c r="H29" s="62" t="str">
        <f t="shared" si="1"/>
        <v>TB</v>
      </c>
      <c r="I29" s="97">
        <v>6.89</v>
      </c>
      <c r="J29" s="100"/>
    </row>
    <row r="30" spans="1:10" s="87" customFormat="1">
      <c r="A30" s="94">
        <v>19</v>
      </c>
      <c r="B30" s="95" t="s">
        <v>295</v>
      </c>
      <c r="C30" s="96" t="s">
        <v>296</v>
      </c>
      <c r="D30" s="96" t="s">
        <v>51</v>
      </c>
      <c r="E30" s="94"/>
      <c r="F30" s="97" t="str">
        <f t="shared" si="0"/>
        <v>Không XL</v>
      </c>
      <c r="G30" s="61">
        <v>30</v>
      </c>
      <c r="H30" s="62" t="str">
        <f t="shared" si="1"/>
        <v>Yếu</v>
      </c>
      <c r="I30" s="97">
        <v>1.98</v>
      </c>
      <c r="J30" s="100"/>
    </row>
    <row r="31" spans="1:10" s="87" customFormat="1">
      <c r="A31" s="94">
        <v>20</v>
      </c>
      <c r="B31" s="95" t="s">
        <v>297</v>
      </c>
      <c r="C31" s="96" t="s">
        <v>298</v>
      </c>
      <c r="D31" s="96" t="s">
        <v>51</v>
      </c>
      <c r="E31" s="94"/>
      <c r="F31" s="97" t="str">
        <f t="shared" si="0"/>
        <v>Không XL</v>
      </c>
      <c r="G31" s="61">
        <f t="shared" si="2"/>
        <v>80</v>
      </c>
      <c r="H31" s="62" t="str">
        <f t="shared" si="1"/>
        <v>Tốt</v>
      </c>
      <c r="I31" s="98">
        <v>7.97</v>
      </c>
      <c r="J31" s="99"/>
    </row>
    <row r="32" spans="1:10" s="87" customFormat="1">
      <c r="A32" s="94">
        <v>21</v>
      </c>
      <c r="B32" s="95" t="s">
        <v>299</v>
      </c>
      <c r="C32" s="96" t="s">
        <v>300</v>
      </c>
      <c r="D32" s="96" t="s">
        <v>51</v>
      </c>
      <c r="E32" s="94"/>
      <c r="F32" s="97" t="str">
        <f t="shared" si="0"/>
        <v>Không XL</v>
      </c>
      <c r="G32" s="61">
        <f t="shared" si="2"/>
        <v>69</v>
      </c>
      <c r="H32" s="62" t="str">
        <f t="shared" si="1"/>
        <v>TB</v>
      </c>
      <c r="I32" s="97">
        <v>6.91</v>
      </c>
      <c r="J32" s="100"/>
    </row>
    <row r="33" spans="1:10" s="87" customFormat="1">
      <c r="A33" s="94">
        <v>22</v>
      </c>
      <c r="B33" s="95" t="s">
        <v>301</v>
      </c>
      <c r="C33" s="96" t="s">
        <v>302</v>
      </c>
      <c r="D33" s="96" t="s">
        <v>83</v>
      </c>
      <c r="E33" s="94"/>
      <c r="F33" s="97" t="str">
        <f t="shared" si="0"/>
        <v>Không XL</v>
      </c>
      <c r="G33" s="61">
        <v>50</v>
      </c>
      <c r="H33" s="62" t="str">
        <f t="shared" si="1"/>
        <v>TB</v>
      </c>
      <c r="I33" s="97">
        <v>3.85</v>
      </c>
      <c r="J33" s="100"/>
    </row>
    <row r="34" spans="1:10" s="87" customFormat="1">
      <c r="A34" s="94">
        <v>23</v>
      </c>
      <c r="B34" s="95" t="s">
        <v>303</v>
      </c>
      <c r="C34" s="96" t="s">
        <v>304</v>
      </c>
      <c r="D34" s="96" t="s">
        <v>238</v>
      </c>
      <c r="E34" s="94"/>
      <c r="F34" s="97" t="str">
        <f t="shared" si="0"/>
        <v>Không XL</v>
      </c>
      <c r="G34" s="61">
        <f t="shared" si="2"/>
        <v>63</v>
      </c>
      <c r="H34" s="62" t="str">
        <f t="shared" si="1"/>
        <v>TB</v>
      </c>
      <c r="I34" s="97">
        <v>6.3</v>
      </c>
      <c r="J34" s="100"/>
    </row>
    <row r="35" spans="1:10" s="87" customFormat="1">
      <c r="A35" s="94">
        <v>24</v>
      </c>
      <c r="B35" s="95" t="s">
        <v>305</v>
      </c>
      <c r="C35" s="96" t="s">
        <v>32</v>
      </c>
      <c r="D35" s="96" t="s">
        <v>54</v>
      </c>
      <c r="E35" s="94"/>
      <c r="F35" s="97" t="str">
        <f t="shared" si="0"/>
        <v>Không XL</v>
      </c>
      <c r="G35" s="61">
        <f t="shared" si="2"/>
        <v>64</v>
      </c>
      <c r="H35" s="62" t="str">
        <f t="shared" si="1"/>
        <v>TB</v>
      </c>
      <c r="I35" s="97">
        <v>6.43</v>
      </c>
      <c r="J35" s="100"/>
    </row>
    <row r="36" spans="1:10" s="87" customFormat="1">
      <c r="A36" s="94">
        <v>25</v>
      </c>
      <c r="B36" s="95" t="s">
        <v>306</v>
      </c>
      <c r="C36" s="96" t="s">
        <v>95</v>
      </c>
      <c r="D36" s="96" t="s">
        <v>54</v>
      </c>
      <c r="E36" s="94"/>
      <c r="F36" s="97" t="str">
        <f t="shared" si="0"/>
        <v>Không XL</v>
      </c>
      <c r="G36" s="61">
        <f t="shared" si="2"/>
        <v>67</v>
      </c>
      <c r="H36" s="62" t="str">
        <f t="shared" si="1"/>
        <v>TB</v>
      </c>
      <c r="I36" s="97">
        <v>6.68</v>
      </c>
      <c r="J36" s="100"/>
    </row>
    <row r="37" spans="1:10" s="87" customFormat="1">
      <c r="A37" s="94">
        <v>26</v>
      </c>
      <c r="B37" s="95" t="s">
        <v>307</v>
      </c>
      <c r="C37" s="96" t="s">
        <v>82</v>
      </c>
      <c r="D37" s="96" t="s">
        <v>308</v>
      </c>
      <c r="E37" s="94"/>
      <c r="F37" s="97" t="str">
        <f t="shared" si="0"/>
        <v>Không XL</v>
      </c>
      <c r="G37" s="61">
        <f>ROUND(I37,1)*10+6</f>
        <v>83</v>
      </c>
      <c r="H37" s="62" t="str">
        <f t="shared" si="1"/>
        <v>Tốt</v>
      </c>
      <c r="I37" s="97">
        <v>7.65</v>
      </c>
      <c r="J37" s="100" t="s">
        <v>120</v>
      </c>
    </row>
    <row r="38" spans="1:10" s="87" customFormat="1">
      <c r="A38" s="94">
        <v>27</v>
      </c>
      <c r="B38" s="95" t="s">
        <v>309</v>
      </c>
      <c r="C38" s="96" t="s">
        <v>84</v>
      </c>
      <c r="D38" s="96" t="s">
        <v>55</v>
      </c>
      <c r="E38" s="94"/>
      <c r="F38" s="97" t="str">
        <f t="shared" si="0"/>
        <v>Không XL</v>
      </c>
      <c r="G38" s="61">
        <f t="shared" si="2"/>
        <v>50</v>
      </c>
      <c r="H38" s="62" t="str">
        <f t="shared" si="1"/>
        <v>TB</v>
      </c>
      <c r="I38" s="98">
        <v>5.0199999999999996</v>
      </c>
      <c r="J38" s="99"/>
    </row>
    <row r="39" spans="1:10" s="87" customFormat="1">
      <c r="A39" s="94">
        <v>28</v>
      </c>
      <c r="B39" s="95" t="s">
        <v>310</v>
      </c>
      <c r="C39" s="96" t="s">
        <v>311</v>
      </c>
      <c r="D39" s="96" t="s">
        <v>103</v>
      </c>
      <c r="E39" s="94"/>
      <c r="F39" s="97" t="str">
        <f t="shared" si="0"/>
        <v>Không XL</v>
      </c>
      <c r="G39" s="61">
        <v>30</v>
      </c>
      <c r="H39" s="62" t="str">
        <f t="shared" si="1"/>
        <v>Yếu</v>
      </c>
      <c r="I39" s="97">
        <v>1.97</v>
      </c>
      <c r="J39" s="100"/>
    </row>
    <row r="40" spans="1:10" s="87" customFormat="1">
      <c r="A40" s="94">
        <v>29</v>
      </c>
      <c r="B40" s="95" t="s">
        <v>312</v>
      </c>
      <c r="C40" s="96" t="s">
        <v>313</v>
      </c>
      <c r="D40" s="96" t="s">
        <v>170</v>
      </c>
      <c r="E40" s="94"/>
      <c r="F40" s="97" t="str">
        <f t="shared" si="0"/>
        <v>Không XL</v>
      </c>
      <c r="G40" s="61">
        <f t="shared" si="2"/>
        <v>71</v>
      </c>
      <c r="H40" s="62" t="str">
        <f t="shared" si="1"/>
        <v>Khá</v>
      </c>
      <c r="I40" s="98">
        <v>7.1</v>
      </c>
      <c r="J40" s="99"/>
    </row>
    <row r="41" spans="1:10" s="87" customFormat="1">
      <c r="A41" s="94">
        <v>30</v>
      </c>
      <c r="B41" s="95" t="s">
        <v>314</v>
      </c>
      <c r="C41" s="96" t="s">
        <v>315</v>
      </c>
      <c r="D41" s="96" t="s">
        <v>106</v>
      </c>
      <c r="E41" s="94"/>
      <c r="F41" s="97" t="str">
        <f t="shared" si="0"/>
        <v>Không XL</v>
      </c>
      <c r="G41" s="61">
        <f t="shared" si="2"/>
        <v>62</v>
      </c>
      <c r="H41" s="62" t="str">
        <f t="shared" si="1"/>
        <v>TB</v>
      </c>
      <c r="I41" s="98">
        <v>6.19</v>
      </c>
      <c r="J41" s="99"/>
    </row>
    <row r="42" spans="1:10" s="87" customFormat="1">
      <c r="A42" s="94">
        <v>31</v>
      </c>
      <c r="B42" s="95" t="s">
        <v>316</v>
      </c>
      <c r="C42" s="96" t="s">
        <v>317</v>
      </c>
      <c r="D42" s="96" t="s">
        <v>57</v>
      </c>
      <c r="E42" s="94"/>
      <c r="F42" s="97" t="str">
        <f t="shared" si="0"/>
        <v>Không XL</v>
      </c>
      <c r="G42" s="61">
        <f t="shared" si="2"/>
        <v>75</v>
      </c>
      <c r="H42" s="62" t="str">
        <f t="shared" si="1"/>
        <v>Khá</v>
      </c>
      <c r="I42" s="98">
        <v>7.53</v>
      </c>
      <c r="J42" s="99"/>
    </row>
    <row r="43" spans="1:10" s="87" customFormat="1">
      <c r="A43" s="94">
        <v>32</v>
      </c>
      <c r="B43" s="95" t="s">
        <v>318</v>
      </c>
      <c r="C43" s="96" t="s">
        <v>319</v>
      </c>
      <c r="D43" s="96" t="s">
        <v>107</v>
      </c>
      <c r="E43" s="94"/>
      <c r="F43" s="97" t="str">
        <f t="shared" si="0"/>
        <v>Không XL</v>
      </c>
      <c r="G43" s="61">
        <f t="shared" si="2"/>
        <v>57</v>
      </c>
      <c r="H43" s="62" t="str">
        <f t="shared" si="1"/>
        <v>TB</v>
      </c>
      <c r="I43" s="97">
        <v>5.67</v>
      </c>
      <c r="J43" s="100"/>
    </row>
    <row r="44" spans="1:10" s="87" customFormat="1">
      <c r="A44" s="94">
        <v>33</v>
      </c>
      <c r="B44" s="95" t="s">
        <v>320</v>
      </c>
      <c r="C44" s="96" t="s">
        <v>321</v>
      </c>
      <c r="D44" s="96" t="s">
        <v>322</v>
      </c>
      <c r="E44" s="94"/>
      <c r="F44" s="97" t="str">
        <f t="shared" si="0"/>
        <v>Không XL</v>
      </c>
      <c r="G44" s="61">
        <f t="shared" si="2"/>
        <v>65</v>
      </c>
      <c r="H44" s="62" t="str">
        <f t="shared" si="1"/>
        <v>TB</v>
      </c>
      <c r="I44" s="97">
        <v>6.47</v>
      </c>
      <c r="J44" s="100"/>
    </row>
    <row r="45" spans="1:10" s="87" customFormat="1">
      <c r="A45" s="94">
        <v>34</v>
      </c>
      <c r="B45" s="95" t="s">
        <v>323</v>
      </c>
      <c r="C45" s="96" t="s">
        <v>324</v>
      </c>
      <c r="D45" s="96" t="s">
        <v>109</v>
      </c>
      <c r="E45" s="94"/>
      <c r="F45" s="97" t="str">
        <f t="shared" si="0"/>
        <v>Không XL</v>
      </c>
      <c r="G45" s="61">
        <f t="shared" si="2"/>
        <v>52</v>
      </c>
      <c r="H45" s="62" t="str">
        <f t="shared" si="1"/>
        <v>TB</v>
      </c>
      <c r="I45" s="97">
        <v>5.2</v>
      </c>
      <c r="J45" s="100"/>
    </row>
    <row r="46" spans="1:10" s="87" customFormat="1">
      <c r="A46" s="94">
        <v>35</v>
      </c>
      <c r="B46" s="95" t="s">
        <v>325</v>
      </c>
      <c r="C46" s="96" t="s">
        <v>326</v>
      </c>
      <c r="D46" s="96" t="s">
        <v>60</v>
      </c>
      <c r="E46" s="94"/>
      <c r="F46" s="97" t="str">
        <f t="shared" si="0"/>
        <v>Không XL</v>
      </c>
      <c r="G46" s="61">
        <f t="shared" si="2"/>
        <v>56</v>
      </c>
      <c r="H46" s="62" t="str">
        <f t="shared" si="1"/>
        <v>TB</v>
      </c>
      <c r="I46" s="97">
        <v>5.59</v>
      </c>
      <c r="J46" s="100"/>
    </row>
    <row r="47" spans="1:10" s="87" customFormat="1">
      <c r="A47" s="94">
        <v>36</v>
      </c>
      <c r="B47" s="95" t="s">
        <v>327</v>
      </c>
      <c r="C47" s="96" t="s">
        <v>328</v>
      </c>
      <c r="D47" s="96" t="s">
        <v>91</v>
      </c>
      <c r="E47" s="94"/>
      <c r="F47" s="97" t="str">
        <f t="shared" si="0"/>
        <v>Không XL</v>
      </c>
      <c r="G47" s="61">
        <f t="shared" si="2"/>
        <v>77</v>
      </c>
      <c r="H47" s="62" t="str">
        <f t="shared" si="1"/>
        <v>Khá</v>
      </c>
      <c r="I47" s="97">
        <v>7.73</v>
      </c>
      <c r="J47" s="100"/>
    </row>
    <row r="48" spans="1:10" s="87" customFormat="1">
      <c r="A48" s="94">
        <v>37</v>
      </c>
      <c r="B48" s="95" t="s">
        <v>329</v>
      </c>
      <c r="C48" s="96" t="s">
        <v>330</v>
      </c>
      <c r="D48" s="96" t="s">
        <v>186</v>
      </c>
      <c r="E48" s="94"/>
      <c r="F48" s="97" t="str">
        <f t="shared" si="0"/>
        <v>Không XL</v>
      </c>
      <c r="G48" s="61">
        <f>ROUND(I48,1)*10+6</f>
        <v>89</v>
      </c>
      <c r="H48" s="62" t="str">
        <f t="shared" si="1"/>
        <v>Tốt</v>
      </c>
      <c r="I48" s="97">
        <v>8.32</v>
      </c>
      <c r="J48" s="100" t="s">
        <v>119</v>
      </c>
    </row>
    <row r="49" spans="1:11" s="87" customFormat="1">
      <c r="A49" s="94">
        <v>38</v>
      </c>
      <c r="B49" s="95" t="s">
        <v>331</v>
      </c>
      <c r="C49" s="96" t="s">
        <v>332</v>
      </c>
      <c r="D49" s="96" t="s">
        <v>333</v>
      </c>
      <c r="E49" s="94"/>
      <c r="F49" s="97" t="str">
        <f t="shared" si="0"/>
        <v>Không XL</v>
      </c>
      <c r="G49" s="61">
        <v>50</v>
      </c>
      <c r="H49" s="62" t="str">
        <f t="shared" si="1"/>
        <v>TB</v>
      </c>
      <c r="I49" s="97">
        <v>4.3499999999999996</v>
      </c>
      <c r="J49" s="100"/>
    </row>
    <row r="50" spans="1:11" s="87" customFormat="1">
      <c r="A50" s="94">
        <v>39</v>
      </c>
      <c r="B50" s="95" t="s">
        <v>334</v>
      </c>
      <c r="C50" s="96" t="s">
        <v>79</v>
      </c>
      <c r="D50" s="96" t="s">
        <v>65</v>
      </c>
      <c r="E50" s="94"/>
      <c r="F50" s="97" t="str">
        <f t="shared" si="0"/>
        <v>Không XL</v>
      </c>
      <c r="G50" s="61">
        <f t="shared" si="2"/>
        <v>64</v>
      </c>
      <c r="H50" s="62" t="str">
        <f t="shared" si="1"/>
        <v>TB</v>
      </c>
      <c r="I50" s="97">
        <v>6.43</v>
      </c>
      <c r="J50" s="100"/>
    </row>
    <row r="51" spans="1:11" s="87" customFormat="1">
      <c r="A51" s="94">
        <v>40</v>
      </c>
      <c r="B51" s="95" t="s">
        <v>335</v>
      </c>
      <c r="C51" s="96" t="s">
        <v>336</v>
      </c>
      <c r="D51" s="96" t="s">
        <v>110</v>
      </c>
      <c r="E51" s="94"/>
      <c r="F51" s="97" t="str">
        <f t="shared" si="0"/>
        <v>Không XL</v>
      </c>
      <c r="G51" s="61">
        <f>ROUND(I51,1)*10+8</f>
        <v>89</v>
      </c>
      <c r="H51" s="62" t="str">
        <f t="shared" si="1"/>
        <v>Tốt</v>
      </c>
      <c r="I51" s="98">
        <v>8.1300000000000008</v>
      </c>
      <c r="J51" s="100" t="s">
        <v>118</v>
      </c>
    </row>
    <row r="52" spans="1:11" s="87" customFormat="1">
      <c r="A52" s="94">
        <v>41</v>
      </c>
      <c r="B52" s="95" t="s">
        <v>337</v>
      </c>
      <c r="C52" s="96" t="s">
        <v>32</v>
      </c>
      <c r="D52" s="96" t="s">
        <v>338</v>
      </c>
      <c r="E52" s="94"/>
      <c r="F52" s="97" t="str">
        <f t="shared" si="0"/>
        <v>Không XL</v>
      </c>
      <c r="G52" s="61">
        <f t="shared" si="2"/>
        <v>76</v>
      </c>
      <c r="H52" s="62" t="str">
        <f t="shared" si="1"/>
        <v>Khá</v>
      </c>
      <c r="I52" s="97">
        <v>7.58</v>
      </c>
      <c r="J52" s="100"/>
    </row>
    <row r="53" spans="1:11" ht="16.5" thickBot="1">
      <c r="A53" s="101"/>
      <c r="B53" s="101"/>
      <c r="C53" s="102" t="s">
        <v>11</v>
      </c>
      <c r="D53" s="102"/>
      <c r="E53" s="102"/>
      <c r="F53" s="102"/>
      <c r="G53" s="102"/>
      <c r="H53" s="102"/>
      <c r="I53" s="102"/>
      <c r="J53" s="102"/>
    </row>
    <row r="54" spans="1:11" ht="15.75">
      <c r="C54" s="103" t="s">
        <v>12</v>
      </c>
      <c r="D54" s="104"/>
      <c r="E54" s="105" t="s">
        <v>6</v>
      </c>
      <c r="F54" s="106"/>
      <c r="G54" s="105" t="s">
        <v>7</v>
      </c>
      <c r="H54" s="106"/>
      <c r="I54" s="107"/>
      <c r="J54" s="108" t="s">
        <v>8</v>
      </c>
    </row>
    <row r="55" spans="1:11" s="87" customFormat="1" ht="15.75">
      <c r="C55" s="109"/>
      <c r="D55" s="110"/>
      <c r="E55" s="92" t="s">
        <v>13</v>
      </c>
      <c r="F55" s="111" t="s">
        <v>14</v>
      </c>
      <c r="G55" s="92" t="s">
        <v>13</v>
      </c>
      <c r="H55" s="111" t="s">
        <v>14</v>
      </c>
      <c r="I55" s="112"/>
      <c r="J55" s="113"/>
    </row>
    <row r="56" spans="1:11">
      <c r="C56" s="114" t="s">
        <v>15</v>
      </c>
      <c r="D56" s="115"/>
      <c r="E56" s="116">
        <f>COUNTIF(F12:F52,"XS")</f>
        <v>0</v>
      </c>
      <c r="F56" s="117">
        <f>E56*100/$A$52</f>
        <v>0</v>
      </c>
      <c r="G56" s="116">
        <f>COUNTIF(H12:H52,"XS")</f>
        <v>0</v>
      </c>
      <c r="H56" s="117">
        <f>G56*100/$A$52</f>
        <v>0</v>
      </c>
      <c r="I56" s="118"/>
      <c r="J56" s="119"/>
    </row>
    <row r="57" spans="1:11">
      <c r="C57" s="114" t="s">
        <v>16</v>
      </c>
      <c r="D57" s="115"/>
      <c r="E57" s="116">
        <f>COUNTIF(F12:F52,"Tốt")</f>
        <v>0</v>
      </c>
      <c r="F57" s="117">
        <f t="shared" ref="F57:F61" si="3">E57*100/$A$52</f>
        <v>0</v>
      </c>
      <c r="G57" s="116">
        <f>COUNTIF(H12:H52,"Tốt")</f>
        <v>6</v>
      </c>
      <c r="H57" s="117">
        <f t="shared" ref="H57:H61" si="4">G57*100/$A$52</f>
        <v>14.634146341463415</v>
      </c>
      <c r="I57" s="118"/>
      <c r="J57" s="119"/>
    </row>
    <row r="58" spans="1:11">
      <c r="C58" s="114" t="s">
        <v>17</v>
      </c>
      <c r="D58" s="115"/>
      <c r="E58" s="116">
        <f>COUNTIF(F12:F52,"Khá")</f>
        <v>0</v>
      </c>
      <c r="F58" s="117">
        <f t="shared" si="3"/>
        <v>0</v>
      </c>
      <c r="G58" s="116">
        <f>COUNTIF(H12:H52,"Khá")</f>
        <v>8</v>
      </c>
      <c r="H58" s="117">
        <f t="shared" si="4"/>
        <v>19.512195121951219</v>
      </c>
      <c r="I58" s="118"/>
      <c r="J58" s="119"/>
    </row>
    <row r="59" spans="1:11">
      <c r="C59" s="114" t="s">
        <v>18</v>
      </c>
      <c r="D59" s="115"/>
      <c r="E59" s="116">
        <f>COUNTIF(F12:F52,"TB")</f>
        <v>0</v>
      </c>
      <c r="F59" s="117">
        <f t="shared" si="3"/>
        <v>0</v>
      </c>
      <c r="G59" s="116">
        <f>COUNTIF(H12:H52,"TB")</f>
        <v>23</v>
      </c>
      <c r="H59" s="117">
        <f t="shared" si="4"/>
        <v>56.097560975609753</v>
      </c>
      <c r="I59" s="118"/>
      <c r="J59" s="119"/>
    </row>
    <row r="60" spans="1:11">
      <c r="C60" s="114" t="s">
        <v>19</v>
      </c>
      <c r="D60" s="115"/>
      <c r="E60" s="116">
        <f>COUNTIF(F12:F52,"Yếu")</f>
        <v>0</v>
      </c>
      <c r="F60" s="117">
        <f t="shared" si="3"/>
        <v>0</v>
      </c>
      <c r="G60" s="116">
        <f>COUNTIF(H12:H52,"Yếu")</f>
        <v>4</v>
      </c>
      <c r="H60" s="117">
        <f t="shared" si="4"/>
        <v>9.7560975609756095</v>
      </c>
      <c r="I60" s="118"/>
      <c r="J60" s="119"/>
    </row>
    <row r="61" spans="1:11" ht="15.75" thickBot="1">
      <c r="C61" s="120" t="s">
        <v>25</v>
      </c>
      <c r="D61" s="121"/>
      <c r="E61" s="122">
        <f>COUNTIF(F12:F52,"Không XL")</f>
        <v>41</v>
      </c>
      <c r="F61" s="123">
        <f t="shared" si="3"/>
        <v>100</v>
      </c>
      <c r="G61" s="122">
        <f>COUNTIF(H12:H52,"Không XL")</f>
        <v>0</v>
      </c>
      <c r="H61" s="123">
        <f t="shared" si="4"/>
        <v>0</v>
      </c>
      <c r="I61" s="124"/>
      <c r="J61" s="125"/>
    </row>
    <row r="62" spans="1:11">
      <c r="C62" s="126"/>
      <c r="D62" s="126"/>
      <c r="F62" s="127"/>
    </row>
    <row r="63" spans="1:11" ht="15.75">
      <c r="E63" s="128" t="s">
        <v>24</v>
      </c>
      <c r="F63" s="128"/>
      <c r="G63" s="128"/>
      <c r="H63" s="128"/>
      <c r="I63" s="128"/>
      <c r="J63" s="128"/>
    </row>
    <row r="64" spans="1:11">
      <c r="A64" s="69" t="s">
        <v>28</v>
      </c>
      <c r="B64" s="69"/>
      <c r="C64" s="69"/>
      <c r="D64" s="69"/>
      <c r="E64" s="69"/>
      <c r="F64" s="69" t="s">
        <v>6</v>
      </c>
      <c r="G64" s="69"/>
      <c r="H64" s="69"/>
      <c r="I64" s="129"/>
      <c r="J64" s="130" t="s">
        <v>20</v>
      </c>
      <c r="K64" s="130"/>
    </row>
    <row r="81" spans="1:10">
      <c r="C81" s="126"/>
      <c r="D81" s="126"/>
      <c r="F81" s="127"/>
    </row>
    <row r="82" spans="1:10" ht="15.75">
      <c r="E82" s="128"/>
      <c r="F82" s="128"/>
      <c r="G82" s="128"/>
      <c r="H82" s="128"/>
      <c r="I82" s="128"/>
      <c r="J82" s="128"/>
    </row>
    <row r="83" spans="1:10">
      <c r="A83" s="69"/>
      <c r="B83" s="69"/>
      <c r="C83" s="69"/>
      <c r="D83" s="69"/>
      <c r="E83" s="69"/>
      <c r="F83" s="69"/>
      <c r="G83" s="69"/>
      <c r="H83" s="69"/>
      <c r="I83" s="129"/>
      <c r="J83" s="130"/>
    </row>
  </sheetData>
  <sheetProtection algorithmName="SHA-512" hashValue="+yovMyMiF1kZTbPWxjR90Myc4bq8korqpojpPHVeRlyeYQ9xXNG5MsU8oFGMKzPqIaG2uHeb8UpAz7UEQx0i7Q==" saltValue="ZFKdHUGptZFe46YDyoqAnQ==" spinCount="100000" sheet="1" objects="1" scenarios="1"/>
  <mergeCells count="27">
    <mergeCell ref="A2:D2"/>
    <mergeCell ref="E2:J2"/>
    <mergeCell ref="A3:D3"/>
    <mergeCell ref="E3:J3"/>
    <mergeCell ref="A4:D4"/>
    <mergeCell ref="E4:J4"/>
    <mergeCell ref="E63:J63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C53:J53"/>
    <mergeCell ref="C54:C55"/>
    <mergeCell ref="E54:F54"/>
    <mergeCell ref="G54:H54"/>
    <mergeCell ref="J54:J55"/>
    <mergeCell ref="A64:E64"/>
    <mergeCell ref="F64:H64"/>
    <mergeCell ref="E82:J82"/>
    <mergeCell ref="A83:E83"/>
    <mergeCell ref="F83:H83"/>
  </mergeCells>
  <conditionalFormatting sqref="F12:F52 H12:I52">
    <cfRule type="cellIs" dxfId="7" priority="2" stopIfTrue="1" operator="equal">
      <formula>"SVG"</formula>
    </cfRule>
    <cfRule type="cellIs" dxfId="6" priority="3" stopIfTrue="1" operator="equal">
      <formula>"SVXS"</formula>
    </cfRule>
  </conditionalFormatting>
  <conditionalFormatting sqref="G12:G52">
    <cfRule type="cellIs" dxfId="1" priority="1" operator="lessThanOrEqual">
      <formula>30</formula>
    </cfRule>
  </conditionalFormatting>
  <pageMargins left="0.7" right="0.7" top="0.75" bottom="0.75" header="0.3" footer="0.3"/>
  <pageSetup scale="91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8"/>
  <sheetViews>
    <sheetView topLeftCell="A24" zoomScaleNormal="100" workbookViewId="0">
      <selection activeCell="I28" sqref="I28"/>
    </sheetView>
  </sheetViews>
  <sheetFormatPr defaultRowHeight="15"/>
  <cols>
    <col min="1" max="1" width="6.83203125" style="63" customWidth="1"/>
    <col min="2" max="2" width="11.83203125" style="63" customWidth="1"/>
    <col min="3" max="3" width="23.83203125" style="63" customWidth="1"/>
    <col min="4" max="4" width="8.83203125" style="63" customWidth="1"/>
    <col min="5" max="8" width="9.6640625" style="63" customWidth="1"/>
    <col min="9" max="9" width="9.6640625" style="63" hidden="1" customWidth="1"/>
    <col min="10" max="10" width="20.83203125" style="63" customWidth="1"/>
    <col min="11" max="16384" width="9.33203125" style="63"/>
  </cols>
  <sheetData>
    <row r="1" spans="1:21" ht="15" customHeight="1">
      <c r="J1" s="64" t="s">
        <v>0</v>
      </c>
    </row>
    <row r="2" spans="1:21" ht="17.100000000000001" customHeight="1">
      <c r="A2" s="65" t="s">
        <v>21</v>
      </c>
      <c r="B2" s="65"/>
      <c r="C2" s="65"/>
      <c r="D2" s="65"/>
      <c r="E2" s="66" t="s">
        <v>1</v>
      </c>
      <c r="F2" s="66"/>
      <c r="G2" s="66"/>
      <c r="H2" s="66"/>
      <c r="I2" s="66"/>
      <c r="J2" s="66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</row>
    <row r="3" spans="1:21" ht="17.100000000000001" customHeight="1">
      <c r="A3" s="66" t="s">
        <v>22</v>
      </c>
      <c r="B3" s="66"/>
      <c r="C3" s="66"/>
      <c r="D3" s="66"/>
      <c r="E3" s="68" t="s">
        <v>2</v>
      </c>
      <c r="F3" s="68"/>
      <c r="G3" s="68"/>
      <c r="H3" s="68"/>
      <c r="I3" s="68"/>
      <c r="J3" s="68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</row>
    <row r="4" spans="1:21" ht="17.100000000000001" customHeight="1">
      <c r="A4" s="66" t="s">
        <v>23</v>
      </c>
      <c r="B4" s="66"/>
      <c r="C4" s="66"/>
      <c r="D4" s="66"/>
      <c r="E4" s="69"/>
      <c r="F4" s="69"/>
      <c r="G4" s="69"/>
      <c r="H4" s="69"/>
      <c r="I4" s="69"/>
      <c r="J4" s="69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</row>
    <row r="5" spans="1:21" s="72" customFormat="1" ht="12" customHeight="1">
      <c r="A5" s="70"/>
      <c r="B5" s="70"/>
      <c r="C5" s="70"/>
      <c r="D5" s="70"/>
      <c r="E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</row>
    <row r="6" spans="1:21" ht="24.95" customHeight="1">
      <c r="A6" s="73" t="s">
        <v>3</v>
      </c>
      <c r="B6" s="73"/>
      <c r="C6" s="73"/>
      <c r="D6" s="73"/>
      <c r="E6" s="73"/>
      <c r="F6" s="73"/>
      <c r="G6" s="73"/>
      <c r="H6" s="73"/>
      <c r="I6" s="73"/>
      <c r="J6" s="73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</row>
    <row r="7" spans="1:21" s="76" customFormat="1" ht="18" customHeight="1">
      <c r="A7" s="73" t="s">
        <v>26</v>
      </c>
      <c r="B7" s="73"/>
      <c r="C7" s="73"/>
      <c r="D7" s="73"/>
      <c r="E7" s="73"/>
      <c r="F7" s="73"/>
      <c r="G7" s="73"/>
      <c r="H7" s="73"/>
      <c r="I7" s="73"/>
      <c r="J7" s="73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</row>
    <row r="8" spans="1:21" s="76" customFormat="1" ht="18" customHeight="1">
      <c r="A8" s="77" t="s">
        <v>432</v>
      </c>
      <c r="B8" s="77"/>
      <c r="C8" s="77"/>
      <c r="D8" s="77"/>
      <c r="E8" s="77"/>
      <c r="F8" s="77"/>
      <c r="G8" s="77"/>
      <c r="H8" s="77"/>
      <c r="I8" s="77"/>
      <c r="J8" s="77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</row>
    <row r="9" spans="1:21" s="76" customFormat="1" ht="12" customHeight="1">
      <c r="A9" s="79"/>
      <c r="B9" s="79"/>
      <c r="C9" s="79"/>
      <c r="D9" s="79"/>
      <c r="E9" s="79"/>
      <c r="F9" s="79"/>
      <c r="G9" s="79"/>
      <c r="H9" s="79"/>
      <c r="I9" s="79"/>
      <c r="J9" s="79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</row>
    <row r="10" spans="1:21" s="87" customFormat="1" ht="18" customHeight="1">
      <c r="A10" s="80" t="s">
        <v>4</v>
      </c>
      <c r="B10" s="80" t="s">
        <v>30</v>
      </c>
      <c r="C10" s="81" t="s">
        <v>5</v>
      </c>
      <c r="D10" s="82"/>
      <c r="E10" s="83" t="s">
        <v>6</v>
      </c>
      <c r="F10" s="84"/>
      <c r="G10" s="83" t="s">
        <v>27</v>
      </c>
      <c r="H10" s="84"/>
      <c r="I10" s="85"/>
      <c r="J10" s="86" t="s">
        <v>8</v>
      </c>
    </row>
    <row r="11" spans="1:21" s="87" customFormat="1" ht="30" customHeight="1">
      <c r="A11" s="88"/>
      <c r="B11" s="89"/>
      <c r="C11" s="90"/>
      <c r="D11" s="91"/>
      <c r="E11" s="92" t="s">
        <v>9</v>
      </c>
      <c r="F11" s="92" t="s">
        <v>10</v>
      </c>
      <c r="G11" s="92" t="s">
        <v>9</v>
      </c>
      <c r="H11" s="92" t="s">
        <v>10</v>
      </c>
      <c r="I11" s="93"/>
      <c r="J11" s="88"/>
    </row>
    <row r="12" spans="1:21" s="87" customFormat="1" ht="15.95" customHeight="1">
      <c r="A12" s="94">
        <v>1</v>
      </c>
      <c r="B12" s="95" t="s">
        <v>339</v>
      </c>
      <c r="C12" s="96" t="s">
        <v>340</v>
      </c>
      <c r="D12" s="96" t="s">
        <v>31</v>
      </c>
      <c r="E12" s="94"/>
      <c r="F12" s="97" t="str">
        <f>IF(AND(E12&gt;=90),"XS",IF(AND(E12&gt;=80),"Tốt",IF(AND(E12&gt;=70),"Khá",IF(AND(E12&gt;=60),"TB",IF(AND(E12&gt;=50),"TB",IF(AND(E12&lt;50),IF(AND(E12&gt;0),"Yếu",IF(AND(E12=0),"Không XL"," "))))))))</f>
        <v>Không XL</v>
      </c>
      <c r="G12" s="61">
        <f>ROUND(I12,1)*10</f>
        <v>82</v>
      </c>
      <c r="H12" s="62" t="str">
        <f>IF(AND(G12&gt;=90),"XS",IF(AND(G12&gt;=80),"Tốt",IF(AND(G12&gt;=70),"Khá",IF(AND(G12&gt;=60),"TB",IF(AND(G12&gt;=50),"TB",IF(AND(G12&lt;50),IF(AND(G12&gt;0),"Yếu",IF(AND(G12=0),"Không XL"," "))))))))</f>
        <v>Tốt</v>
      </c>
      <c r="I12" s="98">
        <v>8.24</v>
      </c>
      <c r="J12" s="99"/>
    </row>
    <row r="13" spans="1:21" s="87" customFormat="1" ht="15.95" customHeight="1">
      <c r="A13" s="94">
        <v>2</v>
      </c>
      <c r="B13" s="95" t="s">
        <v>341</v>
      </c>
      <c r="C13" s="96" t="s">
        <v>342</v>
      </c>
      <c r="D13" s="96" t="s">
        <v>33</v>
      </c>
      <c r="E13" s="94"/>
      <c r="F13" s="97" t="str">
        <f t="shared" ref="F13:F57" si="0">IF(AND(E13&gt;=90),"XS",IF(AND(E13&gt;=80),"Tốt",IF(AND(E13&gt;=70),"Khá",IF(AND(E13&gt;=60),"TB",IF(AND(E13&gt;=50),"TB",IF(AND(E13&lt;50),IF(AND(E13&gt;0),"Yếu",IF(AND(E13=0),"Không XL"," "))))))))</f>
        <v>Không XL</v>
      </c>
      <c r="G13" s="61">
        <f>ROUND(I13,1)*10+8</f>
        <v>93</v>
      </c>
      <c r="H13" s="62" t="str">
        <f t="shared" ref="H13:H57" si="1">IF(AND(G13&gt;=90),"XS",IF(AND(G13&gt;=80),"Tốt",IF(AND(G13&gt;=70),"Khá",IF(AND(G13&gt;=60),"TB",IF(AND(G13&gt;=50),"TB",IF(AND(G13&lt;50),IF(AND(G13&gt;0),"Yếu",IF(AND(G13=0),"Không XL"," "))))))))</f>
        <v>XS</v>
      </c>
      <c r="I13" s="98">
        <v>8.48</v>
      </c>
      <c r="J13" s="96" t="s">
        <v>118</v>
      </c>
    </row>
    <row r="14" spans="1:21" s="87" customFormat="1" ht="15.95" customHeight="1">
      <c r="A14" s="94">
        <v>3</v>
      </c>
      <c r="B14" s="95" t="s">
        <v>343</v>
      </c>
      <c r="C14" s="96" t="s">
        <v>344</v>
      </c>
      <c r="D14" s="96" t="s">
        <v>34</v>
      </c>
      <c r="E14" s="94"/>
      <c r="F14" s="97" t="str">
        <f t="shared" si="0"/>
        <v>Không XL</v>
      </c>
      <c r="G14" s="61">
        <v>50</v>
      </c>
      <c r="H14" s="62" t="str">
        <f t="shared" si="1"/>
        <v>TB</v>
      </c>
      <c r="I14" s="98">
        <v>3.8</v>
      </c>
      <c r="J14" s="99"/>
    </row>
    <row r="15" spans="1:21" s="87" customFormat="1" ht="15.95" customHeight="1">
      <c r="A15" s="94">
        <v>4</v>
      </c>
      <c r="B15" s="95" t="s">
        <v>345</v>
      </c>
      <c r="C15" s="96" t="s">
        <v>346</v>
      </c>
      <c r="D15" s="96" t="s">
        <v>347</v>
      </c>
      <c r="E15" s="94"/>
      <c r="F15" s="97" t="str">
        <f t="shared" si="0"/>
        <v>Không XL</v>
      </c>
      <c r="G15" s="61">
        <f t="shared" ref="G14:G56" si="2">ROUND(I15,1)*10</f>
        <v>71</v>
      </c>
      <c r="H15" s="62" t="str">
        <f t="shared" si="1"/>
        <v>Khá</v>
      </c>
      <c r="I15" s="97">
        <v>7.06</v>
      </c>
      <c r="J15" s="100"/>
    </row>
    <row r="16" spans="1:21" s="87" customFormat="1" ht="15.95" customHeight="1">
      <c r="A16" s="94">
        <v>5</v>
      </c>
      <c r="B16" s="95" t="s">
        <v>348</v>
      </c>
      <c r="C16" s="96" t="s">
        <v>349</v>
      </c>
      <c r="D16" s="96" t="s">
        <v>350</v>
      </c>
      <c r="E16" s="94"/>
      <c r="F16" s="97" t="str">
        <f t="shared" si="0"/>
        <v>Không XL</v>
      </c>
      <c r="G16" s="61">
        <f t="shared" si="2"/>
        <v>71</v>
      </c>
      <c r="H16" s="62" t="str">
        <f t="shared" si="1"/>
        <v>Khá</v>
      </c>
      <c r="I16" s="97">
        <v>7.07</v>
      </c>
      <c r="J16" s="100"/>
    </row>
    <row r="17" spans="1:10" s="87" customFormat="1">
      <c r="A17" s="94">
        <v>6</v>
      </c>
      <c r="B17" s="95" t="s">
        <v>351</v>
      </c>
      <c r="C17" s="96" t="s">
        <v>85</v>
      </c>
      <c r="D17" s="96" t="s">
        <v>71</v>
      </c>
      <c r="E17" s="94"/>
      <c r="F17" s="97" t="str">
        <f t="shared" si="0"/>
        <v>Không XL</v>
      </c>
      <c r="G17" s="61">
        <f t="shared" si="2"/>
        <v>61</v>
      </c>
      <c r="H17" s="62" t="str">
        <f t="shared" si="1"/>
        <v>TB</v>
      </c>
      <c r="I17" s="97">
        <v>6.05</v>
      </c>
      <c r="J17" s="100"/>
    </row>
    <row r="18" spans="1:10" s="87" customFormat="1">
      <c r="A18" s="94">
        <v>7</v>
      </c>
      <c r="B18" s="95" t="s">
        <v>352</v>
      </c>
      <c r="C18" s="96" t="s">
        <v>353</v>
      </c>
      <c r="D18" s="96" t="s">
        <v>354</v>
      </c>
      <c r="E18" s="94"/>
      <c r="F18" s="97" t="str">
        <f t="shared" si="0"/>
        <v>Không XL</v>
      </c>
      <c r="G18" s="61">
        <f t="shared" si="2"/>
        <v>60</v>
      </c>
      <c r="H18" s="62" t="str">
        <f t="shared" si="1"/>
        <v>TB</v>
      </c>
      <c r="I18" s="97">
        <v>5.96</v>
      </c>
      <c r="J18" s="100"/>
    </row>
    <row r="19" spans="1:10" s="87" customFormat="1">
      <c r="A19" s="94">
        <v>8</v>
      </c>
      <c r="B19" s="95" t="s">
        <v>355</v>
      </c>
      <c r="C19" s="96" t="s">
        <v>356</v>
      </c>
      <c r="D19" s="96" t="s">
        <v>73</v>
      </c>
      <c r="E19" s="94"/>
      <c r="F19" s="97" t="str">
        <f t="shared" si="0"/>
        <v>Không XL</v>
      </c>
      <c r="G19" s="61">
        <f t="shared" si="2"/>
        <v>67</v>
      </c>
      <c r="H19" s="62" t="str">
        <f t="shared" si="1"/>
        <v>TB</v>
      </c>
      <c r="I19" s="97">
        <v>6.7</v>
      </c>
      <c r="J19" s="100"/>
    </row>
    <row r="20" spans="1:10" s="87" customFormat="1">
      <c r="A20" s="94">
        <v>9</v>
      </c>
      <c r="B20" s="95" t="s">
        <v>357</v>
      </c>
      <c r="C20" s="96" t="s">
        <v>358</v>
      </c>
      <c r="D20" s="96" t="s">
        <v>37</v>
      </c>
      <c r="E20" s="94"/>
      <c r="F20" s="97" t="str">
        <f t="shared" si="0"/>
        <v>Không XL</v>
      </c>
      <c r="G20" s="61">
        <f t="shared" si="2"/>
        <v>73</v>
      </c>
      <c r="H20" s="62" t="str">
        <f t="shared" si="1"/>
        <v>Khá</v>
      </c>
      <c r="I20" s="98">
        <v>7.25</v>
      </c>
      <c r="J20" s="99"/>
    </row>
    <row r="21" spans="1:10" s="87" customFormat="1">
      <c r="A21" s="94">
        <v>10</v>
      </c>
      <c r="B21" s="95" t="s">
        <v>359</v>
      </c>
      <c r="C21" s="96" t="s">
        <v>40</v>
      </c>
      <c r="D21" s="96" t="s">
        <v>74</v>
      </c>
      <c r="E21" s="94"/>
      <c r="F21" s="97" t="str">
        <f t="shared" si="0"/>
        <v>Không XL</v>
      </c>
      <c r="G21" s="61">
        <f t="shared" si="2"/>
        <v>59</v>
      </c>
      <c r="H21" s="62" t="str">
        <f t="shared" si="1"/>
        <v>TB</v>
      </c>
      <c r="I21" s="98">
        <v>5.93</v>
      </c>
      <c r="J21" s="99"/>
    </row>
    <row r="22" spans="1:10" s="87" customFormat="1">
      <c r="A22" s="94">
        <v>11</v>
      </c>
      <c r="B22" s="95" t="s">
        <v>360</v>
      </c>
      <c r="C22" s="96" t="s">
        <v>95</v>
      </c>
      <c r="D22" s="96" t="s">
        <v>74</v>
      </c>
      <c r="E22" s="94"/>
      <c r="F22" s="97" t="str">
        <f t="shared" si="0"/>
        <v>Không XL</v>
      </c>
      <c r="G22" s="61">
        <f t="shared" si="2"/>
        <v>70</v>
      </c>
      <c r="H22" s="62" t="str">
        <f t="shared" si="1"/>
        <v>Khá</v>
      </c>
      <c r="I22" s="98">
        <v>7</v>
      </c>
      <c r="J22" s="99"/>
    </row>
    <row r="23" spans="1:10" s="87" customFormat="1">
      <c r="A23" s="94">
        <v>12</v>
      </c>
      <c r="B23" s="95" t="s">
        <v>361</v>
      </c>
      <c r="C23" s="96" t="s">
        <v>72</v>
      </c>
      <c r="D23" s="96" t="s">
        <v>362</v>
      </c>
      <c r="E23" s="94"/>
      <c r="F23" s="97" t="str">
        <f t="shared" si="0"/>
        <v>Không XL</v>
      </c>
      <c r="G23" s="61">
        <v>30</v>
      </c>
      <c r="H23" s="62" t="str">
        <f t="shared" si="1"/>
        <v>Yếu</v>
      </c>
      <c r="I23" s="97">
        <v>2</v>
      </c>
      <c r="J23" s="100"/>
    </row>
    <row r="24" spans="1:10" s="87" customFormat="1">
      <c r="A24" s="94">
        <v>13</v>
      </c>
      <c r="B24" s="95" t="s">
        <v>363</v>
      </c>
      <c r="C24" s="96" t="s">
        <v>304</v>
      </c>
      <c r="D24" s="96" t="s">
        <v>41</v>
      </c>
      <c r="E24" s="94"/>
      <c r="F24" s="97" t="str">
        <f t="shared" si="0"/>
        <v>Không XL</v>
      </c>
      <c r="G24" s="61">
        <f t="shared" si="2"/>
        <v>58</v>
      </c>
      <c r="H24" s="62" t="str">
        <f t="shared" si="1"/>
        <v>TB</v>
      </c>
      <c r="I24" s="97">
        <v>5.83</v>
      </c>
      <c r="J24" s="100"/>
    </row>
    <row r="25" spans="1:10" s="87" customFormat="1">
      <c r="A25" s="94">
        <v>14</v>
      </c>
      <c r="B25" s="95" t="s">
        <v>364</v>
      </c>
      <c r="C25" s="96" t="s">
        <v>365</v>
      </c>
      <c r="D25" s="96" t="s">
        <v>366</v>
      </c>
      <c r="E25" s="94"/>
      <c r="F25" s="97" t="str">
        <f t="shared" si="0"/>
        <v>Không XL</v>
      </c>
      <c r="G25" s="61">
        <f t="shared" si="2"/>
        <v>72</v>
      </c>
      <c r="H25" s="62" t="str">
        <f t="shared" si="1"/>
        <v>Khá</v>
      </c>
      <c r="I25" s="97">
        <v>7.22</v>
      </c>
      <c r="J25" s="100"/>
    </row>
    <row r="26" spans="1:10" s="87" customFormat="1">
      <c r="A26" s="94">
        <v>15</v>
      </c>
      <c r="B26" s="95" t="s">
        <v>367</v>
      </c>
      <c r="C26" s="96" t="s">
        <v>368</v>
      </c>
      <c r="D26" s="96" t="s">
        <v>44</v>
      </c>
      <c r="E26" s="94"/>
      <c r="F26" s="97" t="str">
        <f t="shared" si="0"/>
        <v>Không XL</v>
      </c>
      <c r="G26" s="61">
        <f t="shared" si="2"/>
        <v>75</v>
      </c>
      <c r="H26" s="62" t="str">
        <f t="shared" si="1"/>
        <v>Khá</v>
      </c>
      <c r="I26" s="97">
        <v>7.45</v>
      </c>
      <c r="J26" s="100"/>
    </row>
    <row r="27" spans="1:10" s="87" customFormat="1">
      <c r="A27" s="94">
        <v>16</v>
      </c>
      <c r="B27" s="95" t="s">
        <v>369</v>
      </c>
      <c r="C27" s="96" t="s">
        <v>370</v>
      </c>
      <c r="D27" s="96" t="s">
        <v>44</v>
      </c>
      <c r="E27" s="94"/>
      <c r="F27" s="97" t="str">
        <f t="shared" si="0"/>
        <v>Không XL</v>
      </c>
      <c r="G27" s="61">
        <f t="shared" si="2"/>
        <v>71</v>
      </c>
      <c r="H27" s="62" t="str">
        <f t="shared" si="1"/>
        <v>Khá</v>
      </c>
      <c r="I27" s="97">
        <v>7.08</v>
      </c>
      <c r="J27" s="100"/>
    </row>
    <row r="28" spans="1:10" s="87" customFormat="1">
      <c r="A28" s="94">
        <v>17</v>
      </c>
      <c r="B28" s="95" t="s">
        <v>371</v>
      </c>
      <c r="C28" s="96" t="s">
        <v>372</v>
      </c>
      <c r="D28" s="96" t="s">
        <v>44</v>
      </c>
      <c r="E28" s="94"/>
      <c r="F28" s="97" t="str">
        <f t="shared" si="0"/>
        <v>Không XL</v>
      </c>
      <c r="G28" s="61">
        <f t="shared" si="2"/>
        <v>69</v>
      </c>
      <c r="H28" s="62" t="str">
        <f t="shared" si="1"/>
        <v>TB</v>
      </c>
      <c r="I28" s="97">
        <v>6.87</v>
      </c>
      <c r="J28" s="100"/>
    </row>
    <row r="29" spans="1:10" s="87" customFormat="1">
      <c r="A29" s="94">
        <v>18</v>
      </c>
      <c r="B29" s="95" t="s">
        <v>373</v>
      </c>
      <c r="C29" s="96" t="s">
        <v>66</v>
      </c>
      <c r="D29" s="96" t="s">
        <v>44</v>
      </c>
      <c r="E29" s="94"/>
      <c r="F29" s="97" t="str">
        <f t="shared" si="0"/>
        <v>Không XL</v>
      </c>
      <c r="G29" s="61">
        <f t="shared" si="2"/>
        <v>59</v>
      </c>
      <c r="H29" s="62" t="str">
        <f t="shared" si="1"/>
        <v>TB</v>
      </c>
      <c r="I29" s="97">
        <v>5.85</v>
      </c>
      <c r="J29" s="100"/>
    </row>
    <row r="30" spans="1:10" s="87" customFormat="1">
      <c r="A30" s="94">
        <v>19</v>
      </c>
      <c r="B30" s="95" t="s">
        <v>374</v>
      </c>
      <c r="C30" s="96" t="s">
        <v>375</v>
      </c>
      <c r="D30" s="96" t="s">
        <v>44</v>
      </c>
      <c r="E30" s="94"/>
      <c r="F30" s="97" t="str">
        <f t="shared" si="0"/>
        <v>Không XL</v>
      </c>
      <c r="G30" s="61">
        <f t="shared" si="2"/>
        <v>71</v>
      </c>
      <c r="H30" s="62" t="str">
        <f t="shared" si="1"/>
        <v>Khá</v>
      </c>
      <c r="I30" s="97">
        <v>7.12</v>
      </c>
      <c r="J30" s="100"/>
    </row>
    <row r="31" spans="1:10" s="87" customFormat="1">
      <c r="A31" s="94">
        <v>20</v>
      </c>
      <c r="B31" s="95" t="s">
        <v>376</v>
      </c>
      <c r="C31" s="96" t="s">
        <v>112</v>
      </c>
      <c r="D31" s="96" t="s">
        <v>44</v>
      </c>
      <c r="E31" s="94"/>
      <c r="F31" s="97" t="str">
        <f t="shared" si="0"/>
        <v>Không XL</v>
      </c>
      <c r="G31" s="61">
        <f t="shared" si="2"/>
        <v>67</v>
      </c>
      <c r="H31" s="62" t="str">
        <f t="shared" si="1"/>
        <v>TB</v>
      </c>
      <c r="I31" s="98">
        <v>6.67</v>
      </c>
      <c r="J31" s="99"/>
    </row>
    <row r="32" spans="1:10" s="87" customFormat="1">
      <c r="A32" s="94">
        <v>21</v>
      </c>
      <c r="B32" s="95" t="s">
        <v>377</v>
      </c>
      <c r="C32" s="96" t="s">
        <v>378</v>
      </c>
      <c r="D32" s="96" t="s">
        <v>379</v>
      </c>
      <c r="E32" s="94"/>
      <c r="F32" s="97" t="str">
        <f t="shared" si="0"/>
        <v>Không XL</v>
      </c>
      <c r="G32" s="61">
        <f t="shared" si="2"/>
        <v>82</v>
      </c>
      <c r="H32" s="62" t="str">
        <f t="shared" si="1"/>
        <v>Tốt</v>
      </c>
      <c r="I32" s="97">
        <v>8.15</v>
      </c>
      <c r="J32" s="100"/>
    </row>
    <row r="33" spans="1:10" s="87" customFormat="1">
      <c r="A33" s="94">
        <v>22</v>
      </c>
      <c r="B33" s="95" t="s">
        <v>380</v>
      </c>
      <c r="C33" s="96" t="s">
        <v>381</v>
      </c>
      <c r="D33" s="96" t="s">
        <v>78</v>
      </c>
      <c r="E33" s="94"/>
      <c r="F33" s="97" t="str">
        <f t="shared" si="0"/>
        <v>Không XL</v>
      </c>
      <c r="G33" s="61">
        <v>30</v>
      </c>
      <c r="H33" s="62" t="str">
        <f t="shared" si="1"/>
        <v>Yếu</v>
      </c>
      <c r="I33" s="97">
        <v>0.75</v>
      </c>
      <c r="J33" s="100"/>
    </row>
    <row r="34" spans="1:10" s="87" customFormat="1">
      <c r="A34" s="94">
        <v>23</v>
      </c>
      <c r="B34" s="95" t="s">
        <v>382</v>
      </c>
      <c r="C34" s="96" t="s">
        <v>383</v>
      </c>
      <c r="D34" s="96" t="s">
        <v>80</v>
      </c>
      <c r="E34" s="94"/>
      <c r="F34" s="97" t="str">
        <f t="shared" si="0"/>
        <v>Không XL</v>
      </c>
      <c r="G34" s="61">
        <f t="shared" si="2"/>
        <v>75</v>
      </c>
      <c r="H34" s="62" t="str">
        <f t="shared" si="1"/>
        <v>Khá</v>
      </c>
      <c r="I34" s="97">
        <v>7.47</v>
      </c>
      <c r="J34" s="100"/>
    </row>
    <row r="35" spans="1:10" s="87" customFormat="1">
      <c r="A35" s="94">
        <v>24</v>
      </c>
      <c r="B35" s="95" t="s">
        <v>384</v>
      </c>
      <c r="C35" s="96" t="s">
        <v>385</v>
      </c>
      <c r="D35" s="96" t="s">
        <v>45</v>
      </c>
      <c r="E35" s="94"/>
      <c r="F35" s="97" t="str">
        <f t="shared" si="0"/>
        <v>Không XL</v>
      </c>
      <c r="G35" s="61">
        <f t="shared" si="2"/>
        <v>75</v>
      </c>
      <c r="H35" s="62" t="str">
        <f t="shared" si="1"/>
        <v>Khá</v>
      </c>
      <c r="I35" s="97">
        <v>7.48</v>
      </c>
      <c r="J35" s="100"/>
    </row>
    <row r="36" spans="1:10" s="87" customFormat="1">
      <c r="A36" s="94">
        <v>25</v>
      </c>
      <c r="B36" s="95" t="s">
        <v>386</v>
      </c>
      <c r="C36" s="96" t="s">
        <v>387</v>
      </c>
      <c r="D36" s="96" t="s">
        <v>81</v>
      </c>
      <c r="E36" s="94"/>
      <c r="F36" s="97" t="str">
        <f t="shared" si="0"/>
        <v>Không XL</v>
      </c>
      <c r="G36" s="61">
        <f t="shared" si="2"/>
        <v>65</v>
      </c>
      <c r="H36" s="62" t="str">
        <f t="shared" si="1"/>
        <v>TB</v>
      </c>
      <c r="I36" s="97">
        <v>6.48</v>
      </c>
      <c r="J36" s="100"/>
    </row>
    <row r="37" spans="1:10" s="87" customFormat="1">
      <c r="A37" s="94">
        <v>26</v>
      </c>
      <c r="B37" s="95" t="s">
        <v>388</v>
      </c>
      <c r="C37" s="96" t="s">
        <v>112</v>
      </c>
      <c r="D37" s="96" t="s">
        <v>81</v>
      </c>
      <c r="E37" s="94"/>
      <c r="F37" s="97" t="str">
        <f t="shared" si="0"/>
        <v>Không XL</v>
      </c>
      <c r="G37" s="61">
        <f t="shared" si="2"/>
        <v>64</v>
      </c>
      <c r="H37" s="62" t="str">
        <f t="shared" si="1"/>
        <v>TB</v>
      </c>
      <c r="I37" s="97">
        <v>6.36</v>
      </c>
      <c r="J37" s="100"/>
    </row>
    <row r="38" spans="1:10" s="87" customFormat="1">
      <c r="A38" s="94">
        <v>27</v>
      </c>
      <c r="B38" s="95" t="s">
        <v>389</v>
      </c>
      <c r="C38" s="96" t="s">
        <v>47</v>
      </c>
      <c r="D38" s="96" t="s">
        <v>100</v>
      </c>
      <c r="E38" s="94"/>
      <c r="F38" s="97" t="str">
        <f t="shared" si="0"/>
        <v>Không XL</v>
      </c>
      <c r="G38" s="61">
        <f t="shared" si="2"/>
        <v>66</v>
      </c>
      <c r="H38" s="62" t="str">
        <f t="shared" si="1"/>
        <v>TB</v>
      </c>
      <c r="I38" s="98">
        <v>6.63</v>
      </c>
      <c r="J38" s="99"/>
    </row>
    <row r="39" spans="1:10" s="87" customFormat="1">
      <c r="A39" s="94">
        <v>28</v>
      </c>
      <c r="B39" s="95" t="s">
        <v>390</v>
      </c>
      <c r="C39" s="96" t="s">
        <v>391</v>
      </c>
      <c r="D39" s="96" t="s">
        <v>101</v>
      </c>
      <c r="E39" s="94"/>
      <c r="F39" s="97" t="str">
        <f t="shared" si="0"/>
        <v>Không XL</v>
      </c>
      <c r="G39" s="61">
        <v>30</v>
      </c>
      <c r="H39" s="62" t="str">
        <f t="shared" si="1"/>
        <v>Yếu</v>
      </c>
      <c r="I39" s="97">
        <v>1.85</v>
      </c>
      <c r="J39" s="100"/>
    </row>
    <row r="40" spans="1:10" s="87" customFormat="1">
      <c r="A40" s="94">
        <v>29</v>
      </c>
      <c r="B40" s="95" t="s">
        <v>392</v>
      </c>
      <c r="C40" s="96" t="s">
        <v>393</v>
      </c>
      <c r="D40" s="96" t="s">
        <v>102</v>
      </c>
      <c r="E40" s="94"/>
      <c r="F40" s="97" t="str">
        <f t="shared" si="0"/>
        <v>Không XL</v>
      </c>
      <c r="G40" s="61">
        <f t="shared" si="2"/>
        <v>70</v>
      </c>
      <c r="H40" s="62" t="str">
        <f t="shared" si="1"/>
        <v>Khá</v>
      </c>
      <c r="I40" s="97">
        <v>6.98</v>
      </c>
      <c r="J40" s="100"/>
    </row>
    <row r="41" spans="1:10" s="87" customFormat="1">
      <c r="A41" s="94">
        <v>30</v>
      </c>
      <c r="B41" s="95" t="s">
        <v>394</v>
      </c>
      <c r="C41" s="96" t="s">
        <v>395</v>
      </c>
      <c r="D41" s="96" t="s">
        <v>52</v>
      </c>
      <c r="E41" s="94"/>
      <c r="F41" s="97" t="str">
        <f t="shared" si="0"/>
        <v>Không XL</v>
      </c>
      <c r="G41" s="61">
        <v>50</v>
      </c>
      <c r="H41" s="62" t="str">
        <f t="shared" si="1"/>
        <v>TB</v>
      </c>
      <c r="I41" s="98">
        <v>4.9400000000000004</v>
      </c>
      <c r="J41" s="99"/>
    </row>
    <row r="42" spans="1:10" s="87" customFormat="1">
      <c r="A42" s="94">
        <v>31</v>
      </c>
      <c r="B42" s="95" t="s">
        <v>396</v>
      </c>
      <c r="C42" s="96" t="s">
        <v>95</v>
      </c>
      <c r="D42" s="96" t="s">
        <v>53</v>
      </c>
      <c r="E42" s="94"/>
      <c r="F42" s="97" t="str">
        <f t="shared" si="0"/>
        <v>Không XL</v>
      </c>
      <c r="G42" s="61">
        <f t="shared" si="2"/>
        <v>80</v>
      </c>
      <c r="H42" s="62" t="str">
        <f t="shared" si="1"/>
        <v>Tốt</v>
      </c>
      <c r="I42" s="98">
        <v>7.98</v>
      </c>
      <c r="J42" s="99"/>
    </row>
    <row r="43" spans="1:10" s="87" customFormat="1">
      <c r="A43" s="94">
        <v>32</v>
      </c>
      <c r="B43" s="95" t="s">
        <v>397</v>
      </c>
      <c r="C43" s="96" t="s">
        <v>94</v>
      </c>
      <c r="D43" s="96" t="s">
        <v>398</v>
      </c>
      <c r="E43" s="94"/>
      <c r="F43" s="97" t="str">
        <f t="shared" si="0"/>
        <v>Không XL</v>
      </c>
      <c r="G43" s="61">
        <f t="shared" si="2"/>
        <v>82</v>
      </c>
      <c r="H43" s="62" t="str">
        <f t="shared" si="1"/>
        <v>Tốt</v>
      </c>
      <c r="I43" s="97">
        <v>8.15</v>
      </c>
      <c r="J43" s="100"/>
    </row>
    <row r="44" spans="1:10" s="87" customFormat="1">
      <c r="A44" s="94">
        <v>33</v>
      </c>
      <c r="B44" s="95" t="s">
        <v>399</v>
      </c>
      <c r="C44" s="96" t="s">
        <v>400</v>
      </c>
      <c r="D44" s="96" t="s">
        <v>401</v>
      </c>
      <c r="E44" s="94"/>
      <c r="F44" s="97" t="str">
        <f t="shared" si="0"/>
        <v>Không XL</v>
      </c>
      <c r="G44" s="61">
        <f>ROUND(I44,1)*10+6</f>
        <v>82</v>
      </c>
      <c r="H44" s="62" t="str">
        <f t="shared" si="1"/>
        <v>Tốt</v>
      </c>
      <c r="I44" s="97">
        <v>7.64</v>
      </c>
      <c r="J44" s="100" t="s">
        <v>120</v>
      </c>
    </row>
    <row r="45" spans="1:10" s="87" customFormat="1">
      <c r="A45" s="94">
        <v>34</v>
      </c>
      <c r="B45" s="95" t="s">
        <v>402</v>
      </c>
      <c r="C45" s="96" t="s">
        <v>403</v>
      </c>
      <c r="D45" s="96" t="s">
        <v>54</v>
      </c>
      <c r="E45" s="94"/>
      <c r="F45" s="97" t="str">
        <f t="shared" si="0"/>
        <v>Không XL</v>
      </c>
      <c r="G45" s="61">
        <f t="shared" si="2"/>
        <v>67</v>
      </c>
      <c r="H45" s="62" t="str">
        <f t="shared" si="1"/>
        <v>TB</v>
      </c>
      <c r="I45" s="97">
        <v>6.68</v>
      </c>
      <c r="J45" s="100"/>
    </row>
    <row r="46" spans="1:10" s="87" customFormat="1">
      <c r="A46" s="94">
        <v>35</v>
      </c>
      <c r="B46" s="95" t="s">
        <v>404</v>
      </c>
      <c r="C46" s="96" t="s">
        <v>405</v>
      </c>
      <c r="D46" s="96" t="s">
        <v>55</v>
      </c>
      <c r="E46" s="94"/>
      <c r="F46" s="97" t="str">
        <f t="shared" si="0"/>
        <v>Không XL</v>
      </c>
      <c r="G46" s="61">
        <f t="shared" si="2"/>
        <v>76</v>
      </c>
      <c r="H46" s="62" t="str">
        <f t="shared" si="1"/>
        <v>Khá</v>
      </c>
      <c r="I46" s="97">
        <v>7.6</v>
      </c>
      <c r="J46" s="100"/>
    </row>
    <row r="47" spans="1:10" s="87" customFormat="1">
      <c r="A47" s="94">
        <v>36</v>
      </c>
      <c r="B47" s="95" t="s">
        <v>406</v>
      </c>
      <c r="C47" s="96" t="s">
        <v>407</v>
      </c>
      <c r="D47" s="96" t="s">
        <v>55</v>
      </c>
      <c r="E47" s="94"/>
      <c r="F47" s="97" t="str">
        <f t="shared" si="0"/>
        <v>Không XL</v>
      </c>
      <c r="G47" s="61">
        <f t="shared" si="2"/>
        <v>79</v>
      </c>
      <c r="H47" s="62" t="str">
        <f t="shared" si="1"/>
        <v>Khá</v>
      </c>
      <c r="I47" s="97">
        <v>7.9</v>
      </c>
      <c r="J47" s="100"/>
    </row>
    <row r="48" spans="1:10" s="87" customFormat="1">
      <c r="A48" s="94">
        <v>37</v>
      </c>
      <c r="B48" s="95" t="s">
        <v>408</v>
      </c>
      <c r="C48" s="96" t="s">
        <v>409</v>
      </c>
      <c r="D48" s="96" t="s">
        <v>55</v>
      </c>
      <c r="E48" s="94"/>
      <c r="F48" s="97" t="str">
        <f t="shared" si="0"/>
        <v>Không XL</v>
      </c>
      <c r="G48" s="61">
        <f t="shared" si="2"/>
        <v>69</v>
      </c>
      <c r="H48" s="62" t="str">
        <f t="shared" si="1"/>
        <v>TB</v>
      </c>
      <c r="I48" s="97">
        <v>6.91</v>
      </c>
      <c r="J48" s="100"/>
    </row>
    <row r="49" spans="1:10" s="87" customFormat="1">
      <c r="A49" s="94">
        <v>38</v>
      </c>
      <c r="B49" s="95" t="s">
        <v>410</v>
      </c>
      <c r="C49" s="96" t="s">
        <v>105</v>
      </c>
      <c r="D49" s="96" t="s">
        <v>411</v>
      </c>
      <c r="E49" s="94"/>
      <c r="F49" s="97" t="str">
        <f t="shared" si="0"/>
        <v>Không XL</v>
      </c>
      <c r="G49" s="61">
        <f t="shared" si="2"/>
        <v>68</v>
      </c>
      <c r="H49" s="62" t="str">
        <f t="shared" si="1"/>
        <v>TB</v>
      </c>
      <c r="I49" s="97">
        <v>6.81</v>
      </c>
      <c r="J49" s="100"/>
    </row>
    <row r="50" spans="1:10" s="87" customFormat="1">
      <c r="A50" s="94">
        <v>39</v>
      </c>
      <c r="B50" s="95" t="s">
        <v>412</v>
      </c>
      <c r="C50" s="96" t="s">
        <v>413</v>
      </c>
      <c r="D50" s="96" t="s">
        <v>92</v>
      </c>
      <c r="E50" s="94"/>
      <c r="F50" s="97" t="str">
        <f t="shared" si="0"/>
        <v>Không XL</v>
      </c>
      <c r="G50" s="61">
        <f t="shared" si="2"/>
        <v>62</v>
      </c>
      <c r="H50" s="62" t="str">
        <f t="shared" si="1"/>
        <v>TB</v>
      </c>
      <c r="I50" s="97">
        <v>6.2</v>
      </c>
      <c r="J50" s="100"/>
    </row>
    <row r="51" spans="1:10" s="87" customFormat="1">
      <c r="A51" s="94">
        <v>40</v>
      </c>
      <c r="B51" s="95" t="s">
        <v>414</v>
      </c>
      <c r="C51" s="96" t="s">
        <v>415</v>
      </c>
      <c r="D51" s="96" t="s">
        <v>92</v>
      </c>
      <c r="E51" s="94"/>
      <c r="F51" s="97" t="str">
        <f t="shared" si="0"/>
        <v>Không XL</v>
      </c>
      <c r="G51" s="61">
        <f t="shared" si="2"/>
        <v>60</v>
      </c>
      <c r="H51" s="62" t="str">
        <f t="shared" si="1"/>
        <v>TB</v>
      </c>
      <c r="I51" s="97">
        <v>5.97</v>
      </c>
      <c r="J51" s="100"/>
    </row>
    <row r="52" spans="1:10" s="87" customFormat="1">
      <c r="A52" s="94">
        <v>41</v>
      </c>
      <c r="B52" s="95" t="s">
        <v>416</v>
      </c>
      <c r="C52" s="96" t="s">
        <v>94</v>
      </c>
      <c r="D52" s="96" t="s">
        <v>63</v>
      </c>
      <c r="E52" s="94"/>
      <c r="F52" s="97" t="str">
        <f t="shared" si="0"/>
        <v>Không XL</v>
      </c>
      <c r="G52" s="61">
        <f t="shared" si="2"/>
        <v>54</v>
      </c>
      <c r="H52" s="62" t="str">
        <f t="shared" si="1"/>
        <v>TB</v>
      </c>
      <c r="I52" s="97">
        <v>5.42</v>
      </c>
      <c r="J52" s="100"/>
    </row>
    <row r="53" spans="1:10" s="87" customFormat="1">
      <c r="A53" s="94">
        <v>42</v>
      </c>
      <c r="B53" s="95" t="s">
        <v>417</v>
      </c>
      <c r="C53" s="96" t="s">
        <v>418</v>
      </c>
      <c r="D53" s="96" t="s">
        <v>93</v>
      </c>
      <c r="E53" s="94"/>
      <c r="F53" s="97" t="str">
        <f t="shared" si="0"/>
        <v>Không XL</v>
      </c>
      <c r="G53" s="61">
        <f t="shared" si="2"/>
        <v>75</v>
      </c>
      <c r="H53" s="62" t="str">
        <f t="shared" si="1"/>
        <v>Khá</v>
      </c>
      <c r="I53" s="97">
        <v>7.45</v>
      </c>
      <c r="J53" s="100"/>
    </row>
    <row r="54" spans="1:10" s="87" customFormat="1">
      <c r="A54" s="94">
        <v>43</v>
      </c>
      <c r="B54" s="95" t="s">
        <v>419</v>
      </c>
      <c r="C54" s="96" t="s">
        <v>98</v>
      </c>
      <c r="D54" s="96" t="s">
        <v>65</v>
      </c>
      <c r="E54" s="94"/>
      <c r="F54" s="97" t="str">
        <f t="shared" si="0"/>
        <v>Không XL</v>
      </c>
      <c r="G54" s="61">
        <f t="shared" si="2"/>
        <v>58</v>
      </c>
      <c r="H54" s="62" t="str">
        <f t="shared" si="1"/>
        <v>TB</v>
      </c>
      <c r="I54" s="97">
        <v>5.76</v>
      </c>
      <c r="J54" s="100"/>
    </row>
    <row r="55" spans="1:10" s="87" customFormat="1">
      <c r="A55" s="94">
        <v>44</v>
      </c>
      <c r="B55" s="95" t="s">
        <v>420</v>
      </c>
      <c r="C55" s="96" t="s">
        <v>421</v>
      </c>
      <c r="D55" s="96" t="s">
        <v>65</v>
      </c>
      <c r="E55" s="94"/>
      <c r="F55" s="97" t="str">
        <f t="shared" si="0"/>
        <v>Không XL</v>
      </c>
      <c r="G55" s="61">
        <f t="shared" si="2"/>
        <v>67</v>
      </c>
      <c r="H55" s="62" t="str">
        <f t="shared" si="1"/>
        <v>TB</v>
      </c>
      <c r="I55" s="98">
        <v>6.65</v>
      </c>
      <c r="J55" s="99"/>
    </row>
    <row r="56" spans="1:10" s="87" customFormat="1">
      <c r="A56" s="94">
        <v>45</v>
      </c>
      <c r="B56" s="95" t="s">
        <v>422</v>
      </c>
      <c r="C56" s="96" t="s">
        <v>423</v>
      </c>
      <c r="D56" s="96" t="s">
        <v>65</v>
      </c>
      <c r="E56" s="94"/>
      <c r="F56" s="97" t="str">
        <f t="shared" si="0"/>
        <v>Không XL</v>
      </c>
      <c r="G56" s="61">
        <f t="shared" si="2"/>
        <v>68</v>
      </c>
      <c r="H56" s="62" t="str">
        <f t="shared" si="1"/>
        <v>TB</v>
      </c>
      <c r="I56" s="97">
        <v>6.75</v>
      </c>
      <c r="J56" s="100"/>
    </row>
    <row r="57" spans="1:10" s="87" customFormat="1">
      <c r="A57" s="94">
        <v>46</v>
      </c>
      <c r="B57" s="95" t="s">
        <v>424</v>
      </c>
      <c r="C57" s="96" t="s">
        <v>67</v>
      </c>
      <c r="D57" s="96" t="s">
        <v>68</v>
      </c>
      <c r="E57" s="94"/>
      <c r="F57" s="97" t="str">
        <f t="shared" si="0"/>
        <v>Không XL</v>
      </c>
      <c r="G57" s="61">
        <f>ROUND(I57,1)*10+6</f>
        <v>78</v>
      </c>
      <c r="H57" s="62" t="str">
        <f t="shared" si="1"/>
        <v>Khá</v>
      </c>
      <c r="I57" s="97">
        <v>7.19</v>
      </c>
      <c r="J57" s="100" t="s">
        <v>119</v>
      </c>
    </row>
    <row r="58" spans="1:10" ht="16.5" thickBot="1">
      <c r="A58" s="101"/>
      <c r="B58" s="101"/>
      <c r="C58" s="102" t="s">
        <v>11</v>
      </c>
      <c r="D58" s="102"/>
      <c r="E58" s="102"/>
      <c r="F58" s="102"/>
      <c r="G58" s="102"/>
      <c r="H58" s="102"/>
      <c r="I58" s="102"/>
      <c r="J58" s="102"/>
    </row>
    <row r="59" spans="1:10" ht="15.75">
      <c r="C59" s="103" t="s">
        <v>12</v>
      </c>
      <c r="D59" s="104"/>
      <c r="E59" s="105" t="s">
        <v>6</v>
      </c>
      <c r="F59" s="106"/>
      <c r="G59" s="105" t="s">
        <v>7</v>
      </c>
      <c r="H59" s="106"/>
      <c r="I59" s="107"/>
      <c r="J59" s="108" t="s">
        <v>8</v>
      </c>
    </row>
    <row r="60" spans="1:10" s="87" customFormat="1" ht="15.75">
      <c r="C60" s="109"/>
      <c r="D60" s="110"/>
      <c r="E60" s="92" t="s">
        <v>13</v>
      </c>
      <c r="F60" s="111" t="s">
        <v>14</v>
      </c>
      <c r="G60" s="92" t="s">
        <v>13</v>
      </c>
      <c r="H60" s="111" t="s">
        <v>14</v>
      </c>
      <c r="I60" s="112"/>
      <c r="J60" s="113"/>
    </row>
    <row r="61" spans="1:10">
      <c r="C61" s="114" t="s">
        <v>15</v>
      </c>
      <c r="D61" s="115"/>
      <c r="E61" s="116">
        <f>COUNTIF(F12:F57,"XS")</f>
        <v>0</v>
      </c>
      <c r="F61" s="117">
        <f>E61*100/$A$57</f>
        <v>0</v>
      </c>
      <c r="G61" s="116">
        <f>COUNTIF(H12:H57,"XS")</f>
        <v>1</v>
      </c>
      <c r="H61" s="117">
        <f>G61*100/$A$57</f>
        <v>2.1739130434782608</v>
      </c>
      <c r="I61" s="118"/>
      <c r="J61" s="119"/>
    </row>
    <row r="62" spans="1:10">
      <c r="C62" s="114" t="s">
        <v>16</v>
      </c>
      <c r="D62" s="115"/>
      <c r="E62" s="116">
        <f>COUNTIF(F12:F57,"Tốt")</f>
        <v>0</v>
      </c>
      <c r="F62" s="117">
        <f t="shared" ref="F62:F66" si="3">E62*100/$A$57</f>
        <v>0</v>
      </c>
      <c r="G62" s="116">
        <f>COUNTIF(H12:H57,"Tốt")</f>
        <v>5</v>
      </c>
      <c r="H62" s="117">
        <f t="shared" ref="H62:H66" si="4">G62*100/$A$57</f>
        <v>10.869565217391305</v>
      </c>
      <c r="I62" s="118"/>
      <c r="J62" s="119"/>
    </row>
    <row r="63" spans="1:10">
      <c r="C63" s="114" t="s">
        <v>17</v>
      </c>
      <c r="D63" s="115"/>
      <c r="E63" s="116">
        <f>COUNTIF(F12:F57,"Khá")</f>
        <v>0</v>
      </c>
      <c r="F63" s="117">
        <f t="shared" si="3"/>
        <v>0</v>
      </c>
      <c r="G63" s="116">
        <f>COUNTIF(H12:H57,"Khá")</f>
        <v>15</v>
      </c>
      <c r="H63" s="117">
        <f t="shared" si="4"/>
        <v>32.608695652173914</v>
      </c>
      <c r="I63" s="118"/>
      <c r="J63" s="119"/>
    </row>
    <row r="64" spans="1:10">
      <c r="C64" s="114" t="s">
        <v>18</v>
      </c>
      <c r="D64" s="115"/>
      <c r="E64" s="116">
        <f>COUNTIF(F12:F57,"TB")</f>
        <v>0</v>
      </c>
      <c r="F64" s="117">
        <f t="shared" si="3"/>
        <v>0</v>
      </c>
      <c r="G64" s="116">
        <f>COUNTIF(H12:H57,"TB")</f>
        <v>22</v>
      </c>
      <c r="H64" s="117">
        <f t="shared" si="4"/>
        <v>47.826086956521742</v>
      </c>
      <c r="I64" s="118"/>
      <c r="J64" s="119"/>
    </row>
    <row r="65" spans="1:11">
      <c r="C65" s="114" t="s">
        <v>19</v>
      </c>
      <c r="D65" s="115"/>
      <c r="E65" s="116">
        <f>COUNTIF(F12:F57,"Yếu")</f>
        <v>0</v>
      </c>
      <c r="F65" s="117">
        <f t="shared" si="3"/>
        <v>0</v>
      </c>
      <c r="G65" s="116">
        <f>COUNTIF(H12:H57,"Yếu")</f>
        <v>3</v>
      </c>
      <c r="H65" s="117">
        <f t="shared" si="4"/>
        <v>6.5217391304347823</v>
      </c>
      <c r="I65" s="118"/>
      <c r="J65" s="119"/>
    </row>
    <row r="66" spans="1:11" ht="15.75" thickBot="1">
      <c r="C66" s="120" t="s">
        <v>25</v>
      </c>
      <c r="D66" s="121"/>
      <c r="E66" s="122">
        <f>COUNTIF(F12:F57,"Không XL")</f>
        <v>46</v>
      </c>
      <c r="F66" s="123">
        <f t="shared" si="3"/>
        <v>100</v>
      </c>
      <c r="G66" s="122">
        <f>COUNTIF(H12:H57,"Không XL")</f>
        <v>0</v>
      </c>
      <c r="H66" s="123">
        <f t="shared" si="4"/>
        <v>0</v>
      </c>
      <c r="I66" s="124"/>
      <c r="J66" s="125"/>
    </row>
    <row r="67" spans="1:11">
      <c r="C67" s="126"/>
      <c r="D67" s="126"/>
      <c r="F67" s="127"/>
    </row>
    <row r="68" spans="1:11" ht="15.75">
      <c r="E68" s="128" t="s">
        <v>24</v>
      </c>
      <c r="F68" s="128"/>
      <c r="G68" s="128"/>
      <c r="H68" s="128"/>
      <c r="I68" s="128"/>
      <c r="J68" s="128"/>
    </row>
    <row r="69" spans="1:11">
      <c r="A69" s="69" t="s">
        <v>28</v>
      </c>
      <c r="B69" s="69"/>
      <c r="C69" s="69"/>
      <c r="D69" s="69"/>
      <c r="E69" s="69"/>
      <c r="F69" s="69" t="s">
        <v>6</v>
      </c>
      <c r="G69" s="69"/>
      <c r="H69" s="69"/>
      <c r="I69" s="129"/>
      <c r="J69" s="130" t="s">
        <v>20</v>
      </c>
      <c r="K69" s="130"/>
    </row>
    <row r="86" spans="1:10">
      <c r="C86" s="126"/>
      <c r="D86" s="126"/>
      <c r="F86" s="127"/>
    </row>
    <row r="87" spans="1:10" ht="15.75">
      <c r="E87" s="128"/>
      <c r="F87" s="128"/>
      <c r="G87" s="128"/>
      <c r="H87" s="128"/>
      <c r="I87" s="128"/>
      <c r="J87" s="128"/>
    </row>
    <row r="88" spans="1:10">
      <c r="A88" s="69"/>
      <c r="B88" s="69"/>
      <c r="C88" s="69"/>
      <c r="D88" s="69"/>
      <c r="E88" s="69"/>
      <c r="F88" s="69"/>
      <c r="G88" s="69"/>
      <c r="H88" s="69"/>
      <c r="I88" s="129"/>
      <c r="J88" s="130"/>
    </row>
  </sheetData>
  <sheetProtection algorithmName="SHA-512" hashValue="L6PuGxcYjtrCov/Ibe2Xx0kgXbQi2F376sgSjV+l6RhK7Fp6VTfFBvMyimEM9+APRPcF6ZAxMgfkTPKZo0kSCA==" saltValue="MQfvDagZk4qsJg3Qnsl+XQ==" spinCount="100000" sheet="1" objects="1" scenarios="1"/>
  <mergeCells count="27">
    <mergeCell ref="A2:D2"/>
    <mergeCell ref="E2:J2"/>
    <mergeCell ref="A3:D3"/>
    <mergeCell ref="E3:J3"/>
    <mergeCell ref="A4:D4"/>
    <mergeCell ref="E4:J4"/>
    <mergeCell ref="E68:J68"/>
    <mergeCell ref="A5:D5"/>
    <mergeCell ref="A6:J6"/>
    <mergeCell ref="A7:J7"/>
    <mergeCell ref="A8:J8"/>
    <mergeCell ref="A10:A11"/>
    <mergeCell ref="B10:B11"/>
    <mergeCell ref="C10:D11"/>
    <mergeCell ref="E10:F10"/>
    <mergeCell ref="G10:H10"/>
    <mergeCell ref="J10:J11"/>
    <mergeCell ref="C58:J58"/>
    <mergeCell ref="C59:C60"/>
    <mergeCell ref="E59:F59"/>
    <mergeCell ref="G59:H59"/>
    <mergeCell ref="J59:J60"/>
    <mergeCell ref="A69:E69"/>
    <mergeCell ref="F69:H69"/>
    <mergeCell ref="E87:J87"/>
    <mergeCell ref="A88:E88"/>
    <mergeCell ref="F88:H88"/>
  </mergeCells>
  <conditionalFormatting sqref="F12:F57 H12:I57">
    <cfRule type="cellIs" dxfId="5" priority="2" stopIfTrue="1" operator="equal">
      <formula>"SVG"</formula>
    </cfRule>
    <cfRule type="cellIs" dxfId="4" priority="3" stopIfTrue="1" operator="equal">
      <formula>"SVXS"</formula>
    </cfRule>
  </conditionalFormatting>
  <conditionalFormatting sqref="G12:G57">
    <cfRule type="cellIs" dxfId="0" priority="1" operator="lessThanOrEqual">
      <formula>30</formula>
    </cfRule>
  </conditionalFormatting>
  <pageMargins left="0.7" right="0.7" top="0.75" bottom="0.75" header="0.3" footer="0.3"/>
  <pageSetup scale="91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Mau</vt:lpstr>
      <vt:lpstr>19T4-CNO2</vt:lpstr>
      <vt:lpstr>19T4-CNO3</vt:lpstr>
      <vt:lpstr>19T4-CNO4</vt:lpstr>
      <vt:lpstr>19T4-CNO5</vt:lpstr>
      <vt:lpstr>Mau!Print_Titles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HOANG</cp:lastModifiedBy>
  <cp:lastPrinted>2022-03-30T03:39:58Z</cp:lastPrinted>
  <dcterms:created xsi:type="dcterms:W3CDTF">2014-11-24T02:19:52Z</dcterms:created>
  <dcterms:modified xsi:type="dcterms:W3CDTF">2022-05-13T04:47:12Z</dcterms:modified>
</cp:coreProperties>
</file>