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20730" windowHeight="11160" tabRatio="846" firstSheet="8" activeTab="8"/>
  </bookViews>
  <sheets>
    <sheet name="Mau" sheetId="11" r:id="rId1"/>
    <sheet name="20C1-CNÔ1" sheetId="16" r:id="rId2"/>
    <sheet name="20C1-CNÔ2" sheetId="17" r:id="rId3"/>
    <sheet name="20C1-CNÔ3" sheetId="18" r:id="rId4"/>
    <sheet name="20C1-CNÔ4" sheetId="19" r:id="rId5"/>
    <sheet name="20C1-CNÔ5" sheetId="20" r:id="rId6"/>
    <sheet name="20C1-CNÔ6" sheetId="21" r:id="rId7"/>
    <sheet name="20C1-CNÔ7" sheetId="22" r:id="rId8"/>
    <sheet name="20C1-CNÔ8" sheetId="23" r:id="rId9"/>
    <sheet name="20C1-CNÔ9" sheetId="24" r:id="rId10"/>
    <sheet name="20C1-CNÔ10" sheetId="25" r:id="rId11"/>
    <sheet name="20C1-CNÔ11" sheetId="26" r:id="rId12"/>
    <sheet name="20C1-CNÔ12" sheetId="27" r:id="rId13"/>
    <sheet name="20C1-CNÔ13" sheetId="28" r:id="rId14"/>
    <sheet name="20C1-CNÔ14" sheetId="29" r:id="rId15"/>
    <sheet name="20C3-CNÔ1" sheetId="30" r:id="rId16"/>
    <sheet name="20C3-CNÔ2" sheetId="31" r:id="rId17"/>
    <sheet name="20C3-CNÔ3" sheetId="32" r:id="rId18"/>
    <sheet name=" 20C6-CNÔ1" sheetId="33" r:id="rId19"/>
    <sheet name=" 20C6-CNÔ2" sheetId="34" r:id="rId20"/>
    <sheet name=" 20C6-CNÔ3" sheetId="35" r:id="rId21"/>
    <sheet name=" 20C6-CNÔ4" sheetId="36" r:id="rId22"/>
  </sheets>
  <definedNames>
    <definedName name="_xlnm.Print_Titles" localSheetId="0">Mau!$10:$11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20" l="1"/>
  <c r="G16" i="20"/>
  <c r="G34" i="36" l="1"/>
  <c r="G24" i="36"/>
  <c r="G19" i="36"/>
  <c r="G37" i="35"/>
  <c r="G33" i="35"/>
  <c r="G23" i="35"/>
  <c r="G30" i="34"/>
  <c r="G28" i="34"/>
  <c r="G19" i="34"/>
  <c r="G28" i="33"/>
  <c r="G18" i="33"/>
  <c r="G17" i="33"/>
  <c r="G13" i="33"/>
  <c r="G42" i="32"/>
  <c r="G24" i="32"/>
  <c r="G17" i="32"/>
  <c r="G14" i="32"/>
  <c r="G12" i="32"/>
  <c r="G38" i="31"/>
  <c r="G29" i="31"/>
  <c r="G23" i="31"/>
  <c r="G44" i="30"/>
  <c r="G40" i="30"/>
  <c r="G37" i="30"/>
  <c r="G44" i="29"/>
  <c r="G21" i="29"/>
  <c r="G40" i="28"/>
  <c r="G36" i="28"/>
  <c r="G30" i="28"/>
  <c r="G33" i="28"/>
  <c r="G31" i="27"/>
  <c r="G29" i="27"/>
  <c r="G15" i="27"/>
  <c r="G45" i="26"/>
  <c r="G26" i="26"/>
  <c r="G19" i="26"/>
  <c r="G53" i="25"/>
  <c r="G51" i="25"/>
  <c r="G12" i="25"/>
  <c r="G43" i="24"/>
  <c r="G37" i="24"/>
  <c r="G32" i="24"/>
  <c r="G31" i="24"/>
  <c r="G24" i="24"/>
  <c r="G22" i="24"/>
  <c r="G18" i="24"/>
  <c r="G16" i="24"/>
  <c r="G13" i="24"/>
  <c r="G47" i="23"/>
  <c r="G31" i="23"/>
  <c r="G22" i="23"/>
  <c r="G49" i="22"/>
  <c r="G45" i="22"/>
  <c r="G22" i="22"/>
  <c r="G19" i="22"/>
  <c r="G17" i="22"/>
  <c r="G13" i="22"/>
  <c r="G37" i="21"/>
  <c r="G19" i="21"/>
  <c r="G44" i="20"/>
  <c r="G25" i="20"/>
  <c r="G12" i="20"/>
  <c r="G30" i="19"/>
  <c r="G23" i="19"/>
  <c r="G53" i="18"/>
  <c r="G43" i="18"/>
  <c r="G40" i="18"/>
  <c r="G31" i="18"/>
  <c r="G16" i="18"/>
  <c r="G40" i="17"/>
  <c r="G34" i="17"/>
  <c r="G32" i="17"/>
  <c r="G30" i="17"/>
  <c r="G26" i="17"/>
  <c r="G51" i="16"/>
  <c r="G33" i="16"/>
  <c r="G23" i="16"/>
  <c r="G13" i="36"/>
  <c r="G14" i="36"/>
  <c r="G15" i="36"/>
  <c r="G17" i="36"/>
  <c r="G18" i="36"/>
  <c r="G20" i="36"/>
  <c r="G21" i="36"/>
  <c r="G22" i="36"/>
  <c r="G23" i="36"/>
  <c r="G25" i="36"/>
  <c r="G26" i="36"/>
  <c r="G27" i="36"/>
  <c r="G29" i="36"/>
  <c r="G30" i="36"/>
  <c r="G31" i="36"/>
  <c r="G32" i="36"/>
  <c r="G33" i="36"/>
  <c r="G12" i="36"/>
  <c r="G13" i="35"/>
  <c r="G14" i="35"/>
  <c r="G15" i="35"/>
  <c r="G16" i="35"/>
  <c r="G17" i="35"/>
  <c r="G18" i="35"/>
  <c r="G19" i="35"/>
  <c r="G20" i="35"/>
  <c r="G21" i="35"/>
  <c r="G22" i="35"/>
  <c r="G24" i="35"/>
  <c r="G25" i="35"/>
  <c r="G26" i="35"/>
  <c r="G27" i="35"/>
  <c r="G28" i="35"/>
  <c r="G29" i="35"/>
  <c r="G30" i="35"/>
  <c r="G31" i="35"/>
  <c r="G32" i="35"/>
  <c r="G34" i="35"/>
  <c r="G35" i="35"/>
  <c r="G36" i="35"/>
  <c r="G12" i="35"/>
  <c r="G13" i="34"/>
  <c r="G14" i="34"/>
  <c r="G15" i="34"/>
  <c r="G16" i="34"/>
  <c r="G17" i="34"/>
  <c r="G18" i="34"/>
  <c r="G20" i="34"/>
  <c r="G21" i="34"/>
  <c r="G22" i="34"/>
  <c r="G23" i="34"/>
  <c r="G24" i="34"/>
  <c r="G25" i="34"/>
  <c r="G26" i="34"/>
  <c r="G27" i="34"/>
  <c r="G29" i="34"/>
  <c r="G31" i="34"/>
  <c r="G32" i="34"/>
  <c r="G33" i="34"/>
  <c r="G12" i="34"/>
  <c r="G14" i="33"/>
  <c r="G15" i="33"/>
  <c r="G16" i="33"/>
  <c r="G19" i="33"/>
  <c r="G20" i="33"/>
  <c r="G21" i="33"/>
  <c r="G22" i="33"/>
  <c r="G23" i="33"/>
  <c r="G24" i="33"/>
  <c r="G25" i="33"/>
  <c r="G26" i="33"/>
  <c r="G27" i="33"/>
  <c r="G29" i="33"/>
  <c r="G30" i="33"/>
  <c r="G12" i="33"/>
  <c r="G13" i="32"/>
  <c r="G15" i="32"/>
  <c r="G16" i="32"/>
  <c r="G18" i="32"/>
  <c r="G19" i="32"/>
  <c r="G20" i="32"/>
  <c r="G21" i="32"/>
  <c r="G22" i="32"/>
  <c r="G23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3" i="32"/>
  <c r="G44" i="32"/>
  <c r="G45" i="32"/>
  <c r="G46" i="32"/>
  <c r="G13" i="31"/>
  <c r="G14" i="31"/>
  <c r="G15" i="31"/>
  <c r="G17" i="31"/>
  <c r="G18" i="31"/>
  <c r="G19" i="31"/>
  <c r="G20" i="31"/>
  <c r="G21" i="31"/>
  <c r="G22" i="31"/>
  <c r="G24" i="31"/>
  <c r="G25" i="31"/>
  <c r="G26" i="31"/>
  <c r="G27" i="31"/>
  <c r="G28" i="31"/>
  <c r="G30" i="31"/>
  <c r="G31" i="31"/>
  <c r="G32" i="31"/>
  <c r="G33" i="31"/>
  <c r="G34" i="31"/>
  <c r="G35" i="31"/>
  <c r="G37" i="31"/>
  <c r="G40" i="31"/>
  <c r="G41" i="31"/>
  <c r="G42" i="31"/>
  <c r="G43" i="31"/>
  <c r="G44" i="31"/>
  <c r="G45" i="31"/>
  <c r="G46" i="31"/>
  <c r="G12" i="31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2" i="30"/>
  <c r="G33" i="30"/>
  <c r="G34" i="30"/>
  <c r="G35" i="30"/>
  <c r="G36" i="30"/>
  <c r="G38" i="30"/>
  <c r="G42" i="30"/>
  <c r="G43" i="30"/>
  <c r="G45" i="30"/>
  <c r="G47" i="30"/>
  <c r="G48" i="30"/>
  <c r="G12" i="30"/>
  <c r="G13" i="29"/>
  <c r="G14" i="29"/>
  <c r="G16" i="29"/>
  <c r="G17" i="29"/>
  <c r="G18" i="29"/>
  <c r="G20" i="29"/>
  <c r="G22" i="29"/>
  <c r="G23" i="29"/>
  <c r="G25" i="29"/>
  <c r="G26" i="29"/>
  <c r="G29" i="29"/>
  <c r="G30" i="29"/>
  <c r="G31" i="29"/>
  <c r="G32" i="29"/>
  <c r="G33" i="29"/>
  <c r="G34" i="29"/>
  <c r="G35" i="29"/>
  <c r="G36" i="29"/>
  <c r="G37" i="29"/>
  <c r="G38" i="29"/>
  <c r="G39" i="29"/>
  <c r="G40" i="29"/>
  <c r="G41" i="29"/>
  <c r="G42" i="29"/>
  <c r="G43" i="29"/>
  <c r="G45" i="29"/>
  <c r="G46" i="29"/>
  <c r="G47" i="29"/>
  <c r="G50" i="29"/>
  <c r="G51" i="29"/>
  <c r="G52" i="29"/>
  <c r="G53" i="29"/>
  <c r="G54" i="29"/>
  <c r="G56" i="29"/>
  <c r="G57" i="29"/>
  <c r="G58" i="29"/>
  <c r="G59" i="29"/>
  <c r="G12" i="29"/>
  <c r="G13" i="28"/>
  <c r="G14" i="28"/>
  <c r="G15" i="28"/>
  <c r="G16" i="28"/>
  <c r="G17" i="28"/>
  <c r="G18" i="28"/>
  <c r="G20" i="28"/>
  <c r="G21" i="28"/>
  <c r="G22" i="28"/>
  <c r="G24" i="28"/>
  <c r="G25" i="28"/>
  <c r="G26" i="28"/>
  <c r="G27" i="28"/>
  <c r="G28" i="28"/>
  <c r="G29" i="28"/>
  <c r="G31" i="28"/>
  <c r="G32" i="28"/>
  <c r="G34" i="28"/>
  <c r="G38" i="28"/>
  <c r="G39" i="28"/>
  <c r="G41" i="28"/>
  <c r="G43" i="28"/>
  <c r="G44" i="28"/>
  <c r="G46" i="28"/>
  <c r="G47" i="28"/>
  <c r="G48" i="28"/>
  <c r="G49" i="28"/>
  <c r="G50" i="28"/>
  <c r="G51" i="28"/>
  <c r="G52" i="28"/>
  <c r="G53" i="28"/>
  <c r="G54" i="28"/>
  <c r="G55" i="28"/>
  <c r="G57" i="28"/>
  <c r="G58" i="28"/>
  <c r="G12" i="28"/>
  <c r="G13" i="27"/>
  <c r="G14" i="27"/>
  <c r="G21" i="27"/>
  <c r="G22" i="27"/>
  <c r="G24" i="27"/>
  <c r="G25" i="27"/>
  <c r="G26" i="27"/>
  <c r="G32" i="27"/>
  <c r="G33" i="27"/>
  <c r="G34" i="27"/>
  <c r="G36" i="27"/>
  <c r="G37" i="27"/>
  <c r="G38" i="27"/>
  <c r="G39" i="27"/>
  <c r="G40" i="27"/>
  <c r="G41" i="27"/>
  <c r="G42" i="27"/>
  <c r="G44" i="27"/>
  <c r="G45" i="27"/>
  <c r="G46" i="27"/>
  <c r="G12" i="27"/>
  <c r="G13" i="26"/>
  <c r="G15" i="26"/>
  <c r="G17" i="26"/>
  <c r="G18" i="26"/>
  <c r="G20" i="26"/>
  <c r="G21" i="26"/>
  <c r="G23" i="26"/>
  <c r="G24" i="26"/>
  <c r="G25" i="26"/>
  <c r="G27" i="26"/>
  <c r="G28" i="26"/>
  <c r="G29" i="26"/>
  <c r="G30" i="26"/>
  <c r="G31" i="26"/>
  <c r="G32" i="26"/>
  <c r="G33" i="26"/>
  <c r="G36" i="26"/>
  <c r="G37" i="26"/>
  <c r="G39" i="26"/>
  <c r="G40" i="26"/>
  <c r="G42" i="26"/>
  <c r="G43" i="26"/>
  <c r="G44" i="26"/>
  <c r="G47" i="26"/>
  <c r="G48" i="26"/>
  <c r="G49" i="26"/>
  <c r="G50" i="26"/>
  <c r="G51" i="26"/>
  <c r="G52" i="26"/>
  <c r="G13" i="25"/>
  <c r="G14" i="25"/>
  <c r="G15" i="25"/>
  <c r="G17" i="25"/>
  <c r="G18" i="25"/>
  <c r="G19" i="25"/>
  <c r="G20" i="25"/>
  <c r="G21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8" i="25"/>
  <c r="G39" i="25"/>
  <c r="G40" i="25"/>
  <c r="G41" i="25"/>
  <c r="G42" i="25"/>
  <c r="G43" i="25"/>
  <c r="G44" i="25"/>
  <c r="G45" i="25"/>
  <c r="G46" i="25"/>
  <c r="G47" i="25"/>
  <c r="G48" i="25"/>
  <c r="G49" i="25"/>
  <c r="G50" i="25"/>
  <c r="G52" i="25"/>
  <c r="G54" i="25"/>
  <c r="G14" i="24"/>
  <c r="G15" i="24"/>
  <c r="G17" i="24"/>
  <c r="G20" i="24"/>
  <c r="G23" i="24"/>
  <c r="G25" i="24"/>
  <c r="G26" i="24"/>
  <c r="G27" i="24"/>
  <c r="G28" i="24"/>
  <c r="G33" i="24"/>
  <c r="G34" i="24"/>
  <c r="G35" i="24"/>
  <c r="G36" i="24"/>
  <c r="G39" i="24"/>
  <c r="G40" i="24"/>
  <c r="G41" i="24"/>
  <c r="G42" i="24"/>
  <c r="G45" i="24"/>
  <c r="G46" i="24"/>
  <c r="G47" i="24"/>
  <c r="G48" i="24"/>
  <c r="G49" i="24"/>
  <c r="G50" i="24"/>
  <c r="G51" i="24"/>
  <c r="G12" i="24"/>
  <c r="G13" i="23"/>
  <c r="G14" i="23"/>
  <c r="G15" i="23"/>
  <c r="G16" i="23"/>
  <c r="G18" i="23"/>
  <c r="G19" i="23"/>
  <c r="G21" i="23"/>
  <c r="G24" i="23"/>
  <c r="G25" i="23"/>
  <c r="G26" i="23"/>
  <c r="G27" i="23"/>
  <c r="G28" i="23"/>
  <c r="G29" i="23"/>
  <c r="G34" i="23"/>
  <c r="G36" i="23"/>
  <c r="G38" i="23"/>
  <c r="G39" i="23"/>
  <c r="G40" i="23"/>
  <c r="G41" i="23"/>
  <c r="G43" i="23"/>
  <c r="G44" i="23"/>
  <c r="G45" i="23"/>
  <c r="G46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4" i="23"/>
  <c r="G12" i="23"/>
  <c r="G18" i="22"/>
  <c r="G20" i="22"/>
  <c r="G21" i="22"/>
  <c r="G23" i="22"/>
  <c r="G24" i="22"/>
  <c r="G25" i="22"/>
  <c r="G26" i="22"/>
  <c r="G28" i="22"/>
  <c r="G29" i="22"/>
  <c r="G30" i="22"/>
  <c r="G31" i="22"/>
  <c r="G32" i="22"/>
  <c r="G33" i="22"/>
  <c r="G34" i="22"/>
  <c r="G35" i="22"/>
  <c r="G36" i="22"/>
  <c r="G37" i="22"/>
  <c r="G39" i="22"/>
  <c r="G40" i="22"/>
  <c r="G41" i="22"/>
  <c r="G43" i="22"/>
  <c r="G44" i="22"/>
  <c r="G46" i="22"/>
  <c r="G47" i="22"/>
  <c r="G12" i="22"/>
  <c r="G14" i="21"/>
  <c r="G16" i="21"/>
  <c r="G17" i="21"/>
  <c r="G18" i="21"/>
  <c r="G20" i="21"/>
  <c r="G21" i="21"/>
  <c r="G22" i="21"/>
  <c r="G23" i="21"/>
  <c r="G24" i="21"/>
  <c r="G25" i="21"/>
  <c r="G26" i="21"/>
  <c r="G28" i="21"/>
  <c r="G29" i="21"/>
  <c r="G30" i="21"/>
  <c r="G31" i="21"/>
  <c r="G32" i="21"/>
  <c r="G33" i="21"/>
  <c r="G34" i="21"/>
  <c r="G35" i="21"/>
  <c r="G36" i="21"/>
  <c r="G38" i="21"/>
  <c r="G39" i="21"/>
  <c r="G41" i="21"/>
  <c r="G42" i="21"/>
  <c r="G44" i="21"/>
  <c r="G12" i="21"/>
  <c r="G17" i="20"/>
  <c r="G18" i="20"/>
  <c r="G19" i="20"/>
  <c r="G20" i="20"/>
  <c r="G21" i="20"/>
  <c r="G22" i="20"/>
  <c r="G23" i="20"/>
  <c r="G24" i="20"/>
  <c r="G26" i="20"/>
  <c r="G27" i="20"/>
  <c r="G28" i="20"/>
  <c r="G29" i="20"/>
  <c r="G30" i="20"/>
  <c r="G31" i="20"/>
  <c r="G33" i="20"/>
  <c r="G34" i="20"/>
  <c r="G35" i="20"/>
  <c r="G36" i="20"/>
  <c r="G37" i="20"/>
  <c r="G38" i="20"/>
  <c r="G40" i="20"/>
  <c r="G41" i="20"/>
  <c r="G42" i="20"/>
  <c r="G43" i="20"/>
  <c r="G45" i="20"/>
  <c r="G13" i="19"/>
  <c r="G14" i="19"/>
  <c r="G15" i="19"/>
  <c r="G16" i="19"/>
  <c r="G18" i="19"/>
  <c r="G19" i="19"/>
  <c r="G20" i="19"/>
  <c r="G21" i="19"/>
  <c r="G22" i="19"/>
  <c r="G25" i="19"/>
  <c r="G26" i="19"/>
  <c r="G27" i="19"/>
  <c r="G28" i="19"/>
  <c r="G29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4" i="19"/>
  <c r="G45" i="19"/>
  <c r="G47" i="19"/>
  <c r="G48" i="19"/>
  <c r="G49" i="19"/>
  <c r="G50" i="19"/>
  <c r="G51" i="19"/>
  <c r="G53" i="19"/>
  <c r="G54" i="19"/>
  <c r="G55" i="19"/>
  <c r="G56" i="19"/>
  <c r="G57" i="19"/>
  <c r="G12" i="19"/>
  <c r="G13" i="18"/>
  <c r="G14" i="18"/>
  <c r="G17" i="18"/>
  <c r="G18" i="18"/>
  <c r="G19" i="18"/>
  <c r="G20" i="18"/>
  <c r="G23" i="18"/>
  <c r="G24" i="18"/>
  <c r="G26" i="18"/>
  <c r="G27" i="18"/>
  <c r="G28" i="18"/>
  <c r="G29" i="18"/>
  <c r="G30" i="18"/>
  <c r="G32" i="18"/>
  <c r="G33" i="18"/>
  <c r="G34" i="18"/>
  <c r="G35" i="18"/>
  <c r="G36" i="18"/>
  <c r="G37" i="18"/>
  <c r="G38" i="18"/>
  <c r="G39" i="18"/>
  <c r="G41" i="18"/>
  <c r="G42" i="18"/>
  <c r="G44" i="18"/>
  <c r="G45" i="18"/>
  <c r="G46" i="18"/>
  <c r="G48" i="18"/>
  <c r="G50" i="18"/>
  <c r="G51" i="18"/>
  <c r="G12" i="18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7" i="17"/>
  <c r="G28" i="17"/>
  <c r="G29" i="17"/>
  <c r="G31" i="17"/>
  <c r="G33" i="17"/>
  <c r="G35" i="17"/>
  <c r="G36" i="17"/>
  <c r="G37" i="17"/>
  <c r="G38" i="17"/>
  <c r="G39" i="17"/>
  <c r="G43" i="17"/>
  <c r="G44" i="17"/>
  <c r="G45" i="17"/>
  <c r="G46" i="17"/>
  <c r="G47" i="17"/>
  <c r="G12" i="17"/>
  <c r="G13" i="16"/>
  <c r="G14" i="16"/>
  <c r="G15" i="16"/>
  <c r="G16" i="16"/>
  <c r="G17" i="16"/>
  <c r="G18" i="16"/>
  <c r="G19" i="16"/>
  <c r="G20" i="16"/>
  <c r="G22" i="16"/>
  <c r="G26" i="16"/>
  <c r="G28" i="16"/>
  <c r="G29" i="16"/>
  <c r="G30" i="16"/>
  <c r="G31" i="16"/>
  <c r="G32" i="16"/>
  <c r="G34" i="16"/>
  <c r="G35" i="16"/>
  <c r="G36" i="16"/>
  <c r="G37" i="16"/>
  <c r="G38" i="16"/>
  <c r="G39" i="16"/>
  <c r="G42" i="16"/>
  <c r="G44" i="16"/>
  <c r="G45" i="16"/>
  <c r="G46" i="16"/>
  <c r="G47" i="16"/>
  <c r="G48" i="16"/>
  <c r="G49" i="16"/>
  <c r="G50" i="16"/>
  <c r="G52" i="16"/>
  <c r="G53" i="16"/>
  <c r="G12" i="16"/>
  <c r="F40" i="36" l="1"/>
  <c r="F41" i="36"/>
  <c r="F42" i="36"/>
  <c r="F43" i="36"/>
  <c r="F44" i="36"/>
  <c r="F39" i="36"/>
  <c r="F44" i="35"/>
  <c r="F45" i="35"/>
  <c r="F46" i="35"/>
  <c r="F47" i="35"/>
  <c r="F48" i="35"/>
  <c r="F43" i="35"/>
  <c r="F41" i="34"/>
  <c r="F42" i="34"/>
  <c r="F43" i="34"/>
  <c r="F44" i="34"/>
  <c r="F45" i="34"/>
  <c r="F40" i="34"/>
  <c r="F54" i="31"/>
  <c r="F55" i="31"/>
  <c r="F56" i="31"/>
  <c r="F57" i="31"/>
  <c r="F58" i="31"/>
  <c r="F53" i="31"/>
  <c r="F57" i="30"/>
  <c r="F58" i="30"/>
  <c r="F59" i="30"/>
  <c r="F60" i="30"/>
  <c r="F61" i="30"/>
  <c r="F56" i="30"/>
  <c r="F72" i="28"/>
  <c r="F73" i="28"/>
  <c r="F74" i="28"/>
  <c r="F75" i="28"/>
  <c r="F76" i="28"/>
  <c r="F71" i="28"/>
  <c r="F54" i="27"/>
  <c r="F55" i="27"/>
  <c r="F56" i="27"/>
  <c r="F57" i="27"/>
  <c r="F58" i="27"/>
  <c r="F53" i="27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46" i="32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F13" i="31"/>
  <c r="F14" i="31"/>
  <c r="F15" i="31"/>
  <c r="F16" i="31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37" i="31"/>
  <c r="F38" i="31"/>
  <c r="F39" i="31"/>
  <c r="F40" i="31"/>
  <c r="F41" i="31"/>
  <c r="F42" i="31"/>
  <c r="F43" i="31"/>
  <c r="F44" i="31"/>
  <c r="F45" i="31"/>
  <c r="F46" i="31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9" i="29"/>
  <c r="F40" i="29"/>
  <c r="F41" i="29"/>
  <c r="F42" i="29"/>
  <c r="F43" i="29"/>
  <c r="F44" i="29"/>
  <c r="F45" i="29"/>
  <c r="F46" i="29"/>
  <c r="F47" i="29"/>
  <c r="F48" i="29"/>
  <c r="F49" i="29"/>
  <c r="F50" i="29"/>
  <c r="F51" i="29"/>
  <c r="F52" i="29"/>
  <c r="F53" i="29"/>
  <c r="F54" i="29"/>
  <c r="F55" i="29"/>
  <c r="F56" i="29"/>
  <c r="F57" i="29"/>
  <c r="F58" i="29"/>
  <c r="F59" i="29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H57" i="28"/>
  <c r="H58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H13" i="26"/>
  <c r="H14" i="26"/>
  <c r="H15" i="26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H42" i="22"/>
  <c r="H43" i="22"/>
  <c r="H44" i="22"/>
  <c r="H45" i="22"/>
  <c r="H46" i="22"/>
  <c r="H47" i="22"/>
  <c r="H48" i="22"/>
  <c r="H49" i="22"/>
  <c r="H50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F13" i="19"/>
  <c r="F14" i="19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34" i="19"/>
  <c r="F35" i="19"/>
  <c r="F36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H12" i="36"/>
  <c r="F12" i="36"/>
  <c r="H12" i="35"/>
  <c r="F12" i="35"/>
  <c r="H12" i="34"/>
  <c r="F12" i="34"/>
  <c r="H12" i="33"/>
  <c r="F12" i="33"/>
  <c r="H12" i="32"/>
  <c r="F12" i="32"/>
  <c r="H12" i="31"/>
  <c r="F12" i="31"/>
  <c r="H12" i="30"/>
  <c r="F12" i="30"/>
  <c r="H12" i="29"/>
  <c r="F12" i="29"/>
  <c r="H12" i="28"/>
  <c r="F12" i="28"/>
  <c r="H12" i="27"/>
  <c r="F12" i="27"/>
  <c r="H12" i="26"/>
  <c r="F12" i="26"/>
  <c r="H12" i="25"/>
  <c r="F12" i="25"/>
  <c r="H12" i="24"/>
  <c r="F12" i="24"/>
  <c r="H12" i="23"/>
  <c r="F12" i="23"/>
  <c r="H12" i="22"/>
  <c r="F12" i="22"/>
  <c r="H12" i="21"/>
  <c r="F12" i="21"/>
  <c r="H12" i="20"/>
  <c r="F12" i="20"/>
  <c r="H12" i="19"/>
  <c r="F12" i="19"/>
  <c r="H12" i="18"/>
  <c r="F12" i="18"/>
  <c r="H12" i="17"/>
  <c r="F12" i="17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12" i="16"/>
  <c r="E56" i="20" l="1"/>
  <c r="F56" i="20" s="1"/>
  <c r="E55" i="32" l="1"/>
  <c r="F55" i="32" s="1"/>
  <c r="E62" i="18"/>
  <c r="F62" i="18" s="1"/>
  <c r="E67" i="25"/>
  <c r="F67" i="25" s="1"/>
  <c r="E58" i="27"/>
  <c r="E39" i="33"/>
  <c r="F39" i="33" s="1"/>
  <c r="E48" i="35"/>
  <c r="E44" i="36"/>
  <c r="E71" i="19"/>
  <c r="F71" i="19" s="1"/>
  <c r="E55" i="21"/>
  <c r="F55" i="21" s="1"/>
  <c r="E60" i="22"/>
  <c r="F60" i="22" s="1"/>
  <c r="E68" i="29"/>
  <c r="F68" i="29" s="1"/>
  <c r="E57" i="30"/>
  <c r="E65" i="16"/>
  <c r="F65" i="16" s="1"/>
  <c r="G71" i="19"/>
  <c r="H71" i="19" s="1"/>
  <c r="E61" i="26"/>
  <c r="F61" i="26" s="1"/>
  <c r="E58" i="31"/>
  <c r="E43" i="34"/>
  <c r="E61" i="17"/>
  <c r="F61" i="17" s="1"/>
  <c r="G44" i="36"/>
  <c r="H44" i="36" s="1"/>
  <c r="G61" i="20"/>
  <c r="H61" i="20" s="1"/>
  <c r="G61" i="26"/>
  <c r="H61" i="26" s="1"/>
  <c r="G42" i="36"/>
  <c r="H42" i="36" s="1"/>
  <c r="G41" i="36"/>
  <c r="H41" i="36" s="1"/>
  <c r="G39" i="36"/>
  <c r="H39" i="36" s="1"/>
  <c r="G43" i="36"/>
  <c r="H43" i="36" s="1"/>
  <c r="G40" i="36"/>
  <c r="H40" i="36" s="1"/>
  <c r="G46" i="35"/>
  <c r="H46" i="35" s="1"/>
  <c r="G43" i="35"/>
  <c r="H43" i="35" s="1"/>
  <c r="G47" i="35"/>
  <c r="H47" i="35" s="1"/>
  <c r="G48" i="35"/>
  <c r="H48" i="35" s="1"/>
  <c r="G45" i="35"/>
  <c r="H45" i="35" s="1"/>
  <c r="G44" i="35"/>
  <c r="H44" i="35" s="1"/>
  <c r="G45" i="34"/>
  <c r="H45" i="34" s="1"/>
  <c r="G39" i="33"/>
  <c r="H39" i="33" s="1"/>
  <c r="G36" i="33"/>
  <c r="H36" i="33" s="1"/>
  <c r="G37" i="33"/>
  <c r="H37" i="33" s="1"/>
  <c r="G34" i="33"/>
  <c r="H34" i="33" s="1"/>
  <c r="G38" i="33"/>
  <c r="H38" i="33" s="1"/>
  <c r="G35" i="33"/>
  <c r="H35" i="33" s="1"/>
  <c r="G55" i="32"/>
  <c r="H55" i="32" s="1"/>
  <c r="G58" i="31"/>
  <c r="H58" i="31" s="1"/>
  <c r="G61" i="30"/>
  <c r="H61" i="30" s="1"/>
  <c r="G67" i="25"/>
  <c r="H67" i="25" s="1"/>
  <c r="G59" i="24"/>
  <c r="H59" i="24" s="1"/>
  <c r="G57" i="24"/>
  <c r="H57" i="24" s="1"/>
  <c r="G56" i="24"/>
  <c r="H56" i="24" s="1"/>
  <c r="G60" i="24"/>
  <c r="H60" i="24" s="1"/>
  <c r="G58" i="24"/>
  <c r="H58" i="24" s="1"/>
  <c r="G60" i="22"/>
  <c r="H60" i="22" s="1"/>
  <c r="G74" i="23"/>
  <c r="H74" i="23" s="1"/>
  <c r="G76" i="28"/>
  <c r="H76" i="28" s="1"/>
  <c r="E71" i="28"/>
  <c r="G58" i="27"/>
  <c r="H58" i="27" s="1"/>
  <c r="G68" i="29"/>
  <c r="H68" i="29" s="1"/>
  <c r="E60" i="24"/>
  <c r="F60" i="24" s="1"/>
  <c r="E74" i="23"/>
  <c r="F74" i="23" s="1"/>
  <c r="G60" i="21"/>
  <c r="H60" i="21" s="1"/>
  <c r="G62" i="18"/>
  <c r="H62" i="18" s="1"/>
  <c r="G65" i="17"/>
  <c r="H65" i="17" s="1"/>
  <c r="G65" i="16"/>
  <c r="H65" i="16" s="1"/>
  <c r="E39" i="36"/>
  <c r="E40" i="36"/>
  <c r="E41" i="36"/>
  <c r="E42" i="36"/>
  <c r="E43" i="36"/>
  <c r="E43" i="35"/>
  <c r="E44" i="35"/>
  <c r="E45" i="35"/>
  <c r="E46" i="35"/>
  <c r="E47" i="35"/>
  <c r="E40" i="34"/>
  <c r="E41" i="34"/>
  <c r="E44" i="34"/>
  <c r="E45" i="34"/>
  <c r="E42" i="34"/>
  <c r="G40" i="34"/>
  <c r="H40" i="34" s="1"/>
  <c r="G41" i="34"/>
  <c r="H41" i="34" s="1"/>
  <c r="G42" i="34"/>
  <c r="H42" i="34" s="1"/>
  <c r="G43" i="34"/>
  <c r="H43" i="34" s="1"/>
  <c r="G44" i="34"/>
  <c r="H44" i="34" s="1"/>
  <c r="E34" i="33"/>
  <c r="F34" i="33" s="1"/>
  <c r="E35" i="33"/>
  <c r="F35" i="33" s="1"/>
  <c r="E36" i="33"/>
  <c r="F36" i="33" s="1"/>
  <c r="E37" i="33"/>
  <c r="F37" i="33" s="1"/>
  <c r="E38" i="33"/>
  <c r="F38" i="33" s="1"/>
  <c r="E50" i="32"/>
  <c r="F50" i="32" s="1"/>
  <c r="E51" i="32"/>
  <c r="F51" i="32" s="1"/>
  <c r="E52" i="32"/>
  <c r="F52" i="32" s="1"/>
  <c r="E53" i="32"/>
  <c r="F53" i="32" s="1"/>
  <c r="E54" i="32"/>
  <c r="F54" i="32" s="1"/>
  <c r="G50" i="32"/>
  <c r="H50" i="32" s="1"/>
  <c r="G51" i="32"/>
  <c r="H51" i="32" s="1"/>
  <c r="G52" i="32"/>
  <c r="H52" i="32" s="1"/>
  <c r="G53" i="32"/>
  <c r="H53" i="32" s="1"/>
  <c r="G54" i="32"/>
  <c r="H54" i="32" s="1"/>
  <c r="E53" i="31"/>
  <c r="E54" i="31"/>
  <c r="E55" i="31"/>
  <c r="E56" i="31"/>
  <c r="E57" i="31"/>
  <c r="G53" i="31"/>
  <c r="H53" i="31" s="1"/>
  <c r="G54" i="31"/>
  <c r="H54" i="31" s="1"/>
  <c r="G55" i="31"/>
  <c r="H55" i="31" s="1"/>
  <c r="G56" i="31"/>
  <c r="H56" i="31" s="1"/>
  <c r="G57" i="31"/>
  <c r="H57" i="31" s="1"/>
  <c r="E59" i="30"/>
  <c r="E60" i="30"/>
  <c r="E61" i="30"/>
  <c r="E56" i="30"/>
  <c r="E58" i="30"/>
  <c r="G56" i="30"/>
  <c r="H56" i="30" s="1"/>
  <c r="G57" i="30"/>
  <c r="H57" i="30" s="1"/>
  <c r="G58" i="30"/>
  <c r="H58" i="30" s="1"/>
  <c r="G59" i="30"/>
  <c r="H59" i="30" s="1"/>
  <c r="G60" i="30"/>
  <c r="H60" i="30" s="1"/>
  <c r="E63" i="29"/>
  <c r="F63" i="29" s="1"/>
  <c r="E64" i="29"/>
  <c r="F64" i="29" s="1"/>
  <c r="E65" i="29"/>
  <c r="F65" i="29" s="1"/>
  <c r="E66" i="29"/>
  <c r="F66" i="29" s="1"/>
  <c r="E67" i="29"/>
  <c r="F67" i="29" s="1"/>
  <c r="G63" i="29"/>
  <c r="H63" i="29" s="1"/>
  <c r="G64" i="29"/>
  <c r="H64" i="29" s="1"/>
  <c r="G65" i="29"/>
  <c r="H65" i="29" s="1"/>
  <c r="G66" i="29"/>
  <c r="H66" i="29" s="1"/>
  <c r="G67" i="29"/>
  <c r="H67" i="29" s="1"/>
  <c r="E72" i="28"/>
  <c r="E73" i="28"/>
  <c r="E74" i="28"/>
  <c r="E75" i="28"/>
  <c r="E76" i="28"/>
  <c r="G71" i="28"/>
  <c r="H71" i="28" s="1"/>
  <c r="G72" i="28"/>
  <c r="H72" i="28" s="1"/>
  <c r="G73" i="28"/>
  <c r="H73" i="28" s="1"/>
  <c r="G74" i="28"/>
  <c r="H74" i="28" s="1"/>
  <c r="G75" i="28"/>
  <c r="H75" i="28" s="1"/>
  <c r="E53" i="27"/>
  <c r="E54" i="27"/>
  <c r="E55" i="27"/>
  <c r="E56" i="27"/>
  <c r="E57" i="27"/>
  <c r="G53" i="27"/>
  <c r="H53" i="27" s="1"/>
  <c r="G54" i="27"/>
  <c r="H54" i="27" s="1"/>
  <c r="G55" i="27"/>
  <c r="H55" i="27" s="1"/>
  <c r="G56" i="27"/>
  <c r="H56" i="27" s="1"/>
  <c r="G57" i="27"/>
  <c r="H57" i="27" s="1"/>
  <c r="E56" i="26"/>
  <c r="F56" i="26" s="1"/>
  <c r="E57" i="26"/>
  <c r="F57" i="26" s="1"/>
  <c r="E58" i="26"/>
  <c r="F58" i="26" s="1"/>
  <c r="E59" i="26"/>
  <c r="F59" i="26" s="1"/>
  <c r="E60" i="26"/>
  <c r="F60" i="26" s="1"/>
  <c r="G56" i="26"/>
  <c r="H56" i="26" s="1"/>
  <c r="G57" i="26"/>
  <c r="H57" i="26" s="1"/>
  <c r="G58" i="26"/>
  <c r="H58" i="26" s="1"/>
  <c r="G59" i="26"/>
  <c r="H59" i="26" s="1"/>
  <c r="G60" i="26"/>
  <c r="H60" i="26" s="1"/>
  <c r="E62" i="25"/>
  <c r="F62" i="25" s="1"/>
  <c r="E63" i="25"/>
  <c r="F63" i="25" s="1"/>
  <c r="E64" i="25"/>
  <c r="F64" i="25" s="1"/>
  <c r="E65" i="25"/>
  <c r="F65" i="25" s="1"/>
  <c r="E66" i="25"/>
  <c r="F66" i="25" s="1"/>
  <c r="G62" i="25"/>
  <c r="H62" i="25" s="1"/>
  <c r="G63" i="25"/>
  <c r="H63" i="25" s="1"/>
  <c r="G64" i="25"/>
  <c r="H64" i="25" s="1"/>
  <c r="G65" i="25"/>
  <c r="H65" i="25" s="1"/>
  <c r="G66" i="25"/>
  <c r="H66" i="25" s="1"/>
  <c r="E55" i="24"/>
  <c r="F55" i="24" s="1"/>
  <c r="E56" i="24"/>
  <c r="F56" i="24" s="1"/>
  <c r="E57" i="24"/>
  <c r="F57" i="24" s="1"/>
  <c r="E58" i="24"/>
  <c r="F58" i="24" s="1"/>
  <c r="E59" i="24"/>
  <c r="F59" i="24" s="1"/>
  <c r="G55" i="24"/>
  <c r="H55" i="24" s="1"/>
  <c r="E69" i="23"/>
  <c r="F69" i="23" s="1"/>
  <c r="E70" i="23"/>
  <c r="F70" i="23" s="1"/>
  <c r="E71" i="23"/>
  <c r="F71" i="23" s="1"/>
  <c r="E72" i="23"/>
  <c r="F72" i="23" s="1"/>
  <c r="E73" i="23"/>
  <c r="F73" i="23" s="1"/>
  <c r="G69" i="23"/>
  <c r="H69" i="23" s="1"/>
  <c r="G70" i="23"/>
  <c r="H70" i="23" s="1"/>
  <c r="G71" i="23"/>
  <c r="H71" i="23" s="1"/>
  <c r="G72" i="23"/>
  <c r="H72" i="23" s="1"/>
  <c r="G73" i="23"/>
  <c r="H73" i="23" s="1"/>
  <c r="E55" i="22"/>
  <c r="F55" i="22" s="1"/>
  <c r="E56" i="22"/>
  <c r="F56" i="22" s="1"/>
  <c r="E57" i="22"/>
  <c r="F57" i="22" s="1"/>
  <c r="E58" i="22"/>
  <c r="F58" i="22" s="1"/>
  <c r="E59" i="22"/>
  <c r="F59" i="22" s="1"/>
  <c r="G55" i="22"/>
  <c r="H55" i="22" s="1"/>
  <c r="G56" i="22"/>
  <c r="H56" i="22" s="1"/>
  <c r="G57" i="22"/>
  <c r="H57" i="22" s="1"/>
  <c r="G58" i="22"/>
  <c r="H58" i="22" s="1"/>
  <c r="G59" i="22"/>
  <c r="H59" i="22" s="1"/>
  <c r="E56" i="21"/>
  <c r="F56" i="21" s="1"/>
  <c r="E57" i="21"/>
  <c r="F57" i="21" s="1"/>
  <c r="E58" i="21"/>
  <c r="F58" i="21" s="1"/>
  <c r="E59" i="21"/>
  <c r="F59" i="21" s="1"/>
  <c r="E60" i="21"/>
  <c r="F60" i="21" s="1"/>
  <c r="G55" i="21"/>
  <c r="H55" i="21" s="1"/>
  <c r="G56" i="21"/>
  <c r="H56" i="21" s="1"/>
  <c r="G57" i="21"/>
  <c r="H57" i="21" s="1"/>
  <c r="G58" i="21"/>
  <c r="H58" i="21" s="1"/>
  <c r="G59" i="21"/>
  <c r="H59" i="21" s="1"/>
  <c r="E57" i="20"/>
  <c r="F57" i="20" s="1"/>
  <c r="E58" i="20"/>
  <c r="F58" i="20" s="1"/>
  <c r="E59" i="20"/>
  <c r="F59" i="20" s="1"/>
  <c r="E60" i="20"/>
  <c r="F60" i="20" s="1"/>
  <c r="E61" i="20"/>
  <c r="F61" i="20" s="1"/>
  <c r="G56" i="20"/>
  <c r="H56" i="20" s="1"/>
  <c r="G57" i="20"/>
  <c r="H57" i="20" s="1"/>
  <c r="G58" i="20"/>
  <c r="H58" i="20" s="1"/>
  <c r="G59" i="20"/>
  <c r="H59" i="20" s="1"/>
  <c r="G60" i="20"/>
  <c r="H60" i="20" s="1"/>
  <c r="E66" i="19"/>
  <c r="F66" i="19" s="1"/>
  <c r="E67" i="19"/>
  <c r="F67" i="19" s="1"/>
  <c r="E68" i="19"/>
  <c r="F68" i="19" s="1"/>
  <c r="E69" i="19"/>
  <c r="F69" i="19" s="1"/>
  <c r="E70" i="19"/>
  <c r="F70" i="19" s="1"/>
  <c r="G66" i="19"/>
  <c r="H66" i="19" s="1"/>
  <c r="G67" i="19"/>
  <c r="H67" i="19" s="1"/>
  <c r="G68" i="19"/>
  <c r="H68" i="19" s="1"/>
  <c r="G69" i="19"/>
  <c r="H69" i="19" s="1"/>
  <c r="G70" i="19"/>
  <c r="H70" i="19" s="1"/>
  <c r="E57" i="18"/>
  <c r="F57" i="18" s="1"/>
  <c r="E58" i="18"/>
  <c r="F58" i="18" s="1"/>
  <c r="E59" i="18"/>
  <c r="F59" i="18" s="1"/>
  <c r="E60" i="18"/>
  <c r="F60" i="18" s="1"/>
  <c r="E61" i="18"/>
  <c r="F61" i="18" s="1"/>
  <c r="G57" i="18"/>
  <c r="H57" i="18" s="1"/>
  <c r="G58" i="18"/>
  <c r="H58" i="18" s="1"/>
  <c r="G59" i="18"/>
  <c r="H59" i="18" s="1"/>
  <c r="G60" i="18"/>
  <c r="H60" i="18" s="1"/>
  <c r="G61" i="18"/>
  <c r="H61" i="18" s="1"/>
  <c r="E60" i="17"/>
  <c r="F60" i="17" s="1"/>
  <c r="E62" i="17"/>
  <c r="F62" i="17" s="1"/>
  <c r="E63" i="17"/>
  <c r="F63" i="17" s="1"/>
  <c r="E64" i="17"/>
  <c r="F64" i="17" s="1"/>
  <c r="E65" i="17"/>
  <c r="F65" i="17" s="1"/>
  <c r="G60" i="17"/>
  <c r="H60" i="17" s="1"/>
  <c r="G61" i="17"/>
  <c r="H61" i="17" s="1"/>
  <c r="G62" i="17"/>
  <c r="H62" i="17" s="1"/>
  <c r="G63" i="17"/>
  <c r="H63" i="17" s="1"/>
  <c r="G64" i="17"/>
  <c r="H64" i="17" s="1"/>
  <c r="E60" i="16"/>
  <c r="F60" i="16" s="1"/>
  <c r="E61" i="16"/>
  <c r="F61" i="16" s="1"/>
  <c r="E62" i="16"/>
  <c r="F62" i="16" s="1"/>
  <c r="E63" i="16"/>
  <c r="F63" i="16" s="1"/>
  <c r="E64" i="16"/>
  <c r="F64" i="16" s="1"/>
  <c r="G60" i="16"/>
  <c r="H60" i="16" s="1"/>
  <c r="G61" i="16"/>
  <c r="H61" i="16" s="1"/>
  <c r="G62" i="16"/>
  <c r="H62" i="16" s="1"/>
  <c r="G63" i="16"/>
  <c r="H63" i="16" s="1"/>
  <c r="G64" i="16"/>
  <c r="H64" i="16" s="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87" i="11" l="1"/>
  <c r="F87" i="11" s="1"/>
  <c r="G92" i="11"/>
  <c r="H92" i="11" s="1"/>
  <c r="E88" i="11"/>
  <c r="F88" i="11" s="1"/>
  <c r="E90" i="11"/>
  <c r="F90" i="11" s="1"/>
  <c r="E92" i="11"/>
  <c r="F92" i="11" s="1"/>
  <c r="E89" i="11"/>
  <c r="F89" i="11" s="1"/>
  <c r="E91" i="11"/>
  <c r="F91" i="11" s="1"/>
  <c r="G88" i="11"/>
  <c r="H88" i="11" s="1"/>
  <c r="G91" i="11"/>
  <c r="H91" i="11" s="1"/>
  <c r="G87" i="11"/>
  <c r="H87" i="11" s="1"/>
  <c r="G89" i="11"/>
  <c r="H89" i="11" s="1"/>
  <c r="G90" i="11"/>
  <c r="H90" i="11" s="1"/>
</calcChain>
</file>

<file path=xl/sharedStrings.xml><?xml version="1.0" encoding="utf-8"?>
<sst xmlns="http://schemas.openxmlformats.org/spreadsheetml/2006/main" count="3267" uniqueCount="1525">
  <si>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</si>
  <si>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</si>
  <si>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</si>
  <si>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</si>
  <si>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</si>
  <si>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</si>
  <si>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</si>
  <si>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</si>
  <si>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</si>
  <si>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</si>
  <si>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</si>
  <si>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</si>
  <si>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</si>
  <si>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</si>
  <si>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</si>
  <si>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</si>
  <si>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</si>
  <si>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</si>
  <si>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</si>
  <si>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</si>
  <si>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</si>
  <si>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</si>
  <si>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</si>
  <si>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</si>
  <si>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</si>
  <si>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</si>
  <si>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</si>
  <si>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</si>
  <si>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</si>
  <si>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r>
      <t xml:space="preserve">Lớp: </t>
    </r>
    <r>
      <rPr>
        <sz val="14"/>
        <color rgb="FFFF0000"/>
        <rFont val="Times New Roman"/>
        <family val="1"/>
      </rPr>
      <t>18T4-ANM1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Công nghệ Thông tin</t>
    </r>
  </si>
  <si>
    <t>Mã số SV</t>
  </si>
  <si>
    <t>An</t>
  </si>
  <si>
    <t>Nguyễn Đức</t>
  </si>
  <si>
    <t>Anh</t>
  </si>
  <si>
    <t>Bảo</t>
  </si>
  <si>
    <t>Cường</t>
  </si>
  <si>
    <t>Nguyễn Công</t>
  </si>
  <si>
    <t>Danh</t>
  </si>
  <si>
    <t>Hải</t>
  </si>
  <si>
    <t>Hào</t>
  </si>
  <si>
    <t>Hậu</t>
  </si>
  <si>
    <t>Hiếu</t>
  </si>
  <si>
    <t>Hoàng</t>
  </si>
  <si>
    <t>Trần Quốc</t>
  </si>
  <si>
    <t>Đỗ Quốc</t>
  </si>
  <si>
    <t>Huy</t>
  </si>
  <si>
    <t>Khoa</t>
  </si>
  <si>
    <t>Khôi</t>
  </si>
  <si>
    <t>Nguyễn Văn</t>
  </si>
  <si>
    <t>Khương</t>
  </si>
  <si>
    <t>Lộc</t>
  </si>
  <si>
    <t>Long</t>
  </si>
  <si>
    <t>Minh</t>
  </si>
  <si>
    <t>Nhân</t>
  </si>
  <si>
    <t>Phát</t>
  </si>
  <si>
    <t>Phúc</t>
  </si>
  <si>
    <t>Phước</t>
  </si>
  <si>
    <t>Sơn</t>
  </si>
  <si>
    <t>Tài</t>
  </si>
  <si>
    <t>Thanh</t>
  </si>
  <si>
    <t>Thành</t>
  </si>
  <si>
    <t>Quách Minh</t>
  </si>
  <si>
    <t>Trần Minh</t>
  </si>
  <si>
    <t>Thiện</t>
  </si>
  <si>
    <t>Nguyễn Tấn</t>
  </si>
  <si>
    <t>Thịnh</t>
  </si>
  <si>
    <t>Nguyễn Quang</t>
  </si>
  <si>
    <t>Tín</t>
  </si>
  <si>
    <t>Trí</t>
  </si>
  <si>
    <t>Nguyễn Thanh</t>
  </si>
  <si>
    <t>Tú</t>
  </si>
  <si>
    <t>Lê Quốc</t>
  </si>
  <si>
    <t>Tuấn</t>
  </si>
  <si>
    <t>Nguyễn Ngọc</t>
  </si>
  <si>
    <t>Tùng</t>
  </si>
  <si>
    <t>Vinh</t>
  </si>
  <si>
    <t>Thạch</t>
  </si>
  <si>
    <t>Công</t>
  </si>
  <si>
    <t>Đăng</t>
  </si>
  <si>
    <t>Đạt</t>
  </si>
  <si>
    <t>Nguyễn Minh</t>
  </si>
  <si>
    <t>Dương</t>
  </si>
  <si>
    <t>Duy</t>
  </si>
  <si>
    <t>Trần Trung</t>
  </si>
  <si>
    <t>Nguyễn Tiến</t>
  </si>
  <si>
    <t>Hùng</t>
  </si>
  <si>
    <t>Khang</t>
  </si>
  <si>
    <t>Nguyễn Quốc</t>
  </si>
  <si>
    <t>Khánh</t>
  </si>
  <si>
    <t>Trần Văn</t>
  </si>
  <si>
    <t>Kiệt</t>
  </si>
  <si>
    <t>Nguyễn Hoàng</t>
  </si>
  <si>
    <t>Nam</t>
  </si>
  <si>
    <t>Phong</t>
  </si>
  <si>
    <t>Quí</t>
  </si>
  <si>
    <t>Thái</t>
  </si>
  <si>
    <t>Nguyễn Chí</t>
  </si>
  <si>
    <t>Thông</t>
  </si>
  <si>
    <t>Thuận</t>
  </si>
  <si>
    <t>Nguyễn Xuân</t>
  </si>
  <si>
    <t>Toàn</t>
  </si>
  <si>
    <t>Trung</t>
  </si>
  <si>
    <t>Đại</t>
  </si>
  <si>
    <t>Lê Minh</t>
  </si>
  <si>
    <t>Nguyễn Thành</t>
  </si>
  <si>
    <t>Hòa</t>
  </si>
  <si>
    <t>Lâm</t>
  </si>
  <si>
    <t>Linh</t>
  </si>
  <si>
    <t>Luân</t>
  </si>
  <si>
    <t>Nhất</t>
  </si>
  <si>
    <t>Đoàn Ngọc</t>
  </si>
  <si>
    <t>Phú</t>
  </si>
  <si>
    <t>Nguyễn Lê</t>
  </si>
  <si>
    <t>Quân</t>
  </si>
  <si>
    <t>Nguyễn Hải</t>
  </si>
  <si>
    <t>Võ Minh</t>
  </si>
  <si>
    <t>Sang</t>
  </si>
  <si>
    <t>Tâm</t>
  </si>
  <si>
    <t>Tân</t>
  </si>
  <si>
    <t>Thắng</t>
  </si>
  <si>
    <t>Vũ</t>
  </si>
  <si>
    <t>Ân</t>
  </si>
  <si>
    <t>Trần Gia</t>
  </si>
  <si>
    <t>Vũ Minh</t>
  </si>
  <si>
    <t>Kiên</t>
  </si>
  <si>
    <t>Phạm Ngọc</t>
  </si>
  <si>
    <t>Nguyên</t>
  </si>
  <si>
    <t>Bùi Minh</t>
  </si>
  <si>
    <t>Nguyễn Trường</t>
  </si>
  <si>
    <t>Nguyễn Anh</t>
  </si>
  <si>
    <t>Phan Thanh</t>
  </si>
  <si>
    <t>20000824</t>
  </si>
  <si>
    <t>Dương Quang</t>
  </si>
  <si>
    <t>20000168</t>
  </si>
  <si>
    <t>Huỳnh</t>
  </si>
  <si>
    <t>20000579</t>
  </si>
  <si>
    <t>Đỗ Trọng</t>
  </si>
  <si>
    <t>20000495</t>
  </si>
  <si>
    <t>Đồng</t>
  </si>
  <si>
    <t>20000771</t>
  </si>
  <si>
    <t>20000524</t>
  </si>
  <si>
    <t>Trần Lê Minh</t>
  </si>
  <si>
    <t>20000140</t>
  </si>
  <si>
    <t>20000217</t>
  </si>
  <si>
    <t>Lê Trung</t>
  </si>
  <si>
    <t>20000854</t>
  </si>
  <si>
    <t>Ngô Lê Quốc</t>
  </si>
  <si>
    <t>20000095</t>
  </si>
  <si>
    <t>20000765</t>
  </si>
  <si>
    <t>20000167</t>
  </si>
  <si>
    <t>Võ Nhật</t>
  </si>
  <si>
    <t>20000128</t>
  </si>
  <si>
    <t>Ngô Thành</t>
  </si>
  <si>
    <t>20000186</t>
  </si>
  <si>
    <t>20000378</t>
  </si>
  <si>
    <t>Lê Đinh Minh</t>
  </si>
  <si>
    <t>20005343</t>
  </si>
  <si>
    <t>20000798</t>
  </si>
  <si>
    <t>Đào Minh</t>
  </si>
  <si>
    <t>20000825</t>
  </si>
  <si>
    <t>20000660</t>
  </si>
  <si>
    <t>Nguyễn Bá</t>
  </si>
  <si>
    <t>20000844</t>
  </si>
  <si>
    <t>Trần Thanh</t>
  </si>
  <si>
    <t>20003718</t>
  </si>
  <si>
    <t>Dương Hà Nhựt</t>
  </si>
  <si>
    <t>20000129</t>
  </si>
  <si>
    <t>20000033</t>
  </si>
  <si>
    <t>Nguyễn Việt</t>
  </si>
  <si>
    <t>20000619</t>
  </si>
  <si>
    <t>Bùi Hiếu</t>
  </si>
  <si>
    <t>Nghĩa</t>
  </si>
  <si>
    <t>20002929</t>
  </si>
  <si>
    <t>Lữ Trọng</t>
  </si>
  <si>
    <t>20000365</t>
  </si>
  <si>
    <t>Nhã</t>
  </si>
  <si>
    <t>20000799</t>
  </si>
  <si>
    <t>Đoàn Trọng</t>
  </si>
  <si>
    <t>20004150</t>
  </si>
  <si>
    <t>Nguyễn Thuận</t>
  </si>
  <si>
    <t>20004190</t>
  </si>
  <si>
    <t>Nguyễn Như</t>
  </si>
  <si>
    <t>20002934</t>
  </si>
  <si>
    <t>Trần Hữu</t>
  </si>
  <si>
    <t>20000800</t>
  </si>
  <si>
    <t>Mã Tấn</t>
  </si>
  <si>
    <t>20003943</t>
  </si>
  <si>
    <t>20000796</t>
  </si>
  <si>
    <t>Tam</t>
  </si>
  <si>
    <t>20000028</t>
  </si>
  <si>
    <t>20000309</t>
  </si>
  <si>
    <t>20000086</t>
  </si>
  <si>
    <t>Cái Quan</t>
  </si>
  <si>
    <t>Thêm</t>
  </si>
  <si>
    <t>20000778</t>
  </si>
  <si>
    <t>Tạ Phúc</t>
  </si>
  <si>
    <t>20000100</t>
  </si>
  <si>
    <t>Hoàng Văn</t>
  </si>
  <si>
    <t>20000003</t>
  </si>
  <si>
    <t>Đậu Minh</t>
  </si>
  <si>
    <t>Thuật</t>
  </si>
  <si>
    <t>20000076</t>
  </si>
  <si>
    <t>Nguyễn Hoàng Anh</t>
  </si>
  <si>
    <t>Tính</t>
  </si>
  <si>
    <t>20000340</t>
  </si>
  <si>
    <t>Lữ Phúc</t>
  </si>
  <si>
    <t>Tịnh</t>
  </si>
  <si>
    <t>Nguyễn An</t>
  </si>
  <si>
    <t>20000546</t>
  </si>
  <si>
    <t>20002033</t>
  </si>
  <si>
    <t>Nguyễn Lê Thiên</t>
  </si>
  <si>
    <t>20002285</t>
  </si>
  <si>
    <t>Lê Văn</t>
  </si>
  <si>
    <t>Cơ</t>
  </si>
  <si>
    <t>20001032</t>
  </si>
  <si>
    <t>Đỗ Thành</t>
  </si>
  <si>
    <t>20001117</t>
  </si>
  <si>
    <t>Trần Hữu Tiến</t>
  </si>
  <si>
    <t>20002227</t>
  </si>
  <si>
    <t>Huỳnh Khánh</t>
  </si>
  <si>
    <t>20001285</t>
  </si>
  <si>
    <t>Nguyễn Huỳnh Tấn</t>
  </si>
  <si>
    <t>20001661</t>
  </si>
  <si>
    <t>Phạm Thanh</t>
  </si>
  <si>
    <t>20005362</t>
  </si>
  <si>
    <t>20001033</t>
  </si>
  <si>
    <t>Nguyễn Hữu</t>
  </si>
  <si>
    <t>20001130</t>
  </si>
  <si>
    <t>Trần Hoàng Minh</t>
  </si>
  <si>
    <t>Kha</t>
  </si>
  <si>
    <t>19002292</t>
  </si>
  <si>
    <t>Nguyễn Minh</t>
  </si>
  <si>
    <t>20001577</t>
  </si>
  <si>
    <t>Hồ Hữu</t>
  </si>
  <si>
    <t>20002258</t>
  </si>
  <si>
    <t>20002195</t>
  </si>
  <si>
    <t>20001741</t>
  </si>
  <si>
    <t>Trần Bảo</t>
  </si>
  <si>
    <t>20001723</t>
  </si>
  <si>
    <t>Cao Vũ</t>
  </si>
  <si>
    <t>20002186</t>
  </si>
  <si>
    <t>20001211</t>
  </si>
  <si>
    <t>Nguyễn Phương</t>
  </si>
  <si>
    <t>20001817</t>
  </si>
  <si>
    <t>Ngọc</t>
  </si>
  <si>
    <t>20001827</t>
  </si>
  <si>
    <t>Huỳnh Trọng</t>
  </si>
  <si>
    <t>20001689</t>
  </si>
  <si>
    <t>20001222</t>
  </si>
  <si>
    <t>Đỗ Tấn</t>
  </si>
  <si>
    <t>20001900</t>
  </si>
  <si>
    <t>20002106</t>
  </si>
  <si>
    <t>Nguyễn Võ Duy</t>
  </si>
  <si>
    <t>Phương</t>
  </si>
  <si>
    <t>20002291</t>
  </si>
  <si>
    <t>Nguyễn Phước</t>
  </si>
  <si>
    <t>20001869</t>
  </si>
  <si>
    <t>Phạm Văn</t>
  </si>
  <si>
    <t>20001093</t>
  </si>
  <si>
    <t>20002667</t>
  </si>
  <si>
    <t>20001103</t>
  </si>
  <si>
    <t>Nguyễn Thị Cẩm</t>
  </si>
  <si>
    <t>Tiên</t>
  </si>
  <si>
    <t>Trường</t>
  </si>
  <si>
    <t>20002197</t>
  </si>
  <si>
    <t>Nguyễn Nhật</t>
  </si>
  <si>
    <t>20000989</t>
  </si>
  <si>
    <t>20002020</t>
  </si>
  <si>
    <t>Đinh Ngọc Anh</t>
  </si>
  <si>
    <t>20001696</t>
  </si>
  <si>
    <t>20001428</t>
  </si>
  <si>
    <t>Võ Thanh</t>
  </si>
  <si>
    <t>20001769</t>
  </si>
  <si>
    <t>Hồ Thế</t>
  </si>
  <si>
    <t>20001978</t>
  </si>
  <si>
    <t>Tăng Khang</t>
  </si>
  <si>
    <t>20002382</t>
  </si>
  <si>
    <t>Ngô Hoài</t>
  </si>
  <si>
    <t>20002294</t>
  </si>
  <si>
    <t>20002414</t>
  </si>
  <si>
    <t>Bùi Đức Hưng</t>
  </si>
  <si>
    <t>Bình</t>
  </si>
  <si>
    <t>20002331</t>
  </si>
  <si>
    <t>Dương Chí</t>
  </si>
  <si>
    <t>20002513</t>
  </si>
  <si>
    <t>Trương Bửu Minh</t>
  </si>
  <si>
    <t>20002470</t>
  </si>
  <si>
    <t>Triệu Gia</t>
  </si>
  <si>
    <t>20002498</t>
  </si>
  <si>
    <t>Võ Tấn</t>
  </si>
  <si>
    <t>20002514</t>
  </si>
  <si>
    <t>20002540</t>
  </si>
  <si>
    <t>Nguyễn Khánh</t>
  </si>
  <si>
    <t>20002523</t>
  </si>
  <si>
    <t>Võ Thành Hoàng</t>
  </si>
  <si>
    <t>20002410</t>
  </si>
  <si>
    <t>Lưu Nhật</t>
  </si>
  <si>
    <t>20002352</t>
  </si>
  <si>
    <t>Lê Trọng</t>
  </si>
  <si>
    <t>20002568</t>
  </si>
  <si>
    <t>Võ Trọng</t>
  </si>
  <si>
    <t>20004200</t>
  </si>
  <si>
    <t>Hiệu</t>
  </si>
  <si>
    <t>20002430</t>
  </si>
  <si>
    <t>20002455</t>
  </si>
  <si>
    <t>Doãn Tiến</t>
  </si>
  <si>
    <t>Hợp</t>
  </si>
  <si>
    <t>20002412</t>
  </si>
  <si>
    <t>Phạm Đức</t>
  </si>
  <si>
    <t>20002374</t>
  </si>
  <si>
    <t>20002450</t>
  </si>
  <si>
    <t>20002395</t>
  </si>
  <si>
    <t>Trần Trọng</t>
  </si>
  <si>
    <t>20002332</t>
  </si>
  <si>
    <t>Nguyễn Ngọc Đăng</t>
  </si>
  <si>
    <t>20002372</t>
  </si>
  <si>
    <t>20002481</t>
  </si>
  <si>
    <t>Hoàng Thắng</t>
  </si>
  <si>
    <t>Lợi</t>
  </si>
  <si>
    <t>20002415</t>
  </si>
  <si>
    <t>Mẫn</t>
  </si>
  <si>
    <t>20003133</t>
  </si>
  <si>
    <t>20002307</t>
  </si>
  <si>
    <t>20002526</t>
  </si>
  <si>
    <t>Nhựt</t>
  </si>
  <si>
    <t>20002303</t>
  </si>
  <si>
    <t>Nguyễn Kiến</t>
  </si>
  <si>
    <t>Ninh</t>
  </si>
  <si>
    <t>20002392</t>
  </si>
  <si>
    <t>20002351</t>
  </si>
  <si>
    <t>20002342</t>
  </si>
  <si>
    <t>Nguyễn Trọng</t>
  </si>
  <si>
    <t>20002364</t>
  </si>
  <si>
    <t>Trần Hưng</t>
  </si>
  <si>
    <t>Phục</t>
  </si>
  <si>
    <t>20002511</t>
  </si>
  <si>
    <t>Quá</t>
  </si>
  <si>
    <t>20002461</t>
  </si>
  <si>
    <t>Quách Ngọc</t>
  </si>
  <si>
    <t>20002336</t>
  </si>
  <si>
    <t>Đỗ Phúc</t>
  </si>
  <si>
    <t>20002403</t>
  </si>
  <si>
    <t>Phan Hoàng</t>
  </si>
  <si>
    <t>20002371</t>
  </si>
  <si>
    <t>Nguyễn Hoàng</t>
  </si>
  <si>
    <t>Thọ</t>
  </si>
  <si>
    <t>20002409</t>
  </si>
  <si>
    <t>Thống</t>
  </si>
  <si>
    <t>20002317</t>
  </si>
  <si>
    <t>Nông Đình</t>
  </si>
  <si>
    <t>Thư</t>
  </si>
  <si>
    <t>20002480</t>
  </si>
  <si>
    <t>20005418</t>
  </si>
  <si>
    <t>Đỗ Anh</t>
  </si>
  <si>
    <t>Văn</t>
  </si>
  <si>
    <t>20002300</t>
  </si>
  <si>
    <t>Đinh Tấn</t>
  </si>
  <si>
    <t>Xuyên</t>
  </si>
  <si>
    <t>20002752</t>
  </si>
  <si>
    <t>Hứa Kiến</t>
  </si>
  <si>
    <t>20002689</t>
  </si>
  <si>
    <t>Phan Tuấn</t>
  </si>
  <si>
    <t>20002736</t>
  </si>
  <si>
    <t>Dương Gia</t>
  </si>
  <si>
    <t>20002682</t>
  </si>
  <si>
    <t>20002635</t>
  </si>
  <si>
    <t>Bữu</t>
  </si>
  <si>
    <t>20002715</t>
  </si>
  <si>
    <t>Chương</t>
  </si>
  <si>
    <t>20002571</t>
  </si>
  <si>
    <t>Phạm Hữu</t>
  </si>
  <si>
    <t>20002662</t>
  </si>
  <si>
    <t>20002710</t>
  </si>
  <si>
    <t>20002716</t>
  </si>
  <si>
    <t>20002684</t>
  </si>
  <si>
    <t>Huỳnh Đức</t>
  </si>
  <si>
    <t>20002643</t>
  </si>
  <si>
    <t>Nguyễn Phúc</t>
  </si>
  <si>
    <t>20002751</t>
  </si>
  <si>
    <t>Tô Khánh</t>
  </si>
  <si>
    <t>20002757</t>
  </si>
  <si>
    <t>Nguyễn Võ Anh</t>
  </si>
  <si>
    <t>20002642</t>
  </si>
  <si>
    <t>Lê Phúc</t>
  </si>
  <si>
    <t>20002685</t>
  </si>
  <si>
    <t>Bùi Tấn</t>
  </si>
  <si>
    <t>20002691</t>
  </si>
  <si>
    <t>20002759</t>
  </si>
  <si>
    <t>Đặng Minh</t>
  </si>
  <si>
    <t>20002779</t>
  </si>
  <si>
    <t>20002725</t>
  </si>
  <si>
    <t>20002706</t>
  </si>
  <si>
    <t>20002731</t>
  </si>
  <si>
    <t>Lê Minh Hải</t>
  </si>
  <si>
    <t>20002620</t>
  </si>
  <si>
    <t>Hoàng Ngọc</t>
  </si>
  <si>
    <t>Lương</t>
  </si>
  <si>
    <t>20002645</t>
  </si>
  <si>
    <t>Võ Xuân</t>
  </si>
  <si>
    <t>20002732</t>
  </si>
  <si>
    <t>Đỗ Công</t>
  </si>
  <si>
    <t>Nghiệp</t>
  </si>
  <si>
    <t>20002665</t>
  </si>
  <si>
    <t>Nguyễn Khắc</t>
  </si>
  <si>
    <t>20002686</t>
  </si>
  <si>
    <t>20002683</t>
  </si>
  <si>
    <t>20002673</t>
  </si>
  <si>
    <t>Hồ Thiên</t>
  </si>
  <si>
    <t>Sinh</t>
  </si>
  <si>
    <t>20002724</t>
  </si>
  <si>
    <t>Nguyễn Châu</t>
  </si>
  <si>
    <t>20002639</t>
  </si>
  <si>
    <t>20002669</t>
  </si>
  <si>
    <t>Võ Hoàng</t>
  </si>
  <si>
    <t>20002763</t>
  </si>
  <si>
    <t>20002720</t>
  </si>
  <si>
    <t>20002717</t>
  </si>
  <si>
    <t>Trần Đắc</t>
  </si>
  <si>
    <t>20002592</t>
  </si>
  <si>
    <t>20002583</t>
  </si>
  <si>
    <t>Bùi Hoàng</t>
  </si>
  <si>
    <t>20002581</t>
  </si>
  <si>
    <t>20002588</t>
  </si>
  <si>
    <t>20002758</t>
  </si>
  <si>
    <t>20002764</t>
  </si>
  <si>
    <t>Liêu Chí</t>
  </si>
  <si>
    <t>20002584</t>
  </si>
  <si>
    <t>20002718</t>
  </si>
  <si>
    <t>Nguyễn Đan</t>
  </si>
  <si>
    <t>20002657</t>
  </si>
  <si>
    <t>Thạch Ngọc</t>
  </si>
  <si>
    <t>20002646</t>
  </si>
  <si>
    <t>20002744</t>
  </si>
  <si>
    <t>Hàng Chung</t>
  </si>
  <si>
    <t>Vĩ</t>
  </si>
  <si>
    <t>20002750</t>
  </si>
  <si>
    <t>Dương Ngạn</t>
  </si>
  <si>
    <t>Vỏ</t>
  </si>
  <si>
    <t>20003853</t>
  </si>
  <si>
    <t>20002928</t>
  </si>
  <si>
    <t>Nguyễn Phát</t>
  </si>
  <si>
    <t>20002988</t>
  </si>
  <si>
    <t>Trương Hoàng</t>
  </si>
  <si>
    <t>20002773</t>
  </si>
  <si>
    <t>Phạm Quốc</t>
  </si>
  <si>
    <t>20002884</t>
  </si>
  <si>
    <t>Huỳnh Bá</t>
  </si>
  <si>
    <t>20002920</t>
  </si>
  <si>
    <t>20002861</t>
  </si>
  <si>
    <t>Đoàn Phương Nhật</t>
  </si>
  <si>
    <t>20002865</t>
  </si>
  <si>
    <t>Hảo</t>
  </si>
  <si>
    <t>20002844</t>
  </si>
  <si>
    <t>20002878</t>
  </si>
  <si>
    <t>Mai Quốc</t>
  </si>
  <si>
    <t>20003620</t>
  </si>
  <si>
    <t>Kế</t>
  </si>
  <si>
    <t>20002911</t>
  </si>
  <si>
    <t>20002869</t>
  </si>
  <si>
    <t>20002827</t>
  </si>
  <si>
    <t>Huỳnh Ngọc</t>
  </si>
  <si>
    <t>20002802</t>
  </si>
  <si>
    <t>Nguyễn Trần Hoàng</t>
  </si>
  <si>
    <t>20002822</t>
  </si>
  <si>
    <t>Nông Văn</t>
  </si>
  <si>
    <t>20002772</t>
  </si>
  <si>
    <t>20002842</t>
  </si>
  <si>
    <t>20003689</t>
  </si>
  <si>
    <t>20002774</t>
  </si>
  <si>
    <t>20002989</t>
  </si>
  <si>
    <t>20002943</t>
  </si>
  <si>
    <t>20003872</t>
  </si>
  <si>
    <t>Đặng Ngọc</t>
  </si>
  <si>
    <t>20002914</t>
  </si>
  <si>
    <t>20002823</t>
  </si>
  <si>
    <t>Liễu Quốc</t>
  </si>
  <si>
    <t>Tấn</t>
  </si>
  <si>
    <t>20002972</t>
  </si>
  <si>
    <t>20002966</t>
  </si>
  <si>
    <t>20002960</t>
  </si>
  <si>
    <t>20002885</t>
  </si>
  <si>
    <t>Tĩnh</t>
  </si>
  <si>
    <t>20003857</t>
  </si>
  <si>
    <t>20002796</t>
  </si>
  <si>
    <t>Thi Thiện</t>
  </si>
  <si>
    <t>20002834</t>
  </si>
  <si>
    <t>Nguyễn Long</t>
  </si>
  <si>
    <t>20002813</t>
  </si>
  <si>
    <t>20002826</t>
  </si>
  <si>
    <t>Phạm Phước</t>
  </si>
  <si>
    <t>Vĩnh</t>
  </si>
  <si>
    <t>20003193</t>
  </si>
  <si>
    <t>Trương Quang</t>
  </si>
  <si>
    <t>Ánh</t>
  </si>
  <si>
    <t>20003217</t>
  </si>
  <si>
    <t>20003009</t>
  </si>
  <si>
    <t>Hồ Văn</t>
  </si>
  <si>
    <t>20003121</t>
  </si>
  <si>
    <t>Phan Văn</t>
  </si>
  <si>
    <t>20003196</t>
  </si>
  <si>
    <t>20003021</t>
  </si>
  <si>
    <t>Cao Thành</t>
  </si>
  <si>
    <t>20003077</t>
  </si>
  <si>
    <t>Trần Phương</t>
  </si>
  <si>
    <t>Điệp</t>
  </si>
  <si>
    <t>20003004</t>
  </si>
  <si>
    <t>Đường</t>
  </si>
  <si>
    <t>20003211</t>
  </si>
  <si>
    <t>Nguyễn Trần Ngọc Khánh</t>
  </si>
  <si>
    <t>20003208</t>
  </si>
  <si>
    <t>Huỳnh Hoàng</t>
  </si>
  <si>
    <t>Hiệp</t>
  </si>
  <si>
    <t>20003025</t>
  </si>
  <si>
    <t>Phạm Mai</t>
  </si>
  <si>
    <t>20003108</t>
  </si>
  <si>
    <t>Phan Trung</t>
  </si>
  <si>
    <t>20003137</t>
  </si>
  <si>
    <t>Phan Nguyễn Quang</t>
  </si>
  <si>
    <t>20002937</t>
  </si>
  <si>
    <t>20002991</t>
  </si>
  <si>
    <t>Huỳnh Đăng</t>
  </si>
  <si>
    <t>20003129</t>
  </si>
  <si>
    <t>20003047</t>
  </si>
  <si>
    <t>Trần Tuấn</t>
  </si>
  <si>
    <t>20003134</t>
  </si>
  <si>
    <t>Ngô Quang</t>
  </si>
  <si>
    <t>Lập</t>
  </si>
  <si>
    <t>20003085</t>
  </si>
  <si>
    <t>Dương Hữu</t>
  </si>
  <si>
    <t>20003001</t>
  </si>
  <si>
    <t>Phan Tài</t>
  </si>
  <si>
    <t>20002998</t>
  </si>
  <si>
    <t>20003055</t>
  </si>
  <si>
    <t>Phạm Minh</t>
  </si>
  <si>
    <t>20003189</t>
  </si>
  <si>
    <t>Bùi Ngọc Tứ</t>
  </si>
  <si>
    <t>20003148</t>
  </si>
  <si>
    <t>Võ Tiến</t>
  </si>
  <si>
    <t>20003169</t>
  </si>
  <si>
    <t>20003125</t>
  </si>
  <si>
    <t>20003002</t>
  </si>
  <si>
    <t>Ngô Tấn</t>
  </si>
  <si>
    <t>20003170</t>
  </si>
  <si>
    <t>Trương Văn</t>
  </si>
  <si>
    <t>20003198</t>
  </si>
  <si>
    <t>Nguyễn Trung</t>
  </si>
  <si>
    <t>20003157</t>
  </si>
  <si>
    <t>Hồ Phước</t>
  </si>
  <si>
    <t>20003028</t>
  </si>
  <si>
    <t>Lê Nguyễn Minh</t>
  </si>
  <si>
    <t>Trọng</t>
  </si>
  <si>
    <t>20003107</t>
  </si>
  <si>
    <t>Bùi Thành</t>
  </si>
  <si>
    <t>20003192</t>
  </si>
  <si>
    <t>Lê Đức</t>
  </si>
  <si>
    <t>20003111</t>
  </si>
  <si>
    <t>Bùi Quang</t>
  </si>
  <si>
    <t>20003262</t>
  </si>
  <si>
    <t>20003272</t>
  </si>
  <si>
    <t>Phạm Hoàng</t>
  </si>
  <si>
    <t>20003289</t>
  </si>
  <si>
    <t>Đỗ Hoàng</t>
  </si>
  <si>
    <t>20003335</t>
  </si>
  <si>
    <t>Bằng</t>
  </si>
  <si>
    <t>20003225</t>
  </si>
  <si>
    <t>Bùi Quốc</t>
  </si>
  <si>
    <t>20003370</t>
  </si>
  <si>
    <t>Mai Văn</t>
  </si>
  <si>
    <t>20003218</t>
  </si>
  <si>
    <t>20003371</t>
  </si>
  <si>
    <t>Coóng Nghiệp</t>
  </si>
  <si>
    <t>20003332</t>
  </si>
  <si>
    <t>Nguyễn Bùi Thành</t>
  </si>
  <si>
    <t>20003263</t>
  </si>
  <si>
    <t>Nguyễn Hùng</t>
  </si>
  <si>
    <t>20003351</t>
  </si>
  <si>
    <t>20003271</t>
  </si>
  <si>
    <t>Tống Hữu</t>
  </si>
  <si>
    <t>Điền</t>
  </si>
  <si>
    <t>20003368</t>
  </si>
  <si>
    <t>Nguyễn Lâm Thái</t>
  </si>
  <si>
    <t>20003311</t>
  </si>
  <si>
    <t>Ôn Nhật</t>
  </si>
  <si>
    <t>20003412</t>
  </si>
  <si>
    <t>Phan Thế</t>
  </si>
  <si>
    <t>Hiển</t>
  </si>
  <si>
    <t>20003235</t>
  </si>
  <si>
    <t>20003375</t>
  </si>
  <si>
    <t>Dương Trung</t>
  </si>
  <si>
    <t>20005855</t>
  </si>
  <si>
    <t>20003245</t>
  </si>
  <si>
    <t>Huỳnh Đông</t>
  </si>
  <si>
    <t>20003357</t>
  </si>
  <si>
    <t>20003264</t>
  </si>
  <si>
    <t>Lê Duy</t>
  </si>
  <si>
    <t>20003416</t>
  </si>
  <si>
    <t>20003253</t>
  </si>
  <si>
    <t>Nguyễn Trần Tấn</t>
  </si>
  <si>
    <t>20003226</t>
  </si>
  <si>
    <t>20003249</t>
  </si>
  <si>
    <t>Dương Vỉnh</t>
  </si>
  <si>
    <t>20003361</t>
  </si>
  <si>
    <t>Huỳnh Duy</t>
  </si>
  <si>
    <t>20003401</t>
  </si>
  <si>
    <t>Phù Nhật</t>
  </si>
  <si>
    <t>Phi</t>
  </si>
  <si>
    <t>20003365</t>
  </si>
  <si>
    <t>Trần Duy</t>
  </si>
  <si>
    <t>20003334</t>
  </si>
  <si>
    <t>20003363</t>
  </si>
  <si>
    <t>20003400</t>
  </si>
  <si>
    <t>20003321</t>
  </si>
  <si>
    <t>20003364</t>
  </si>
  <si>
    <t>20003307</t>
  </si>
  <si>
    <t>20003347</t>
  </si>
  <si>
    <t>Lưu Quốc</t>
  </si>
  <si>
    <t>20003338</t>
  </si>
  <si>
    <t>20003312</t>
  </si>
  <si>
    <t>Huỳnh Phước</t>
  </si>
  <si>
    <t>Thạnh</t>
  </si>
  <si>
    <t>20003285</t>
  </si>
  <si>
    <t>Võ Nhất</t>
  </si>
  <si>
    <t>20003286</t>
  </si>
  <si>
    <t>Võ Ngô Đình</t>
  </si>
  <si>
    <t>Lớp: 20C1-CNÔ3  Sĩ số: 42         Khoa: Động Lực</t>
  </si>
  <si>
    <t>Lớp: 20C1-CNÔ9  Sĩ số:  40        Khoa: Động Lực</t>
  </si>
  <si>
    <t>Lớp: 20C1-CNÔ11  Sĩ số:  41        Khoa: Động Lực</t>
  </si>
  <si>
    <t>Lớp: 20C1-CNÔ14  Sĩ số: 48         Khoa: Động Lực</t>
  </si>
  <si>
    <t>Lớp: 20C3-CNÔ3  Sĩ số:   35       Khoa: Động Lực</t>
  </si>
  <si>
    <t>Lớp: 20C6-CNÔ1  Sĩ số:  19        Khoa: Động Lực</t>
  </si>
  <si>
    <r>
      <t>Học kỳ: I Năm học: 2021 - 2022</t>
    </r>
    <r>
      <rPr>
        <sz val="14"/>
        <rFont val="Times New Roman"/>
        <family val="1"/>
      </rPr>
      <t xml:space="preserve"> </t>
    </r>
  </si>
  <si>
    <t>20003563</t>
  </si>
  <si>
    <t>Điểu Hoàng</t>
  </si>
  <si>
    <t>20003584</t>
  </si>
  <si>
    <t>Lê Vũ</t>
  </si>
  <si>
    <t>20003523</t>
  </si>
  <si>
    <t>20003456</t>
  </si>
  <si>
    <t>Hà Quốc</t>
  </si>
  <si>
    <t>20000031</t>
  </si>
  <si>
    <t>Nguyễn Hửu</t>
  </si>
  <si>
    <t>Cầu</t>
  </si>
  <si>
    <t>20003535</t>
  </si>
  <si>
    <t>20003428</t>
  </si>
  <si>
    <t>Nguyễn Điểu Tài</t>
  </si>
  <si>
    <t>Đức</t>
  </si>
  <si>
    <t>20003509</t>
  </si>
  <si>
    <t>20003462</t>
  </si>
  <si>
    <t>Nguyễn Duy Bảo</t>
  </si>
  <si>
    <t>Duyệt</t>
  </si>
  <si>
    <t>20003444</t>
  </si>
  <si>
    <t>20003519</t>
  </si>
  <si>
    <t>20003487</t>
  </si>
  <si>
    <t>20003443</t>
  </si>
  <si>
    <t>Huỳnh Lê Huy</t>
  </si>
  <si>
    <t>20003592</t>
  </si>
  <si>
    <t>Khải</t>
  </si>
  <si>
    <t>20004445</t>
  </si>
  <si>
    <t>Nguyễn Phúc An</t>
  </si>
  <si>
    <t>20003557</t>
  </si>
  <si>
    <t>20003446</t>
  </si>
  <si>
    <t>Phan Lê</t>
  </si>
  <si>
    <t>20002743</t>
  </si>
  <si>
    <t>20003424</t>
  </si>
  <si>
    <t>Hứa Thành</t>
  </si>
  <si>
    <t>20003499</t>
  </si>
  <si>
    <t>Đoàn Hoàng</t>
  </si>
  <si>
    <t>20003451</t>
  </si>
  <si>
    <t>Vũ Hữu</t>
  </si>
  <si>
    <t>Nghị</t>
  </si>
  <si>
    <t>20003427</t>
  </si>
  <si>
    <t>20003553</t>
  </si>
  <si>
    <t>Điểu Hai</t>
  </si>
  <si>
    <t>Nhật</t>
  </si>
  <si>
    <t>20003558</t>
  </si>
  <si>
    <t>Huỳnh Minh</t>
  </si>
  <si>
    <t>20003442</t>
  </si>
  <si>
    <t>Nhi</t>
  </si>
  <si>
    <t>20003483</t>
  </si>
  <si>
    <t>Phan Trần Hoàng</t>
  </si>
  <si>
    <t>Nhuận</t>
  </si>
  <si>
    <t>20003585</t>
  </si>
  <si>
    <t>Phan Tấn</t>
  </si>
  <si>
    <t>20004476</t>
  </si>
  <si>
    <t>Trần Thuận</t>
  </si>
  <si>
    <t>20003542</t>
  </si>
  <si>
    <t>Hồng Bảo</t>
  </si>
  <si>
    <t>20003426</t>
  </si>
  <si>
    <t>Nguyễn Vũ Hoàng</t>
  </si>
  <si>
    <t>20003559</t>
  </si>
  <si>
    <t>Trương Thanh</t>
  </si>
  <si>
    <t>20003485</t>
  </si>
  <si>
    <t>Trần Thiên</t>
  </si>
  <si>
    <t>20003379</t>
  </si>
  <si>
    <t>20003520</t>
  </si>
  <si>
    <t>Tăng Ngọc</t>
  </si>
  <si>
    <t>20003522</t>
  </si>
  <si>
    <t>Phạm Chí</t>
  </si>
  <si>
    <t>20003477</t>
  </si>
  <si>
    <t>20003419</t>
  </si>
  <si>
    <t>Nguyễn Vĩnh</t>
  </si>
  <si>
    <t>20003481</t>
  </si>
  <si>
    <t>20003548</t>
  </si>
  <si>
    <t>Trịnh Đình</t>
  </si>
  <si>
    <t>Thăng</t>
  </si>
  <si>
    <t>20003529</t>
  </si>
  <si>
    <t>Tăng Trí</t>
  </si>
  <si>
    <t>20003493</t>
  </si>
  <si>
    <t>20003459</t>
  </si>
  <si>
    <t>20003491</t>
  </si>
  <si>
    <t>Rơ Ông Ha</t>
  </si>
  <si>
    <t>Tim</t>
  </si>
  <si>
    <t>20003562</t>
  </si>
  <si>
    <t>Toán</t>
  </si>
  <si>
    <t>20003524</t>
  </si>
  <si>
    <t>Trần Đức</t>
  </si>
  <si>
    <t>20003506</t>
  </si>
  <si>
    <t>Trịnh Minh</t>
  </si>
  <si>
    <t>20003482</t>
  </si>
  <si>
    <t>20003422</t>
  </si>
  <si>
    <t>Võ Đức</t>
  </si>
  <si>
    <t>20003423</t>
  </si>
  <si>
    <t>20003420</t>
  </si>
  <si>
    <t>Đặng Khánh</t>
  </si>
  <si>
    <t>20003489</t>
  </si>
  <si>
    <t>Lưu Nhựt</t>
  </si>
  <si>
    <t>20003593</t>
  </si>
  <si>
    <t>Phạm Tuấn</t>
  </si>
  <si>
    <t>20003455</t>
  </si>
  <si>
    <t>20003430</t>
  </si>
  <si>
    <t>Trịnh Viết Tài</t>
  </si>
  <si>
    <t>20003621</t>
  </si>
  <si>
    <t>Tào Thanh</t>
  </si>
  <si>
    <t>20003905</t>
  </si>
  <si>
    <t>Dương Thành</t>
  </si>
  <si>
    <t>20003683</t>
  </si>
  <si>
    <t>Phạm Nguyễn Tiến</t>
  </si>
  <si>
    <t>20003605</t>
  </si>
  <si>
    <t>Đô</t>
  </si>
  <si>
    <t>20003625</t>
  </si>
  <si>
    <t>20003604</t>
  </si>
  <si>
    <t>Cao Anh</t>
  </si>
  <si>
    <t>20003694</t>
  </si>
  <si>
    <t>Hà</t>
  </si>
  <si>
    <t>20003603</t>
  </si>
  <si>
    <t>Trịnh Thanh</t>
  </si>
  <si>
    <t>20003648</t>
  </si>
  <si>
    <t>Hà Sơn</t>
  </si>
  <si>
    <t>20003858</t>
  </si>
  <si>
    <t>Ngô Đình</t>
  </si>
  <si>
    <t>20003692</t>
  </si>
  <si>
    <t>Hiền</t>
  </si>
  <si>
    <t>20003878</t>
  </si>
  <si>
    <t>Phạm Trần Hoàng</t>
  </si>
  <si>
    <t>20003626</t>
  </si>
  <si>
    <t>Vũ Ngọc</t>
  </si>
  <si>
    <t>20003662</t>
  </si>
  <si>
    <t>Huỳnh Phạm Nhựt</t>
  </si>
  <si>
    <t>20003659</t>
  </si>
  <si>
    <t>Nguyễn Văn Khắc</t>
  </si>
  <si>
    <t>20003684</t>
  </si>
  <si>
    <t>20003609</t>
  </si>
  <si>
    <t>Trần Chí</t>
  </si>
  <si>
    <t>20003610</t>
  </si>
  <si>
    <t>20003685</t>
  </si>
  <si>
    <t>20003873</t>
  </si>
  <si>
    <t>Văn Bảo</t>
  </si>
  <si>
    <t>20003699</t>
  </si>
  <si>
    <t>Hồ Thanh</t>
  </si>
  <si>
    <t>20003601</t>
  </si>
  <si>
    <t>20003632</t>
  </si>
  <si>
    <t>Lê Thành</t>
  </si>
  <si>
    <t>Nghĩa</t>
  </si>
  <si>
    <t>20003861</t>
  </si>
  <si>
    <t>20003637</t>
  </si>
  <si>
    <t>Lê Thành</t>
  </si>
  <si>
    <t>20003898</t>
  </si>
  <si>
    <t>Phan Thành</t>
  </si>
  <si>
    <t>20004210</t>
  </si>
  <si>
    <t>Lư Minh</t>
  </si>
  <si>
    <t>20003874</t>
  </si>
  <si>
    <t>Trịnh Tấn</t>
  </si>
  <si>
    <t>20003624</t>
  </si>
  <si>
    <t>Lâm Thanh</t>
  </si>
  <si>
    <t>20003450</t>
  </si>
  <si>
    <t>20003678</t>
  </si>
  <si>
    <t>20003912</t>
  </si>
  <si>
    <t>Thao</t>
  </si>
  <si>
    <t>20003691</t>
  </si>
  <si>
    <t>Lê Xuân</t>
  </si>
  <si>
    <t>Tiến</t>
  </si>
  <si>
    <t>20003638</t>
  </si>
  <si>
    <t>20003682</t>
  </si>
  <si>
    <t>20003608</t>
  </si>
  <si>
    <t>Bùi Trần Anh</t>
  </si>
  <si>
    <t>20003643</t>
  </si>
  <si>
    <t>Bùi Trương Thế</t>
  </si>
  <si>
    <t>20003888</t>
  </si>
  <si>
    <t>Nguyễn Tuấn</t>
  </si>
  <si>
    <t>20004214</t>
  </si>
  <si>
    <t>20003844</t>
  </si>
  <si>
    <t>Lương Chí</t>
  </si>
  <si>
    <t>20003714</t>
  </si>
  <si>
    <t>20003712</t>
  </si>
  <si>
    <t>Nguyễn Linh</t>
  </si>
  <si>
    <t>Đang</t>
  </si>
  <si>
    <t>20003715</t>
  </si>
  <si>
    <t>Võ Văn Hải</t>
  </si>
  <si>
    <t>20003827</t>
  </si>
  <si>
    <t>Đặng Quốc</t>
  </si>
  <si>
    <t>20003841</t>
  </si>
  <si>
    <t>Huỳnh Hữu</t>
  </si>
  <si>
    <t>20003825</t>
  </si>
  <si>
    <t>Huỳnh Vũ</t>
  </si>
  <si>
    <t>20003705</t>
  </si>
  <si>
    <t>20003840</t>
  </si>
  <si>
    <t>Nguyễn Đình</t>
  </si>
  <si>
    <t>20003793</t>
  </si>
  <si>
    <t>20003791</t>
  </si>
  <si>
    <t>Dương Ngọc</t>
  </si>
  <si>
    <t>20003799</t>
  </si>
  <si>
    <t>20002610</t>
  </si>
  <si>
    <t>20003842</t>
  </si>
  <si>
    <t>Trịnh Tú</t>
  </si>
  <si>
    <t>20003737</t>
  </si>
  <si>
    <t>Võ Hồng Quốc</t>
  </si>
  <si>
    <t>20003740</t>
  </si>
  <si>
    <t>Nguyễn Dương</t>
  </si>
  <si>
    <t>20003724</t>
  </si>
  <si>
    <t>20003719</t>
  </si>
  <si>
    <t>Trần Hoàng</t>
  </si>
  <si>
    <t>20003729</t>
  </si>
  <si>
    <t>Dương Văn</t>
  </si>
  <si>
    <t>20003723</t>
  </si>
  <si>
    <t>Bùi Thế</t>
  </si>
  <si>
    <t>20003738</t>
  </si>
  <si>
    <t>Hồ Nguyễn Trọng</t>
  </si>
  <si>
    <t>20003849</t>
  </si>
  <si>
    <t>Dương Minh</t>
  </si>
  <si>
    <t>20003820</t>
  </si>
  <si>
    <t>Phạm Trung</t>
  </si>
  <si>
    <t>20003812</t>
  </si>
  <si>
    <t>Bùi Đình</t>
  </si>
  <si>
    <t>20003788</t>
  </si>
  <si>
    <t>Nhẫn</t>
  </si>
  <si>
    <t>20003847</t>
  </si>
  <si>
    <t>20003800</t>
  </si>
  <si>
    <t>Quang</t>
  </si>
  <si>
    <t>20003814</t>
  </si>
  <si>
    <t>Trần Đình</t>
  </si>
  <si>
    <t>Quốc</t>
  </si>
  <si>
    <t>20003819</t>
  </si>
  <si>
    <t>Võ Ngọc</t>
  </si>
  <si>
    <t>20003751</t>
  </si>
  <si>
    <t>Lê Đặng Minh</t>
  </si>
  <si>
    <t>Quyền</t>
  </si>
  <si>
    <t>20005547</t>
  </si>
  <si>
    <t>Nguyễn Văn Trường</t>
  </si>
  <si>
    <t>20003804</t>
  </si>
  <si>
    <t>20003727</t>
  </si>
  <si>
    <t>Dương Hoài</t>
  </si>
  <si>
    <t>20003822</t>
  </si>
  <si>
    <t>20003828</t>
  </si>
  <si>
    <t>20003713</t>
  </si>
  <si>
    <t>20003813</t>
  </si>
  <si>
    <t>Kiều Đức</t>
  </si>
  <si>
    <t>20003759</t>
  </si>
  <si>
    <t>Mai Tiến</t>
  </si>
  <si>
    <t>Trực</t>
  </si>
  <si>
    <t>20003784</t>
  </si>
  <si>
    <t>Nguyễn Lê Trí</t>
  </si>
  <si>
    <t>20003769</t>
  </si>
  <si>
    <t>20003794</t>
  </si>
  <si>
    <t>Lương Toàn</t>
  </si>
  <si>
    <t>20003781</t>
  </si>
  <si>
    <t>20003834</t>
  </si>
  <si>
    <t>Đỗ Thanh</t>
  </si>
  <si>
    <t>20004028</t>
  </si>
  <si>
    <t>20003998</t>
  </si>
  <si>
    <t>Đặng Tấn</t>
  </si>
  <si>
    <t>20005459</t>
  </si>
  <si>
    <t>20003952</t>
  </si>
  <si>
    <t>Nguyễn Vũ</t>
  </si>
  <si>
    <t>Đầy</t>
  </si>
  <si>
    <t>20004025</t>
  </si>
  <si>
    <t>Trương Ngọc</t>
  </si>
  <si>
    <t>20003957</t>
  </si>
  <si>
    <t>Nguyễn Đặng Thanh</t>
  </si>
  <si>
    <t>20003971</t>
  </si>
  <si>
    <t>20003927</t>
  </si>
  <si>
    <t>20004010</t>
  </si>
  <si>
    <t>Trà Phúc</t>
  </si>
  <si>
    <t>20003948</t>
  </si>
  <si>
    <t>Nguyễn Trần Trung</t>
  </si>
  <si>
    <t>20004015</t>
  </si>
  <si>
    <t>Lê Huy</t>
  </si>
  <si>
    <t>20003947</t>
  </si>
  <si>
    <t>20003923</t>
  </si>
  <si>
    <t>Nguyễn Duy</t>
  </si>
  <si>
    <t>20003961</t>
  </si>
  <si>
    <t>Trần Đoàn Đình</t>
  </si>
  <si>
    <t>20003968</t>
  </si>
  <si>
    <t>20003990</t>
  </si>
  <si>
    <t>Nguyễn Tuấn Anh</t>
  </si>
  <si>
    <t>20003921</t>
  </si>
  <si>
    <t>Phan Nguyễn Tuấn</t>
  </si>
  <si>
    <t>20003993</t>
  </si>
  <si>
    <t>Võ Hoài</t>
  </si>
  <si>
    <t>20003541</t>
  </si>
  <si>
    <t>Bành Tấn</t>
  </si>
  <si>
    <t>20004043</t>
  </si>
  <si>
    <t>20003963</t>
  </si>
  <si>
    <t>Mỹ</t>
  </si>
  <si>
    <t>20005259</t>
  </si>
  <si>
    <t>Nguyễn Bảo</t>
  </si>
  <si>
    <t>Ngoan</t>
  </si>
  <si>
    <t>20003969</t>
  </si>
  <si>
    <t>Nguyễn Thiên</t>
  </si>
  <si>
    <t>20004026</t>
  </si>
  <si>
    <t>20003929</t>
  </si>
  <si>
    <t>Quế</t>
  </si>
  <si>
    <t>20003928</t>
  </si>
  <si>
    <t>Sách</t>
  </si>
  <si>
    <t>20003954</t>
  </si>
  <si>
    <t>Võ Sĩ</t>
  </si>
  <si>
    <t>20003926</t>
  </si>
  <si>
    <t>20003985</t>
  </si>
  <si>
    <t>20004046</t>
  </si>
  <si>
    <t>Nguyễn Tri</t>
  </si>
  <si>
    <t>Thức</t>
  </si>
  <si>
    <t>20004016</t>
  </si>
  <si>
    <t>Trần Ngọc</t>
  </si>
  <si>
    <t>Tình</t>
  </si>
  <si>
    <t>20003946</t>
  </si>
  <si>
    <t>Lê Nhật</t>
  </si>
  <si>
    <t>20002982</t>
  </si>
  <si>
    <t>20002983</t>
  </si>
  <si>
    <t>Lê Đặng</t>
  </si>
  <si>
    <t>Tuyên</t>
  </si>
  <si>
    <t>20003938</t>
  </si>
  <si>
    <t>20003972</t>
  </si>
  <si>
    <t>Huỳnh Quang</t>
  </si>
  <si>
    <t>20004039</t>
  </si>
  <si>
    <t>Lê Tấn</t>
  </si>
  <si>
    <t>20003999</t>
  </si>
  <si>
    <t>Nguyễn Trà</t>
  </si>
  <si>
    <t>20003970</t>
  </si>
  <si>
    <t>Nguyễn Võ Thế</t>
  </si>
  <si>
    <t>20003958</t>
  </si>
  <si>
    <t>Bùi Thanh</t>
  </si>
  <si>
    <t>Vương</t>
  </si>
  <si>
    <t>20004048</t>
  </si>
  <si>
    <t>Tạ Quang</t>
  </si>
  <si>
    <t>20004193</t>
  </si>
  <si>
    <t>Nguyễn Thái</t>
  </si>
  <si>
    <t>20004067</t>
  </si>
  <si>
    <t>20004167</t>
  </si>
  <si>
    <t>Cao Nguyễn Gia</t>
  </si>
  <si>
    <t>20004109</t>
  </si>
  <si>
    <t>Lê Thanh</t>
  </si>
  <si>
    <t>20004199</t>
  </si>
  <si>
    <t>Tạ Duy</t>
  </si>
  <si>
    <t>20004098</t>
  </si>
  <si>
    <t>20004115</t>
  </si>
  <si>
    <t>20004136</t>
  </si>
  <si>
    <t>Lữ Thanh</t>
  </si>
  <si>
    <t>Giàu</t>
  </si>
  <si>
    <t>20004169</t>
  </si>
  <si>
    <t>20004158</t>
  </si>
  <si>
    <t>20004077</t>
  </si>
  <si>
    <t>20004063</t>
  </si>
  <si>
    <t>Hướng</t>
  </si>
  <si>
    <t>20004107</t>
  </si>
  <si>
    <t>Phạm Gia</t>
  </si>
  <si>
    <t>20004120</t>
  </si>
  <si>
    <t>Trương Văn Duy</t>
  </si>
  <si>
    <t>20004159</t>
  </si>
  <si>
    <t>20004148</t>
  </si>
  <si>
    <t>Trần Hùng</t>
  </si>
  <si>
    <t>20003323</t>
  </si>
  <si>
    <t>Đoàn Hải</t>
  </si>
  <si>
    <t>20004174</t>
  </si>
  <si>
    <t>Lệ</t>
  </si>
  <si>
    <t>20004143</t>
  </si>
  <si>
    <t>Phạm Thành</t>
  </si>
  <si>
    <t>20003174</t>
  </si>
  <si>
    <t>Đỗ Hồ Trọng</t>
  </si>
  <si>
    <t>20004194</t>
  </si>
  <si>
    <t>Nguyễn</t>
  </si>
  <si>
    <t>20004054</t>
  </si>
  <si>
    <t>Kiều Minh</t>
  </si>
  <si>
    <t>20004059</t>
  </si>
  <si>
    <t>Ngô Thiên</t>
  </si>
  <si>
    <t>20004125</t>
  </si>
  <si>
    <t>20004111</t>
  </si>
  <si>
    <t>Trần Tấn</t>
  </si>
  <si>
    <t>20004072</t>
  </si>
  <si>
    <t>Bùi Nguyễn Phước</t>
  </si>
  <si>
    <t>20004126</t>
  </si>
  <si>
    <t>20004084</t>
  </si>
  <si>
    <t>Thoại</t>
  </si>
  <si>
    <t>20004131</t>
  </si>
  <si>
    <t>Quảng Trần Minh</t>
  </si>
  <si>
    <t>20004114</t>
  </si>
  <si>
    <t>20004095</t>
  </si>
  <si>
    <t>20004152</t>
  </si>
  <si>
    <t>20004060</t>
  </si>
  <si>
    <t>Nguyễn Công Anh</t>
  </si>
  <si>
    <t>20004170</t>
  </si>
  <si>
    <t>Việt</t>
  </si>
  <si>
    <t>20004191</t>
  </si>
  <si>
    <t>Vũ Đỗ Trường</t>
  </si>
  <si>
    <t>20004271</t>
  </si>
  <si>
    <t>20004269</t>
  </si>
  <si>
    <t>Trần Cao</t>
  </si>
  <si>
    <t>20004220</t>
  </si>
  <si>
    <t>Tô Chí</t>
  </si>
  <si>
    <t>20004164</t>
  </si>
  <si>
    <t>20004327</t>
  </si>
  <si>
    <t>Nguyễn Khuyến</t>
  </si>
  <si>
    <t>Du</t>
  </si>
  <si>
    <t>20004225</t>
  </si>
  <si>
    <t>Giang</t>
  </si>
  <si>
    <t>20004308</t>
  </si>
  <si>
    <t>20004224</t>
  </si>
  <si>
    <t>20003503</t>
  </si>
  <si>
    <t>20004298</t>
  </si>
  <si>
    <t>20004279</t>
  </si>
  <si>
    <t>Trần Trương</t>
  </si>
  <si>
    <t>Hoài</t>
  </si>
  <si>
    <t>20004241</t>
  </si>
  <si>
    <t>Chu Văn</t>
  </si>
  <si>
    <t>Học</t>
  </si>
  <si>
    <t>20004249</t>
  </si>
  <si>
    <t>Thân Trọng</t>
  </si>
  <si>
    <t>20004364</t>
  </si>
  <si>
    <t>Trần Anh</t>
  </si>
  <si>
    <t>20004286</t>
  </si>
  <si>
    <t>20004329</t>
  </si>
  <si>
    <t>Bùi Tuấn</t>
  </si>
  <si>
    <t>Khanh</t>
  </si>
  <si>
    <t>20004373</t>
  </si>
  <si>
    <t>20004228</t>
  </si>
  <si>
    <t>Văn Vĩnh</t>
  </si>
  <si>
    <t>20004376</t>
  </si>
  <si>
    <t>Bùi Lê Đức</t>
  </si>
  <si>
    <t>Lịch</t>
  </si>
  <si>
    <t>20004261</t>
  </si>
  <si>
    <t>Ngô Trương Thanh</t>
  </si>
  <si>
    <t>20004335</t>
  </si>
  <si>
    <t>Hồ Phi</t>
  </si>
  <si>
    <t>20004246</t>
  </si>
  <si>
    <t>20004251</t>
  </si>
  <si>
    <t>Luận</t>
  </si>
  <si>
    <t>20004289</t>
  </si>
  <si>
    <t>Nguyễn Tấn Hoàng</t>
  </si>
  <si>
    <t>20005405</t>
  </si>
  <si>
    <t>20004275</t>
  </si>
  <si>
    <t>Nguyễn Hoàng Phúc</t>
  </si>
  <si>
    <t>20004248</t>
  </si>
  <si>
    <t>20004369</t>
  </si>
  <si>
    <t>Vương Văn</t>
  </si>
  <si>
    <t>Nhiều</t>
  </si>
  <si>
    <t>20004336</t>
  </si>
  <si>
    <t>Huỳnh Tấn</t>
  </si>
  <si>
    <t>20004344</t>
  </si>
  <si>
    <t>Lê Hồng</t>
  </si>
  <si>
    <t>20004368</t>
  </si>
  <si>
    <t>Đỗ Trung</t>
  </si>
  <si>
    <t>20003240</t>
  </si>
  <si>
    <t>Sớm</t>
  </si>
  <si>
    <t>20004374</t>
  </si>
  <si>
    <t>Nguyễn Lam</t>
  </si>
  <si>
    <t>20004312</t>
  </si>
  <si>
    <t>20004372</t>
  </si>
  <si>
    <t>Trương Minh</t>
  </si>
  <si>
    <t>20004317</t>
  </si>
  <si>
    <t>Phan Minh</t>
  </si>
  <si>
    <t>20004242</t>
  </si>
  <si>
    <t>Ngô Hoàng</t>
  </si>
  <si>
    <t>20004297</t>
  </si>
  <si>
    <t>Phạm Xuân</t>
  </si>
  <si>
    <t>20004366</t>
  </si>
  <si>
    <t>Văng Chí</t>
  </si>
  <si>
    <t>20004253</t>
  </si>
  <si>
    <t>20004227</t>
  </si>
  <si>
    <t>20004265</t>
  </si>
  <si>
    <t>20004257</t>
  </si>
  <si>
    <t>Bùi Khắc</t>
  </si>
  <si>
    <t>Triệu</t>
  </si>
  <si>
    <t>20004258</t>
  </si>
  <si>
    <t>20004337</t>
  </si>
  <si>
    <t>20004293</t>
  </si>
  <si>
    <t>Lê Quang</t>
  </si>
  <si>
    <t>20004295</t>
  </si>
  <si>
    <t>Đào Linh</t>
  </si>
  <si>
    <t>20004549</t>
  </si>
  <si>
    <t>20004520</t>
  </si>
  <si>
    <t>Huỳnh Gia</t>
  </si>
  <si>
    <t>20004395</t>
  </si>
  <si>
    <t>Trần Bình</t>
  </si>
  <si>
    <t>Chánh</t>
  </si>
  <si>
    <t>20004538</t>
  </si>
  <si>
    <t>Nguyễn Lê Bảo</t>
  </si>
  <si>
    <t>20004776</t>
  </si>
  <si>
    <t>Nguyễn Trần Mẫn</t>
  </si>
  <si>
    <t>20005568</t>
  </si>
  <si>
    <t>Trần E</t>
  </si>
  <si>
    <t>20004775</t>
  </si>
  <si>
    <t>Ong Nhật</t>
  </si>
  <si>
    <t>20004407</t>
  </si>
  <si>
    <t>Đặng Quang</t>
  </si>
  <si>
    <t>20005283</t>
  </si>
  <si>
    <t>20004402</t>
  </si>
  <si>
    <t>Ngô Hoàng Phi</t>
  </si>
  <si>
    <t>20005115</t>
  </si>
  <si>
    <t>Ôn Việt</t>
  </si>
  <si>
    <t>Hưng</t>
  </si>
  <si>
    <t>20004989</t>
  </si>
  <si>
    <t>Ngô Đoàn Anh</t>
  </si>
  <si>
    <t>20004656</t>
  </si>
  <si>
    <t>Nguyễn Lê Quốc</t>
  </si>
  <si>
    <t>20004540</t>
  </si>
  <si>
    <t>20004528</t>
  </si>
  <si>
    <t>Lê Chí</t>
  </si>
  <si>
    <t>20004443</t>
  </si>
  <si>
    <t>20004399</t>
  </si>
  <si>
    <t>Hồ Huỳnh</t>
  </si>
  <si>
    <t>20004389</t>
  </si>
  <si>
    <t>20005203</t>
  </si>
  <si>
    <t>Võ Anh</t>
  </si>
  <si>
    <t>20004415</t>
  </si>
  <si>
    <t>Phạm Vũ</t>
  </si>
  <si>
    <t>20004543</t>
  </si>
  <si>
    <t>Phạm Nguyễn Trọng</t>
  </si>
  <si>
    <t>20004422</t>
  </si>
  <si>
    <t>20002855</t>
  </si>
  <si>
    <t>20005294</t>
  </si>
  <si>
    <t>Trương Thành</t>
  </si>
  <si>
    <t>20005567</t>
  </si>
  <si>
    <t>20004626</t>
  </si>
  <si>
    <t>20002487</t>
  </si>
  <si>
    <t>Đinh Nhật</t>
  </si>
  <si>
    <t>20005133</t>
  </si>
  <si>
    <t>Nguyễn Danh</t>
  </si>
  <si>
    <t>20005035</t>
  </si>
  <si>
    <t>Trần Hải</t>
  </si>
  <si>
    <t>20004406</t>
  </si>
  <si>
    <t>20004867</t>
  </si>
  <si>
    <t>Lại Ngọc Tấn</t>
  </si>
  <si>
    <t>20004442</t>
  </si>
  <si>
    <t>20005043</t>
  </si>
  <si>
    <t>Vũ Văn</t>
  </si>
  <si>
    <t>20004725</t>
  </si>
  <si>
    <t>Đậu Anh</t>
  </si>
  <si>
    <t>20004819</t>
  </si>
  <si>
    <t>20005033</t>
  </si>
  <si>
    <t>20004400</t>
  </si>
  <si>
    <t>20004942</t>
  </si>
  <si>
    <t>Hà Duy</t>
  </si>
  <si>
    <t>20004545</t>
  </si>
  <si>
    <t>Thảo</t>
  </si>
  <si>
    <t>20004381</t>
  </si>
  <si>
    <t>Lê Hồ Đinh</t>
  </si>
  <si>
    <t>Thập</t>
  </si>
  <si>
    <t>20004547</t>
  </si>
  <si>
    <t>Nguyễn Sơn</t>
  </si>
  <si>
    <t>20004873</t>
  </si>
  <si>
    <t>20002851</t>
  </si>
  <si>
    <t>20005301</t>
  </si>
  <si>
    <t>20004890</t>
  </si>
  <si>
    <t>Đặng Đình</t>
  </si>
  <si>
    <t>20004384</t>
  </si>
  <si>
    <t>Võ Trần</t>
  </si>
  <si>
    <t>20005150</t>
  </si>
  <si>
    <t>Vũ Phi</t>
  </si>
  <si>
    <t>20005313</t>
  </si>
  <si>
    <t>20002448</t>
  </si>
  <si>
    <t>Phạm Thiên</t>
  </si>
  <si>
    <t>20003780</t>
  </si>
  <si>
    <t>20003306</t>
  </si>
  <si>
    <t>Lâm Gia</t>
  </si>
  <si>
    <t>20002378</t>
  </si>
  <si>
    <t>20002478</t>
  </si>
  <si>
    <t>20004804</t>
  </si>
  <si>
    <t>Lê Phước</t>
  </si>
  <si>
    <t>20002742</t>
  </si>
  <si>
    <t>Đoàn Lê Minh</t>
  </si>
  <si>
    <t>20000872</t>
  </si>
  <si>
    <t>Trần Phúc</t>
  </si>
  <si>
    <t>20002368</t>
  </si>
  <si>
    <t>Đặng Hoàng</t>
  </si>
  <si>
    <t>20002698</t>
  </si>
  <si>
    <t>Trần Vinh</t>
  </si>
  <si>
    <t>20002889</t>
  </si>
  <si>
    <t>20000251</t>
  </si>
  <si>
    <t>Sung Khang</t>
  </si>
  <si>
    <t>20003435</t>
  </si>
  <si>
    <t>Nguyễn Lê Vĩ</t>
  </si>
  <si>
    <t>20003410</t>
  </si>
  <si>
    <t>Huỳnh Ngọc Quốc</t>
  </si>
  <si>
    <t>20004208</t>
  </si>
  <si>
    <t>Hồ Tuấn</t>
  </si>
  <si>
    <t>20000032</t>
  </si>
  <si>
    <t>Ký</t>
  </si>
  <si>
    <t>20002814</t>
  </si>
  <si>
    <t>Đinh Hữu</t>
  </si>
  <si>
    <t>20002721</t>
  </si>
  <si>
    <t>Quách Tấn</t>
  </si>
  <si>
    <t>20000254</t>
  </si>
  <si>
    <t>Lê Phan Vũ</t>
  </si>
  <si>
    <t>20003598</t>
  </si>
  <si>
    <t>20002117</t>
  </si>
  <si>
    <t>Nghiêm</t>
  </si>
  <si>
    <t>20003449</t>
  </si>
  <si>
    <t>20000292</t>
  </si>
  <si>
    <t>Phan Ngọc</t>
  </si>
  <si>
    <t>20003052</t>
  </si>
  <si>
    <t>20003486</t>
  </si>
  <si>
    <t>Sâm</t>
  </si>
  <si>
    <t>20003053</t>
  </si>
  <si>
    <t>20002536</t>
  </si>
  <si>
    <t>20000369</t>
  </si>
  <si>
    <t>Thiều Thanh</t>
  </si>
  <si>
    <t>20001533</t>
  </si>
  <si>
    <t>20000689</t>
  </si>
  <si>
    <t>20002328</t>
  </si>
  <si>
    <t>20003051</t>
  </si>
  <si>
    <t>20000760</t>
  </si>
  <si>
    <t>Trạng</t>
  </si>
  <si>
    <t>20000955</t>
  </si>
  <si>
    <t>Bạch Duy Đăng</t>
  </si>
  <si>
    <t>Trình</t>
  </si>
  <si>
    <t>20001104</t>
  </si>
  <si>
    <t>20002678</t>
  </si>
  <si>
    <t>20001041</t>
  </si>
  <si>
    <t>20005085</t>
  </si>
  <si>
    <t>20003566</t>
  </si>
  <si>
    <t>20003997</t>
  </si>
  <si>
    <t>Bão</t>
  </si>
  <si>
    <t>20003977</t>
  </si>
  <si>
    <t>Lương Nguyễn Thành</t>
  </si>
  <si>
    <t>20004038</t>
  </si>
  <si>
    <t>Bùi</t>
  </si>
  <si>
    <t>20003282</t>
  </si>
  <si>
    <t>Phạm Tiến</t>
  </si>
  <si>
    <t>20003871</t>
  </si>
  <si>
    <t>20005171</t>
  </si>
  <si>
    <t>Phạm Kim</t>
  </si>
  <si>
    <t>Dũ</t>
  </si>
  <si>
    <t>20004050</t>
  </si>
  <si>
    <t>Ngô Xuân</t>
  </si>
  <si>
    <t>20003956</t>
  </si>
  <si>
    <t>20004301</t>
  </si>
  <si>
    <t>20002931</t>
  </si>
  <si>
    <t>Trần Mạnh</t>
  </si>
  <si>
    <t>20004365</t>
  </si>
  <si>
    <t>Phan Quốc</t>
  </si>
  <si>
    <t>20004343</t>
  </si>
  <si>
    <t>20004176</t>
  </si>
  <si>
    <t>20004184</t>
  </si>
  <si>
    <t>Trần Đăng</t>
  </si>
  <si>
    <t>20003573</t>
  </si>
  <si>
    <t>Bùi Đăng</t>
  </si>
  <si>
    <t>20002652</t>
  </si>
  <si>
    <t>20004185</t>
  </si>
  <si>
    <t>Mạnh</t>
  </si>
  <si>
    <t>20005727</t>
  </si>
  <si>
    <t>La Quốc</t>
  </si>
  <si>
    <t>20004052</t>
  </si>
  <si>
    <t>Nguyễn Đa</t>
  </si>
  <si>
    <t>Năng</t>
  </si>
  <si>
    <t>20004730</t>
  </si>
  <si>
    <t>Mai Thái</t>
  </si>
  <si>
    <t>Nhàn</t>
  </si>
  <si>
    <t>20003607</t>
  </si>
  <si>
    <t>Mai Đặng Thành</t>
  </si>
  <si>
    <t>20003967</t>
  </si>
  <si>
    <t>Thái Lưu</t>
  </si>
  <si>
    <t>20004420</t>
  </si>
  <si>
    <t>20003830</t>
  </si>
  <si>
    <t>20004047</t>
  </si>
  <si>
    <t>20003734</t>
  </si>
  <si>
    <t>20003182</t>
  </si>
  <si>
    <t>20003716</t>
  </si>
  <si>
    <t>Hoàng Anh</t>
  </si>
  <si>
    <t>Tiền</t>
  </si>
  <si>
    <t>20003833</t>
  </si>
  <si>
    <t>20004049</t>
  </si>
  <si>
    <t>Mai Trung</t>
  </si>
  <si>
    <t>20004051</t>
  </si>
  <si>
    <t>20001472</t>
  </si>
  <si>
    <t>20004302</t>
  </si>
  <si>
    <t>20002369</t>
  </si>
  <si>
    <t>Trần Lưu Hoàng</t>
  </si>
  <si>
    <t>20002599</t>
  </si>
  <si>
    <t>Ngô Hoàng Quốc</t>
  </si>
  <si>
    <t>20003342</t>
  </si>
  <si>
    <t>20003986</t>
  </si>
  <si>
    <t>Trịnh Tuấn</t>
  </si>
  <si>
    <t>20003288</t>
  </si>
  <si>
    <t>Lê</t>
  </si>
  <si>
    <t>Duẩn</t>
  </si>
  <si>
    <t>20000623</t>
  </si>
  <si>
    <t>20002940</t>
  </si>
  <si>
    <t>Lâm Quốc</t>
  </si>
  <si>
    <t>20002856</t>
  </si>
  <si>
    <t>20003880</t>
  </si>
  <si>
    <t>Trương Quốc</t>
  </si>
  <si>
    <t>20002967</t>
  </si>
  <si>
    <t>20003012</t>
  </si>
  <si>
    <t>Triệu Đức</t>
  </si>
  <si>
    <t>20004013</t>
  </si>
  <si>
    <t>Vi Quốc</t>
  </si>
  <si>
    <t>20003881</t>
  </si>
  <si>
    <t>20000427</t>
  </si>
  <si>
    <t>20003439</t>
  </si>
  <si>
    <t>Phạm Trần Gia</t>
  </si>
  <si>
    <t>Khiêm</t>
  </si>
  <si>
    <t>20002496</t>
  </si>
  <si>
    <t>Đinh Minh</t>
  </si>
  <si>
    <t>20000352</t>
  </si>
  <si>
    <t>20002828</t>
  </si>
  <si>
    <t>Nông Phương</t>
  </si>
  <si>
    <t>20004073</t>
  </si>
  <si>
    <t>20004801</t>
  </si>
  <si>
    <t>Cao Hữu</t>
  </si>
  <si>
    <t>20002543</t>
  </si>
  <si>
    <t>20003031</t>
  </si>
  <si>
    <t>20003197</t>
  </si>
  <si>
    <t>20000871</t>
  </si>
  <si>
    <t>20002411</t>
  </si>
  <si>
    <t>20003472</t>
  </si>
  <si>
    <t>20002887</t>
  </si>
  <si>
    <t>Lâm Nhật</t>
  </si>
  <si>
    <t>20002320</t>
  </si>
  <si>
    <t>20002376</t>
  </si>
  <si>
    <t>Huỳnh Văn Tiến</t>
  </si>
  <si>
    <t>20003602</t>
  </si>
  <si>
    <t>20002654</t>
  </si>
  <si>
    <t>20003071</t>
  </si>
  <si>
    <t>Nguyễn Phú</t>
  </si>
  <si>
    <t>20002489</t>
  </si>
  <si>
    <t>20003011</t>
  </si>
  <si>
    <t>20002913</t>
  </si>
  <si>
    <t>Nguyễn Ngọc Triều</t>
  </si>
  <si>
    <t>Vỹ</t>
  </si>
  <si>
    <t>20003600</t>
  </si>
  <si>
    <t>Hồ Duy</t>
  </si>
  <si>
    <t>20003633</t>
  </si>
  <si>
    <t>20002830</t>
  </si>
  <si>
    <t>20002399</t>
  </si>
  <si>
    <t>20003574</t>
  </si>
  <si>
    <t>20000556</t>
  </si>
  <si>
    <t>Phạm Phan Đức</t>
  </si>
  <si>
    <t>20003244</t>
  </si>
  <si>
    <t>Lữ Quốc</t>
  </si>
  <si>
    <t>20003059</t>
  </si>
  <si>
    <t>20003988</t>
  </si>
  <si>
    <t>20001798</t>
  </si>
  <si>
    <t>Đinh Nguyễn</t>
  </si>
  <si>
    <t>20002883</t>
  </si>
  <si>
    <t>20004425</t>
  </si>
  <si>
    <t>Lê Hoàng</t>
  </si>
  <si>
    <t>20005460</t>
  </si>
  <si>
    <t>20003777</t>
  </si>
  <si>
    <t>Lũy</t>
  </si>
  <si>
    <t>20004361</t>
  </si>
  <si>
    <t>20003207</t>
  </si>
  <si>
    <t>20000287</t>
  </si>
  <si>
    <t>Nguyễn Viết</t>
  </si>
  <si>
    <t>20002017</t>
  </si>
  <si>
    <t>Võ Hiếu</t>
  </si>
  <si>
    <t>20003441</t>
  </si>
  <si>
    <t>20002898</t>
  </si>
  <si>
    <t>20002345</t>
  </si>
  <si>
    <t>20003309</t>
  </si>
  <si>
    <t>20004011</t>
  </si>
  <si>
    <t>Bùi Trọng</t>
  </si>
  <si>
    <t>Dũng</t>
  </si>
  <si>
    <t>20002722</t>
  </si>
  <si>
    <t>Đặng Văn</t>
  </si>
  <si>
    <t>20002746</t>
  </si>
  <si>
    <t>Đỗ Văn</t>
  </si>
  <si>
    <t>20002831</t>
  </si>
  <si>
    <t>20002209</t>
  </si>
  <si>
    <t>Phạm Vĩnh</t>
  </si>
  <si>
    <t>20002895</t>
  </si>
  <si>
    <t>Lam</t>
  </si>
  <si>
    <t>20000377</t>
  </si>
  <si>
    <t>Tô Ngọc</t>
  </si>
  <si>
    <t>20004367</t>
  </si>
  <si>
    <t>20003623</t>
  </si>
  <si>
    <t>20004064</t>
  </si>
  <si>
    <t>20003131</t>
  </si>
  <si>
    <t>Huỳnh Hồng Bảo</t>
  </si>
  <si>
    <t>20003750</t>
  </si>
  <si>
    <t>Phiên</t>
  </si>
  <si>
    <t>20003567</t>
  </si>
  <si>
    <t>Thiều Hoàng</t>
  </si>
  <si>
    <t>20000285</t>
  </si>
  <si>
    <t>Đỗ Đức</t>
  </si>
  <si>
    <t>20003631</t>
  </si>
  <si>
    <t>20002894</t>
  </si>
  <si>
    <t>20003162</t>
  </si>
  <si>
    <t>Nguyễn Gia</t>
  </si>
  <si>
    <t>20003185</t>
  </si>
  <si>
    <t>Phan Nguyễn Ngọc</t>
  </si>
  <si>
    <t>20003457</t>
  </si>
  <si>
    <t>Lê Thái Nhựt</t>
  </si>
  <si>
    <t>20002912</t>
  </si>
  <si>
    <t>Lê Kim</t>
  </si>
  <si>
    <t>20002316</t>
  </si>
  <si>
    <t>20002574</t>
  </si>
  <si>
    <t>20003058</t>
  </si>
  <si>
    <t>20003528</t>
  </si>
  <si>
    <t>20004429</t>
  </si>
  <si>
    <t>Vi Thành</t>
  </si>
  <si>
    <t>20003518</t>
  </si>
  <si>
    <t>Định</t>
  </si>
  <si>
    <t>20004179</t>
  </si>
  <si>
    <t>Phan Huy</t>
  </si>
  <si>
    <t>20003955</t>
  </si>
  <si>
    <t>Phan Châu</t>
  </si>
  <si>
    <t>20004207</t>
  </si>
  <si>
    <t>20002902</t>
  </si>
  <si>
    <t>Trần Trấn</t>
  </si>
  <si>
    <t>20004647</t>
  </si>
  <si>
    <t>20002375</t>
  </si>
  <si>
    <t>20002901</t>
  </si>
  <si>
    <t>20004697</t>
  </si>
  <si>
    <t>20000296</t>
  </si>
  <si>
    <t>Đỗ Tiến</t>
  </si>
  <si>
    <t>20005819</t>
  </si>
  <si>
    <t>Phạm Trần Thanh</t>
  </si>
  <si>
    <t>20004154</t>
  </si>
  <si>
    <t>20004655</t>
  </si>
  <si>
    <t>Sáng</t>
  </si>
  <si>
    <t>20002818</t>
  </si>
  <si>
    <t>20003778</t>
  </si>
  <si>
    <t>Hoàng Đức</t>
  </si>
  <si>
    <t>20003664</t>
  </si>
  <si>
    <t>20003669</t>
  </si>
  <si>
    <t>Nguyễn Văn Hậu</t>
  </si>
  <si>
    <t>20003953</t>
  </si>
  <si>
    <t>Nguyễn Đình Nhật</t>
  </si>
  <si>
    <t>20002367</t>
  </si>
  <si>
    <t>20002841</t>
  </si>
  <si>
    <t>20004041</t>
  </si>
  <si>
    <t>Chức</t>
  </si>
  <si>
    <t>20004021</t>
  </si>
  <si>
    <t>Võ Duy</t>
  </si>
  <si>
    <t>20003630</t>
  </si>
  <si>
    <t>Huỳnh Trần Minh</t>
  </si>
  <si>
    <t>20002315</t>
  </si>
  <si>
    <t>Vi Văn</t>
  </si>
  <si>
    <t>20003884</t>
  </si>
  <si>
    <t>Phùng Kiến</t>
  </si>
  <si>
    <t>20000909</t>
  </si>
  <si>
    <t>Vũ Tuấn</t>
  </si>
  <si>
    <t>20001789</t>
  </si>
  <si>
    <t>Diệp Nguyễn Lê</t>
  </si>
  <si>
    <t>20002634</t>
  </si>
  <si>
    <t>Lê Đông</t>
  </si>
  <si>
    <t>20002370</t>
  </si>
  <si>
    <t>Quan</t>
  </si>
  <si>
    <t>20002573</t>
  </si>
  <si>
    <t>Phạm Anh</t>
  </si>
  <si>
    <t>20004816</t>
  </si>
  <si>
    <t>Quý</t>
  </si>
  <si>
    <t>20002723</t>
  </si>
  <si>
    <t>Trịnh Đức</t>
  </si>
  <si>
    <t>20003181</t>
  </si>
  <si>
    <t>Lâm Phúc</t>
  </si>
  <si>
    <t>20000673</t>
  </si>
  <si>
    <t>20002900</t>
  </si>
  <si>
    <t>Nguyễn Trí</t>
  </si>
  <si>
    <t>20002921</t>
  </si>
  <si>
    <t>Nguyễn Phước Quốc</t>
  </si>
  <si>
    <t>Thiên</t>
  </si>
  <si>
    <t>20002815</t>
  </si>
  <si>
    <t>Thân Thế</t>
  </si>
  <si>
    <t>20004645</t>
  </si>
  <si>
    <t>Phạm Nguyễn Nhựt</t>
  </si>
  <si>
    <t>20003568</t>
  </si>
  <si>
    <t>20003163</t>
  </si>
  <si>
    <t>Phạm Huy</t>
  </si>
  <si>
    <t>20003693</t>
  </si>
  <si>
    <t>20002479</t>
  </si>
  <si>
    <t>20003760</t>
  </si>
  <si>
    <t>Lớp: 20C1-CNÔ1  Sĩ số:   42      Khoa: Động Lực</t>
  </si>
  <si>
    <t>Lớp: 20C1-CNÔ2  Sĩ số:   36       Khoa: Động Lực</t>
  </si>
  <si>
    <t>Lớp: 20C1-CNÔ4  Sĩ số:  47        Khoa: Động Lực</t>
  </si>
  <si>
    <t>Lớp: 20C1-CNÔ5  Sĩ số:  34       Khoa: Động Lực</t>
  </si>
  <si>
    <t>Lớp: 20C1-CNÔ6  Sĩ số:   34       Khoa: Động Lực</t>
  </si>
  <si>
    <t>Lớp: 20C1-CNÔ7  Sĩ số: 39       Khoa: Động Lực</t>
  </si>
  <si>
    <t>Lớp: 20C1-CNÔ8  Sĩ số:  53        Khoa: Động Lực</t>
  </si>
  <si>
    <t>Lớp: 20C1-CNÔ10  Sĩ số:  43        Khoa: Động Lực</t>
  </si>
  <si>
    <t>Lớp: 20C1-CNÔ12  Sĩ số:  35        Khoa: Động Lực</t>
  </si>
  <si>
    <t>Lớp: 20C1-CNÔ13  Sĩ số:  47        Khoa: Động Lực</t>
  </si>
  <si>
    <t>Lớp: 20C3-CNÔ1  Sĩ số:  37        Khoa: Động Lực</t>
  </si>
  <si>
    <t>Lớp: 20C3-CNÔ2  Sĩ số:  35        Khoa: Động Lực</t>
  </si>
  <si>
    <t>Lớp: 20C6-CNÔ2  Sĩ số:   22       Khoa: Động Lực</t>
  </si>
  <si>
    <t>Lớp: 20C6-CNÔ3  Sĩ số:  26        Khoa: Động Lực</t>
  </si>
  <si>
    <t>Lớp: 20C6-CNÔ4  Sĩ số:  23        Khoa: Động Lực</t>
  </si>
  <si>
    <t>Lớp trưởng</t>
  </si>
  <si>
    <t>Lớp phó HT</t>
  </si>
  <si>
    <t>Lớp phó PT</t>
  </si>
  <si>
    <t>Phó bí thư chi đoàn lớp</t>
  </si>
  <si>
    <t>Bí thư chi Đoàn</t>
  </si>
  <si>
    <t>Lớp phó</t>
  </si>
  <si>
    <t>Tổ trưởng tổ 2</t>
  </si>
  <si>
    <t>Tổ trưởng tổ 3</t>
  </si>
  <si>
    <t>Tổ trưởng tổ 1</t>
  </si>
  <si>
    <t>Tổ trưởng tổ 4</t>
  </si>
  <si>
    <t>PBT chi đoàn lớp</t>
  </si>
  <si>
    <t>UVBCH chi đoàn</t>
  </si>
  <si>
    <t>LP PT,Bí thư chi Đoàn</t>
  </si>
  <si>
    <t>LPHT,UVBCHCĐ</t>
  </si>
  <si>
    <t>UV BCH chi đoàn lớp</t>
  </si>
  <si>
    <t>LPHT,BT chi Đoàn</t>
  </si>
  <si>
    <t>PBT chi đoàn</t>
  </si>
  <si>
    <t>LPHT,PBTchi đoàn</t>
  </si>
  <si>
    <t>LP PT,BT chi Đoàn</t>
  </si>
  <si>
    <t>Đề nghị tạm ngưng</t>
  </si>
  <si>
    <t>Đê nghị 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</si>
</sst>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7"/>
      <color indexed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2" applyNumberFormat="0" applyAlignment="0" applyProtection="0"/>
    <xf numFmtId="0" fontId="28" fillId="22" borderId="23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4" applyNumberFormat="0" applyFill="0" applyAlignment="0" applyProtection="0"/>
    <xf numFmtId="0" fontId="32" fillId="0" borderId="25" applyNumberFormat="0" applyFill="0" applyAlignment="0" applyProtection="0"/>
    <xf numFmtId="0" fontId="33" fillId="0" borderId="26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2" applyNumberFormat="0" applyAlignment="0" applyProtection="0"/>
    <xf numFmtId="0" fontId="35" fillId="0" borderId="27" applyNumberFormat="0" applyFill="0" applyAlignment="0" applyProtection="0"/>
    <xf numFmtId="0" fontId="36" fillId="23" borderId="0" applyNumberFormat="0" applyBorder="0" applyAlignment="0" applyProtection="0"/>
    <xf numFmtId="0" fontId="24" fillId="24" borderId="28" applyNumberFormat="0" applyFont="0" applyAlignment="0" applyProtection="0"/>
    <xf numFmtId="0" fontId="37" fillId="21" borderId="29" applyNumberFormat="0" applyAlignment="0" applyProtection="0"/>
    <xf numFmtId="0" fontId="38" fillId="0" borderId="0" applyNumberFormat="0" applyFill="0" applyBorder="0" applyAlignment="0" applyProtection="0"/>
    <xf numFmtId="0" fontId="39" fillId="0" borderId="30" applyNumberFormat="0" applyFill="0" applyAlignment="0" applyProtection="0"/>
    <xf numFmtId="0" fontId="40" fillId="0" borderId="0" applyNumberFormat="0" applyFill="0" applyBorder="0" applyAlignment="0" applyProtection="0"/>
  </cellStyleXfs>
  <cellXfs count="2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alignment vertical="justify"/>
      <protection locked="0"/>
    </xf>
    <xf numFmtId="0" fontId="1" fillId="0" borderId="0" xfId="0" applyFont="1" applyAlignment="1" applyProtection="1">
      <alignment vertical="justify"/>
      <protection locked="0"/>
    </xf>
    <xf numFmtId="0" fontId="7" fillId="0" borderId="0" xfId="0" applyFont="1" applyAlignment="1" applyProtection="1">
      <alignment vertical="justify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5" fillId="0" borderId="19" xfId="0" quotePrefix="1" applyFont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vertical="center" wrapText="1"/>
      <protection locked="0"/>
    </xf>
    <xf numFmtId="0" fontId="15" fillId="0" borderId="1" xfId="0" applyFont="1" applyBorder="1" applyAlignment="1" applyProtection="1">
      <alignment vertical="center" wrapText="1"/>
      <protection locked="0"/>
    </xf>
    <xf numFmtId="4" fontId="17" fillId="2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right" vertical="center"/>
      <protection locked="0"/>
    </xf>
    <xf numFmtId="0" fontId="16" fillId="2" borderId="11" xfId="0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2" fontId="19" fillId="0" borderId="2" xfId="0" applyNumberFormat="1" applyFont="1" applyBorder="1" applyAlignment="1" applyProtection="1">
      <alignment horizontal="right" vertical="center"/>
      <protection locked="0"/>
    </xf>
    <xf numFmtId="2" fontId="19" fillId="0" borderId="17" xfId="0" applyNumberFormat="1" applyFont="1" applyBorder="1" applyAlignment="1" applyProtection="1">
      <alignment horizontal="right" vertical="center"/>
      <protection locked="0"/>
    </xf>
    <xf numFmtId="0" fontId="1" fillId="0" borderId="2" xfId="0" applyFont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2" fontId="15" fillId="0" borderId="0" xfId="0" applyNumberFormat="1" applyFont="1" applyBorder="1" applyAlignment="1" applyProtection="1">
      <alignment horizontal="right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Alignment="1" applyProtection="1">
      <alignment horizontal="right"/>
      <protection locked="0"/>
    </xf>
    <xf numFmtId="0" fontId="1" fillId="0" borderId="0" xfId="0" applyNumberFormat="1" applyFont="1" applyAlignment="1" applyProtection="1">
      <protection locked="0"/>
    </xf>
    <xf numFmtId="0" fontId="6" fillId="0" borderId="0" xfId="0" applyNumberFormat="1" applyFont="1" applyAlignment="1" applyProtection="1">
      <protection locked="0"/>
    </xf>
    <xf numFmtId="0" fontId="6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9" fillId="0" borderId="0" xfId="0" applyNumberFormat="1" applyFont="1" applyAlignment="1" applyProtection="1">
      <alignment vertical="justify"/>
      <protection locked="0"/>
    </xf>
    <xf numFmtId="0" fontId="1" fillId="0" borderId="0" xfId="0" applyNumberFormat="1" applyFont="1" applyAlignment="1" applyProtection="1">
      <alignment vertical="justify"/>
      <protection locked="0"/>
    </xf>
    <xf numFmtId="0" fontId="7" fillId="0" borderId="0" xfId="0" applyNumberFormat="1" applyFont="1" applyAlignment="1" applyProtection="1">
      <alignment vertical="justify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1" fillId="0" borderId="16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0" fontId="15" fillId="0" borderId="19" xfId="0" quotePrefix="1" applyNumberFormat="1" applyFont="1" applyBorder="1" applyAlignment="1" applyProtection="1">
      <alignment horizontal="center" vertical="center" wrapText="1"/>
      <protection locked="0"/>
    </xf>
    <xf numFmtId="0" fontId="15" fillId="0" borderId="20" xfId="0" applyNumberFormat="1" applyFont="1" applyBorder="1" applyAlignment="1" applyProtection="1">
      <alignment vertical="center" wrapText="1"/>
      <protection locked="0"/>
    </xf>
    <xf numFmtId="0" fontId="15" fillId="0" borderId="1" xfId="0" applyNumberFormat="1" applyFont="1" applyBorder="1" applyAlignment="1" applyProtection="1">
      <alignment vertical="center" wrapText="1"/>
      <protection locked="0"/>
    </xf>
    <xf numFmtId="0" fontId="15" fillId="0" borderId="2" xfId="0" applyNumberFormat="1" applyFont="1" applyBorder="1" applyAlignment="1" applyProtection="1">
      <alignment horizontal="right" vertical="center"/>
      <protection locked="0"/>
    </xf>
    <xf numFmtId="0" fontId="16" fillId="2" borderId="11" xfId="0" applyNumberFormat="1" applyFont="1" applyFill="1" applyBorder="1" applyAlignment="1" applyProtection="1">
      <alignment horizontal="left" vertical="center"/>
      <protection locked="0"/>
    </xf>
    <xf numFmtId="0" fontId="1" fillId="0" borderId="2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Protection="1">
      <protection locked="0"/>
    </xf>
    <xf numFmtId="0" fontId="4" fillId="0" borderId="21" xfId="0" applyNumberFormat="1" applyFont="1" applyBorder="1" applyAlignment="1" applyProtection="1">
      <alignment horizontal="center" vertical="center"/>
      <protection locked="0"/>
    </xf>
    <xf numFmtId="0" fontId="11" fillId="0" borderId="21" xfId="0" applyNumberFormat="1" applyFont="1" applyBorder="1" applyAlignment="1" applyProtection="1">
      <alignment horizont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/>
      <protection locked="0"/>
    </xf>
    <xf numFmtId="0" fontId="10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19" fillId="0" borderId="2" xfId="0" applyNumberFormat="1" applyFont="1" applyBorder="1" applyAlignment="1" applyProtection="1">
      <alignment horizontal="center" vertical="center"/>
      <protection locked="0"/>
    </xf>
    <xf numFmtId="0" fontId="19" fillId="0" borderId="17" xfId="0" applyNumberFormat="1" applyFont="1" applyBorder="1" applyAlignment="1" applyProtection="1">
      <alignment horizontal="right" vertical="center"/>
      <protection locked="0"/>
    </xf>
    <xf numFmtId="0" fontId="1" fillId="0" borderId="2" xfId="0" applyNumberFormat="1" applyFont="1" applyBorder="1" applyProtection="1">
      <protection locked="0"/>
    </xf>
    <xf numFmtId="0" fontId="11" fillId="0" borderId="0" xfId="0" applyNumberFormat="1" applyFont="1" applyAlignment="1" applyProtection="1">
      <alignment horizontal="center"/>
      <protection locked="0"/>
    </xf>
    <xf numFmtId="0" fontId="15" fillId="0" borderId="0" xfId="0" applyNumberFormat="1" applyFont="1" applyBorder="1" applyAlignment="1" applyProtection="1">
      <alignment horizontal="right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10" fillId="0" borderId="0" xfId="0" applyNumberFormat="1" applyFont="1" applyAlignme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3" fontId="1" fillId="0" borderId="2" xfId="0" applyNumberFormat="1" applyFont="1" applyBorder="1" applyAlignment="1" applyProtection="1">
      <alignment horizontal="center" vertical="center"/>
    </xf>
    <xf numFmtId="4" fontId="17" fillId="2" borderId="2" xfId="0" applyNumberFormat="1" applyFont="1" applyFill="1" applyBorder="1" applyAlignment="1" applyProtection="1">
      <alignment horizontal="center" vertical="center"/>
    </xf>
    <xf numFmtId="0" fontId="22" fillId="0" borderId="2" xfId="0" applyFont="1" applyBorder="1" applyAlignment="1" applyProtection="1">
      <alignment vertical="center"/>
      <protection locked="0"/>
    </xf>
    <xf numFmtId="0" fontId="23" fillId="0" borderId="2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horizontal="center" vertical="center"/>
    </xf>
    <xf numFmtId="4" fontId="17" fillId="2" borderId="2" xfId="0" applyNumberFormat="1" applyFont="1" applyFill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15" fillId="0" borderId="2" xfId="0" applyFont="1" applyBorder="1" applyAlignment="1" applyProtection="1">
      <alignment vertical="center" wrapText="1"/>
      <protection locked="0"/>
    </xf>
    <xf numFmtId="0" fontId="13" fillId="0" borderId="2" xfId="0" applyFont="1" applyBorder="1" applyAlignment="1" applyProtection="1">
      <alignment vertical="center"/>
      <protection locked="0"/>
    </xf>
    <xf numFmtId="4" fontId="17" fillId="2" borderId="2" xfId="0" applyNumberFormat="1" applyFont="1" applyFill="1" applyBorder="1" applyAlignment="1">
      <alignment horizontal="left" vertical="center"/>
    </xf>
    <xf numFmtId="3" fontId="1" fillId="0" borderId="2" xfId="0" applyNumberFormat="1" applyFont="1" applyBorder="1" applyAlignment="1">
      <alignment horizontal="center" vertical="center"/>
    </xf>
    <xf numFmtId="0" fontId="1" fillId="25" borderId="2" xfId="0" applyFont="1" applyFill="1" applyBorder="1" applyAlignment="1" applyProtection="1">
      <alignment horizontal="center" vertical="center"/>
      <protection locked="0"/>
    </xf>
    <xf numFmtId="0" fontId="15" fillId="25" borderId="19" xfId="0" quotePrefix="1" applyFont="1" applyFill="1" applyBorder="1" applyAlignment="1" applyProtection="1">
      <alignment horizontal="center" vertical="center" wrapText="1"/>
      <protection locked="0"/>
    </xf>
    <xf numFmtId="0" fontId="15" fillId="25" borderId="20" xfId="0" applyFont="1" applyFill="1" applyBorder="1" applyAlignment="1" applyProtection="1">
      <alignment vertical="center" wrapText="1"/>
      <protection locked="0"/>
    </xf>
    <xf numFmtId="0" fontId="15" fillId="25" borderId="1" xfId="0" applyFont="1" applyFill="1" applyBorder="1" applyAlignment="1" applyProtection="1">
      <alignment vertical="center" wrapText="1"/>
      <protection locked="0"/>
    </xf>
    <xf numFmtId="4" fontId="17" fillId="25" borderId="2" xfId="0" applyNumberFormat="1" applyFont="1" applyFill="1" applyBorder="1" applyAlignment="1">
      <alignment horizontal="center" vertical="center"/>
    </xf>
    <xf numFmtId="3" fontId="1" fillId="25" borderId="2" xfId="0" applyNumberFormat="1" applyFont="1" applyFill="1" applyBorder="1" applyAlignment="1">
      <alignment horizontal="center" vertical="center"/>
    </xf>
    <xf numFmtId="0" fontId="15" fillId="25" borderId="2" xfId="0" applyFont="1" applyFill="1" applyBorder="1" applyAlignment="1" applyProtection="1">
      <alignment horizontal="right" vertical="center"/>
      <protection locked="0"/>
    </xf>
    <xf numFmtId="0" fontId="16" fillId="25" borderId="11" xfId="0" applyFont="1" applyFill="1" applyBorder="1" applyAlignment="1" applyProtection="1">
      <alignment horizontal="left" vertical="center"/>
      <protection locked="0"/>
    </xf>
    <xf numFmtId="0" fontId="1" fillId="25" borderId="0" xfId="0" applyFont="1" applyFill="1" applyAlignment="1" applyProtection="1">
      <alignment vertical="center"/>
      <protection locked="0"/>
    </xf>
    <xf numFmtId="0" fontId="1" fillId="25" borderId="2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5" fillId="0" borderId="19" xfId="0" quotePrefix="1" applyFont="1" applyFill="1" applyBorder="1" applyAlignment="1" applyProtection="1">
      <alignment horizontal="center" vertical="center" wrapText="1"/>
      <protection locked="0"/>
    </xf>
    <xf numFmtId="0" fontId="15" fillId="0" borderId="20" xfId="0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 wrapText="1"/>
      <protection locked="0"/>
    </xf>
    <xf numFmtId="4" fontId="17" fillId="0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 applyProtection="1">
      <alignment horizontal="right" vertical="center"/>
      <protection locked="0"/>
    </xf>
    <xf numFmtId="0" fontId="16" fillId="0" borderId="1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4" fillId="0" borderId="8" xfId="0" applyNumberFormat="1" applyFont="1" applyBorder="1" applyAlignment="1" applyProtection="1">
      <alignment horizontal="center"/>
      <protection locked="0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/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0" fontId="12" fillId="0" borderId="0" xfId="0" applyNumberFormat="1" applyFont="1" applyAlignment="1" applyProtection="1">
      <alignment horizontal="center"/>
      <protection locked="0"/>
    </xf>
    <xf numFmtId="0" fontId="14" fillId="0" borderId="0" xfId="0" applyNumberFormat="1" applyFont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10" fillId="0" borderId="11" xfId="0" applyNumberFormat="1" applyFont="1" applyBorder="1" applyAlignment="1" applyProtection="1">
      <alignment horizontal="center" vertical="center"/>
      <protection locked="0"/>
    </xf>
    <xf numFmtId="0" fontId="10" fillId="0" borderId="11" xfId="0" applyNumberFormat="1" applyFont="1" applyBorder="1" applyAlignment="1" applyProtection="1">
      <alignment horizontal="center" vertical="center" wrapText="1"/>
      <protection locked="0"/>
    </xf>
    <xf numFmtId="0" fontId="10" fillId="0" borderId="1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9" xfId="0" applyNumberFormat="1" applyFont="1" applyBorder="1" applyAlignment="1" applyProtection="1">
      <alignment horizontal="center" vertical="center"/>
      <protection locked="0"/>
    </xf>
    <xf numFmtId="0" fontId="10" fillId="0" borderId="13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/>
      <protection locked="0"/>
    </xf>
    <xf numFmtId="0" fontId="11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5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center"/>
      <protection locked="0"/>
    </xf>
    <xf numFmtId="0" fontId="5" fillId="0" borderId="0" xfId="0" applyNumberFormat="1" applyFont="1" applyAlignment="1" applyProtection="1">
      <alignment horizontal="center"/>
      <protection locked="0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184">
    <dxf>
      <font>
        <b/>
        <i val="0"/>
      </font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>
          <a:extLst>
            <a:ext uri="{FF2B5EF4-FFF2-40B4-BE49-F238E27FC236}">
              <a16:creationId xmlns:a16="http://schemas.microsoft.com/office/drawing/2014/main" id="{00000000-0008-0000-0000-00004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>
          <a:extLst>
            <a:ext uri="{FF2B5EF4-FFF2-40B4-BE49-F238E27FC236}">
              <a16:creationId xmlns:a16="http://schemas.microsoft.com/office/drawing/2014/main" id="{00000000-0008-0000-0000-00004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>
          <a:extLst>
            <a:ext uri="{FF2B5EF4-FFF2-40B4-BE49-F238E27FC236}">
              <a16:creationId xmlns:a16="http://schemas.microsoft.com/office/drawing/2014/main" id="{00000000-0008-0000-0000-00005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>
          <a:extLst>
            <a:ext uri="{FF2B5EF4-FFF2-40B4-BE49-F238E27FC236}">
              <a16:creationId xmlns:a16="http://schemas.microsoft.com/office/drawing/2014/main" id="{00000000-0008-0000-0000-000052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>
          <a:extLst>
            <a:ext uri="{FF2B5EF4-FFF2-40B4-BE49-F238E27FC236}">
              <a16:creationId xmlns:a16="http://schemas.microsoft.com/office/drawing/2014/main" id="{00000000-0008-0000-0000-000053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>
          <a:extLst>
            <a:ext uri="{FF2B5EF4-FFF2-40B4-BE49-F238E27FC236}">
              <a16:creationId xmlns:a16="http://schemas.microsoft.com/office/drawing/2014/main" id="{00000000-0008-0000-0000-000055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>
          <a:extLst>
            <a:ext uri="{FF2B5EF4-FFF2-40B4-BE49-F238E27FC236}">
              <a16:creationId xmlns:a16="http://schemas.microsoft.com/office/drawing/2014/main" id="{00000000-0008-0000-0000-000056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>
          <a:extLst>
            <a:ext uri="{FF2B5EF4-FFF2-40B4-BE49-F238E27FC236}">
              <a16:creationId xmlns:a16="http://schemas.microsoft.com/office/drawing/2014/main" id="{00000000-0008-0000-0000-000058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>
          <a:extLst>
            <a:ext uri="{FF2B5EF4-FFF2-40B4-BE49-F238E27FC236}">
              <a16:creationId xmlns:a16="http://schemas.microsoft.com/office/drawing/2014/main" id="{00000000-0008-0000-0000-000059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>
          <a:extLst>
            <a:ext uri="{FF2B5EF4-FFF2-40B4-BE49-F238E27FC236}">
              <a16:creationId xmlns:a16="http://schemas.microsoft.com/office/drawing/2014/main" id="{00000000-0008-0000-0000-00005B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>
          <a:extLst>
            <a:ext uri="{FF2B5EF4-FFF2-40B4-BE49-F238E27FC236}">
              <a16:creationId xmlns:a16="http://schemas.microsoft.com/office/drawing/2014/main" id="{00000000-0008-0000-0000-00005C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>
          <a:extLst>
            <a:ext uri="{FF2B5EF4-FFF2-40B4-BE49-F238E27FC236}">
              <a16:creationId xmlns:a16="http://schemas.microsoft.com/office/drawing/2014/main" id="{00000000-0008-0000-0000-00005E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>
          <a:extLst>
            <a:ext uri="{FF2B5EF4-FFF2-40B4-BE49-F238E27FC236}">
              <a16:creationId xmlns:a16="http://schemas.microsoft.com/office/drawing/2014/main" id="{00000000-0008-0000-0000-00005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67A781D-35EB-4019-B544-69A460F9413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367BE8D-0CE9-4E28-8637-B01733F7E3E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17AA69C-F8B3-4B32-AFE2-4172D625D2CD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15CE8021-8475-42DB-AF0E-3DE24A00DFFB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F17583E-183B-4000-87DC-93830CD90A27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5354193-7DF7-4A67-97FF-71FDA31155FA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9146F102-A3DD-4D1A-B1E8-1031A0D18284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6DD1A97-23C2-4447-9FAA-9CB17FBE1EF6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FE096D49-9B9F-4C3B-8D54-E598A3B7738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A5E2A47-121D-4704-95BD-FBDB849EB0F9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E1D4CCFF-FE06-4DC7-B333-213D3BDE6F6B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D6BADE4-AA85-4803-B49C-272476396AAF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BF8548B-8928-4A51-9910-8AB3B10286E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0BB637F-F753-4A99-8409-86508227901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D188172-20E4-4C9B-9025-5A0765F94D7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205A622-BD24-46BF-B8BC-C301756DCAA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943F757-75D5-4D7A-A4C5-CC3263FC3996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1865D71-3EAB-4037-B402-870C55F46301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C6FA00C-0F4B-4B91-89B8-90690EE5E4F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42C2668-DF64-4E9B-B6ED-865D71DCE80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D9469957-166F-49DD-AE2B-DDD3E484820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210D313B-BDD6-4611-A238-62336938A05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146DBF65-D330-41DA-B86D-A0DA94BF49DE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E1C7E83-B156-44DF-8A47-B4F3E6DFBE6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63787F5E-05DD-4F1E-925B-48C9413F49BA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8322505-3ABE-46EF-A7BF-B4FE2B2BC1F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4B432193-BF4D-4312-AE50-D531D6831101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33A98EC-C0D7-4B54-9641-EA0CE642664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CB51DBB8-EDFF-4B1A-A5D8-6DF10877EE12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5E696373-7E59-4130-9378-11B5901CDC1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1C60C924-3E4F-46F8-9F57-BF28CD37346C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F78DB6FD-E70B-4BD9-BBF8-6D02640C4882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B87FDBB5-62A6-4040-B204-6D387B367B73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43BEBBA-ECD6-47F9-A2A3-4EC616AD9D67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A8719520-3848-40E8-AC2F-1F4AF3D91B4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BFF40327-ADD5-48DE-8C63-6BF9818D57EE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1459C86-F3DB-426C-941A-0B2B24E7BC19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D5F4573E-EDF3-462E-A9C7-42D71B8F26A5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1E9D67A-62F4-42A8-A678-6BE3AF9C03F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90A4DB19-076A-4593-AFDE-01550D9BEDF6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2FB3D53F-F4A3-4D51-BA98-651D9A998AF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75D282A9-504F-4A92-A1A0-DE81FA46B4F8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16"/>
  <sheetViews>
    <sheetView view="pageBreakPreview" zoomScaleNormal="100" workbookViewId="0">
      <selection activeCell="F12" sqref="F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159" t="s">
        <v>21</v>
      </c>
      <c r="B2" s="159"/>
      <c r="C2" s="159"/>
      <c r="D2" s="159"/>
      <c r="E2" s="155" t="s">
        <v>1</v>
      </c>
      <c r="F2" s="155"/>
      <c r="G2" s="155"/>
      <c r="H2" s="155"/>
      <c r="I2" s="1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55" t="s">
        <v>22</v>
      </c>
      <c r="B3" s="155"/>
      <c r="C3" s="155"/>
      <c r="D3" s="155"/>
      <c r="E3" s="160" t="s">
        <v>2</v>
      </c>
      <c r="F3" s="160"/>
      <c r="G3" s="160"/>
      <c r="H3" s="160"/>
      <c r="I3" s="1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55" t="s">
        <v>23</v>
      </c>
      <c r="B4" s="155"/>
      <c r="C4" s="155"/>
      <c r="D4" s="155"/>
      <c r="E4" s="156"/>
      <c r="F4" s="156"/>
      <c r="G4" s="156"/>
      <c r="H4" s="156"/>
      <c r="I4" s="1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57"/>
      <c r="B5" s="157"/>
      <c r="C5" s="157"/>
      <c r="D5" s="15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58" t="s">
        <v>3</v>
      </c>
      <c r="B6" s="158"/>
      <c r="C6" s="158"/>
      <c r="D6" s="158"/>
      <c r="E6" s="158"/>
      <c r="F6" s="158"/>
      <c r="G6" s="158"/>
      <c r="H6" s="158"/>
      <c r="I6" s="1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158" t="s">
        <v>26</v>
      </c>
      <c r="B7" s="158"/>
      <c r="C7" s="158"/>
      <c r="D7" s="158"/>
      <c r="E7" s="158"/>
      <c r="F7" s="158"/>
      <c r="G7" s="158"/>
      <c r="H7" s="158"/>
      <c r="I7" s="1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161" t="s">
        <v>29</v>
      </c>
      <c r="B8" s="161"/>
      <c r="C8" s="161"/>
      <c r="D8" s="161"/>
      <c r="E8" s="161"/>
      <c r="F8" s="161"/>
      <c r="G8" s="161"/>
      <c r="H8" s="161"/>
      <c r="I8" s="1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62" t="s">
        <v>4</v>
      </c>
      <c r="B10" s="162" t="s">
        <v>30</v>
      </c>
      <c r="C10" s="164" t="s">
        <v>5</v>
      </c>
      <c r="D10" s="165"/>
      <c r="E10" s="168" t="s">
        <v>6</v>
      </c>
      <c r="F10" s="169"/>
      <c r="G10" s="168" t="s">
        <v>27</v>
      </c>
      <c r="H10" s="169"/>
      <c r="I10" s="170" t="s">
        <v>8</v>
      </c>
    </row>
    <row r="11" spans="1:20" s="12" customFormat="1" ht="30" customHeight="1" x14ac:dyDescent="0.2">
      <c r="A11" s="163"/>
      <c r="B11" s="171"/>
      <c r="C11" s="166"/>
      <c r="D11" s="167"/>
      <c r="E11" s="13" t="s">
        <v>9</v>
      </c>
      <c r="F11" s="13" t="s">
        <v>10</v>
      </c>
      <c r="G11" s="13" t="s">
        <v>9</v>
      </c>
      <c r="H11" s="13" t="s">
        <v>10</v>
      </c>
      <c r="I11" s="163"/>
    </row>
    <row r="12" spans="1:20" s="12" customFormat="1" ht="15.95" customHeight="1" x14ac:dyDescent="0.2">
      <c r="A12" s="14">
        <v>1</v>
      </c>
      <c r="B12" s="28"/>
      <c r="C12" s="29"/>
      <c r="D12" s="30"/>
      <c r="E12" s="14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"/>
      <c r="H12" s="32" t="str">
        <f>IF(AND(G12&gt;=90),"XS",IF(AND(G12&gt;=80),"Tốt",IF(AND(G12&gt;=70),"Khá",IF(AND(G12&gt;=60),"TB",IF(AND(G12&gt;=50),"TB",IF(AND(G12&lt;50),IF(AND(G12&gt;0),"Yếu",IF(AND(G12=0),"Không XL"," "))))))))</f>
        <v>Không XL</v>
      </c>
      <c r="I12" s="26"/>
    </row>
    <row r="13" spans="1:20" s="12" customFormat="1" ht="15.95" customHeight="1" x14ac:dyDescent="0.2">
      <c r="A13" s="14">
        <v>2</v>
      </c>
      <c r="B13" s="28"/>
      <c r="C13" s="29"/>
      <c r="D13" s="30"/>
      <c r="E13" s="14"/>
      <c r="F13" s="32" t="str">
        <f t="shared" ref="F13:F76" si="0">IF(AND(E13&gt;=90),"XS",IF(AND(E13&gt;=80),"Tốt",IF(AND(E13&gt;=70),"Khá",IF(AND(E13&gt;=60),"TB",IF(AND(E13&gt;=50),"TB",IF(AND(E13&lt;50),IF(AND(E13&gt;0),"Yếu",IF(AND(E13=0),"Không XL"," "))))))))</f>
        <v>Không XL</v>
      </c>
      <c r="G13" s="14"/>
      <c r="H13" s="32" t="str">
        <f t="shared" ref="H13:H76" si="1">IF(AND(G13&gt;=90),"XS",IF(AND(G13&gt;=80),"Tốt",IF(AND(G13&gt;=70),"Khá",IF(AND(G13&gt;=60),"TB",IF(AND(G13&gt;=50),"TB",IF(AND(G13&lt;50),IF(AND(G13&gt;0),"Yếu",IF(AND(G13=0),"Không XL"," "))))))))</f>
        <v>Không XL</v>
      </c>
      <c r="I13" s="26"/>
    </row>
    <row r="14" spans="1:20" s="12" customFormat="1" ht="15.95" customHeight="1" x14ac:dyDescent="0.2">
      <c r="A14" s="14">
        <v>3</v>
      </c>
      <c r="B14" s="28"/>
      <c r="C14" s="29"/>
      <c r="D14" s="30"/>
      <c r="E14" s="14"/>
      <c r="F14" s="32" t="str">
        <f t="shared" si="0"/>
        <v>Không XL</v>
      </c>
      <c r="G14" s="14"/>
      <c r="H14" s="32" t="str">
        <f t="shared" si="1"/>
        <v>Không XL</v>
      </c>
      <c r="I14" s="26"/>
    </row>
    <row r="15" spans="1:20" s="12" customFormat="1" ht="15.95" customHeight="1" x14ac:dyDescent="0.2">
      <c r="A15" s="14">
        <v>4</v>
      </c>
      <c r="B15" s="28"/>
      <c r="C15" s="29"/>
      <c r="D15" s="30"/>
      <c r="E15" s="14"/>
      <c r="F15" s="32" t="str">
        <f t="shared" si="0"/>
        <v>Không XL</v>
      </c>
      <c r="G15" s="14"/>
      <c r="H15" s="32" t="str">
        <f t="shared" si="1"/>
        <v>Không XL</v>
      </c>
      <c r="I15" s="15"/>
    </row>
    <row r="16" spans="1:20" s="12" customFormat="1" ht="15.95" customHeight="1" x14ac:dyDescent="0.2">
      <c r="A16" s="14">
        <v>5</v>
      </c>
      <c r="B16" s="28"/>
      <c r="C16" s="29"/>
      <c r="D16" s="30"/>
      <c r="E16" s="14"/>
      <c r="F16" s="32" t="str">
        <f t="shared" si="0"/>
        <v>Không XL</v>
      </c>
      <c r="G16" s="14"/>
      <c r="H16" s="32" t="str">
        <f t="shared" si="1"/>
        <v>Không XL</v>
      </c>
      <c r="I16" s="15"/>
    </row>
    <row r="17" spans="1:9" s="12" customFormat="1" ht="15.95" customHeight="1" x14ac:dyDescent="0.2">
      <c r="A17" s="14">
        <v>6</v>
      </c>
      <c r="B17" s="28"/>
      <c r="C17" s="29"/>
      <c r="D17" s="30"/>
      <c r="E17" s="14"/>
      <c r="F17" s="32" t="str">
        <f t="shared" si="0"/>
        <v>Không XL</v>
      </c>
      <c r="G17" s="14"/>
      <c r="H17" s="32" t="str">
        <f t="shared" si="1"/>
        <v>Không XL</v>
      </c>
      <c r="I17" s="15"/>
    </row>
    <row r="18" spans="1:9" s="12" customFormat="1" ht="15.95" customHeight="1" x14ac:dyDescent="0.2">
      <c r="A18" s="14">
        <v>7</v>
      </c>
      <c r="B18" s="28"/>
      <c r="C18" s="29"/>
      <c r="D18" s="30"/>
      <c r="E18" s="14"/>
      <c r="F18" s="32" t="str">
        <f t="shared" si="0"/>
        <v>Không XL</v>
      </c>
      <c r="G18" s="14"/>
      <c r="H18" s="32" t="str">
        <f t="shared" si="1"/>
        <v>Không XL</v>
      </c>
      <c r="I18" s="15"/>
    </row>
    <row r="19" spans="1:9" s="12" customFormat="1" ht="15.95" customHeight="1" x14ac:dyDescent="0.2">
      <c r="A19" s="14">
        <v>8</v>
      </c>
      <c r="B19" s="28"/>
      <c r="C19" s="29"/>
      <c r="D19" s="30"/>
      <c r="E19" s="14"/>
      <c r="F19" s="32" t="str">
        <f t="shared" si="0"/>
        <v>Không XL</v>
      </c>
      <c r="G19" s="14"/>
      <c r="H19" s="32" t="str">
        <f t="shared" si="1"/>
        <v>Không XL</v>
      </c>
      <c r="I19" s="15"/>
    </row>
    <row r="20" spans="1:9" s="12" customFormat="1" ht="15.95" customHeight="1" x14ac:dyDescent="0.2">
      <c r="A20" s="14">
        <v>9</v>
      </c>
      <c r="B20" s="28"/>
      <c r="C20" s="29"/>
      <c r="D20" s="30"/>
      <c r="E20" s="14"/>
      <c r="F20" s="32" t="str">
        <f t="shared" si="0"/>
        <v>Không XL</v>
      </c>
      <c r="G20" s="14"/>
      <c r="H20" s="32" t="str">
        <f t="shared" si="1"/>
        <v>Không XL</v>
      </c>
      <c r="I20" s="26"/>
    </row>
    <row r="21" spans="1:9" s="12" customFormat="1" ht="15.95" customHeight="1" x14ac:dyDescent="0.2">
      <c r="A21" s="14">
        <v>10</v>
      </c>
      <c r="B21" s="28"/>
      <c r="C21" s="29"/>
      <c r="D21" s="30"/>
      <c r="E21" s="14"/>
      <c r="F21" s="32" t="str">
        <f t="shared" si="0"/>
        <v>Không XL</v>
      </c>
      <c r="G21" s="14"/>
      <c r="H21" s="32" t="str">
        <f t="shared" si="1"/>
        <v>Không XL</v>
      </c>
      <c r="I21" s="26"/>
    </row>
    <row r="22" spans="1:9" s="12" customFormat="1" ht="15.95" customHeight="1" x14ac:dyDescent="0.2">
      <c r="A22" s="14">
        <v>11</v>
      </c>
      <c r="B22" s="28"/>
      <c r="C22" s="29"/>
      <c r="D22" s="30"/>
      <c r="E22" s="14"/>
      <c r="F22" s="32" t="str">
        <f t="shared" si="0"/>
        <v>Không XL</v>
      </c>
      <c r="G22" s="14"/>
      <c r="H22" s="32" t="str">
        <f t="shared" si="1"/>
        <v>Không XL</v>
      </c>
      <c r="I22" s="26"/>
    </row>
    <row r="23" spans="1:9" s="12" customFormat="1" ht="15.95" customHeight="1" x14ac:dyDescent="0.2">
      <c r="A23" s="14">
        <v>12</v>
      </c>
      <c r="B23" s="28"/>
      <c r="C23" s="29"/>
      <c r="D23" s="30"/>
      <c r="E23" s="14"/>
      <c r="F23" s="32" t="str">
        <f t="shared" si="0"/>
        <v>Không XL</v>
      </c>
      <c r="G23" s="14"/>
      <c r="H23" s="32" t="str">
        <f t="shared" si="1"/>
        <v>Không XL</v>
      </c>
      <c r="I23" s="15"/>
    </row>
    <row r="24" spans="1:9" s="12" customFormat="1" ht="15.95" customHeight="1" x14ac:dyDescent="0.2">
      <c r="A24" s="14">
        <v>13</v>
      </c>
      <c r="B24" s="28"/>
      <c r="C24" s="29"/>
      <c r="D24" s="30"/>
      <c r="E24" s="14"/>
      <c r="F24" s="32" t="str">
        <f t="shared" si="0"/>
        <v>Không XL</v>
      </c>
      <c r="G24" s="14"/>
      <c r="H24" s="32" t="str">
        <f t="shared" si="1"/>
        <v>Không XL</v>
      </c>
      <c r="I24" s="15"/>
    </row>
    <row r="25" spans="1:9" s="12" customFormat="1" ht="15.95" customHeight="1" x14ac:dyDescent="0.2">
      <c r="A25" s="14">
        <v>14</v>
      </c>
      <c r="B25" s="28"/>
      <c r="C25" s="29"/>
      <c r="D25" s="30"/>
      <c r="E25" s="14"/>
      <c r="F25" s="32" t="str">
        <f t="shared" si="0"/>
        <v>Không XL</v>
      </c>
      <c r="G25" s="14"/>
      <c r="H25" s="32" t="str">
        <f t="shared" si="1"/>
        <v>Không XL</v>
      </c>
      <c r="I25" s="15"/>
    </row>
    <row r="26" spans="1:9" s="12" customFormat="1" ht="15.95" customHeight="1" x14ac:dyDescent="0.2">
      <c r="A26" s="14">
        <v>15</v>
      </c>
      <c r="B26" s="28"/>
      <c r="C26" s="29"/>
      <c r="D26" s="30"/>
      <c r="E26" s="14"/>
      <c r="F26" s="32" t="str">
        <f t="shared" si="0"/>
        <v>Không XL</v>
      </c>
      <c r="G26" s="14"/>
      <c r="H26" s="32" t="str">
        <f t="shared" si="1"/>
        <v>Không XL</v>
      </c>
      <c r="I26" s="15"/>
    </row>
    <row r="27" spans="1:9" s="12" customFormat="1" ht="15.95" customHeight="1" x14ac:dyDescent="0.2">
      <c r="A27" s="14">
        <v>16</v>
      </c>
      <c r="B27" s="28"/>
      <c r="C27" s="29"/>
      <c r="D27" s="30"/>
      <c r="E27" s="14"/>
      <c r="F27" s="32" t="str">
        <f t="shared" si="0"/>
        <v>Không XL</v>
      </c>
      <c r="G27" s="14"/>
      <c r="H27" s="32" t="str">
        <f t="shared" si="1"/>
        <v>Không XL</v>
      </c>
      <c r="I27" s="15"/>
    </row>
    <row r="28" spans="1:9" s="12" customFormat="1" ht="15.95" customHeight="1" x14ac:dyDescent="0.2">
      <c r="A28" s="14">
        <v>17</v>
      </c>
      <c r="B28" s="28"/>
      <c r="C28" s="29"/>
      <c r="D28" s="30"/>
      <c r="E28" s="14"/>
      <c r="F28" s="32" t="str">
        <f t="shared" si="0"/>
        <v>Không XL</v>
      </c>
      <c r="G28" s="14"/>
      <c r="H28" s="32" t="str">
        <f t="shared" si="1"/>
        <v>Không XL</v>
      </c>
      <c r="I28" s="15"/>
    </row>
    <row r="29" spans="1:9" s="12" customFormat="1" ht="15.95" customHeight="1" x14ac:dyDescent="0.2">
      <c r="A29" s="14">
        <v>18</v>
      </c>
      <c r="B29" s="28"/>
      <c r="C29" s="29"/>
      <c r="D29" s="30"/>
      <c r="E29" s="14"/>
      <c r="F29" s="32" t="str">
        <f t="shared" si="0"/>
        <v>Không XL</v>
      </c>
      <c r="G29" s="14"/>
      <c r="H29" s="32" t="str">
        <f t="shared" si="1"/>
        <v>Không XL</v>
      </c>
      <c r="I29" s="15"/>
    </row>
    <row r="30" spans="1:9" s="12" customFormat="1" ht="15.95" customHeight="1" x14ac:dyDescent="0.2">
      <c r="A30" s="14">
        <v>19</v>
      </c>
      <c r="B30" s="28"/>
      <c r="C30" s="29"/>
      <c r="D30" s="30"/>
      <c r="E30" s="14"/>
      <c r="F30" s="32" t="str">
        <f t="shared" si="0"/>
        <v>Không XL</v>
      </c>
      <c r="G30" s="14"/>
      <c r="H30" s="32" t="str">
        <f t="shared" si="1"/>
        <v>Không XL</v>
      </c>
      <c r="I30" s="15"/>
    </row>
    <row r="31" spans="1:9" s="12" customFormat="1" ht="15.95" customHeight="1" x14ac:dyDescent="0.2">
      <c r="A31" s="14">
        <v>20</v>
      </c>
      <c r="B31" s="28"/>
      <c r="C31" s="29"/>
      <c r="D31" s="30"/>
      <c r="E31" s="14"/>
      <c r="F31" s="32" t="str">
        <f t="shared" si="0"/>
        <v>Không XL</v>
      </c>
      <c r="G31" s="14"/>
      <c r="H31" s="32" t="str">
        <f t="shared" si="1"/>
        <v>Không XL</v>
      </c>
      <c r="I31" s="26"/>
    </row>
    <row r="32" spans="1:9" s="12" customFormat="1" ht="15.95" customHeight="1" x14ac:dyDescent="0.2">
      <c r="A32" s="14">
        <v>21</v>
      </c>
      <c r="B32" s="28"/>
      <c r="C32" s="29"/>
      <c r="D32" s="30"/>
      <c r="E32" s="14"/>
      <c r="F32" s="32" t="str">
        <f t="shared" si="0"/>
        <v>Không XL</v>
      </c>
      <c r="G32" s="14"/>
      <c r="H32" s="32" t="str">
        <f t="shared" si="1"/>
        <v>Không XL</v>
      </c>
      <c r="I32" s="15"/>
    </row>
    <row r="33" spans="1:9" s="12" customFormat="1" ht="15.95" customHeight="1" x14ac:dyDescent="0.2">
      <c r="A33" s="14">
        <v>22</v>
      </c>
      <c r="B33" s="28"/>
      <c r="C33" s="29"/>
      <c r="D33" s="30"/>
      <c r="E33" s="14"/>
      <c r="F33" s="32" t="str">
        <f t="shared" si="0"/>
        <v>Không XL</v>
      </c>
      <c r="G33" s="14"/>
      <c r="H33" s="32" t="str">
        <f t="shared" si="1"/>
        <v>Không XL</v>
      </c>
      <c r="I33" s="15"/>
    </row>
    <row r="34" spans="1:9" s="12" customFormat="1" ht="15.95" customHeight="1" x14ac:dyDescent="0.2">
      <c r="A34" s="14">
        <v>23</v>
      </c>
      <c r="B34" s="28"/>
      <c r="C34" s="29"/>
      <c r="D34" s="30"/>
      <c r="E34" s="14"/>
      <c r="F34" s="32" t="str">
        <f t="shared" si="0"/>
        <v>Không XL</v>
      </c>
      <c r="G34" s="14"/>
      <c r="H34" s="32" t="str">
        <f t="shared" si="1"/>
        <v>Không XL</v>
      </c>
      <c r="I34" s="15"/>
    </row>
    <row r="35" spans="1:9" s="12" customFormat="1" ht="15.95" customHeight="1" x14ac:dyDescent="0.2">
      <c r="A35" s="14">
        <v>24</v>
      </c>
      <c r="B35" s="28"/>
      <c r="C35" s="29"/>
      <c r="D35" s="30"/>
      <c r="E35" s="14"/>
      <c r="F35" s="32" t="str">
        <f t="shared" si="0"/>
        <v>Không XL</v>
      </c>
      <c r="G35" s="14"/>
      <c r="H35" s="32" t="str">
        <f t="shared" si="1"/>
        <v>Không XL</v>
      </c>
      <c r="I35" s="15"/>
    </row>
    <row r="36" spans="1:9" s="12" customFormat="1" ht="15.95" customHeight="1" x14ac:dyDescent="0.2">
      <c r="A36" s="14">
        <v>25</v>
      </c>
      <c r="B36" s="28"/>
      <c r="C36" s="29"/>
      <c r="D36" s="30"/>
      <c r="E36" s="14"/>
      <c r="F36" s="32" t="str">
        <f t="shared" si="0"/>
        <v>Không XL</v>
      </c>
      <c r="G36" s="14"/>
      <c r="H36" s="32" t="str">
        <f t="shared" si="1"/>
        <v>Không XL</v>
      </c>
      <c r="I36" s="15"/>
    </row>
    <row r="37" spans="1:9" s="12" customFormat="1" ht="15.95" customHeight="1" x14ac:dyDescent="0.2">
      <c r="A37" s="14">
        <v>26</v>
      </c>
      <c r="B37" s="28"/>
      <c r="C37" s="29"/>
      <c r="D37" s="30"/>
      <c r="E37" s="14"/>
      <c r="F37" s="32" t="str">
        <f t="shared" si="0"/>
        <v>Không XL</v>
      </c>
      <c r="G37" s="14"/>
      <c r="H37" s="32" t="str">
        <f t="shared" si="1"/>
        <v>Không XL</v>
      </c>
      <c r="I37" s="15"/>
    </row>
    <row r="38" spans="1:9" s="12" customFormat="1" ht="15.95" customHeight="1" x14ac:dyDescent="0.2">
      <c r="A38" s="14">
        <v>27</v>
      </c>
      <c r="B38" s="28"/>
      <c r="C38" s="29"/>
      <c r="D38" s="30"/>
      <c r="E38" s="14"/>
      <c r="F38" s="32" t="str">
        <f t="shared" si="0"/>
        <v>Không XL</v>
      </c>
      <c r="G38" s="14"/>
      <c r="H38" s="32" t="str">
        <f t="shared" si="1"/>
        <v>Không XL</v>
      </c>
      <c r="I38" s="26"/>
    </row>
    <row r="39" spans="1:9" s="12" customFormat="1" ht="15.95" customHeight="1" x14ac:dyDescent="0.2">
      <c r="A39" s="14">
        <v>28</v>
      </c>
      <c r="B39" s="28"/>
      <c r="C39" s="29"/>
      <c r="D39" s="30"/>
      <c r="E39" s="14"/>
      <c r="F39" s="32" t="str">
        <f t="shared" si="0"/>
        <v>Không XL</v>
      </c>
      <c r="G39" s="14"/>
      <c r="H39" s="32" t="str">
        <f t="shared" si="1"/>
        <v>Không XL</v>
      </c>
      <c r="I39" s="15"/>
    </row>
    <row r="40" spans="1:9" s="12" customFormat="1" ht="15.95" customHeight="1" x14ac:dyDescent="0.2">
      <c r="A40" s="14">
        <v>29</v>
      </c>
      <c r="B40" s="28"/>
      <c r="C40" s="29"/>
      <c r="D40" s="30"/>
      <c r="E40" s="14"/>
      <c r="F40" s="32" t="str">
        <f t="shared" si="0"/>
        <v>Không XL</v>
      </c>
      <c r="G40" s="14"/>
      <c r="H40" s="32" t="str">
        <f t="shared" si="1"/>
        <v>Không XL</v>
      </c>
      <c r="I40" s="26"/>
    </row>
    <row r="41" spans="1:9" s="12" customFormat="1" ht="15.95" customHeight="1" x14ac:dyDescent="0.2">
      <c r="A41" s="14">
        <v>30</v>
      </c>
      <c r="B41" s="28"/>
      <c r="C41" s="29"/>
      <c r="D41" s="30"/>
      <c r="E41" s="14"/>
      <c r="F41" s="32" t="str">
        <f t="shared" si="0"/>
        <v>Không XL</v>
      </c>
      <c r="G41" s="14"/>
      <c r="H41" s="32" t="str">
        <f t="shared" si="1"/>
        <v>Không XL</v>
      </c>
      <c r="I41" s="26"/>
    </row>
    <row r="42" spans="1:9" s="12" customFormat="1" ht="15.95" customHeight="1" x14ac:dyDescent="0.2">
      <c r="A42" s="14">
        <v>31</v>
      </c>
      <c r="B42" s="28"/>
      <c r="C42" s="29"/>
      <c r="D42" s="30"/>
      <c r="E42" s="14"/>
      <c r="F42" s="32" t="str">
        <f t="shared" si="0"/>
        <v>Không XL</v>
      </c>
      <c r="G42" s="14"/>
      <c r="H42" s="32" t="str">
        <f t="shared" si="1"/>
        <v>Không XL</v>
      </c>
      <c r="I42" s="26"/>
    </row>
    <row r="43" spans="1:9" s="12" customFormat="1" ht="15.95" customHeight="1" x14ac:dyDescent="0.2">
      <c r="A43" s="14">
        <v>32</v>
      </c>
      <c r="B43" s="28"/>
      <c r="C43" s="29"/>
      <c r="D43" s="30"/>
      <c r="E43" s="14"/>
      <c r="F43" s="32" t="str">
        <f t="shared" si="0"/>
        <v>Không XL</v>
      </c>
      <c r="G43" s="14"/>
      <c r="H43" s="32" t="str">
        <f t="shared" si="1"/>
        <v>Không XL</v>
      </c>
      <c r="I43" s="15"/>
    </row>
    <row r="44" spans="1:9" s="12" customFormat="1" ht="15.95" customHeight="1" x14ac:dyDescent="0.2">
      <c r="A44" s="14">
        <v>33</v>
      </c>
      <c r="B44" s="28"/>
      <c r="C44" s="29"/>
      <c r="D44" s="30"/>
      <c r="E44" s="14"/>
      <c r="F44" s="32" t="str">
        <f t="shared" si="0"/>
        <v>Không XL</v>
      </c>
      <c r="G44" s="14"/>
      <c r="H44" s="32" t="str">
        <f t="shared" si="1"/>
        <v>Không XL</v>
      </c>
      <c r="I44" s="15"/>
    </row>
    <row r="45" spans="1:9" s="12" customFormat="1" ht="15.95" customHeight="1" x14ac:dyDescent="0.2">
      <c r="A45" s="14">
        <v>34</v>
      </c>
      <c r="B45" s="28"/>
      <c r="C45" s="29"/>
      <c r="D45" s="30"/>
      <c r="E45" s="14"/>
      <c r="F45" s="32" t="str">
        <f t="shared" si="0"/>
        <v>Không XL</v>
      </c>
      <c r="G45" s="14"/>
      <c r="H45" s="32" t="str">
        <f t="shared" si="1"/>
        <v>Không XL</v>
      </c>
      <c r="I45" s="15"/>
    </row>
    <row r="46" spans="1:9" s="12" customFormat="1" ht="15.95" customHeight="1" x14ac:dyDescent="0.2">
      <c r="A46" s="14">
        <v>35</v>
      </c>
      <c r="B46" s="28"/>
      <c r="C46" s="29"/>
      <c r="D46" s="30"/>
      <c r="E46" s="14"/>
      <c r="F46" s="32" t="str">
        <f t="shared" si="0"/>
        <v>Không XL</v>
      </c>
      <c r="G46" s="14"/>
      <c r="H46" s="32" t="str">
        <f t="shared" si="1"/>
        <v>Không XL</v>
      </c>
      <c r="I46" s="15"/>
    </row>
    <row r="47" spans="1:9" s="12" customFormat="1" ht="15.95" customHeight="1" x14ac:dyDescent="0.2">
      <c r="A47" s="14">
        <v>36</v>
      </c>
      <c r="B47" s="28"/>
      <c r="C47" s="29"/>
      <c r="D47" s="30"/>
      <c r="E47" s="14"/>
      <c r="F47" s="32" t="str">
        <f t="shared" si="0"/>
        <v>Không XL</v>
      </c>
      <c r="G47" s="14"/>
      <c r="H47" s="32" t="str">
        <f t="shared" si="1"/>
        <v>Không XL</v>
      </c>
      <c r="I47" s="15"/>
    </row>
    <row r="48" spans="1:9" s="12" customFormat="1" ht="15.95" customHeight="1" x14ac:dyDescent="0.2">
      <c r="A48" s="14">
        <v>37</v>
      </c>
      <c r="B48" s="28"/>
      <c r="C48" s="29"/>
      <c r="D48" s="30"/>
      <c r="E48" s="14"/>
      <c r="F48" s="32" t="str">
        <f t="shared" si="0"/>
        <v>Không XL</v>
      </c>
      <c r="G48" s="14"/>
      <c r="H48" s="32" t="str">
        <f t="shared" si="1"/>
        <v>Không XL</v>
      </c>
      <c r="I48" s="15"/>
    </row>
    <row r="49" spans="1:9" s="12" customFormat="1" ht="15.95" customHeight="1" x14ac:dyDescent="0.2">
      <c r="A49" s="14">
        <v>38</v>
      </c>
      <c r="B49" s="28"/>
      <c r="C49" s="29"/>
      <c r="D49" s="30"/>
      <c r="E49" s="14"/>
      <c r="F49" s="32" t="str">
        <f t="shared" si="0"/>
        <v>Không XL</v>
      </c>
      <c r="G49" s="14"/>
      <c r="H49" s="32" t="str">
        <f t="shared" si="1"/>
        <v>Không XL</v>
      </c>
      <c r="I49" s="15"/>
    </row>
    <row r="50" spans="1:9" s="12" customFormat="1" ht="15.95" customHeight="1" x14ac:dyDescent="0.2">
      <c r="A50" s="14">
        <v>39</v>
      </c>
      <c r="B50" s="28"/>
      <c r="C50" s="29"/>
      <c r="D50" s="30"/>
      <c r="E50" s="14"/>
      <c r="F50" s="32" t="str">
        <f t="shared" si="0"/>
        <v>Không XL</v>
      </c>
      <c r="G50" s="14"/>
      <c r="H50" s="32" t="str">
        <f t="shared" si="1"/>
        <v>Không XL</v>
      </c>
      <c r="I50" s="15"/>
    </row>
    <row r="51" spans="1:9" s="12" customFormat="1" ht="15.95" customHeight="1" x14ac:dyDescent="0.2">
      <c r="A51" s="14">
        <v>40</v>
      </c>
      <c r="B51" s="28"/>
      <c r="C51" s="29"/>
      <c r="D51" s="30"/>
      <c r="E51" s="14"/>
      <c r="F51" s="32" t="str">
        <f t="shared" si="0"/>
        <v>Không XL</v>
      </c>
      <c r="G51" s="14"/>
      <c r="H51" s="32" t="str">
        <f t="shared" si="1"/>
        <v>Không XL</v>
      </c>
      <c r="I51" s="26"/>
    </row>
    <row r="52" spans="1:9" s="12" customFormat="1" ht="15.95" customHeight="1" x14ac:dyDescent="0.2">
      <c r="A52" s="14">
        <v>41</v>
      </c>
      <c r="B52" s="28"/>
      <c r="C52" s="29"/>
      <c r="D52" s="30"/>
      <c r="E52" s="14"/>
      <c r="F52" s="32" t="str">
        <f t="shared" si="0"/>
        <v>Không XL</v>
      </c>
      <c r="G52" s="14"/>
      <c r="H52" s="32" t="str">
        <f t="shared" si="1"/>
        <v>Không XL</v>
      </c>
      <c r="I52" s="15"/>
    </row>
    <row r="53" spans="1:9" s="12" customFormat="1" ht="15.95" customHeight="1" x14ac:dyDescent="0.2">
      <c r="A53" s="14">
        <v>42</v>
      </c>
      <c r="B53" s="28"/>
      <c r="C53" s="29"/>
      <c r="D53" s="30"/>
      <c r="E53" s="14"/>
      <c r="F53" s="32" t="str">
        <f t="shared" si="0"/>
        <v>Không XL</v>
      </c>
      <c r="G53" s="14"/>
      <c r="H53" s="32" t="str">
        <f t="shared" si="1"/>
        <v>Không XL</v>
      </c>
      <c r="I53" s="15"/>
    </row>
    <row r="54" spans="1:9" s="12" customFormat="1" ht="15.95" customHeight="1" x14ac:dyDescent="0.2">
      <c r="A54" s="14">
        <v>43</v>
      </c>
      <c r="B54" s="28"/>
      <c r="C54" s="29"/>
      <c r="D54" s="30"/>
      <c r="E54" s="14"/>
      <c r="F54" s="32" t="str">
        <f t="shared" si="0"/>
        <v>Không XL</v>
      </c>
      <c r="G54" s="14"/>
      <c r="H54" s="32" t="str">
        <f t="shared" si="1"/>
        <v>Không XL</v>
      </c>
      <c r="I54" s="15"/>
    </row>
    <row r="55" spans="1:9" s="12" customFormat="1" ht="15.95" customHeight="1" x14ac:dyDescent="0.2">
      <c r="A55" s="14">
        <v>44</v>
      </c>
      <c r="B55" s="28"/>
      <c r="C55" s="29"/>
      <c r="D55" s="30"/>
      <c r="E55" s="14"/>
      <c r="F55" s="32" t="str">
        <f t="shared" si="0"/>
        <v>Không XL</v>
      </c>
      <c r="G55" s="14"/>
      <c r="H55" s="32" t="str">
        <f t="shared" si="1"/>
        <v>Không XL</v>
      </c>
      <c r="I55" s="15"/>
    </row>
    <row r="56" spans="1:9" s="12" customFormat="1" ht="15.95" customHeight="1" x14ac:dyDescent="0.2">
      <c r="A56" s="14">
        <v>45</v>
      </c>
      <c r="B56" s="28"/>
      <c r="C56" s="29"/>
      <c r="D56" s="30"/>
      <c r="E56" s="14"/>
      <c r="F56" s="32" t="str">
        <f t="shared" si="0"/>
        <v>Không XL</v>
      </c>
      <c r="G56" s="14"/>
      <c r="H56" s="32" t="str">
        <f t="shared" si="1"/>
        <v>Không XL</v>
      </c>
      <c r="I56" s="15"/>
    </row>
    <row r="57" spans="1:9" s="12" customFormat="1" ht="15.95" customHeight="1" x14ac:dyDescent="0.2">
      <c r="A57" s="14">
        <v>46</v>
      </c>
      <c r="B57" s="28"/>
      <c r="C57" s="29"/>
      <c r="D57" s="30"/>
      <c r="E57" s="14"/>
      <c r="F57" s="32" t="str">
        <f t="shared" si="0"/>
        <v>Không XL</v>
      </c>
      <c r="G57" s="14"/>
      <c r="H57" s="32" t="str">
        <f t="shared" si="1"/>
        <v>Không XL</v>
      </c>
      <c r="I57" s="15"/>
    </row>
    <row r="58" spans="1:9" s="12" customFormat="1" ht="15.95" customHeight="1" x14ac:dyDescent="0.2">
      <c r="A58" s="14">
        <v>47</v>
      </c>
      <c r="B58" s="28"/>
      <c r="C58" s="29"/>
      <c r="D58" s="30"/>
      <c r="E58" s="14"/>
      <c r="F58" s="32" t="str">
        <f t="shared" si="0"/>
        <v>Không XL</v>
      </c>
      <c r="G58" s="14"/>
      <c r="H58" s="32" t="str">
        <f t="shared" si="1"/>
        <v>Không XL</v>
      </c>
      <c r="I58" s="26"/>
    </row>
    <row r="59" spans="1:9" s="12" customFormat="1" ht="15.95" customHeight="1" x14ac:dyDescent="0.2">
      <c r="A59" s="14">
        <v>48</v>
      </c>
      <c r="B59" s="28"/>
      <c r="C59" s="29"/>
      <c r="D59" s="30"/>
      <c r="E59" s="14"/>
      <c r="F59" s="32" t="str">
        <f t="shared" si="0"/>
        <v>Không XL</v>
      </c>
      <c r="G59" s="14"/>
      <c r="H59" s="32" t="str">
        <f t="shared" si="1"/>
        <v>Không XL</v>
      </c>
      <c r="I59" s="15"/>
    </row>
    <row r="60" spans="1:9" s="12" customFormat="1" ht="15.95" customHeight="1" x14ac:dyDescent="0.2">
      <c r="A60" s="14">
        <v>49</v>
      </c>
      <c r="B60" s="28"/>
      <c r="C60" s="29"/>
      <c r="D60" s="30"/>
      <c r="E60" s="14"/>
      <c r="F60" s="32" t="str">
        <f t="shared" si="0"/>
        <v>Không XL</v>
      </c>
      <c r="G60" s="14"/>
      <c r="H60" s="32" t="str">
        <f t="shared" si="1"/>
        <v>Không XL</v>
      </c>
      <c r="I60" s="26"/>
    </row>
    <row r="61" spans="1:9" s="12" customFormat="1" ht="15.95" customHeight="1" x14ac:dyDescent="0.2">
      <c r="A61" s="14">
        <v>50</v>
      </c>
      <c r="B61" s="28"/>
      <c r="C61" s="29"/>
      <c r="D61" s="30"/>
      <c r="E61" s="14"/>
      <c r="F61" s="32" t="str">
        <f t="shared" si="0"/>
        <v>Không XL</v>
      </c>
      <c r="G61" s="14"/>
      <c r="H61" s="32" t="str">
        <f t="shared" si="1"/>
        <v>Không XL</v>
      </c>
      <c r="I61" s="26"/>
    </row>
    <row r="62" spans="1:9" s="12" customFormat="1" ht="15.95" customHeight="1" x14ac:dyDescent="0.2">
      <c r="A62" s="14">
        <v>51</v>
      </c>
      <c r="B62" s="28"/>
      <c r="C62" s="29"/>
      <c r="D62" s="30"/>
      <c r="E62" s="14"/>
      <c r="F62" s="32" t="str">
        <f t="shared" si="0"/>
        <v>Không XL</v>
      </c>
      <c r="G62" s="14"/>
      <c r="H62" s="32" t="str">
        <f t="shared" si="1"/>
        <v>Không XL</v>
      </c>
      <c r="I62" s="26"/>
    </row>
    <row r="63" spans="1:9" s="12" customFormat="1" ht="15.95" customHeight="1" x14ac:dyDescent="0.2">
      <c r="A63" s="14">
        <v>52</v>
      </c>
      <c r="B63" s="28"/>
      <c r="C63" s="29"/>
      <c r="D63" s="30"/>
      <c r="E63" s="14"/>
      <c r="F63" s="32" t="str">
        <f t="shared" si="0"/>
        <v>Không XL</v>
      </c>
      <c r="G63" s="14"/>
      <c r="H63" s="32" t="str">
        <f t="shared" si="1"/>
        <v>Không XL</v>
      </c>
      <c r="I63" s="15"/>
    </row>
    <row r="64" spans="1:9" s="12" customFormat="1" ht="15.95" customHeight="1" x14ac:dyDescent="0.2">
      <c r="A64" s="14">
        <v>53</v>
      </c>
      <c r="B64" s="28"/>
      <c r="C64" s="29"/>
      <c r="D64" s="30"/>
      <c r="E64" s="14"/>
      <c r="F64" s="32" t="str">
        <f t="shared" si="0"/>
        <v>Không XL</v>
      </c>
      <c r="G64" s="14"/>
      <c r="H64" s="32" t="str">
        <f t="shared" si="1"/>
        <v>Không XL</v>
      </c>
      <c r="I64" s="15"/>
    </row>
    <row r="65" spans="1:9" s="12" customFormat="1" ht="15.95" customHeight="1" x14ac:dyDescent="0.2">
      <c r="A65" s="14">
        <v>54</v>
      </c>
      <c r="B65" s="28"/>
      <c r="C65" s="29"/>
      <c r="D65" s="30"/>
      <c r="E65" s="14"/>
      <c r="F65" s="32" t="str">
        <f t="shared" si="0"/>
        <v>Không XL</v>
      </c>
      <c r="G65" s="14"/>
      <c r="H65" s="32" t="str">
        <f t="shared" si="1"/>
        <v>Không XL</v>
      </c>
      <c r="I65" s="15"/>
    </row>
    <row r="66" spans="1:9" s="12" customFormat="1" ht="15.95" customHeight="1" x14ac:dyDescent="0.2">
      <c r="A66" s="14">
        <v>55</v>
      </c>
      <c r="B66" s="28"/>
      <c r="C66" s="29"/>
      <c r="D66" s="30"/>
      <c r="E66" s="14"/>
      <c r="F66" s="32" t="str">
        <f t="shared" si="0"/>
        <v>Không XL</v>
      </c>
      <c r="G66" s="14"/>
      <c r="H66" s="32" t="str">
        <f t="shared" si="1"/>
        <v>Không XL</v>
      </c>
      <c r="I66" s="15"/>
    </row>
    <row r="67" spans="1:9" s="12" customFormat="1" ht="15.95" customHeight="1" x14ac:dyDescent="0.2">
      <c r="A67" s="14">
        <v>56</v>
      </c>
      <c r="B67" s="28"/>
      <c r="C67" s="29"/>
      <c r="D67" s="30"/>
      <c r="E67" s="14"/>
      <c r="F67" s="32" t="str">
        <f t="shared" si="0"/>
        <v>Không XL</v>
      </c>
      <c r="G67" s="14"/>
      <c r="H67" s="32" t="str">
        <f t="shared" si="1"/>
        <v>Không XL</v>
      </c>
      <c r="I67" s="15"/>
    </row>
    <row r="68" spans="1:9" s="12" customFormat="1" ht="15.95" customHeight="1" x14ac:dyDescent="0.2">
      <c r="A68" s="14">
        <v>57</v>
      </c>
      <c r="B68" s="28"/>
      <c r="C68" s="29"/>
      <c r="D68" s="30"/>
      <c r="E68" s="14"/>
      <c r="F68" s="32" t="str">
        <f t="shared" si="0"/>
        <v>Không XL</v>
      </c>
      <c r="G68" s="14"/>
      <c r="H68" s="32" t="str">
        <f t="shared" si="1"/>
        <v>Không XL</v>
      </c>
      <c r="I68" s="15"/>
    </row>
    <row r="69" spans="1:9" s="12" customFormat="1" ht="15.95" customHeight="1" x14ac:dyDescent="0.2">
      <c r="A69" s="14">
        <v>58</v>
      </c>
      <c r="B69" s="28"/>
      <c r="C69" s="29"/>
      <c r="D69" s="30"/>
      <c r="E69" s="14"/>
      <c r="F69" s="32" t="str">
        <f t="shared" si="0"/>
        <v>Không XL</v>
      </c>
      <c r="G69" s="14"/>
      <c r="H69" s="32" t="str">
        <f t="shared" si="1"/>
        <v>Không XL</v>
      </c>
      <c r="I69" s="15"/>
    </row>
    <row r="70" spans="1:9" s="12" customFormat="1" ht="15.95" customHeight="1" x14ac:dyDescent="0.2">
      <c r="A70" s="14">
        <v>59</v>
      </c>
      <c r="B70" s="28"/>
      <c r="C70" s="29"/>
      <c r="D70" s="30"/>
      <c r="E70" s="14"/>
      <c r="F70" s="32" t="str">
        <f t="shared" si="0"/>
        <v>Không XL</v>
      </c>
      <c r="G70" s="14"/>
      <c r="H70" s="32" t="str">
        <f t="shared" si="1"/>
        <v>Không XL</v>
      </c>
      <c r="I70" s="15"/>
    </row>
    <row r="71" spans="1:9" s="12" customFormat="1" ht="15.95" customHeight="1" x14ac:dyDescent="0.2">
      <c r="A71" s="14">
        <v>60</v>
      </c>
      <c r="B71" s="28"/>
      <c r="C71" s="29"/>
      <c r="D71" s="30"/>
      <c r="E71" s="14"/>
      <c r="F71" s="32" t="str">
        <f t="shared" si="0"/>
        <v>Không XL</v>
      </c>
      <c r="G71" s="14"/>
      <c r="H71" s="32" t="str">
        <f t="shared" si="1"/>
        <v>Không XL</v>
      </c>
      <c r="I71" s="26"/>
    </row>
    <row r="72" spans="1:9" s="12" customFormat="1" ht="15.95" customHeight="1" x14ac:dyDescent="0.2">
      <c r="A72" s="14">
        <v>61</v>
      </c>
      <c r="B72" s="28"/>
      <c r="C72" s="29"/>
      <c r="D72" s="30"/>
      <c r="E72" s="14"/>
      <c r="F72" s="32" t="str">
        <f t="shared" si="0"/>
        <v>Không XL</v>
      </c>
      <c r="G72" s="14"/>
      <c r="H72" s="32" t="str">
        <f t="shared" si="1"/>
        <v>Không XL</v>
      </c>
      <c r="I72" s="15"/>
    </row>
    <row r="73" spans="1:9" s="12" customFormat="1" ht="15.95" customHeight="1" x14ac:dyDescent="0.2">
      <c r="A73" s="14">
        <v>62</v>
      </c>
      <c r="B73" s="28"/>
      <c r="C73" s="29"/>
      <c r="D73" s="30"/>
      <c r="E73" s="14"/>
      <c r="F73" s="32" t="str">
        <f t="shared" si="0"/>
        <v>Không XL</v>
      </c>
      <c r="G73" s="14"/>
      <c r="H73" s="32" t="str">
        <f t="shared" si="1"/>
        <v>Không XL</v>
      </c>
      <c r="I73" s="15"/>
    </row>
    <row r="74" spans="1:9" s="12" customFormat="1" ht="15.95" customHeight="1" x14ac:dyDescent="0.2">
      <c r="A74" s="14">
        <v>63</v>
      </c>
      <c r="B74" s="28"/>
      <c r="C74" s="29"/>
      <c r="D74" s="30"/>
      <c r="E74" s="14"/>
      <c r="F74" s="32" t="str">
        <f t="shared" si="0"/>
        <v>Không XL</v>
      </c>
      <c r="G74" s="14"/>
      <c r="H74" s="32" t="str">
        <f t="shared" si="1"/>
        <v>Không XL</v>
      </c>
      <c r="I74" s="15"/>
    </row>
    <row r="75" spans="1:9" s="12" customFormat="1" ht="15.95" customHeight="1" x14ac:dyDescent="0.2">
      <c r="A75" s="14">
        <v>64</v>
      </c>
      <c r="B75" s="28"/>
      <c r="C75" s="29"/>
      <c r="D75" s="30"/>
      <c r="E75" s="14"/>
      <c r="F75" s="32" t="str">
        <f t="shared" si="0"/>
        <v>Không XL</v>
      </c>
      <c r="G75" s="14"/>
      <c r="H75" s="32" t="str">
        <f t="shared" si="1"/>
        <v>Không XL</v>
      </c>
      <c r="I75" s="15"/>
    </row>
    <row r="76" spans="1:9" s="12" customFormat="1" ht="15.95" customHeight="1" x14ac:dyDescent="0.2">
      <c r="A76" s="14">
        <v>65</v>
      </c>
      <c r="B76" s="28"/>
      <c r="C76" s="29"/>
      <c r="D76" s="30"/>
      <c r="E76" s="14"/>
      <c r="F76" s="32" t="str">
        <f t="shared" si="0"/>
        <v>Không XL</v>
      </c>
      <c r="G76" s="14"/>
      <c r="H76" s="32" t="str">
        <f t="shared" si="1"/>
        <v>Không XL</v>
      </c>
      <c r="I76" s="15"/>
    </row>
    <row r="77" spans="1:9" s="12" customFormat="1" ht="15.95" customHeight="1" x14ac:dyDescent="0.2">
      <c r="A77" s="14">
        <v>66</v>
      </c>
      <c r="B77" s="28"/>
      <c r="C77" s="29"/>
      <c r="D77" s="30"/>
      <c r="E77" s="14"/>
      <c r="F77" s="32" t="str">
        <f t="shared" ref="F77:F83" si="2">IF(AND(E77&gt;=90),"XS",IF(AND(E77&gt;=80),"Tốt",IF(AND(E77&gt;=70),"Khá",IF(AND(E77&gt;=60),"TB",IF(AND(E77&gt;=50),"TB",IF(AND(E77&lt;50),IF(AND(E77&gt;0),"Yếu",IF(AND(E77=0),"Không XL"," "))))))))</f>
        <v>Không XL</v>
      </c>
      <c r="G77" s="14"/>
      <c r="H77" s="32" t="str">
        <f t="shared" ref="H77:H83" si="3">IF(AND(G77&gt;=90),"XS",IF(AND(G77&gt;=80),"Tốt",IF(AND(G77&gt;=70),"Khá",IF(AND(G77&gt;=60),"TB",IF(AND(G77&gt;=50),"TB",IF(AND(G77&lt;50),IF(AND(G77&gt;0),"Yếu",IF(AND(G77=0),"Không XL"," "))))))))</f>
        <v>Không XL</v>
      </c>
      <c r="I77" s="15"/>
    </row>
    <row r="78" spans="1:9" s="12" customFormat="1" ht="15.95" customHeight="1" x14ac:dyDescent="0.2">
      <c r="A78" s="14">
        <v>67</v>
      </c>
      <c r="B78" s="28"/>
      <c r="C78" s="29"/>
      <c r="D78" s="30"/>
      <c r="E78" s="14"/>
      <c r="F78" s="32" t="str">
        <f t="shared" si="2"/>
        <v>Không XL</v>
      </c>
      <c r="G78" s="14"/>
      <c r="H78" s="32" t="str">
        <f t="shared" si="3"/>
        <v>Không XL</v>
      </c>
      <c r="I78" s="15"/>
    </row>
    <row r="79" spans="1:9" s="12" customFormat="1" ht="15.95" customHeight="1" x14ac:dyDescent="0.2">
      <c r="A79" s="14">
        <v>68</v>
      </c>
      <c r="B79" s="28"/>
      <c r="C79" s="29"/>
      <c r="D79" s="30"/>
      <c r="E79" s="14"/>
      <c r="F79" s="32" t="str">
        <f t="shared" si="2"/>
        <v>Không XL</v>
      </c>
      <c r="G79" s="14"/>
      <c r="H79" s="32" t="str">
        <f t="shared" si="3"/>
        <v>Không XL</v>
      </c>
      <c r="I79" s="15"/>
    </row>
    <row r="80" spans="1:9" s="12" customFormat="1" ht="15.95" customHeight="1" x14ac:dyDescent="0.2">
      <c r="A80" s="14">
        <v>69</v>
      </c>
      <c r="B80" s="28"/>
      <c r="C80" s="29"/>
      <c r="D80" s="30"/>
      <c r="E80" s="14"/>
      <c r="F80" s="32" t="str">
        <f t="shared" si="2"/>
        <v>Không XL</v>
      </c>
      <c r="G80" s="14"/>
      <c r="H80" s="32" t="str">
        <f t="shared" si="3"/>
        <v>Không XL</v>
      </c>
      <c r="I80" s="15"/>
    </row>
    <row r="81" spans="1:10" s="12" customFormat="1" ht="15.95" customHeight="1" x14ac:dyDescent="0.2">
      <c r="A81" s="14">
        <v>70</v>
      </c>
      <c r="B81" s="28"/>
      <c r="C81" s="29"/>
      <c r="D81" s="30"/>
      <c r="E81" s="14"/>
      <c r="F81" s="32" t="str">
        <f t="shared" si="2"/>
        <v>Không XL</v>
      </c>
      <c r="G81" s="14"/>
      <c r="H81" s="32" t="str">
        <f t="shared" si="3"/>
        <v>Không XL</v>
      </c>
      <c r="I81" s="15"/>
    </row>
    <row r="82" spans="1:10" s="12" customFormat="1" ht="15.95" customHeight="1" x14ac:dyDescent="0.2">
      <c r="A82" s="14">
        <v>71</v>
      </c>
      <c r="B82" s="28"/>
      <c r="C82" s="29"/>
      <c r="D82" s="30"/>
      <c r="E82" s="14"/>
      <c r="F82" s="32" t="str">
        <f t="shared" si="2"/>
        <v>Không XL</v>
      </c>
      <c r="G82" s="14"/>
      <c r="H82" s="32" t="str">
        <f t="shared" si="3"/>
        <v>Không XL</v>
      </c>
      <c r="I82" s="26"/>
    </row>
    <row r="83" spans="1:10" s="12" customFormat="1" ht="15.95" customHeight="1" x14ac:dyDescent="0.2">
      <c r="A83" s="14">
        <v>72</v>
      </c>
      <c r="B83" s="28"/>
      <c r="C83" s="29"/>
      <c r="D83" s="30"/>
      <c r="E83" s="14"/>
      <c r="F83" s="32" t="str">
        <f t="shared" si="2"/>
        <v>Không XL</v>
      </c>
      <c r="G83" s="14"/>
      <c r="H83" s="32" t="str">
        <f t="shared" si="3"/>
        <v>Không XL</v>
      </c>
      <c r="I83" s="15"/>
    </row>
    <row r="84" spans="1:10" ht="18" customHeight="1" x14ac:dyDescent="0.25">
      <c r="A84" s="22"/>
      <c r="B84" s="22"/>
      <c r="C84" s="173" t="s">
        <v>11</v>
      </c>
      <c r="D84" s="173"/>
      <c r="E84" s="173"/>
      <c r="F84" s="173"/>
      <c r="G84" s="173"/>
      <c r="H84" s="173"/>
      <c r="I84" s="173"/>
    </row>
    <row r="85" spans="1:10" ht="17.100000000000001" customHeight="1" x14ac:dyDescent="0.25">
      <c r="C85" s="174" t="s">
        <v>12</v>
      </c>
      <c r="D85" s="25"/>
      <c r="E85" s="176" t="s">
        <v>6</v>
      </c>
      <c r="F85" s="177"/>
      <c r="G85" s="176" t="s">
        <v>7</v>
      </c>
      <c r="H85" s="177"/>
      <c r="I85" s="178" t="s">
        <v>8</v>
      </c>
    </row>
    <row r="86" spans="1:10" s="12" customFormat="1" ht="17.100000000000001" customHeight="1" x14ac:dyDescent="0.2">
      <c r="C86" s="175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179"/>
    </row>
    <row r="87" spans="1:10" ht="17.100000000000001" customHeight="1" x14ac:dyDescent="0.25">
      <c r="C87" s="23" t="s">
        <v>15</v>
      </c>
      <c r="D87" s="11"/>
      <c r="E87" s="33">
        <f>COUNTIF(F12:F83,"XS")</f>
        <v>0</v>
      </c>
      <c r="F87" s="34">
        <f>E87*100/$A$83</f>
        <v>0</v>
      </c>
      <c r="G87" s="33">
        <f>COUNTIF(H12:H83,"Xuất sắc")</f>
        <v>0</v>
      </c>
      <c r="H87" s="34">
        <f>G87*100/$A$83</f>
        <v>0</v>
      </c>
      <c r="I87" s="17"/>
    </row>
    <row r="88" spans="1:10" ht="17.100000000000001" customHeight="1" x14ac:dyDescent="0.25">
      <c r="C88" s="23" t="s">
        <v>16</v>
      </c>
      <c r="D88" s="11"/>
      <c r="E88" s="33">
        <f>COUNTIF(F12:F83,"Tốt")</f>
        <v>0</v>
      </c>
      <c r="F88" s="34">
        <f t="shared" ref="F88:F92" si="4">E88*100/$A$83</f>
        <v>0</v>
      </c>
      <c r="G88" s="33">
        <f>COUNTIF(H12:H83,"Tốt")</f>
        <v>0</v>
      </c>
      <c r="H88" s="34">
        <f t="shared" ref="H88:H92" si="5">G88*100/$A$83</f>
        <v>0</v>
      </c>
      <c r="I88" s="17"/>
    </row>
    <row r="89" spans="1:10" ht="17.100000000000001" customHeight="1" x14ac:dyDescent="0.25">
      <c r="C89" s="23" t="s">
        <v>17</v>
      </c>
      <c r="D89" s="11"/>
      <c r="E89" s="33">
        <f>COUNTIF(F12:F83,"Khá")</f>
        <v>0</v>
      </c>
      <c r="F89" s="34">
        <f t="shared" si="4"/>
        <v>0</v>
      </c>
      <c r="G89" s="33">
        <f>COUNTIF(H12:H83,"Khá")</f>
        <v>0</v>
      </c>
      <c r="H89" s="34">
        <f t="shared" si="5"/>
        <v>0</v>
      </c>
      <c r="I89" s="17"/>
    </row>
    <row r="90" spans="1:10" ht="17.100000000000001" customHeight="1" x14ac:dyDescent="0.25">
      <c r="C90" s="23" t="s">
        <v>18</v>
      </c>
      <c r="D90" s="11"/>
      <c r="E90" s="33">
        <f>COUNTIF(F12:F83,"TB")</f>
        <v>0</v>
      </c>
      <c r="F90" s="34">
        <f t="shared" si="4"/>
        <v>0</v>
      </c>
      <c r="G90" s="33">
        <f>COUNTIF(H12:H83,"TB")</f>
        <v>0</v>
      </c>
      <c r="H90" s="34">
        <f t="shared" si="5"/>
        <v>0</v>
      </c>
      <c r="I90" s="17"/>
    </row>
    <row r="91" spans="1:10" ht="17.100000000000001" customHeight="1" x14ac:dyDescent="0.25">
      <c r="C91" s="23" t="s">
        <v>19</v>
      </c>
      <c r="D91" s="11"/>
      <c r="E91" s="33">
        <f>COUNTIF(F12:F83,"Yếu")</f>
        <v>0</v>
      </c>
      <c r="F91" s="34">
        <f t="shared" si="4"/>
        <v>0</v>
      </c>
      <c r="G91" s="33">
        <f>COUNTIF(H12:H83,"Yếu")</f>
        <v>0</v>
      </c>
      <c r="H91" s="34">
        <f t="shared" si="5"/>
        <v>0</v>
      </c>
      <c r="I91" s="17"/>
    </row>
    <row r="92" spans="1:10" ht="17.100000000000001" customHeight="1" thickBot="1" x14ac:dyDescent="0.3">
      <c r="C92" s="24" t="s">
        <v>25</v>
      </c>
      <c r="D92" s="21"/>
      <c r="E92" s="35">
        <f>COUNTIF(F12:F83,"Không XL")</f>
        <v>72</v>
      </c>
      <c r="F92" s="34">
        <f t="shared" si="4"/>
        <v>100</v>
      </c>
      <c r="G92" s="35">
        <f>COUNTIF(H12:H83,"Không XL")</f>
        <v>72</v>
      </c>
      <c r="H92" s="34">
        <f t="shared" si="5"/>
        <v>100</v>
      </c>
      <c r="I92" s="18"/>
    </row>
    <row r="93" spans="1:10" ht="9.9499999999999993" customHeight="1" x14ac:dyDescent="0.25">
      <c r="C93" s="19"/>
      <c r="D93" s="19"/>
      <c r="F93" s="27"/>
    </row>
    <row r="94" spans="1:10" ht="17.100000000000001" customHeight="1" x14ac:dyDescent="0.25">
      <c r="E94" s="172" t="s">
        <v>24</v>
      </c>
      <c r="F94" s="172"/>
      <c r="G94" s="172"/>
      <c r="H94" s="172"/>
      <c r="I94" s="172"/>
    </row>
    <row r="95" spans="1:10" ht="17.100000000000001" customHeight="1" x14ac:dyDescent="0.25">
      <c r="A95" s="156" t="s">
        <v>28</v>
      </c>
      <c r="B95" s="156"/>
      <c r="C95" s="156"/>
      <c r="D95" s="156"/>
      <c r="E95" s="156"/>
      <c r="F95" s="156" t="s">
        <v>6</v>
      </c>
      <c r="G95" s="156"/>
      <c r="H95" s="156"/>
      <c r="I95" s="31" t="s">
        <v>20</v>
      </c>
      <c r="J95" s="31"/>
    </row>
    <row r="96" spans="1:10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F95:H95"/>
    <mergeCell ref="A95:E95"/>
    <mergeCell ref="A7:I7"/>
    <mergeCell ref="A8:I8"/>
    <mergeCell ref="A10:A11"/>
    <mergeCell ref="C10:D11"/>
    <mergeCell ref="E10:F10"/>
    <mergeCell ref="G10:H10"/>
    <mergeCell ref="I10:I11"/>
    <mergeCell ref="B10:B11"/>
    <mergeCell ref="E94:I94"/>
    <mergeCell ref="C84:I84"/>
    <mergeCell ref="C85:C86"/>
    <mergeCell ref="E85:F85"/>
    <mergeCell ref="G85:H85"/>
    <mergeCell ref="I85:I86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83 H12:H83">
    <cfRule type="cellIs" dxfId="183" priority="25" stopIfTrue="1" operator="equal">
      <formula>"SVG"</formula>
    </cfRule>
    <cfRule type="cellIs" dxfId="182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opLeftCell="A39" zoomScaleNormal="100" workbookViewId="0">
      <selection activeCell="J42" sqref="J42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1489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119">
        <v>1</v>
      </c>
      <c r="B12" s="120" t="s">
        <v>131</v>
      </c>
      <c r="C12" s="121" t="s">
        <v>132</v>
      </c>
      <c r="D12" s="122" t="s">
        <v>102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3" si="0">ROUND(I12,1)*10</f>
        <v>60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5.99</v>
      </c>
      <c r="J12" s="56"/>
    </row>
    <row r="13" spans="1:21" s="47" customFormat="1" ht="15.95" customHeight="1" x14ac:dyDescent="0.2">
      <c r="A13" s="119">
        <v>2</v>
      </c>
      <c r="B13" s="120" t="s">
        <v>133</v>
      </c>
      <c r="C13" s="121" t="s">
        <v>134</v>
      </c>
      <c r="D13" s="122" t="s">
        <v>102</v>
      </c>
      <c r="E13" s="50"/>
      <c r="F13" s="32" t="str">
        <f t="shared" ref="F13:F53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58</v>
      </c>
      <c r="H13" s="32" t="str">
        <f t="shared" ref="H13:H53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5.81</v>
      </c>
      <c r="J13" s="56"/>
    </row>
    <row r="14" spans="1:21" s="47" customFormat="1" ht="15.95" customHeight="1" x14ac:dyDescent="0.2">
      <c r="A14" s="119">
        <v>3</v>
      </c>
      <c r="B14" s="120" t="s">
        <v>135</v>
      </c>
      <c r="C14" s="121" t="s">
        <v>136</v>
      </c>
      <c r="D14" s="122" t="s">
        <v>79</v>
      </c>
      <c r="E14" s="50"/>
      <c r="F14" s="32" t="str">
        <f t="shared" si="1"/>
        <v>Không XL</v>
      </c>
      <c r="G14" s="134">
        <f t="shared" si="0"/>
        <v>67</v>
      </c>
      <c r="H14" s="32" t="str">
        <f t="shared" si="2"/>
        <v>TB</v>
      </c>
      <c r="I14" s="55">
        <v>6.67</v>
      </c>
      <c r="J14" s="56"/>
    </row>
    <row r="15" spans="1:21" s="47" customFormat="1" ht="15.95" customHeight="1" x14ac:dyDescent="0.2">
      <c r="A15" s="119">
        <v>4</v>
      </c>
      <c r="B15" s="120" t="s">
        <v>137</v>
      </c>
      <c r="C15" s="121" t="s">
        <v>104</v>
      </c>
      <c r="D15" s="122" t="s">
        <v>138</v>
      </c>
      <c r="E15" s="50"/>
      <c r="F15" s="32" t="str">
        <f t="shared" si="1"/>
        <v>Không XL</v>
      </c>
      <c r="G15" s="134">
        <f t="shared" si="0"/>
        <v>65</v>
      </c>
      <c r="H15" s="32" t="str">
        <f t="shared" si="2"/>
        <v>TB</v>
      </c>
      <c r="I15" s="55">
        <v>6.52</v>
      </c>
      <c r="J15" s="57"/>
    </row>
    <row r="16" spans="1:21" s="47" customFormat="1" ht="15.95" customHeight="1" x14ac:dyDescent="0.2">
      <c r="A16" s="119">
        <v>5</v>
      </c>
      <c r="B16" s="120" t="s">
        <v>139</v>
      </c>
      <c r="C16" s="121" t="s">
        <v>87</v>
      </c>
      <c r="D16" s="122" t="s">
        <v>81</v>
      </c>
      <c r="E16" s="50"/>
      <c r="F16" s="32" t="str">
        <f t="shared" si="1"/>
        <v>Không XL</v>
      </c>
      <c r="G16" s="134">
        <f t="shared" si="0"/>
        <v>52</v>
      </c>
      <c r="H16" s="32" t="str">
        <f t="shared" si="2"/>
        <v>TB</v>
      </c>
      <c r="I16" s="55">
        <v>5.2</v>
      </c>
      <c r="J16" s="57"/>
    </row>
    <row r="17" spans="1:10" s="47" customFormat="1" ht="15.95" customHeight="1" x14ac:dyDescent="0.2">
      <c r="A17" s="119">
        <v>6</v>
      </c>
      <c r="B17" s="120" t="s">
        <v>140</v>
      </c>
      <c r="C17" s="121" t="s">
        <v>141</v>
      </c>
      <c r="D17" s="122" t="s">
        <v>82</v>
      </c>
      <c r="E17" s="50"/>
      <c r="F17" s="32" t="str">
        <f t="shared" si="1"/>
        <v>Không XL</v>
      </c>
      <c r="G17" s="134">
        <f t="shared" si="0"/>
        <v>65</v>
      </c>
      <c r="H17" s="32" t="str">
        <f t="shared" si="2"/>
        <v>TB</v>
      </c>
      <c r="I17" s="55">
        <v>6.5</v>
      </c>
      <c r="J17" s="57"/>
    </row>
    <row r="18" spans="1:10" s="47" customFormat="1" ht="15.95" customHeight="1" x14ac:dyDescent="0.2">
      <c r="A18" s="119">
        <v>7</v>
      </c>
      <c r="B18" s="120" t="s">
        <v>142</v>
      </c>
      <c r="C18" s="121" t="s">
        <v>69</v>
      </c>
      <c r="D18" s="122" t="s">
        <v>38</v>
      </c>
      <c r="E18" s="50"/>
      <c r="F18" s="32" t="str">
        <f t="shared" si="1"/>
        <v>Không XL</v>
      </c>
      <c r="G18" s="134">
        <f t="shared" si="0"/>
        <v>74</v>
      </c>
      <c r="H18" s="32" t="str">
        <f t="shared" si="2"/>
        <v>Khá</v>
      </c>
      <c r="I18" s="55">
        <v>7.35</v>
      </c>
      <c r="J18" s="57"/>
    </row>
    <row r="19" spans="1:10" s="47" customFormat="1" ht="15.95" customHeight="1" x14ac:dyDescent="0.2">
      <c r="A19" s="119">
        <v>8</v>
      </c>
      <c r="B19" s="120" t="s">
        <v>143</v>
      </c>
      <c r="C19" s="121" t="s">
        <v>144</v>
      </c>
      <c r="D19" s="122" t="s">
        <v>41</v>
      </c>
      <c r="E19" s="50"/>
      <c r="F19" s="32" t="str">
        <f t="shared" si="1"/>
        <v>Không XL</v>
      </c>
      <c r="G19" s="134">
        <f t="shared" si="0"/>
        <v>78</v>
      </c>
      <c r="H19" s="32" t="str">
        <f t="shared" si="2"/>
        <v>Khá</v>
      </c>
      <c r="I19" s="55">
        <v>7.81</v>
      </c>
      <c r="J19" s="57"/>
    </row>
    <row r="20" spans="1:10" s="47" customFormat="1" ht="15.95" customHeight="1" x14ac:dyDescent="0.2">
      <c r="A20" s="119">
        <v>9</v>
      </c>
      <c r="B20" s="120" t="s">
        <v>145</v>
      </c>
      <c r="C20" s="121" t="s">
        <v>146</v>
      </c>
      <c r="D20" s="122" t="s">
        <v>85</v>
      </c>
      <c r="E20" s="50"/>
      <c r="F20" s="32" t="str">
        <f t="shared" si="1"/>
        <v>Không XL</v>
      </c>
      <c r="G20" s="134">
        <f t="shared" si="0"/>
        <v>63</v>
      </c>
      <c r="H20" s="32" t="str">
        <f t="shared" si="2"/>
        <v>TB</v>
      </c>
      <c r="I20" s="55">
        <v>6.25</v>
      </c>
      <c r="J20" s="56"/>
    </row>
    <row r="21" spans="1:10" s="47" customFormat="1" ht="15.95" customHeight="1" x14ac:dyDescent="0.2">
      <c r="A21" s="119">
        <v>10</v>
      </c>
      <c r="B21" s="120" t="s">
        <v>147</v>
      </c>
      <c r="C21" s="121" t="s">
        <v>91</v>
      </c>
      <c r="D21" s="122" t="s">
        <v>45</v>
      </c>
      <c r="E21" s="50"/>
      <c r="F21" s="32" t="str">
        <f t="shared" si="1"/>
        <v>Không XL</v>
      </c>
      <c r="G21" s="134">
        <v>40</v>
      </c>
      <c r="H21" s="32" t="str">
        <f t="shared" si="2"/>
        <v>Yếu</v>
      </c>
      <c r="I21" s="55">
        <v>3.11</v>
      </c>
      <c r="J21" s="56"/>
    </row>
    <row r="22" spans="1:10" s="47" customFormat="1" ht="15.95" customHeight="1" x14ac:dyDescent="0.2">
      <c r="A22" s="119">
        <v>11</v>
      </c>
      <c r="B22" s="120" t="s">
        <v>148</v>
      </c>
      <c r="C22" s="121" t="s">
        <v>91</v>
      </c>
      <c r="D22" s="122" t="s">
        <v>45</v>
      </c>
      <c r="E22" s="50"/>
      <c r="F22" s="32" t="str">
        <f t="shared" si="1"/>
        <v>Không XL</v>
      </c>
      <c r="G22" s="134">
        <f t="shared" si="0"/>
        <v>74</v>
      </c>
      <c r="H22" s="32" t="str">
        <f t="shared" si="2"/>
        <v>Khá</v>
      </c>
      <c r="I22" s="55">
        <v>7.43</v>
      </c>
      <c r="J22" s="56"/>
    </row>
    <row r="23" spans="1:10" s="47" customFormat="1" ht="15.95" customHeight="1" x14ac:dyDescent="0.2">
      <c r="A23" s="119">
        <v>12</v>
      </c>
      <c r="B23" s="120" t="s">
        <v>149</v>
      </c>
      <c r="C23" s="121" t="s">
        <v>150</v>
      </c>
      <c r="D23" s="122" t="s">
        <v>45</v>
      </c>
      <c r="E23" s="50"/>
      <c r="F23" s="32" t="str">
        <f t="shared" si="1"/>
        <v>Không XL</v>
      </c>
      <c r="G23" s="134">
        <f>ROUND(I23,1)*10+8</f>
        <v>79</v>
      </c>
      <c r="H23" s="32" t="str">
        <f t="shared" si="2"/>
        <v>Khá</v>
      </c>
      <c r="I23" s="55">
        <v>7.11</v>
      </c>
      <c r="J23" s="57" t="s">
        <v>1504</v>
      </c>
    </row>
    <row r="24" spans="1:10" s="47" customFormat="1" ht="15.95" customHeight="1" x14ac:dyDescent="0.2">
      <c r="A24" s="119">
        <v>13</v>
      </c>
      <c r="B24" s="120" t="s">
        <v>151</v>
      </c>
      <c r="C24" s="121" t="s">
        <v>152</v>
      </c>
      <c r="D24" s="122" t="s">
        <v>86</v>
      </c>
      <c r="E24" s="50"/>
      <c r="F24" s="32" t="str">
        <f t="shared" si="1"/>
        <v>Không XL</v>
      </c>
      <c r="G24" s="134">
        <v>30</v>
      </c>
      <c r="H24" s="32" t="str">
        <f t="shared" si="2"/>
        <v>Yếu</v>
      </c>
      <c r="I24" s="55">
        <v>1.51</v>
      </c>
      <c r="J24" s="57"/>
    </row>
    <row r="25" spans="1:10" s="47" customFormat="1" ht="15.95" customHeight="1" x14ac:dyDescent="0.2">
      <c r="A25" s="119">
        <v>14</v>
      </c>
      <c r="B25" s="120" t="s">
        <v>153</v>
      </c>
      <c r="C25" s="121" t="s">
        <v>91</v>
      </c>
      <c r="D25" s="122" t="s">
        <v>86</v>
      </c>
      <c r="E25" s="50"/>
      <c r="F25" s="32" t="str">
        <f t="shared" si="1"/>
        <v>Không XL</v>
      </c>
      <c r="G25" s="134">
        <v>30</v>
      </c>
      <c r="H25" s="32" t="str">
        <f t="shared" si="2"/>
        <v>Yếu</v>
      </c>
      <c r="I25" s="55">
        <v>2.66</v>
      </c>
      <c r="J25" s="57"/>
    </row>
    <row r="26" spans="1:10" s="47" customFormat="1" ht="15.95" customHeight="1" x14ac:dyDescent="0.2">
      <c r="A26" s="119">
        <v>15</v>
      </c>
      <c r="B26" s="120" t="s">
        <v>154</v>
      </c>
      <c r="C26" s="121" t="s">
        <v>155</v>
      </c>
      <c r="D26" s="122" t="s">
        <v>88</v>
      </c>
      <c r="E26" s="50"/>
      <c r="F26" s="32" t="str">
        <f t="shared" si="1"/>
        <v>Không XL</v>
      </c>
      <c r="G26" s="134">
        <f t="shared" si="0"/>
        <v>77</v>
      </c>
      <c r="H26" s="32" t="str">
        <f t="shared" si="2"/>
        <v>Khá</v>
      </c>
      <c r="I26" s="55">
        <v>7.67</v>
      </c>
      <c r="J26" s="57"/>
    </row>
    <row r="27" spans="1:10" s="47" customFormat="1" ht="15.95" customHeight="1" x14ac:dyDescent="0.2">
      <c r="A27" s="119">
        <v>16</v>
      </c>
      <c r="B27" s="120" t="s">
        <v>156</v>
      </c>
      <c r="C27" s="121" t="s">
        <v>91</v>
      </c>
      <c r="D27" s="122" t="s">
        <v>88</v>
      </c>
      <c r="E27" s="50"/>
      <c r="F27" s="32" t="str">
        <f t="shared" si="1"/>
        <v>Không XL</v>
      </c>
      <c r="G27" s="134">
        <v>50</v>
      </c>
      <c r="H27" s="32" t="str">
        <f t="shared" si="2"/>
        <v>TB</v>
      </c>
      <c r="I27" s="55">
        <v>4.59</v>
      </c>
      <c r="J27" s="57"/>
    </row>
    <row r="28" spans="1:10" s="47" customFormat="1" ht="15.95" customHeight="1" x14ac:dyDescent="0.2">
      <c r="A28" s="119">
        <v>17</v>
      </c>
      <c r="B28" s="120" t="s">
        <v>157</v>
      </c>
      <c r="C28" s="121" t="s">
        <v>158</v>
      </c>
      <c r="D28" s="122" t="s">
        <v>46</v>
      </c>
      <c r="E28" s="50"/>
      <c r="F28" s="32" t="str">
        <f t="shared" si="1"/>
        <v>Không XL</v>
      </c>
      <c r="G28" s="134">
        <f t="shared" si="0"/>
        <v>59</v>
      </c>
      <c r="H28" s="32" t="str">
        <f t="shared" si="2"/>
        <v>TB</v>
      </c>
      <c r="I28" s="55">
        <v>5.89</v>
      </c>
      <c r="J28" s="57"/>
    </row>
    <row r="29" spans="1:10" s="47" customFormat="1" ht="15.95" customHeight="1" x14ac:dyDescent="0.2">
      <c r="A29" s="119">
        <v>18</v>
      </c>
      <c r="B29" s="120" t="s">
        <v>159</v>
      </c>
      <c r="C29" s="121" t="s">
        <v>99</v>
      </c>
      <c r="D29" s="122" t="s">
        <v>124</v>
      </c>
      <c r="E29" s="50"/>
      <c r="F29" s="32" t="str">
        <f t="shared" si="1"/>
        <v>Không XL</v>
      </c>
      <c r="G29" s="134">
        <f t="shared" si="0"/>
        <v>59</v>
      </c>
      <c r="H29" s="32" t="str">
        <f t="shared" si="2"/>
        <v>TB</v>
      </c>
      <c r="I29" s="55">
        <v>5.89</v>
      </c>
      <c r="J29" s="57"/>
    </row>
    <row r="30" spans="1:10" s="47" customFormat="1" ht="15.95" customHeight="1" x14ac:dyDescent="0.2">
      <c r="A30" s="119">
        <v>19</v>
      </c>
      <c r="B30" s="120" t="s">
        <v>160</v>
      </c>
      <c r="C30" s="121" t="s">
        <v>161</v>
      </c>
      <c r="D30" s="122" t="s">
        <v>90</v>
      </c>
      <c r="E30" s="50"/>
      <c r="F30" s="32" t="str">
        <f t="shared" si="1"/>
        <v>Không XL</v>
      </c>
      <c r="G30" s="134">
        <f t="shared" si="0"/>
        <v>56</v>
      </c>
      <c r="H30" s="32" t="str">
        <f t="shared" si="2"/>
        <v>TB</v>
      </c>
      <c r="I30" s="55">
        <v>5.6</v>
      </c>
      <c r="J30" s="57"/>
    </row>
    <row r="31" spans="1:10" s="47" customFormat="1" ht="15.95" customHeight="1" x14ac:dyDescent="0.2">
      <c r="A31" s="119">
        <v>20</v>
      </c>
      <c r="B31" s="120" t="s">
        <v>162</v>
      </c>
      <c r="C31" s="121" t="s">
        <v>163</v>
      </c>
      <c r="D31" s="122" t="s">
        <v>90</v>
      </c>
      <c r="E31" s="50"/>
      <c r="F31" s="32" t="str">
        <f t="shared" si="1"/>
        <v>Không XL</v>
      </c>
      <c r="G31" s="134">
        <f t="shared" si="0"/>
        <v>69</v>
      </c>
      <c r="H31" s="32" t="str">
        <f t="shared" si="2"/>
        <v>TB</v>
      </c>
      <c r="I31" s="55">
        <v>6.87</v>
      </c>
      <c r="J31" s="56"/>
    </row>
    <row r="32" spans="1:10" s="47" customFormat="1" ht="15.95" customHeight="1" x14ac:dyDescent="0.2">
      <c r="A32" s="119">
        <v>21</v>
      </c>
      <c r="B32" s="120" t="s">
        <v>164</v>
      </c>
      <c r="C32" s="121" t="s">
        <v>165</v>
      </c>
      <c r="D32" s="122" t="s">
        <v>106</v>
      </c>
      <c r="E32" s="50"/>
      <c r="F32" s="32" t="str">
        <f t="shared" si="1"/>
        <v>Không XL</v>
      </c>
      <c r="G32" s="134">
        <f t="shared" si="0"/>
        <v>53</v>
      </c>
      <c r="H32" s="32" t="str">
        <f t="shared" si="2"/>
        <v>TB</v>
      </c>
      <c r="I32" s="55">
        <v>5.28</v>
      </c>
      <c r="J32" s="57"/>
    </row>
    <row r="33" spans="1:10" s="47" customFormat="1" ht="15.95" customHeight="1" x14ac:dyDescent="0.2">
      <c r="A33" s="119">
        <v>22</v>
      </c>
      <c r="B33" s="120" t="s">
        <v>166</v>
      </c>
      <c r="C33" s="121" t="s">
        <v>158</v>
      </c>
      <c r="D33" s="122" t="s">
        <v>51</v>
      </c>
      <c r="E33" s="50"/>
      <c r="F33" s="32" t="str">
        <f t="shared" si="1"/>
        <v>Không XL</v>
      </c>
      <c r="G33" s="134">
        <f>ROUND(I33,1)*10+6</f>
        <v>90</v>
      </c>
      <c r="H33" s="32" t="str">
        <f t="shared" si="2"/>
        <v>XS</v>
      </c>
      <c r="I33" s="55">
        <v>8.43</v>
      </c>
      <c r="J33" s="57" t="s">
        <v>1505</v>
      </c>
    </row>
    <row r="34" spans="1:10" s="47" customFormat="1" ht="15.95" customHeight="1" x14ac:dyDescent="0.2">
      <c r="A34" s="119">
        <v>23</v>
      </c>
      <c r="B34" s="120" t="s">
        <v>167</v>
      </c>
      <c r="C34" s="121" t="s">
        <v>168</v>
      </c>
      <c r="D34" s="122" t="s">
        <v>51</v>
      </c>
      <c r="E34" s="50"/>
      <c r="F34" s="32" t="str">
        <f t="shared" si="1"/>
        <v>Không XL</v>
      </c>
      <c r="G34" s="134">
        <f t="shared" si="0"/>
        <v>66</v>
      </c>
      <c r="H34" s="32" t="str">
        <f t="shared" si="2"/>
        <v>TB</v>
      </c>
      <c r="I34" s="55">
        <v>6.58</v>
      </c>
      <c r="J34" s="57"/>
    </row>
    <row r="35" spans="1:10" s="47" customFormat="1" ht="15.95" customHeight="1" x14ac:dyDescent="0.2">
      <c r="A35" s="119">
        <v>24</v>
      </c>
      <c r="B35" s="120" t="s">
        <v>169</v>
      </c>
      <c r="C35" s="121" t="s">
        <v>170</v>
      </c>
      <c r="D35" s="122" t="s">
        <v>171</v>
      </c>
      <c r="E35" s="50"/>
      <c r="F35" s="32" t="str">
        <f t="shared" si="1"/>
        <v>Không XL</v>
      </c>
      <c r="G35" s="134">
        <f t="shared" si="0"/>
        <v>63</v>
      </c>
      <c r="H35" s="32" t="str">
        <f t="shared" si="2"/>
        <v>TB</v>
      </c>
      <c r="I35" s="55">
        <v>6.26</v>
      </c>
      <c r="J35" s="57"/>
    </row>
    <row r="36" spans="1:10" s="47" customFormat="1" ht="15.95" customHeight="1" x14ac:dyDescent="0.2">
      <c r="A36" s="119">
        <v>25</v>
      </c>
      <c r="B36" s="120" t="s">
        <v>172</v>
      </c>
      <c r="C36" s="121" t="s">
        <v>173</v>
      </c>
      <c r="D36" s="122" t="s">
        <v>126</v>
      </c>
      <c r="E36" s="50"/>
      <c r="F36" s="32" t="str">
        <f t="shared" si="1"/>
        <v>Không XL</v>
      </c>
      <c r="G36" s="134">
        <f t="shared" si="0"/>
        <v>52</v>
      </c>
      <c r="H36" s="32" t="str">
        <f t="shared" si="2"/>
        <v>TB</v>
      </c>
      <c r="I36" s="55">
        <v>5.19</v>
      </c>
      <c r="J36" s="57"/>
    </row>
    <row r="37" spans="1:10" s="47" customFormat="1" ht="15.95" customHeight="1" x14ac:dyDescent="0.2">
      <c r="A37" s="119">
        <v>26</v>
      </c>
      <c r="B37" s="120" t="s">
        <v>174</v>
      </c>
      <c r="C37" s="121" t="s">
        <v>66</v>
      </c>
      <c r="D37" s="122" t="s">
        <v>175</v>
      </c>
      <c r="E37" s="50"/>
      <c r="F37" s="32" t="str">
        <f t="shared" si="1"/>
        <v>Không XL</v>
      </c>
      <c r="G37" s="134">
        <f t="shared" si="0"/>
        <v>66</v>
      </c>
      <c r="H37" s="32" t="str">
        <f t="shared" si="2"/>
        <v>TB</v>
      </c>
      <c r="I37" s="55">
        <v>6.57</v>
      </c>
      <c r="J37" s="57"/>
    </row>
    <row r="38" spans="1:10" s="47" customFormat="1" ht="15.95" customHeight="1" x14ac:dyDescent="0.2">
      <c r="A38" s="119">
        <v>27</v>
      </c>
      <c r="B38" s="120" t="s">
        <v>176</v>
      </c>
      <c r="C38" s="121" t="s">
        <v>177</v>
      </c>
      <c r="D38" s="122" t="s">
        <v>53</v>
      </c>
      <c r="E38" s="50"/>
      <c r="F38" s="32" t="str">
        <f t="shared" si="1"/>
        <v>Không XL</v>
      </c>
      <c r="G38" s="134">
        <f t="shared" si="0"/>
        <v>65</v>
      </c>
      <c r="H38" s="32" t="str">
        <f t="shared" si="2"/>
        <v>TB</v>
      </c>
      <c r="I38" s="55">
        <v>6.45</v>
      </c>
      <c r="J38" s="56"/>
    </row>
    <row r="39" spans="1:10" s="47" customFormat="1" ht="15.95" customHeight="1" x14ac:dyDescent="0.2">
      <c r="A39" s="119">
        <v>28</v>
      </c>
      <c r="B39" s="120" t="s">
        <v>178</v>
      </c>
      <c r="C39" s="121" t="s">
        <v>179</v>
      </c>
      <c r="D39" s="122" t="s">
        <v>54</v>
      </c>
      <c r="E39" s="50"/>
      <c r="F39" s="32" t="str">
        <f t="shared" si="1"/>
        <v>Không XL</v>
      </c>
      <c r="G39" s="134">
        <f t="shared" si="0"/>
        <v>58</v>
      </c>
      <c r="H39" s="32" t="str">
        <f t="shared" si="2"/>
        <v>TB</v>
      </c>
      <c r="I39" s="55">
        <v>5.83</v>
      </c>
      <c r="J39" s="57"/>
    </row>
    <row r="40" spans="1:10" s="47" customFormat="1" ht="15.95" customHeight="1" x14ac:dyDescent="0.2">
      <c r="A40" s="119">
        <v>29</v>
      </c>
      <c r="B40" s="120" t="s">
        <v>180</v>
      </c>
      <c r="C40" s="121" t="s">
        <v>181</v>
      </c>
      <c r="D40" s="122" t="s">
        <v>93</v>
      </c>
      <c r="E40" s="50"/>
      <c r="F40" s="32" t="str">
        <f t="shared" si="1"/>
        <v>Không XL</v>
      </c>
      <c r="G40" s="134">
        <v>30</v>
      </c>
      <c r="H40" s="32" t="str">
        <f t="shared" si="2"/>
        <v>Yếu</v>
      </c>
      <c r="I40" s="55">
        <v>1.26</v>
      </c>
      <c r="J40" s="56"/>
    </row>
    <row r="41" spans="1:10" s="47" customFormat="1" ht="15.95" customHeight="1" x14ac:dyDescent="0.2">
      <c r="A41" s="119">
        <v>30</v>
      </c>
      <c r="B41" s="120" t="s">
        <v>182</v>
      </c>
      <c r="C41" s="121" t="s">
        <v>183</v>
      </c>
      <c r="D41" s="122" t="s">
        <v>56</v>
      </c>
      <c r="E41" s="50"/>
      <c r="F41" s="32" t="str">
        <f t="shared" si="1"/>
        <v>Không XL</v>
      </c>
      <c r="G41" s="134">
        <v>50</v>
      </c>
      <c r="H41" s="32" t="str">
        <f t="shared" si="2"/>
        <v>TB</v>
      </c>
      <c r="I41" s="55">
        <v>4.8600000000000003</v>
      </c>
      <c r="J41" s="56"/>
    </row>
    <row r="42" spans="1:10" s="47" customFormat="1" ht="15.95" customHeight="1" x14ac:dyDescent="0.2">
      <c r="A42" s="119">
        <v>31</v>
      </c>
      <c r="B42" s="120" t="s">
        <v>184</v>
      </c>
      <c r="C42" s="121" t="s">
        <v>185</v>
      </c>
      <c r="D42" s="122" t="s">
        <v>116</v>
      </c>
      <c r="E42" s="50"/>
      <c r="F42" s="32" t="str">
        <f t="shared" si="1"/>
        <v>Không XL</v>
      </c>
      <c r="G42" s="134">
        <f t="shared" si="0"/>
        <v>65</v>
      </c>
      <c r="H42" s="32" t="str">
        <f t="shared" si="2"/>
        <v>TB</v>
      </c>
      <c r="I42" s="55">
        <v>6.53</v>
      </c>
      <c r="J42" s="57"/>
    </row>
    <row r="43" spans="1:10" s="47" customFormat="1" ht="15.95" customHeight="1" x14ac:dyDescent="0.2">
      <c r="A43" s="119">
        <v>32</v>
      </c>
      <c r="B43" s="120" t="s">
        <v>186</v>
      </c>
      <c r="C43" s="121" t="s">
        <v>44</v>
      </c>
      <c r="D43" s="122" t="s">
        <v>57</v>
      </c>
      <c r="E43" s="50"/>
      <c r="F43" s="32" t="str">
        <f t="shared" si="1"/>
        <v>Không XL</v>
      </c>
      <c r="G43" s="134">
        <v>50</v>
      </c>
      <c r="H43" s="32" t="str">
        <f t="shared" si="2"/>
        <v>TB</v>
      </c>
      <c r="I43" s="55">
        <v>4.7300000000000004</v>
      </c>
      <c r="J43" s="57"/>
    </row>
    <row r="44" spans="1:10" s="47" customFormat="1" ht="15.95" customHeight="1" x14ac:dyDescent="0.2">
      <c r="A44" s="119">
        <v>33</v>
      </c>
      <c r="B44" s="120" t="s">
        <v>187</v>
      </c>
      <c r="C44" s="121" t="s">
        <v>48</v>
      </c>
      <c r="D44" s="122" t="s">
        <v>188</v>
      </c>
      <c r="E44" s="50"/>
      <c r="F44" s="32" t="str">
        <f t="shared" si="1"/>
        <v>Không XL</v>
      </c>
      <c r="G44" s="134">
        <f t="shared" si="0"/>
        <v>77</v>
      </c>
      <c r="H44" s="32" t="str">
        <f t="shared" si="2"/>
        <v>Khá</v>
      </c>
      <c r="I44" s="55">
        <v>7.69</v>
      </c>
      <c r="J44" s="57"/>
    </row>
    <row r="45" spans="1:10" s="47" customFormat="1" ht="15.95" customHeight="1" x14ac:dyDescent="0.2">
      <c r="A45" s="119">
        <v>34</v>
      </c>
      <c r="B45" s="120" t="s">
        <v>189</v>
      </c>
      <c r="C45" s="121" t="s">
        <v>99</v>
      </c>
      <c r="D45" s="122" t="s">
        <v>119</v>
      </c>
      <c r="E45" s="50"/>
      <c r="F45" s="32" t="str">
        <f t="shared" si="1"/>
        <v>Không XL</v>
      </c>
      <c r="G45" s="134">
        <f t="shared" si="0"/>
        <v>84</v>
      </c>
      <c r="H45" s="32" t="str">
        <f t="shared" si="2"/>
        <v>Tốt</v>
      </c>
      <c r="I45" s="55">
        <v>8.43</v>
      </c>
      <c r="J45" s="57"/>
    </row>
    <row r="46" spans="1:10" s="47" customFormat="1" ht="15.95" customHeight="1" x14ac:dyDescent="0.2">
      <c r="A46" s="119">
        <v>35</v>
      </c>
      <c r="B46" s="120" t="s">
        <v>190</v>
      </c>
      <c r="C46" s="121" t="s">
        <v>48</v>
      </c>
      <c r="D46" s="122" t="s">
        <v>59</v>
      </c>
      <c r="E46" s="50"/>
      <c r="F46" s="32" t="str">
        <f t="shared" si="1"/>
        <v>Không XL</v>
      </c>
      <c r="G46" s="134">
        <f t="shared" si="0"/>
        <v>78</v>
      </c>
      <c r="H46" s="32" t="str">
        <f t="shared" si="2"/>
        <v>Khá</v>
      </c>
      <c r="I46" s="55">
        <v>7.75</v>
      </c>
      <c r="J46" s="57"/>
    </row>
    <row r="47" spans="1:10" s="47" customFormat="1" ht="15.95" customHeight="1" x14ac:dyDescent="0.2">
      <c r="A47" s="119">
        <v>36</v>
      </c>
      <c r="B47" s="120" t="s">
        <v>191</v>
      </c>
      <c r="C47" s="121" t="s">
        <v>192</v>
      </c>
      <c r="D47" s="122" t="s">
        <v>193</v>
      </c>
      <c r="E47" s="50"/>
      <c r="F47" s="32" t="str">
        <f t="shared" si="1"/>
        <v>Không XL</v>
      </c>
      <c r="G47" s="134">
        <f t="shared" si="0"/>
        <v>58</v>
      </c>
      <c r="H47" s="32" t="str">
        <f t="shared" si="2"/>
        <v>TB</v>
      </c>
      <c r="I47" s="55">
        <v>5.81</v>
      </c>
      <c r="J47" s="57"/>
    </row>
    <row r="48" spans="1:10" s="47" customFormat="1" ht="15.95" customHeight="1" x14ac:dyDescent="0.2">
      <c r="A48" s="119">
        <v>37</v>
      </c>
      <c r="B48" s="120" t="s">
        <v>194</v>
      </c>
      <c r="C48" s="121" t="s">
        <v>195</v>
      </c>
      <c r="D48" s="122" t="s">
        <v>65</v>
      </c>
      <c r="E48" s="50"/>
      <c r="F48" s="32" t="str">
        <f t="shared" si="1"/>
        <v>Không XL</v>
      </c>
      <c r="G48" s="134">
        <f t="shared" si="0"/>
        <v>78</v>
      </c>
      <c r="H48" s="32" t="str">
        <f t="shared" si="2"/>
        <v>Khá</v>
      </c>
      <c r="I48" s="55">
        <v>7.81</v>
      </c>
      <c r="J48" s="57"/>
    </row>
    <row r="49" spans="1:10" s="47" customFormat="1" ht="15.95" customHeight="1" x14ac:dyDescent="0.2">
      <c r="A49" s="119">
        <v>38</v>
      </c>
      <c r="B49" s="120" t="s">
        <v>196</v>
      </c>
      <c r="C49" s="121" t="s">
        <v>197</v>
      </c>
      <c r="D49" s="122" t="s">
        <v>97</v>
      </c>
      <c r="E49" s="50"/>
      <c r="F49" s="32" t="str">
        <f t="shared" si="1"/>
        <v>Không XL</v>
      </c>
      <c r="G49" s="134">
        <f t="shared" si="0"/>
        <v>79</v>
      </c>
      <c r="H49" s="32" t="str">
        <f t="shared" si="2"/>
        <v>Khá</v>
      </c>
      <c r="I49" s="55">
        <v>7.89</v>
      </c>
      <c r="J49" s="57"/>
    </row>
    <row r="50" spans="1:10" s="47" customFormat="1" ht="15.95" customHeight="1" x14ac:dyDescent="0.2">
      <c r="A50" s="119">
        <v>39</v>
      </c>
      <c r="B50" s="120" t="s">
        <v>198</v>
      </c>
      <c r="C50" s="121" t="s">
        <v>199</v>
      </c>
      <c r="D50" s="122" t="s">
        <v>200</v>
      </c>
      <c r="E50" s="50"/>
      <c r="F50" s="32" t="str">
        <f t="shared" si="1"/>
        <v>Không XL</v>
      </c>
      <c r="G50" s="134">
        <f t="shared" si="0"/>
        <v>63</v>
      </c>
      <c r="H50" s="32" t="str">
        <f t="shared" si="2"/>
        <v>TB</v>
      </c>
      <c r="I50" s="55">
        <v>6.32</v>
      </c>
      <c r="J50" s="57"/>
    </row>
    <row r="51" spans="1:10" s="47" customFormat="1" ht="15.95" customHeight="1" x14ac:dyDescent="0.2">
      <c r="A51" s="119">
        <v>40</v>
      </c>
      <c r="B51" s="120" t="s">
        <v>201</v>
      </c>
      <c r="C51" s="121" t="s">
        <v>202</v>
      </c>
      <c r="D51" s="122" t="s">
        <v>203</v>
      </c>
      <c r="E51" s="50"/>
      <c r="F51" s="32" t="str">
        <f t="shared" si="1"/>
        <v>Không XL</v>
      </c>
      <c r="G51" s="134">
        <f>ROUND(I51,1)*10+6</f>
        <v>85</v>
      </c>
      <c r="H51" s="32" t="str">
        <f t="shared" si="2"/>
        <v>Tốt</v>
      </c>
      <c r="I51" s="55">
        <v>7.91</v>
      </c>
      <c r="J51" s="133" t="s">
        <v>1506</v>
      </c>
    </row>
    <row r="52" spans="1:10" s="47" customFormat="1" ht="15.95" customHeight="1" x14ac:dyDescent="0.2">
      <c r="A52" s="119">
        <v>41</v>
      </c>
      <c r="B52" s="120" t="s">
        <v>204</v>
      </c>
      <c r="C52" s="121" t="s">
        <v>205</v>
      </c>
      <c r="D52" s="122" t="s">
        <v>206</v>
      </c>
      <c r="E52" s="50"/>
      <c r="F52" s="32" t="str">
        <f t="shared" si="1"/>
        <v>Không XL</v>
      </c>
      <c r="G52" s="134">
        <f t="shared" si="0"/>
        <v>89</v>
      </c>
      <c r="H52" s="32" t="str">
        <f t="shared" si="2"/>
        <v>Tốt</v>
      </c>
      <c r="I52" s="55">
        <v>8.91</v>
      </c>
      <c r="J52" s="57"/>
    </row>
    <row r="53" spans="1:10" s="47" customFormat="1" ht="15.95" customHeight="1" x14ac:dyDescent="0.2">
      <c r="A53" s="119">
        <v>42</v>
      </c>
      <c r="B53" s="120" t="s">
        <v>208</v>
      </c>
      <c r="C53" s="121" t="s">
        <v>91</v>
      </c>
      <c r="D53" s="122" t="s">
        <v>120</v>
      </c>
      <c r="E53" s="50"/>
      <c r="F53" s="32" t="str">
        <f t="shared" si="1"/>
        <v>Không XL</v>
      </c>
      <c r="G53" s="134">
        <f t="shared" si="0"/>
        <v>66</v>
      </c>
      <c r="H53" s="32" t="str">
        <f t="shared" si="2"/>
        <v>TB</v>
      </c>
      <c r="I53" s="55">
        <v>6.61</v>
      </c>
      <c r="J53" s="57"/>
    </row>
    <row r="54" spans="1:10" s="47" customFormat="1" ht="15.95" hidden="1" customHeight="1" x14ac:dyDescent="0.2">
      <c r="A54" s="119"/>
      <c r="B54" s="120"/>
      <c r="C54" s="121"/>
      <c r="D54" s="122"/>
      <c r="E54" s="50"/>
      <c r="F54" s="54"/>
      <c r="G54" s="123"/>
      <c r="H54" s="124"/>
      <c r="I54" s="55"/>
      <c r="J54" s="57"/>
    </row>
    <row r="55" spans="1:10" s="47" customFormat="1" ht="15.95" hidden="1" customHeight="1" x14ac:dyDescent="0.2">
      <c r="A55" s="119"/>
      <c r="B55" s="120"/>
      <c r="C55" s="121"/>
      <c r="D55" s="122"/>
      <c r="E55" s="50"/>
      <c r="F55" s="54"/>
      <c r="G55" s="123"/>
      <c r="H55" s="124"/>
      <c r="I55" s="55"/>
      <c r="J55" s="57"/>
    </row>
    <row r="56" spans="1:10" s="47" customFormat="1" ht="15.95" hidden="1" customHeight="1" x14ac:dyDescent="0.2">
      <c r="A56" s="119"/>
      <c r="B56" s="120"/>
      <c r="C56" s="121"/>
      <c r="D56" s="122"/>
      <c r="E56" s="50"/>
      <c r="F56" s="54"/>
      <c r="G56" s="123"/>
      <c r="H56" s="124"/>
      <c r="I56" s="55"/>
      <c r="J56" s="57"/>
    </row>
    <row r="57" spans="1:10" ht="18" customHeight="1" x14ac:dyDescent="0.25">
      <c r="A57" s="58"/>
      <c r="B57" s="58"/>
      <c r="C57" s="181" t="s">
        <v>11</v>
      </c>
      <c r="D57" s="181"/>
      <c r="E57" s="181"/>
      <c r="F57" s="181"/>
      <c r="G57" s="181"/>
      <c r="H57" s="181"/>
      <c r="I57" s="181"/>
      <c r="J57" s="181"/>
    </row>
    <row r="58" spans="1:10" ht="17.100000000000001" customHeight="1" x14ac:dyDescent="0.25">
      <c r="C58" s="182" t="s">
        <v>12</v>
      </c>
      <c r="D58" s="59"/>
      <c r="E58" s="183" t="s">
        <v>6</v>
      </c>
      <c r="F58" s="184"/>
      <c r="G58" s="183" t="s">
        <v>7</v>
      </c>
      <c r="H58" s="184"/>
      <c r="I58" s="60"/>
      <c r="J58" s="182" t="s">
        <v>8</v>
      </c>
    </row>
    <row r="59" spans="1:10" s="47" customFormat="1" ht="17.100000000000001" customHeight="1" x14ac:dyDescent="0.2">
      <c r="C59" s="182"/>
      <c r="D59" s="61"/>
      <c r="E59" s="48" t="s">
        <v>13</v>
      </c>
      <c r="F59" s="62" t="s">
        <v>14</v>
      </c>
      <c r="G59" s="48" t="s">
        <v>13</v>
      </c>
      <c r="H59" s="62" t="s">
        <v>14</v>
      </c>
      <c r="I59" s="76"/>
      <c r="J59" s="182"/>
    </row>
    <row r="60" spans="1:10" ht="17.100000000000001" customHeight="1" x14ac:dyDescent="0.25">
      <c r="C60" s="64" t="s">
        <v>15</v>
      </c>
      <c r="D60" s="77"/>
      <c r="E60" s="66">
        <f>COUNTIF(F12:F56,"XS")</f>
        <v>0</v>
      </c>
      <c r="F60" s="67">
        <f>E60*100/$A$53</f>
        <v>0</v>
      </c>
      <c r="G60" s="66">
        <f>COUNTIF(H12:H56,"Xuất sắc")</f>
        <v>0</v>
      </c>
      <c r="H60" s="67">
        <f>G60*100/$A$53</f>
        <v>0</v>
      </c>
      <c r="I60" s="68"/>
      <c r="J60" s="69"/>
    </row>
    <row r="61" spans="1:10" ht="17.100000000000001" customHeight="1" x14ac:dyDescent="0.25">
      <c r="C61" s="64" t="s">
        <v>16</v>
      </c>
      <c r="D61" s="77"/>
      <c r="E61" s="66">
        <f>COUNTIF(F12:F56,"Tốt")</f>
        <v>0</v>
      </c>
      <c r="F61" s="67">
        <f t="shared" ref="F61:F65" si="3">E61*100/$A$53</f>
        <v>0</v>
      </c>
      <c r="G61" s="66">
        <f>COUNTIF(H12:H56,"Tốt")</f>
        <v>3</v>
      </c>
      <c r="H61" s="67">
        <f t="shared" ref="H61:H65" si="4">G61*100/$A$53</f>
        <v>7.1428571428571432</v>
      </c>
      <c r="I61" s="68"/>
      <c r="J61" s="69"/>
    </row>
    <row r="62" spans="1:10" ht="17.100000000000001" customHeight="1" x14ac:dyDescent="0.25">
      <c r="C62" s="64" t="s">
        <v>17</v>
      </c>
      <c r="D62" s="77"/>
      <c r="E62" s="66">
        <f>COUNTIF(F12:F56,"Khá")</f>
        <v>0</v>
      </c>
      <c r="F62" s="67">
        <f t="shared" si="3"/>
        <v>0</v>
      </c>
      <c r="G62" s="66">
        <f>COUNTIF(H12:H56,"Khá")</f>
        <v>9</v>
      </c>
      <c r="H62" s="67">
        <f t="shared" si="4"/>
        <v>21.428571428571427</v>
      </c>
      <c r="I62" s="68"/>
      <c r="J62" s="69"/>
    </row>
    <row r="63" spans="1:10" ht="17.100000000000001" customHeight="1" x14ac:dyDescent="0.25">
      <c r="C63" s="64" t="s">
        <v>18</v>
      </c>
      <c r="D63" s="77"/>
      <c r="E63" s="66">
        <f>COUNTIF(F12:F56,"TB")</f>
        <v>0</v>
      </c>
      <c r="F63" s="67">
        <f t="shared" si="3"/>
        <v>0</v>
      </c>
      <c r="G63" s="66">
        <f>COUNTIF(H12:H56,"TB")</f>
        <v>25</v>
      </c>
      <c r="H63" s="67">
        <f t="shared" si="4"/>
        <v>59.523809523809526</v>
      </c>
      <c r="I63" s="68"/>
      <c r="J63" s="69"/>
    </row>
    <row r="64" spans="1:10" ht="17.100000000000001" customHeight="1" x14ac:dyDescent="0.25">
      <c r="C64" s="64" t="s">
        <v>19</v>
      </c>
      <c r="D64" s="77"/>
      <c r="E64" s="66">
        <f>COUNTIF(F12:F56,"Yếu")</f>
        <v>0</v>
      </c>
      <c r="F64" s="67">
        <f t="shared" si="3"/>
        <v>0</v>
      </c>
      <c r="G64" s="66">
        <f>COUNTIF(H12:H56,"Yếu")</f>
        <v>4</v>
      </c>
      <c r="H64" s="67">
        <f t="shared" si="4"/>
        <v>9.5238095238095237</v>
      </c>
      <c r="I64" s="68"/>
      <c r="J64" s="69"/>
    </row>
    <row r="65" spans="1:11" ht="17.100000000000001" customHeight="1" x14ac:dyDescent="0.25">
      <c r="C65" s="64" t="s">
        <v>25</v>
      </c>
      <c r="D65" s="77"/>
      <c r="E65" s="66">
        <f>COUNTIF(F12:F56,"Không XL")</f>
        <v>42</v>
      </c>
      <c r="F65" s="67">
        <f t="shared" si="3"/>
        <v>100</v>
      </c>
      <c r="G65" s="66">
        <f>COUNTIF(H12:H56,"Không XL")</f>
        <v>0</v>
      </c>
      <c r="H65" s="67">
        <f t="shared" si="4"/>
        <v>0</v>
      </c>
      <c r="I65" s="68"/>
      <c r="J65" s="69"/>
    </row>
    <row r="66" spans="1:11" ht="9.9499999999999993" customHeight="1" x14ac:dyDescent="0.25">
      <c r="C66" s="70"/>
      <c r="D66" s="70"/>
      <c r="F66" s="71"/>
    </row>
    <row r="67" spans="1:11" ht="17.100000000000001" customHeight="1" x14ac:dyDescent="0.25">
      <c r="E67" s="185" t="s">
        <v>24</v>
      </c>
      <c r="F67" s="185"/>
      <c r="G67" s="185"/>
      <c r="H67" s="185"/>
      <c r="I67" s="185"/>
      <c r="J67" s="185"/>
    </row>
    <row r="68" spans="1:11" ht="17.100000000000001" customHeight="1" x14ac:dyDescent="0.25">
      <c r="A68" s="180" t="s">
        <v>28</v>
      </c>
      <c r="B68" s="180"/>
      <c r="C68" s="180"/>
      <c r="D68" s="180"/>
      <c r="E68" s="180"/>
      <c r="F68" s="180" t="s">
        <v>6</v>
      </c>
      <c r="G68" s="180"/>
      <c r="H68" s="180"/>
      <c r="I68" s="74"/>
      <c r="J68" s="73" t="s">
        <v>20</v>
      </c>
      <c r="K68" s="73"/>
    </row>
    <row r="69" spans="1:11" ht="17.100000000000001" customHeight="1" x14ac:dyDescent="0.25"/>
    <row r="70" spans="1:11" ht="17.100000000000001" customHeight="1" x14ac:dyDescent="0.25"/>
    <row r="71" spans="1:11" ht="17.100000000000001" customHeight="1" x14ac:dyDescent="0.25"/>
    <row r="72" spans="1:11" ht="18" customHeight="1" x14ac:dyDescent="0.25">
      <c r="A72" s="36">
        <v>1</v>
      </c>
    </row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W3HiLkSeNtBlP1drLdFdincHf11RzmXnzGx2FiyV6fERaTb1jMwSJiPuYQe6OE0qihMdu3o/UZUcKOsYzu0qUA==" saltValue="G87OFvqWs69HE9T6+YJCE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54:F56 H54:I56 I12:I53">
    <cfRule type="cellIs" dxfId="181" priority="9" stopIfTrue="1" operator="equal">
      <formula>"SVG"</formula>
    </cfRule>
    <cfRule type="cellIs" dxfId="180" priority="10" stopIfTrue="1" operator="equal">
      <formula>"SVXS"</formula>
    </cfRule>
  </conditionalFormatting>
  <conditionalFormatting sqref="F12:F53">
    <cfRule type="cellIs" dxfId="179" priority="7" stopIfTrue="1" operator="equal">
      <formula>"SVG"</formula>
    </cfRule>
    <cfRule type="cellIs" dxfId="178" priority="8" stopIfTrue="1" operator="equal">
      <formula>"SVXS"</formula>
    </cfRule>
  </conditionalFormatting>
  <conditionalFormatting sqref="H12:H53">
    <cfRule type="cellIs" dxfId="177" priority="5" stopIfTrue="1" operator="equal">
      <formula>"SVG"</formula>
    </cfRule>
    <cfRule type="cellIs" dxfId="176" priority="6" stopIfTrue="1" operator="equal">
      <formula>"SVXS"</formula>
    </cfRule>
  </conditionalFormatting>
  <conditionalFormatting sqref="J51">
    <cfRule type="cellIs" dxfId="175" priority="3" stopIfTrue="1" operator="equal">
      <formula>"SVG"</formula>
    </cfRule>
    <cfRule type="cellIs" dxfId="174" priority="4" stopIfTrue="1" operator="equal">
      <formula>"SVXS"</formula>
    </cfRule>
  </conditionalFormatting>
  <conditionalFormatting sqref="I12:I53">
    <cfRule type="cellIs" dxfId="173" priority="2" operator="greaterThanOrEqual">
      <formula>7</formula>
    </cfRule>
    <cfRule type="cellIs" dxfId="172" priority="1" operator="lessThan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opLeftCell="A39" zoomScaleNormal="100" workbookViewId="0">
      <selection activeCell="J41" sqref="J41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1490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209</v>
      </c>
      <c r="C12" s="52" t="s">
        <v>210</v>
      </c>
      <c r="D12" s="53" t="s">
        <v>121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47" si="0">ROUND(I12,1)*10</f>
        <v>59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5.92</v>
      </c>
      <c r="J12" s="56"/>
    </row>
    <row r="13" spans="1:21" s="47" customFormat="1" ht="15.95" customHeight="1" x14ac:dyDescent="0.2">
      <c r="A13" s="50">
        <v>2</v>
      </c>
      <c r="B13" s="51" t="s">
        <v>211</v>
      </c>
      <c r="C13" s="52" t="s">
        <v>212</v>
      </c>
      <c r="D13" s="53" t="s">
        <v>213</v>
      </c>
      <c r="E13" s="50"/>
      <c r="F13" s="32" t="str">
        <f t="shared" ref="F13:F47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56</v>
      </c>
      <c r="H13" s="32" t="str">
        <f t="shared" ref="H13:H47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5.63</v>
      </c>
      <c r="J13" s="56"/>
    </row>
    <row r="14" spans="1:21" s="47" customFormat="1" ht="15.95" customHeight="1" x14ac:dyDescent="0.2">
      <c r="A14" s="50">
        <v>3</v>
      </c>
      <c r="B14" s="51" t="s">
        <v>214</v>
      </c>
      <c r="C14" s="52" t="s">
        <v>215</v>
      </c>
      <c r="D14" s="53" t="s">
        <v>79</v>
      </c>
      <c r="E14" s="50"/>
      <c r="F14" s="32" t="str">
        <f t="shared" si="1"/>
        <v>Không XL</v>
      </c>
      <c r="G14" s="134">
        <f t="shared" si="0"/>
        <v>57</v>
      </c>
      <c r="H14" s="32" t="str">
        <f t="shared" si="2"/>
        <v>TB</v>
      </c>
      <c r="I14" s="55">
        <v>5.72</v>
      </c>
      <c r="J14" s="56"/>
    </row>
    <row r="15" spans="1:21" s="47" customFormat="1" ht="15.95" customHeight="1" x14ac:dyDescent="0.2">
      <c r="A15" s="50">
        <v>4</v>
      </c>
      <c r="B15" s="51" t="s">
        <v>216</v>
      </c>
      <c r="C15" s="52" t="s">
        <v>217</v>
      </c>
      <c r="D15" s="53" t="s">
        <v>79</v>
      </c>
      <c r="E15" s="50"/>
      <c r="F15" s="32" t="str">
        <f t="shared" si="1"/>
        <v>Không XL</v>
      </c>
      <c r="G15" s="134">
        <f t="shared" si="0"/>
        <v>59</v>
      </c>
      <c r="H15" s="32" t="str">
        <f t="shared" si="2"/>
        <v>TB</v>
      </c>
      <c r="I15" s="55">
        <v>5.92</v>
      </c>
      <c r="J15" s="57"/>
    </row>
    <row r="16" spans="1:21" s="47" customFormat="1" ht="15.95" customHeight="1" x14ac:dyDescent="0.2">
      <c r="A16" s="50">
        <v>5</v>
      </c>
      <c r="B16" s="51" t="s">
        <v>218</v>
      </c>
      <c r="C16" s="52" t="s">
        <v>219</v>
      </c>
      <c r="D16" s="53" t="s">
        <v>82</v>
      </c>
      <c r="E16" s="50"/>
      <c r="F16" s="32" t="str">
        <f t="shared" si="1"/>
        <v>Không XL</v>
      </c>
      <c r="G16" s="134">
        <f t="shared" si="0"/>
        <v>67</v>
      </c>
      <c r="H16" s="32" t="str">
        <f t="shared" si="2"/>
        <v>TB</v>
      </c>
      <c r="I16" s="55">
        <v>6.74</v>
      </c>
      <c r="J16" s="57"/>
    </row>
    <row r="17" spans="1:10" s="47" customFormat="1" ht="15.95" customHeight="1" x14ac:dyDescent="0.2">
      <c r="A17" s="50">
        <v>6</v>
      </c>
      <c r="B17" s="51" t="s">
        <v>220</v>
      </c>
      <c r="C17" s="52" t="s">
        <v>221</v>
      </c>
      <c r="D17" s="53" t="s">
        <v>82</v>
      </c>
      <c r="E17" s="50"/>
      <c r="F17" s="32" t="str">
        <f t="shared" si="1"/>
        <v>Không XL</v>
      </c>
      <c r="G17" s="134">
        <f t="shared" si="0"/>
        <v>64</v>
      </c>
      <c r="H17" s="32" t="str">
        <f t="shared" si="2"/>
        <v>TB</v>
      </c>
      <c r="I17" s="55">
        <v>6.44</v>
      </c>
      <c r="J17" s="57"/>
    </row>
    <row r="18" spans="1:10" s="47" customFormat="1" ht="15.95" customHeight="1" x14ac:dyDescent="0.2">
      <c r="A18" s="50">
        <v>7</v>
      </c>
      <c r="B18" s="51" t="s">
        <v>222</v>
      </c>
      <c r="C18" s="52" t="s">
        <v>223</v>
      </c>
      <c r="D18" s="53" t="s">
        <v>41</v>
      </c>
      <c r="E18" s="50"/>
      <c r="F18" s="32" t="str">
        <f t="shared" si="1"/>
        <v>Không XL</v>
      </c>
      <c r="G18" s="134">
        <f t="shared" si="0"/>
        <v>68</v>
      </c>
      <c r="H18" s="32" t="str">
        <f t="shared" si="2"/>
        <v>TB</v>
      </c>
      <c r="I18" s="55">
        <v>6.82</v>
      </c>
      <c r="J18" s="57"/>
    </row>
    <row r="19" spans="1:10" s="47" customFormat="1" ht="15.95" customHeight="1" x14ac:dyDescent="0.2">
      <c r="A19" s="50">
        <v>8</v>
      </c>
      <c r="B19" s="51" t="s">
        <v>224</v>
      </c>
      <c r="C19" s="52" t="s">
        <v>62</v>
      </c>
      <c r="D19" s="53" t="s">
        <v>41</v>
      </c>
      <c r="E19" s="50"/>
      <c r="F19" s="32" t="str">
        <f t="shared" si="1"/>
        <v>Không XL</v>
      </c>
      <c r="G19" s="134">
        <f t="shared" si="0"/>
        <v>59</v>
      </c>
      <c r="H19" s="32" t="str">
        <f t="shared" si="2"/>
        <v>TB</v>
      </c>
      <c r="I19" s="55">
        <v>5.92</v>
      </c>
      <c r="J19" s="57"/>
    </row>
    <row r="20" spans="1:10" s="47" customFormat="1" ht="15.95" customHeight="1" x14ac:dyDescent="0.2">
      <c r="A20" s="50">
        <v>9</v>
      </c>
      <c r="B20" s="51" t="s">
        <v>225</v>
      </c>
      <c r="C20" s="52" t="s">
        <v>226</v>
      </c>
      <c r="D20" s="53" t="s">
        <v>42</v>
      </c>
      <c r="E20" s="50"/>
      <c r="F20" s="32" t="str">
        <f t="shared" si="1"/>
        <v>Không XL</v>
      </c>
      <c r="G20" s="134">
        <f t="shared" si="0"/>
        <v>68</v>
      </c>
      <c r="H20" s="32" t="str">
        <f t="shared" si="2"/>
        <v>TB</v>
      </c>
      <c r="I20" s="55">
        <v>6.81</v>
      </c>
      <c r="J20" s="56"/>
    </row>
    <row r="21" spans="1:10" s="47" customFormat="1" ht="15.95" customHeight="1" x14ac:dyDescent="0.2">
      <c r="A21" s="50">
        <v>10</v>
      </c>
      <c r="B21" s="51" t="s">
        <v>227</v>
      </c>
      <c r="C21" s="52" t="s">
        <v>228</v>
      </c>
      <c r="D21" s="53" t="s">
        <v>229</v>
      </c>
      <c r="E21" s="50"/>
      <c r="F21" s="32" t="str">
        <f t="shared" si="1"/>
        <v>Không XL</v>
      </c>
      <c r="G21" s="134">
        <f t="shared" si="0"/>
        <v>61</v>
      </c>
      <c r="H21" s="32" t="str">
        <f t="shared" si="2"/>
        <v>TB</v>
      </c>
      <c r="I21" s="55">
        <v>6.06</v>
      </c>
      <c r="J21" s="56"/>
    </row>
    <row r="22" spans="1:10" s="47" customFormat="1" ht="15.95" customHeight="1" x14ac:dyDescent="0.2">
      <c r="A22" s="50">
        <v>11</v>
      </c>
      <c r="B22" s="51" t="s">
        <v>230</v>
      </c>
      <c r="C22" s="52" t="s">
        <v>231</v>
      </c>
      <c r="D22" s="53" t="s">
        <v>86</v>
      </c>
      <c r="E22" s="50"/>
      <c r="F22" s="32" t="str">
        <f t="shared" si="1"/>
        <v>Không XL</v>
      </c>
      <c r="G22" s="134">
        <f t="shared" si="0"/>
        <v>64</v>
      </c>
      <c r="H22" s="32" t="str">
        <f t="shared" si="2"/>
        <v>TB</v>
      </c>
      <c r="I22" s="55">
        <v>6.39</v>
      </c>
      <c r="J22" s="56"/>
    </row>
    <row r="23" spans="1:10" s="47" customFormat="1" ht="15.95" customHeight="1" x14ac:dyDescent="0.2">
      <c r="A23" s="50">
        <v>12</v>
      </c>
      <c r="B23" s="51" t="s">
        <v>232</v>
      </c>
      <c r="C23" s="52" t="s">
        <v>233</v>
      </c>
      <c r="D23" s="53" t="s">
        <v>88</v>
      </c>
      <c r="E23" s="50"/>
      <c r="F23" s="32" t="str">
        <f t="shared" si="1"/>
        <v>Không XL</v>
      </c>
      <c r="G23" s="134">
        <f t="shared" si="0"/>
        <v>77</v>
      </c>
      <c r="H23" s="32" t="str">
        <f t="shared" si="2"/>
        <v>Khá</v>
      </c>
      <c r="I23" s="55">
        <v>7.68</v>
      </c>
      <c r="J23" s="57"/>
    </row>
    <row r="24" spans="1:10" s="47" customFormat="1" ht="15.95" customHeight="1" x14ac:dyDescent="0.2">
      <c r="A24" s="50">
        <v>13</v>
      </c>
      <c r="B24" s="51" t="s">
        <v>234</v>
      </c>
      <c r="C24" s="52" t="s">
        <v>112</v>
      </c>
      <c r="D24" s="53" t="s">
        <v>46</v>
      </c>
      <c r="E24" s="50"/>
      <c r="F24" s="32" t="str">
        <f t="shared" si="1"/>
        <v>Không XL</v>
      </c>
      <c r="G24" s="134">
        <f t="shared" si="0"/>
        <v>66</v>
      </c>
      <c r="H24" s="32" t="str">
        <f t="shared" si="2"/>
        <v>TB</v>
      </c>
      <c r="I24" s="55">
        <v>6.62</v>
      </c>
      <c r="J24" s="57"/>
    </row>
    <row r="25" spans="1:10" s="47" customFormat="1" ht="15.95" customHeight="1" x14ac:dyDescent="0.2">
      <c r="A25" s="50">
        <v>14</v>
      </c>
      <c r="B25" s="51" t="s">
        <v>235</v>
      </c>
      <c r="C25" s="52" t="s">
        <v>80</v>
      </c>
      <c r="D25" s="53" t="s">
        <v>46</v>
      </c>
      <c r="E25" s="50"/>
      <c r="F25" s="32" t="str">
        <f t="shared" si="1"/>
        <v>Không XL</v>
      </c>
      <c r="G25" s="134">
        <f t="shared" si="0"/>
        <v>63</v>
      </c>
      <c r="H25" s="32" t="str">
        <f t="shared" si="2"/>
        <v>TB</v>
      </c>
      <c r="I25" s="55">
        <v>6.28</v>
      </c>
      <c r="J25" s="57"/>
    </row>
    <row r="26" spans="1:10" s="47" customFormat="1" ht="15.95" customHeight="1" x14ac:dyDescent="0.2">
      <c r="A26" s="50">
        <v>15</v>
      </c>
      <c r="B26" s="51" t="s">
        <v>236</v>
      </c>
      <c r="C26" s="52" t="s">
        <v>237</v>
      </c>
      <c r="D26" s="53" t="s">
        <v>106</v>
      </c>
      <c r="E26" s="50"/>
      <c r="F26" s="32" t="str">
        <f t="shared" si="1"/>
        <v>Không XL</v>
      </c>
      <c r="G26" s="134">
        <f>ROUND(I26,1)*10+6</f>
        <v>73</v>
      </c>
      <c r="H26" s="32" t="str">
        <f t="shared" si="2"/>
        <v>Khá</v>
      </c>
      <c r="I26" s="55">
        <v>6.65</v>
      </c>
      <c r="J26" s="57" t="s">
        <v>1514</v>
      </c>
    </row>
    <row r="27" spans="1:10" s="47" customFormat="1" ht="15.95" customHeight="1" x14ac:dyDescent="0.2">
      <c r="A27" s="50">
        <v>16</v>
      </c>
      <c r="B27" s="51" t="s">
        <v>238</v>
      </c>
      <c r="C27" s="52" t="s">
        <v>239</v>
      </c>
      <c r="D27" s="53" t="s">
        <v>108</v>
      </c>
      <c r="E27" s="50"/>
      <c r="F27" s="32" t="str">
        <f t="shared" si="1"/>
        <v>Không XL</v>
      </c>
      <c r="G27" s="134">
        <f t="shared" si="0"/>
        <v>60</v>
      </c>
      <c r="H27" s="32" t="str">
        <f t="shared" si="2"/>
        <v>TB</v>
      </c>
      <c r="I27" s="55">
        <v>6.02</v>
      </c>
      <c r="J27" s="57"/>
    </row>
    <row r="28" spans="1:10" s="47" customFormat="1" ht="15.95" customHeight="1" x14ac:dyDescent="0.2">
      <c r="A28" s="50">
        <v>17</v>
      </c>
      <c r="B28" s="51" t="s">
        <v>240</v>
      </c>
      <c r="C28" s="52" t="s">
        <v>110</v>
      </c>
      <c r="D28" s="53" t="s">
        <v>52</v>
      </c>
      <c r="E28" s="50"/>
      <c r="F28" s="32" t="str">
        <f t="shared" si="1"/>
        <v>Không XL</v>
      </c>
      <c r="G28" s="134">
        <f t="shared" si="0"/>
        <v>64</v>
      </c>
      <c r="H28" s="32" t="str">
        <f t="shared" si="2"/>
        <v>TB</v>
      </c>
      <c r="I28" s="55">
        <v>6.37</v>
      </c>
      <c r="J28" s="125"/>
    </row>
    <row r="29" spans="1:10" s="47" customFormat="1" ht="15.95" customHeight="1" x14ac:dyDescent="0.2">
      <c r="A29" s="50">
        <v>18</v>
      </c>
      <c r="B29" s="51" t="s">
        <v>241</v>
      </c>
      <c r="C29" s="52" t="s">
        <v>242</v>
      </c>
      <c r="D29" s="53" t="s">
        <v>92</v>
      </c>
      <c r="E29" s="50"/>
      <c r="F29" s="32" t="str">
        <f t="shared" si="1"/>
        <v>Không XL</v>
      </c>
      <c r="G29" s="134">
        <f t="shared" si="0"/>
        <v>65</v>
      </c>
      <c r="H29" s="32" t="str">
        <f t="shared" si="2"/>
        <v>TB</v>
      </c>
      <c r="I29" s="55">
        <v>6.47</v>
      </c>
      <c r="J29" s="57"/>
    </row>
    <row r="30" spans="1:10" s="47" customFormat="1" ht="15.95" customHeight="1" x14ac:dyDescent="0.2">
      <c r="A30" s="50">
        <v>19</v>
      </c>
      <c r="B30" s="51" t="s">
        <v>243</v>
      </c>
      <c r="C30" s="52" t="s">
        <v>104</v>
      </c>
      <c r="D30" s="53" t="s">
        <v>92</v>
      </c>
      <c r="E30" s="50"/>
      <c r="F30" s="32" t="str">
        <f t="shared" si="1"/>
        <v>Không XL</v>
      </c>
      <c r="G30" s="134">
        <f>ROUND(I30,1)*10+8</f>
        <v>79</v>
      </c>
      <c r="H30" s="32" t="str">
        <f t="shared" si="2"/>
        <v>Khá</v>
      </c>
      <c r="I30" s="55">
        <v>7.11</v>
      </c>
      <c r="J30" s="57" t="s">
        <v>1504</v>
      </c>
    </row>
    <row r="31" spans="1:10" s="47" customFormat="1" ht="15.95" customHeight="1" x14ac:dyDescent="0.2">
      <c r="A31" s="50">
        <v>20</v>
      </c>
      <c r="B31" s="51" t="s">
        <v>245</v>
      </c>
      <c r="C31" s="52" t="s">
        <v>246</v>
      </c>
      <c r="D31" s="53" t="s">
        <v>53</v>
      </c>
      <c r="E31" s="50"/>
      <c r="F31" s="32" t="str">
        <f t="shared" si="1"/>
        <v>Không XL</v>
      </c>
      <c r="G31" s="134">
        <f t="shared" si="0"/>
        <v>64</v>
      </c>
      <c r="H31" s="32" t="str">
        <f t="shared" si="2"/>
        <v>TB</v>
      </c>
      <c r="I31" s="55">
        <v>6.41</v>
      </c>
      <c r="J31" s="56"/>
    </row>
    <row r="32" spans="1:10" s="47" customFormat="1" ht="15.95" customHeight="1" x14ac:dyDescent="0.2">
      <c r="A32" s="50">
        <v>21</v>
      </c>
      <c r="B32" s="51" t="s">
        <v>247</v>
      </c>
      <c r="C32" s="52" t="s">
        <v>183</v>
      </c>
      <c r="D32" s="53" t="s">
        <v>53</v>
      </c>
      <c r="E32" s="50"/>
      <c r="F32" s="32" t="str">
        <f t="shared" si="1"/>
        <v>Không XL</v>
      </c>
      <c r="G32" s="134">
        <f>ROUND(I32,1)*10+4</f>
        <v>75</v>
      </c>
      <c r="H32" s="32" t="str">
        <f t="shared" si="2"/>
        <v>Khá</v>
      </c>
      <c r="I32" s="55">
        <v>7.13</v>
      </c>
      <c r="J32" s="57" t="s">
        <v>1515</v>
      </c>
    </row>
    <row r="33" spans="1:10" s="47" customFormat="1" ht="15.95" customHeight="1" x14ac:dyDescent="0.2">
      <c r="A33" s="50">
        <v>22</v>
      </c>
      <c r="B33" s="51" t="s">
        <v>248</v>
      </c>
      <c r="C33" s="52" t="s">
        <v>249</v>
      </c>
      <c r="D33" s="53" t="s">
        <v>54</v>
      </c>
      <c r="E33" s="50"/>
      <c r="F33" s="32" t="str">
        <f t="shared" si="1"/>
        <v>Không XL</v>
      </c>
      <c r="G33" s="134">
        <f t="shared" si="0"/>
        <v>60</v>
      </c>
      <c r="H33" s="32" t="str">
        <f t="shared" si="2"/>
        <v>TB</v>
      </c>
      <c r="I33" s="55">
        <v>6.01</v>
      </c>
      <c r="J33" s="57"/>
    </row>
    <row r="34" spans="1:10" s="47" customFormat="1" ht="15.95" customHeight="1" x14ac:dyDescent="0.2">
      <c r="A34" s="50">
        <v>23</v>
      </c>
      <c r="B34" s="51" t="s">
        <v>250</v>
      </c>
      <c r="C34" s="52" t="s">
        <v>163</v>
      </c>
      <c r="D34" s="53" t="s">
        <v>93</v>
      </c>
      <c r="E34" s="50"/>
      <c r="F34" s="32" t="str">
        <f t="shared" si="1"/>
        <v>Không XL</v>
      </c>
      <c r="G34" s="134">
        <f>ROUND(I34,1)*10+6</f>
        <v>80</v>
      </c>
      <c r="H34" s="32" t="str">
        <f t="shared" si="2"/>
        <v>Tốt</v>
      </c>
      <c r="I34" s="55">
        <v>7.37</v>
      </c>
      <c r="J34" s="57" t="s">
        <v>1505</v>
      </c>
    </row>
    <row r="35" spans="1:10" s="47" customFormat="1" ht="15.95" customHeight="1" x14ac:dyDescent="0.2">
      <c r="A35" s="50">
        <v>24</v>
      </c>
      <c r="B35" s="51" t="s">
        <v>251</v>
      </c>
      <c r="C35" s="52" t="s">
        <v>252</v>
      </c>
      <c r="D35" s="53" t="s">
        <v>253</v>
      </c>
      <c r="E35" s="50"/>
      <c r="F35" s="32" t="str">
        <f t="shared" si="1"/>
        <v>Không XL</v>
      </c>
      <c r="G35" s="134">
        <f t="shared" si="0"/>
        <v>66</v>
      </c>
      <c r="H35" s="32" t="str">
        <f t="shared" si="2"/>
        <v>TB</v>
      </c>
      <c r="I35" s="55">
        <v>6.62</v>
      </c>
      <c r="J35" s="57"/>
    </row>
    <row r="36" spans="1:10" s="47" customFormat="1" ht="15.95" customHeight="1" x14ac:dyDescent="0.2">
      <c r="A36" s="50">
        <v>25</v>
      </c>
      <c r="B36" s="51" t="s">
        <v>254</v>
      </c>
      <c r="C36" s="52" t="s">
        <v>255</v>
      </c>
      <c r="D36" s="53" t="s">
        <v>113</v>
      </c>
      <c r="E36" s="50"/>
      <c r="F36" s="32" t="str">
        <f t="shared" si="1"/>
        <v>Không XL</v>
      </c>
      <c r="G36" s="134">
        <f t="shared" si="0"/>
        <v>60</v>
      </c>
      <c r="H36" s="32" t="str">
        <f t="shared" si="2"/>
        <v>TB</v>
      </c>
      <c r="I36" s="55">
        <v>5.99</v>
      </c>
      <c r="J36" s="126"/>
    </row>
    <row r="37" spans="1:10" s="47" customFormat="1" ht="15.95" customHeight="1" x14ac:dyDescent="0.2">
      <c r="A37" s="50">
        <v>26</v>
      </c>
      <c r="B37" s="51" t="s">
        <v>256</v>
      </c>
      <c r="C37" s="52" t="s">
        <v>257</v>
      </c>
      <c r="D37" s="53" t="s">
        <v>58</v>
      </c>
      <c r="E37" s="50"/>
      <c r="F37" s="32" t="str">
        <f t="shared" si="1"/>
        <v>Không XL</v>
      </c>
      <c r="G37" s="134">
        <f t="shared" si="0"/>
        <v>63</v>
      </c>
      <c r="H37" s="32" t="str">
        <f t="shared" si="2"/>
        <v>TB</v>
      </c>
      <c r="I37" s="55">
        <v>6.33</v>
      </c>
      <c r="J37" s="57"/>
    </row>
    <row r="38" spans="1:10" s="47" customFormat="1" ht="15.95" customHeight="1" x14ac:dyDescent="0.2">
      <c r="A38" s="50">
        <v>27</v>
      </c>
      <c r="B38" s="51" t="s">
        <v>258</v>
      </c>
      <c r="C38" s="52" t="s">
        <v>83</v>
      </c>
      <c r="D38" s="53" t="s">
        <v>119</v>
      </c>
      <c r="E38" s="50"/>
      <c r="F38" s="32" t="str">
        <f t="shared" si="1"/>
        <v>Không XL</v>
      </c>
      <c r="G38" s="134">
        <f t="shared" si="0"/>
        <v>69</v>
      </c>
      <c r="H38" s="32" t="str">
        <f t="shared" si="2"/>
        <v>TB</v>
      </c>
      <c r="I38" s="55">
        <v>6.92</v>
      </c>
      <c r="J38" s="56"/>
    </row>
    <row r="39" spans="1:10" s="47" customFormat="1" ht="15.95" customHeight="1" x14ac:dyDescent="0.2">
      <c r="A39" s="50">
        <v>28</v>
      </c>
      <c r="B39" s="51" t="s">
        <v>259</v>
      </c>
      <c r="C39" s="52" t="s">
        <v>76</v>
      </c>
      <c r="D39" s="53" t="s">
        <v>60</v>
      </c>
      <c r="E39" s="50"/>
      <c r="F39" s="32" t="str">
        <f t="shared" si="1"/>
        <v>Không XL</v>
      </c>
      <c r="G39" s="134">
        <f t="shared" si="0"/>
        <v>72</v>
      </c>
      <c r="H39" s="32" t="str">
        <f t="shared" si="2"/>
        <v>Khá</v>
      </c>
      <c r="I39" s="55">
        <v>7.24</v>
      </c>
      <c r="J39" s="57"/>
    </row>
    <row r="40" spans="1:10" s="47" customFormat="1" ht="15.95" customHeight="1" x14ac:dyDescent="0.2">
      <c r="A40" s="50">
        <v>29</v>
      </c>
      <c r="B40" s="51" t="s">
        <v>260</v>
      </c>
      <c r="C40" s="52" t="s">
        <v>261</v>
      </c>
      <c r="D40" s="53" t="s">
        <v>262</v>
      </c>
      <c r="E40" s="50"/>
      <c r="F40" s="32" t="str">
        <f t="shared" si="1"/>
        <v>Không XL</v>
      </c>
      <c r="G40" s="134">
        <f>ROUND(I40,1)*10+8</f>
        <v>84</v>
      </c>
      <c r="H40" s="32" t="str">
        <f t="shared" si="2"/>
        <v>Tốt</v>
      </c>
      <c r="I40" s="55">
        <v>7.55</v>
      </c>
      <c r="J40" s="32" t="s">
        <v>1516</v>
      </c>
    </row>
    <row r="41" spans="1:10" s="47" customFormat="1" ht="15.95" customHeight="1" x14ac:dyDescent="0.2">
      <c r="A41" s="50">
        <v>30</v>
      </c>
      <c r="B41" s="51" t="s">
        <v>264</v>
      </c>
      <c r="C41" s="52" t="s">
        <v>265</v>
      </c>
      <c r="D41" s="53" t="s">
        <v>263</v>
      </c>
      <c r="E41" s="50"/>
      <c r="F41" s="32" t="str">
        <f t="shared" si="1"/>
        <v>Không XL</v>
      </c>
      <c r="G41" s="134">
        <v>0</v>
      </c>
      <c r="H41" s="32" t="str">
        <f t="shared" si="2"/>
        <v>Không XL</v>
      </c>
      <c r="I41" s="55">
        <v>0.74</v>
      </c>
      <c r="J41" s="57" t="s">
        <v>1523</v>
      </c>
    </row>
    <row r="42" spans="1:10" s="47" customFormat="1" ht="15.95" customHeight="1" x14ac:dyDescent="0.2">
      <c r="A42" s="50">
        <v>31</v>
      </c>
      <c r="B42" s="51" t="s">
        <v>266</v>
      </c>
      <c r="C42" s="52" t="s">
        <v>69</v>
      </c>
      <c r="D42" s="53" t="s">
        <v>70</v>
      </c>
      <c r="E42" s="50"/>
      <c r="F42" s="32" t="str">
        <f t="shared" si="1"/>
        <v>Không XL</v>
      </c>
      <c r="G42" s="134">
        <v>50</v>
      </c>
      <c r="H42" s="32" t="str">
        <f t="shared" si="2"/>
        <v>TB</v>
      </c>
      <c r="I42" s="55">
        <v>4.24</v>
      </c>
      <c r="J42" s="127"/>
    </row>
    <row r="43" spans="1:10" s="47" customFormat="1" ht="15.95" customHeight="1" x14ac:dyDescent="0.2">
      <c r="A43" s="50">
        <v>32</v>
      </c>
      <c r="B43" s="51" t="s">
        <v>267</v>
      </c>
      <c r="C43" s="52" t="s">
        <v>268</v>
      </c>
      <c r="D43" s="53" t="s">
        <v>72</v>
      </c>
      <c r="E43" s="50"/>
      <c r="F43" s="32" t="str">
        <f t="shared" si="1"/>
        <v>Không XL</v>
      </c>
      <c r="G43" s="134">
        <f t="shared" si="0"/>
        <v>68</v>
      </c>
      <c r="H43" s="32" t="str">
        <f t="shared" si="2"/>
        <v>TB</v>
      </c>
      <c r="I43" s="55">
        <v>6.8</v>
      </c>
      <c r="J43" s="57"/>
    </row>
    <row r="44" spans="1:10" s="47" customFormat="1" ht="15.95" customHeight="1" x14ac:dyDescent="0.2">
      <c r="A44" s="50">
        <v>33</v>
      </c>
      <c r="B44" s="51" t="s">
        <v>269</v>
      </c>
      <c r="C44" s="52" t="s">
        <v>123</v>
      </c>
      <c r="D44" s="53" t="s">
        <v>72</v>
      </c>
      <c r="E44" s="50"/>
      <c r="F44" s="32" t="str">
        <f t="shared" si="1"/>
        <v>Không XL</v>
      </c>
      <c r="G44" s="134">
        <f t="shared" si="0"/>
        <v>75</v>
      </c>
      <c r="H44" s="32" t="str">
        <f t="shared" si="2"/>
        <v>Khá</v>
      </c>
      <c r="I44" s="55">
        <v>7.51</v>
      </c>
      <c r="J44" s="57"/>
    </row>
    <row r="45" spans="1:10" s="47" customFormat="1" ht="15.95" customHeight="1" x14ac:dyDescent="0.2">
      <c r="A45" s="50">
        <v>34</v>
      </c>
      <c r="B45" s="51" t="s">
        <v>270</v>
      </c>
      <c r="C45" s="52" t="s">
        <v>271</v>
      </c>
      <c r="D45" s="53" t="s">
        <v>74</v>
      </c>
      <c r="E45" s="50"/>
      <c r="F45" s="32" t="str">
        <f t="shared" si="1"/>
        <v>Không XL</v>
      </c>
      <c r="G45" s="134">
        <f t="shared" si="0"/>
        <v>80</v>
      </c>
      <c r="H45" s="32" t="str">
        <f t="shared" si="2"/>
        <v>Tốt</v>
      </c>
      <c r="I45" s="55">
        <v>7.97</v>
      </c>
      <c r="J45" s="57"/>
    </row>
    <row r="46" spans="1:10" s="47" customFormat="1" ht="15.95" customHeight="1" x14ac:dyDescent="0.2">
      <c r="A46" s="50">
        <v>35</v>
      </c>
      <c r="B46" s="51" t="s">
        <v>272</v>
      </c>
      <c r="C46" s="52" t="s">
        <v>273</v>
      </c>
      <c r="D46" s="53" t="s">
        <v>75</v>
      </c>
      <c r="E46" s="50"/>
      <c r="F46" s="32" t="str">
        <f t="shared" si="1"/>
        <v>Không XL</v>
      </c>
      <c r="G46" s="134">
        <f t="shared" si="0"/>
        <v>68</v>
      </c>
      <c r="H46" s="32" t="str">
        <f t="shared" si="2"/>
        <v>TB</v>
      </c>
      <c r="I46" s="55">
        <v>6.84</v>
      </c>
      <c r="J46" s="57"/>
    </row>
    <row r="47" spans="1:10" s="47" customFormat="1" ht="15.95" customHeight="1" x14ac:dyDescent="0.2">
      <c r="A47" s="50">
        <v>36</v>
      </c>
      <c r="B47" s="51" t="s">
        <v>274</v>
      </c>
      <c r="C47" s="52" t="s">
        <v>275</v>
      </c>
      <c r="D47" s="53" t="s">
        <v>75</v>
      </c>
      <c r="E47" s="50"/>
      <c r="F47" s="32" t="str">
        <f t="shared" si="1"/>
        <v>Không XL</v>
      </c>
      <c r="G47" s="134">
        <f t="shared" si="0"/>
        <v>58</v>
      </c>
      <c r="H47" s="32" t="str">
        <f t="shared" si="2"/>
        <v>TB</v>
      </c>
      <c r="I47" s="55">
        <v>5.82</v>
      </c>
      <c r="J47" s="126"/>
    </row>
    <row r="48" spans="1:10" s="47" customFormat="1" ht="15.95" hidden="1" customHeight="1" x14ac:dyDescent="0.2">
      <c r="A48" s="50"/>
      <c r="B48" s="51"/>
      <c r="C48" s="52"/>
      <c r="D48" s="53"/>
      <c r="E48" s="50"/>
      <c r="F48" s="54"/>
      <c r="G48" s="123"/>
      <c r="H48" s="124"/>
      <c r="I48" s="55"/>
      <c r="J48" s="57"/>
    </row>
    <row r="49" spans="1:10" s="47" customFormat="1" ht="15.95" hidden="1" customHeight="1" x14ac:dyDescent="0.2">
      <c r="A49" s="50"/>
      <c r="B49" s="51"/>
      <c r="C49" s="52"/>
      <c r="D49" s="53"/>
      <c r="E49" s="50"/>
      <c r="F49" s="54"/>
      <c r="G49" s="123"/>
      <c r="H49" s="124"/>
      <c r="I49" s="55"/>
      <c r="J49" s="57"/>
    </row>
    <row r="50" spans="1:10" s="47" customFormat="1" ht="15.95" hidden="1" customHeight="1" x14ac:dyDescent="0.2">
      <c r="A50" s="50"/>
      <c r="B50" s="51"/>
      <c r="C50" s="52"/>
      <c r="D50" s="53"/>
      <c r="E50" s="50"/>
      <c r="F50" s="54"/>
      <c r="G50" s="123"/>
      <c r="H50" s="124"/>
      <c r="I50" s="55"/>
      <c r="J50" s="57"/>
    </row>
    <row r="51" spans="1:10" s="47" customFormat="1" ht="15.95" hidden="1" customHeight="1" x14ac:dyDescent="0.2">
      <c r="A51" s="50"/>
      <c r="B51" s="51"/>
      <c r="C51" s="52"/>
      <c r="D51" s="53"/>
      <c r="E51" s="50"/>
      <c r="F51" s="54"/>
      <c r="G51" s="123"/>
      <c r="H51" s="124"/>
      <c r="I51" s="55"/>
      <c r="J51" s="56"/>
    </row>
    <row r="52" spans="1:10" s="47" customFormat="1" ht="15.95" hidden="1" customHeight="1" x14ac:dyDescent="0.2">
      <c r="A52" s="50"/>
      <c r="B52" s="51"/>
      <c r="C52" s="52"/>
      <c r="D52" s="53"/>
      <c r="E52" s="50"/>
      <c r="F52" s="54"/>
      <c r="G52" s="123"/>
      <c r="H52" s="124"/>
      <c r="I52" s="55"/>
      <c r="J52" s="57"/>
    </row>
    <row r="53" spans="1:10" s="47" customFormat="1" ht="15.95" hidden="1" customHeight="1" x14ac:dyDescent="0.2">
      <c r="A53" s="50"/>
      <c r="B53" s="51"/>
      <c r="C53" s="52"/>
      <c r="D53" s="53"/>
      <c r="E53" s="50"/>
      <c r="F53" s="54"/>
      <c r="G53" s="123"/>
      <c r="H53" s="124"/>
      <c r="I53" s="55"/>
      <c r="J53" s="57"/>
    </row>
    <row r="54" spans="1:10" s="47" customFormat="1" ht="15.95" hidden="1" customHeight="1" x14ac:dyDescent="0.2">
      <c r="A54" s="50"/>
      <c r="B54" s="51"/>
      <c r="C54" s="52"/>
      <c r="D54" s="53"/>
      <c r="E54" s="50"/>
      <c r="F54" s="54"/>
      <c r="G54" s="123"/>
      <c r="H54" s="124"/>
      <c r="I54" s="55"/>
      <c r="J54" s="57"/>
    </row>
    <row r="55" spans="1:10" s="47" customFormat="1" ht="15.95" hidden="1" customHeight="1" x14ac:dyDescent="0.2">
      <c r="A55" s="50"/>
      <c r="B55" s="51"/>
      <c r="C55" s="52"/>
      <c r="D55" s="53"/>
      <c r="E55" s="50"/>
      <c r="F55" s="54"/>
      <c r="G55" s="123"/>
      <c r="H55" s="124"/>
      <c r="I55" s="55"/>
      <c r="J55" s="57"/>
    </row>
    <row r="56" spans="1:10" s="47" customFormat="1" ht="15.95" hidden="1" customHeight="1" x14ac:dyDescent="0.2">
      <c r="A56" s="50"/>
      <c r="B56" s="51"/>
      <c r="C56" s="52"/>
      <c r="D56" s="53"/>
      <c r="E56" s="50"/>
      <c r="F56" s="54"/>
      <c r="G56" s="123"/>
      <c r="H56" s="124"/>
      <c r="I56" s="55"/>
      <c r="J56" s="57"/>
    </row>
    <row r="57" spans="1:10" ht="18" customHeight="1" x14ac:dyDescent="0.25">
      <c r="A57" s="58"/>
      <c r="B57" s="58"/>
      <c r="C57" s="181" t="s">
        <v>11</v>
      </c>
      <c r="D57" s="181"/>
      <c r="E57" s="181"/>
      <c r="F57" s="181"/>
      <c r="G57" s="181"/>
      <c r="H57" s="181"/>
      <c r="I57" s="181"/>
      <c r="J57" s="181"/>
    </row>
    <row r="58" spans="1:10" ht="17.100000000000001" customHeight="1" x14ac:dyDescent="0.25">
      <c r="C58" s="182" t="s">
        <v>12</v>
      </c>
      <c r="D58" s="59"/>
      <c r="E58" s="183" t="s">
        <v>6</v>
      </c>
      <c r="F58" s="184"/>
      <c r="G58" s="183" t="s">
        <v>7</v>
      </c>
      <c r="H58" s="184"/>
      <c r="I58" s="60"/>
      <c r="J58" s="182" t="s">
        <v>8</v>
      </c>
    </row>
    <row r="59" spans="1:10" s="47" customFormat="1" ht="17.100000000000001" customHeight="1" x14ac:dyDescent="0.2">
      <c r="C59" s="182"/>
      <c r="D59" s="61"/>
      <c r="E59" s="48" t="s">
        <v>13</v>
      </c>
      <c r="F59" s="62" t="s">
        <v>14</v>
      </c>
      <c r="G59" s="48" t="s">
        <v>13</v>
      </c>
      <c r="H59" s="62" t="s">
        <v>14</v>
      </c>
      <c r="I59" s="76"/>
      <c r="J59" s="182"/>
    </row>
    <row r="60" spans="1:10" ht="17.100000000000001" customHeight="1" x14ac:dyDescent="0.25">
      <c r="C60" s="64" t="s">
        <v>15</v>
      </c>
      <c r="D60" s="77"/>
      <c r="E60" s="66">
        <f>COUNTIF(F12:F56,"XS")</f>
        <v>0</v>
      </c>
      <c r="F60" s="67">
        <f>E60*100/$A$47</f>
        <v>0</v>
      </c>
      <c r="G60" s="66">
        <f>COUNTIF(H12:H56,"Xuất sắc")</f>
        <v>0</v>
      </c>
      <c r="H60" s="67">
        <f>G60*100/$A$47</f>
        <v>0</v>
      </c>
      <c r="I60" s="68"/>
      <c r="J60" s="69"/>
    </row>
    <row r="61" spans="1:10" ht="17.100000000000001" customHeight="1" x14ac:dyDescent="0.25">
      <c r="C61" s="64" t="s">
        <v>16</v>
      </c>
      <c r="D61" s="77"/>
      <c r="E61" s="66">
        <f>COUNTIF(F12:F56,"Tốt")</f>
        <v>0</v>
      </c>
      <c r="F61" s="67">
        <f t="shared" ref="F61:F65" si="3">E61*100/$A$47</f>
        <v>0</v>
      </c>
      <c r="G61" s="66">
        <f>COUNTIF(H12:H56,"Tốt")</f>
        <v>3</v>
      </c>
      <c r="H61" s="67">
        <f t="shared" ref="H61:H65" si="4">G61*100/$A$47</f>
        <v>8.3333333333333339</v>
      </c>
      <c r="I61" s="68"/>
      <c r="J61" s="69"/>
    </row>
    <row r="62" spans="1:10" ht="17.100000000000001" customHeight="1" x14ac:dyDescent="0.25">
      <c r="C62" s="64" t="s">
        <v>17</v>
      </c>
      <c r="D62" s="77"/>
      <c r="E62" s="66">
        <f>COUNTIF(F12:F56,"Khá")</f>
        <v>0</v>
      </c>
      <c r="F62" s="67">
        <f t="shared" si="3"/>
        <v>0</v>
      </c>
      <c r="G62" s="66">
        <f>COUNTIF(H12:H56,"Khá")</f>
        <v>6</v>
      </c>
      <c r="H62" s="67">
        <f t="shared" si="4"/>
        <v>16.666666666666668</v>
      </c>
      <c r="I62" s="68"/>
      <c r="J62" s="69"/>
    </row>
    <row r="63" spans="1:10" ht="17.100000000000001" customHeight="1" x14ac:dyDescent="0.25">
      <c r="C63" s="64" t="s">
        <v>18</v>
      </c>
      <c r="D63" s="77"/>
      <c r="E63" s="66">
        <f>COUNTIF(F12:F56,"TB")</f>
        <v>0</v>
      </c>
      <c r="F63" s="67">
        <f t="shared" si="3"/>
        <v>0</v>
      </c>
      <c r="G63" s="66">
        <f>COUNTIF(H12:H56,"TB")</f>
        <v>26</v>
      </c>
      <c r="H63" s="67">
        <f t="shared" si="4"/>
        <v>72.222222222222229</v>
      </c>
      <c r="I63" s="68"/>
      <c r="J63" s="69"/>
    </row>
    <row r="64" spans="1:10" ht="17.100000000000001" customHeight="1" x14ac:dyDescent="0.25">
      <c r="C64" s="64" t="s">
        <v>19</v>
      </c>
      <c r="D64" s="77"/>
      <c r="E64" s="66">
        <f>COUNTIF(F12:F56,"Yếu")</f>
        <v>0</v>
      </c>
      <c r="F64" s="67">
        <f t="shared" si="3"/>
        <v>0</v>
      </c>
      <c r="G64" s="66">
        <f>COUNTIF(H12:H56,"Yếu")</f>
        <v>0</v>
      </c>
      <c r="H64" s="67">
        <f t="shared" si="4"/>
        <v>0</v>
      </c>
      <c r="I64" s="68"/>
      <c r="J64" s="69"/>
    </row>
    <row r="65" spans="1:11" ht="17.100000000000001" customHeight="1" x14ac:dyDescent="0.25">
      <c r="C65" s="64" t="s">
        <v>25</v>
      </c>
      <c r="D65" s="77"/>
      <c r="E65" s="66">
        <f>COUNTIF(F12:F56,"Không XL")</f>
        <v>36</v>
      </c>
      <c r="F65" s="67">
        <f t="shared" si="3"/>
        <v>100</v>
      </c>
      <c r="G65" s="66">
        <f>COUNTIF(H12:H56,"Không XL")</f>
        <v>1</v>
      </c>
      <c r="H65" s="67">
        <f t="shared" si="4"/>
        <v>2.7777777777777777</v>
      </c>
      <c r="I65" s="68"/>
      <c r="J65" s="69"/>
    </row>
    <row r="66" spans="1:11" ht="9.9499999999999993" customHeight="1" x14ac:dyDescent="0.25">
      <c r="C66" s="70"/>
      <c r="D66" s="70"/>
      <c r="F66" s="71"/>
    </row>
    <row r="67" spans="1:11" ht="17.100000000000001" customHeight="1" x14ac:dyDescent="0.25">
      <c r="E67" s="185" t="s">
        <v>24</v>
      </c>
      <c r="F67" s="185"/>
      <c r="G67" s="185"/>
      <c r="H67" s="185"/>
      <c r="I67" s="185"/>
      <c r="J67" s="185"/>
    </row>
    <row r="68" spans="1:11" ht="17.100000000000001" customHeight="1" x14ac:dyDescent="0.25">
      <c r="A68" s="180" t="s">
        <v>28</v>
      </c>
      <c r="B68" s="180"/>
      <c r="C68" s="180"/>
      <c r="D68" s="180"/>
      <c r="E68" s="180"/>
      <c r="F68" s="180" t="s">
        <v>6</v>
      </c>
      <c r="G68" s="180"/>
      <c r="H68" s="180"/>
      <c r="I68" s="74"/>
      <c r="J68" s="73" t="s">
        <v>20</v>
      </c>
      <c r="K68" s="73"/>
    </row>
    <row r="69" spans="1:11" ht="17.100000000000001" customHeight="1" x14ac:dyDescent="0.25"/>
    <row r="70" spans="1:11" ht="17.100000000000001" customHeight="1" x14ac:dyDescent="0.25"/>
    <row r="71" spans="1:11" ht="17.100000000000001" customHeight="1" x14ac:dyDescent="0.25"/>
    <row r="72" spans="1:11" ht="18" customHeight="1" x14ac:dyDescent="0.25">
      <c r="A72" s="36">
        <v>1</v>
      </c>
    </row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sheetProtection algorithmName="SHA-512" hashValue="a7GOAY3VRJj+W7O2dju/mhgdICSi0alv52V3pn1sIv51S+HwMEDUipJVWtbME3JSrc7/I2e8xQtUajgUPj6RbA==" saltValue="bj5EIUL5uDW0iVvTrKBys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8:E68"/>
    <mergeCell ref="F68:H68"/>
    <mergeCell ref="C57:J57"/>
    <mergeCell ref="C58:C59"/>
    <mergeCell ref="E58:F58"/>
    <mergeCell ref="G58:H58"/>
    <mergeCell ref="J58:J59"/>
    <mergeCell ref="E67:J67"/>
  </mergeCells>
  <conditionalFormatting sqref="F48:F56 H48:I56 I12:I47">
    <cfRule type="cellIs" dxfId="171" priority="9" stopIfTrue="1" operator="equal">
      <formula>"SVG"</formula>
    </cfRule>
    <cfRule type="cellIs" dxfId="170" priority="10" stopIfTrue="1" operator="equal">
      <formula>"SVXS"</formula>
    </cfRule>
  </conditionalFormatting>
  <conditionalFormatting sqref="F12:F47">
    <cfRule type="cellIs" dxfId="169" priority="7" stopIfTrue="1" operator="equal">
      <formula>"SVG"</formula>
    </cfRule>
    <cfRule type="cellIs" dxfId="168" priority="8" stopIfTrue="1" operator="equal">
      <formula>"SVXS"</formula>
    </cfRule>
  </conditionalFormatting>
  <conditionalFormatting sqref="H12:H47">
    <cfRule type="cellIs" dxfId="167" priority="5" stopIfTrue="1" operator="equal">
      <formula>"SVG"</formula>
    </cfRule>
    <cfRule type="cellIs" dxfId="166" priority="6" stopIfTrue="1" operator="equal">
      <formula>"SVXS"</formula>
    </cfRule>
  </conditionalFormatting>
  <conditionalFormatting sqref="J40">
    <cfRule type="cellIs" dxfId="165" priority="3" stopIfTrue="1" operator="equal">
      <formula>"SVG"</formula>
    </cfRule>
    <cfRule type="cellIs" dxfId="164" priority="4" stopIfTrue="1" operator="equal">
      <formula>"SVXS"</formula>
    </cfRule>
  </conditionalFormatting>
  <conditionalFormatting sqref="I12:I47">
    <cfRule type="cellIs" dxfId="163" priority="2" operator="greaterThanOrEqual">
      <formula>7</formula>
    </cfRule>
    <cfRule type="cellIs" dxfId="162" priority="1" operator="lessThan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6"/>
  <sheetViews>
    <sheetView topLeftCell="A48" zoomScaleNormal="100" workbookViewId="0">
      <selection activeCell="I51" sqref="I51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624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276</v>
      </c>
      <c r="C12" s="52" t="s">
        <v>277</v>
      </c>
      <c r="D12" s="53" t="s">
        <v>121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1" si="0">ROUND(I12,1)*10</f>
        <v>64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6.39</v>
      </c>
      <c r="J12" s="56"/>
    </row>
    <row r="13" spans="1:21" s="47" customFormat="1" ht="15.95" customHeight="1" x14ac:dyDescent="0.2">
      <c r="A13" s="50">
        <v>2</v>
      </c>
      <c r="B13" s="51" t="s">
        <v>278</v>
      </c>
      <c r="C13" s="52" t="s">
        <v>127</v>
      </c>
      <c r="D13" s="53" t="s">
        <v>34</v>
      </c>
      <c r="E13" s="50"/>
      <c r="F13" s="32" t="str">
        <f t="shared" ref="F13:F53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68</v>
      </c>
      <c r="H13" s="32" t="str">
        <f t="shared" ref="H13:H53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6.8</v>
      </c>
      <c r="J13" s="56"/>
    </row>
    <row r="14" spans="1:21" s="47" customFormat="1" ht="15.95" customHeight="1" x14ac:dyDescent="0.2">
      <c r="A14" s="50">
        <v>3</v>
      </c>
      <c r="B14" s="51" t="s">
        <v>279</v>
      </c>
      <c r="C14" s="52" t="s">
        <v>280</v>
      </c>
      <c r="D14" s="53" t="s">
        <v>281</v>
      </c>
      <c r="E14" s="50"/>
      <c r="F14" s="32" t="str">
        <f t="shared" si="1"/>
        <v>Không XL</v>
      </c>
      <c r="G14" s="134">
        <f t="shared" si="0"/>
        <v>63</v>
      </c>
      <c r="H14" s="32" t="str">
        <f t="shared" si="2"/>
        <v>TB</v>
      </c>
      <c r="I14" s="55">
        <v>6.25</v>
      </c>
      <c r="J14" s="56"/>
    </row>
    <row r="15" spans="1:21" s="47" customFormat="1" ht="15.95" customHeight="1" x14ac:dyDescent="0.2">
      <c r="A15" s="50">
        <v>4</v>
      </c>
      <c r="B15" s="51" t="s">
        <v>282</v>
      </c>
      <c r="C15" s="52" t="s">
        <v>283</v>
      </c>
      <c r="D15" s="53" t="s">
        <v>77</v>
      </c>
      <c r="E15" s="50"/>
      <c r="F15" s="32" t="str">
        <f t="shared" si="1"/>
        <v>Không XL</v>
      </c>
      <c r="G15" s="134">
        <v>50</v>
      </c>
      <c r="H15" s="32" t="str">
        <f t="shared" si="2"/>
        <v>TB</v>
      </c>
      <c r="I15" s="55">
        <v>4.18</v>
      </c>
      <c r="J15" s="57"/>
    </row>
    <row r="16" spans="1:21" s="47" customFormat="1" ht="15.95" customHeight="1" x14ac:dyDescent="0.2">
      <c r="A16" s="50">
        <v>5</v>
      </c>
      <c r="B16" s="51" t="s">
        <v>284</v>
      </c>
      <c r="C16" s="52" t="s">
        <v>285</v>
      </c>
      <c r="D16" s="53" t="s">
        <v>78</v>
      </c>
      <c r="E16" s="50"/>
      <c r="F16" s="32" t="str">
        <f t="shared" si="1"/>
        <v>Không XL</v>
      </c>
      <c r="G16" s="134">
        <f>ROUND(I16,1)*10+6</f>
        <v>68</v>
      </c>
      <c r="H16" s="32" t="str">
        <f t="shared" si="2"/>
        <v>TB</v>
      </c>
      <c r="I16" s="55">
        <v>6.21</v>
      </c>
      <c r="J16" s="126" t="s">
        <v>1507</v>
      </c>
    </row>
    <row r="17" spans="1:10" s="47" customFormat="1" ht="15.95" customHeight="1" x14ac:dyDescent="0.2">
      <c r="A17" s="50">
        <v>6</v>
      </c>
      <c r="B17" s="51" t="s">
        <v>286</v>
      </c>
      <c r="C17" s="52" t="s">
        <v>287</v>
      </c>
      <c r="D17" s="53" t="s">
        <v>79</v>
      </c>
      <c r="E17" s="50"/>
      <c r="F17" s="32" t="str">
        <f t="shared" si="1"/>
        <v>Không XL</v>
      </c>
      <c r="G17" s="134">
        <f t="shared" si="0"/>
        <v>60</v>
      </c>
      <c r="H17" s="32" t="str">
        <f t="shared" si="2"/>
        <v>TB</v>
      </c>
      <c r="I17" s="55">
        <v>5.98</v>
      </c>
      <c r="J17" s="57"/>
    </row>
    <row r="18" spans="1:10" s="47" customFormat="1" ht="15.95" customHeight="1" x14ac:dyDescent="0.2">
      <c r="A18" s="50">
        <v>7</v>
      </c>
      <c r="B18" s="51" t="s">
        <v>288</v>
      </c>
      <c r="C18" s="52" t="s">
        <v>289</v>
      </c>
      <c r="D18" s="53" t="s">
        <v>79</v>
      </c>
      <c r="E18" s="50"/>
      <c r="F18" s="32" t="str">
        <f t="shared" si="1"/>
        <v>Không XL</v>
      </c>
      <c r="G18" s="134">
        <f t="shared" si="0"/>
        <v>63</v>
      </c>
      <c r="H18" s="32" t="str">
        <f t="shared" si="2"/>
        <v>TB</v>
      </c>
      <c r="I18" s="55">
        <v>6.3</v>
      </c>
      <c r="J18" s="57"/>
    </row>
    <row r="19" spans="1:10" s="47" customFormat="1" ht="15.95" customHeight="1" x14ac:dyDescent="0.2">
      <c r="A19" s="50">
        <v>8</v>
      </c>
      <c r="B19" s="51" t="s">
        <v>290</v>
      </c>
      <c r="C19" s="52" t="s">
        <v>91</v>
      </c>
      <c r="D19" s="53" t="s">
        <v>82</v>
      </c>
      <c r="E19" s="50"/>
      <c r="F19" s="32" t="str">
        <f t="shared" si="1"/>
        <v>Không XL</v>
      </c>
      <c r="G19" s="134">
        <f t="shared" si="0"/>
        <v>72</v>
      </c>
      <c r="H19" s="32" t="str">
        <f t="shared" si="2"/>
        <v>Khá</v>
      </c>
      <c r="I19" s="55">
        <v>7.16</v>
      </c>
      <c r="J19" s="57"/>
    </row>
    <row r="20" spans="1:10" s="47" customFormat="1" ht="15.95" customHeight="1" x14ac:dyDescent="0.2">
      <c r="A20" s="50">
        <v>9</v>
      </c>
      <c r="B20" s="51" t="s">
        <v>291</v>
      </c>
      <c r="C20" s="52" t="s">
        <v>292</v>
      </c>
      <c r="D20" s="53" t="s">
        <v>82</v>
      </c>
      <c r="E20" s="50"/>
      <c r="F20" s="32" t="str">
        <f t="shared" si="1"/>
        <v>Không XL</v>
      </c>
      <c r="G20" s="134">
        <f t="shared" si="0"/>
        <v>60</v>
      </c>
      <c r="H20" s="32" t="str">
        <f t="shared" si="2"/>
        <v>TB</v>
      </c>
      <c r="I20" s="55">
        <v>6.02</v>
      </c>
      <c r="J20" s="56"/>
    </row>
    <row r="21" spans="1:10" s="47" customFormat="1" ht="15.95" customHeight="1" x14ac:dyDescent="0.2">
      <c r="A21" s="50">
        <v>10</v>
      </c>
      <c r="B21" s="51" t="s">
        <v>293</v>
      </c>
      <c r="C21" s="52" t="s">
        <v>294</v>
      </c>
      <c r="D21" s="53" t="s">
        <v>82</v>
      </c>
      <c r="E21" s="50"/>
      <c r="F21" s="32" t="str">
        <f t="shared" si="1"/>
        <v>Không XL</v>
      </c>
      <c r="G21" s="134">
        <v>50</v>
      </c>
      <c r="H21" s="32" t="str">
        <f t="shared" si="2"/>
        <v>TB</v>
      </c>
      <c r="I21" s="55">
        <v>4.3600000000000003</v>
      </c>
      <c r="J21" s="56"/>
    </row>
    <row r="22" spans="1:10" s="47" customFormat="1" ht="15.95" customHeight="1" x14ac:dyDescent="0.2">
      <c r="A22" s="50">
        <v>11</v>
      </c>
      <c r="B22" s="51" t="s">
        <v>295</v>
      </c>
      <c r="C22" s="52" t="s">
        <v>296</v>
      </c>
      <c r="D22" s="53" t="s">
        <v>39</v>
      </c>
      <c r="E22" s="50"/>
      <c r="F22" s="32" t="str">
        <f t="shared" si="1"/>
        <v>Không XL</v>
      </c>
      <c r="G22" s="134">
        <v>40</v>
      </c>
      <c r="H22" s="32" t="str">
        <f t="shared" si="2"/>
        <v>Yếu</v>
      </c>
      <c r="I22" s="55">
        <v>2.66</v>
      </c>
      <c r="J22" s="56"/>
    </row>
    <row r="23" spans="1:10" s="47" customFormat="1" ht="15.95" customHeight="1" x14ac:dyDescent="0.2">
      <c r="A23" s="50">
        <v>12</v>
      </c>
      <c r="B23" s="51" t="s">
        <v>297</v>
      </c>
      <c r="C23" s="52" t="s">
        <v>298</v>
      </c>
      <c r="D23" s="53" t="s">
        <v>41</v>
      </c>
      <c r="E23" s="50"/>
      <c r="F23" s="32" t="str">
        <f t="shared" si="1"/>
        <v>Không XL</v>
      </c>
      <c r="G23" s="134">
        <f t="shared" si="0"/>
        <v>70</v>
      </c>
      <c r="H23" s="32" t="str">
        <f t="shared" si="2"/>
        <v>Khá</v>
      </c>
      <c r="I23" s="55">
        <v>7.04</v>
      </c>
      <c r="J23" s="57"/>
    </row>
    <row r="24" spans="1:10" s="47" customFormat="1" ht="15.95" customHeight="1" x14ac:dyDescent="0.2">
      <c r="A24" s="50">
        <v>13</v>
      </c>
      <c r="B24" s="51" t="s">
        <v>299</v>
      </c>
      <c r="C24" s="52" t="s">
        <v>300</v>
      </c>
      <c r="D24" s="53" t="s">
        <v>41</v>
      </c>
      <c r="E24" s="50"/>
      <c r="F24" s="32" t="str">
        <f t="shared" si="1"/>
        <v>Không XL</v>
      </c>
      <c r="G24" s="134">
        <f t="shared" si="0"/>
        <v>71</v>
      </c>
      <c r="H24" s="32" t="str">
        <f t="shared" si="2"/>
        <v>Khá</v>
      </c>
      <c r="I24" s="55">
        <v>7.07</v>
      </c>
      <c r="J24" s="57"/>
    </row>
    <row r="25" spans="1:10" s="47" customFormat="1" ht="15.95" customHeight="1" x14ac:dyDescent="0.2">
      <c r="A25" s="50">
        <v>14</v>
      </c>
      <c r="B25" s="51" t="s">
        <v>301</v>
      </c>
      <c r="C25" s="52" t="s">
        <v>226</v>
      </c>
      <c r="D25" s="53" t="s">
        <v>302</v>
      </c>
      <c r="E25" s="50"/>
      <c r="F25" s="32" t="str">
        <f t="shared" si="1"/>
        <v>Không XL</v>
      </c>
      <c r="G25" s="134">
        <v>50</v>
      </c>
      <c r="H25" s="32" t="str">
        <f t="shared" si="2"/>
        <v>TB</v>
      </c>
      <c r="I25" s="55">
        <v>4.6900000000000004</v>
      </c>
      <c r="J25" s="57"/>
    </row>
    <row r="26" spans="1:10" s="47" customFormat="1" ht="15.95" customHeight="1" x14ac:dyDescent="0.2">
      <c r="A26" s="50">
        <v>15</v>
      </c>
      <c r="B26" s="51" t="s">
        <v>303</v>
      </c>
      <c r="C26" s="52" t="s">
        <v>48</v>
      </c>
      <c r="D26" s="53" t="s">
        <v>105</v>
      </c>
      <c r="E26" s="50"/>
      <c r="F26" s="32" t="str">
        <f t="shared" si="1"/>
        <v>Không XL</v>
      </c>
      <c r="G26" s="134">
        <f t="shared" si="0"/>
        <v>62</v>
      </c>
      <c r="H26" s="32" t="str">
        <f t="shared" si="2"/>
        <v>TB</v>
      </c>
      <c r="I26" s="55">
        <v>6.18</v>
      </c>
      <c r="J26" s="57"/>
    </row>
    <row r="27" spans="1:10" s="47" customFormat="1" ht="15.95" customHeight="1" x14ac:dyDescent="0.2">
      <c r="A27" s="50">
        <v>16</v>
      </c>
      <c r="B27" s="51" t="s">
        <v>304</v>
      </c>
      <c r="C27" s="52" t="s">
        <v>305</v>
      </c>
      <c r="D27" s="53" t="s">
        <v>306</v>
      </c>
      <c r="E27" s="50"/>
      <c r="F27" s="32" t="str">
        <f t="shared" si="1"/>
        <v>Không XL</v>
      </c>
      <c r="G27" s="134">
        <f t="shared" si="0"/>
        <v>65</v>
      </c>
      <c r="H27" s="32" t="str">
        <f t="shared" si="2"/>
        <v>TB</v>
      </c>
      <c r="I27" s="55">
        <v>6.54</v>
      </c>
      <c r="J27" s="57"/>
    </row>
    <row r="28" spans="1:10" s="47" customFormat="1" ht="15.95" customHeight="1" x14ac:dyDescent="0.2">
      <c r="A28" s="50">
        <v>17</v>
      </c>
      <c r="B28" s="51" t="s">
        <v>307</v>
      </c>
      <c r="C28" s="52" t="s">
        <v>308</v>
      </c>
      <c r="D28" s="53" t="s">
        <v>85</v>
      </c>
      <c r="E28" s="50"/>
      <c r="F28" s="32" t="str">
        <f t="shared" si="1"/>
        <v>Không XL</v>
      </c>
      <c r="G28" s="134">
        <f t="shared" si="0"/>
        <v>52</v>
      </c>
      <c r="H28" s="32" t="str">
        <f t="shared" si="2"/>
        <v>TB</v>
      </c>
      <c r="I28" s="55">
        <v>5.17</v>
      </c>
      <c r="J28" s="57"/>
    </row>
    <row r="29" spans="1:10" s="47" customFormat="1" ht="15.95" customHeight="1" x14ac:dyDescent="0.2">
      <c r="A29" s="50">
        <v>18</v>
      </c>
      <c r="B29" s="51" t="s">
        <v>309</v>
      </c>
      <c r="C29" s="52" t="s">
        <v>212</v>
      </c>
      <c r="D29" s="53" t="s">
        <v>86</v>
      </c>
      <c r="E29" s="50"/>
      <c r="F29" s="32" t="str">
        <f t="shared" si="1"/>
        <v>Không XL</v>
      </c>
      <c r="G29" s="134">
        <f t="shared" si="0"/>
        <v>66</v>
      </c>
      <c r="H29" s="32" t="str">
        <f t="shared" si="2"/>
        <v>TB</v>
      </c>
      <c r="I29" s="55">
        <v>6.55</v>
      </c>
      <c r="J29" s="57"/>
    </row>
    <row r="30" spans="1:10" s="47" customFormat="1" ht="15.95" customHeight="1" x14ac:dyDescent="0.2">
      <c r="A30" s="50">
        <v>19</v>
      </c>
      <c r="B30" s="51" t="s">
        <v>310</v>
      </c>
      <c r="C30" s="52" t="s">
        <v>99</v>
      </c>
      <c r="D30" s="53" t="s">
        <v>86</v>
      </c>
      <c r="E30" s="50"/>
      <c r="F30" s="32" t="str">
        <f t="shared" si="1"/>
        <v>Không XL</v>
      </c>
      <c r="G30" s="134">
        <f t="shared" si="0"/>
        <v>66</v>
      </c>
      <c r="H30" s="32" t="str">
        <f t="shared" si="2"/>
        <v>TB</v>
      </c>
      <c r="I30" s="55">
        <v>6.57</v>
      </c>
      <c r="J30" s="57"/>
    </row>
    <row r="31" spans="1:10" s="47" customFormat="1" ht="15.95" customHeight="1" x14ac:dyDescent="0.2">
      <c r="A31" s="50">
        <v>20</v>
      </c>
      <c r="B31" s="51" t="s">
        <v>311</v>
      </c>
      <c r="C31" s="52" t="s">
        <v>312</v>
      </c>
      <c r="D31" s="53" t="s">
        <v>88</v>
      </c>
      <c r="E31" s="50"/>
      <c r="F31" s="32" t="str">
        <f t="shared" si="1"/>
        <v>Không XL</v>
      </c>
      <c r="G31" s="134">
        <f>ROUND(I31,1)*10+8</f>
        <v>88</v>
      </c>
      <c r="H31" s="32" t="str">
        <f t="shared" si="2"/>
        <v>Tốt</v>
      </c>
      <c r="I31" s="55">
        <v>8.0399999999999991</v>
      </c>
      <c r="J31" s="57" t="s">
        <v>1504</v>
      </c>
    </row>
    <row r="32" spans="1:10" s="47" customFormat="1" ht="15.95" customHeight="1" x14ac:dyDescent="0.2">
      <c r="A32" s="50">
        <v>21</v>
      </c>
      <c r="B32" s="51" t="s">
        <v>313</v>
      </c>
      <c r="C32" s="52" t="s">
        <v>314</v>
      </c>
      <c r="D32" s="53" t="s">
        <v>46</v>
      </c>
      <c r="E32" s="50"/>
      <c r="F32" s="32" t="str">
        <f t="shared" si="1"/>
        <v>Không XL</v>
      </c>
      <c r="G32" s="134">
        <f t="shared" si="0"/>
        <v>62</v>
      </c>
      <c r="H32" s="32" t="str">
        <f t="shared" si="2"/>
        <v>TB</v>
      </c>
      <c r="I32" s="55">
        <v>6.22</v>
      </c>
      <c r="J32" s="57"/>
    </row>
    <row r="33" spans="1:10" s="47" customFormat="1" ht="15.95" customHeight="1" x14ac:dyDescent="0.2">
      <c r="A33" s="50">
        <v>22</v>
      </c>
      <c r="B33" s="51" t="s">
        <v>315</v>
      </c>
      <c r="C33" s="52" t="s">
        <v>37</v>
      </c>
      <c r="D33" s="53" t="s">
        <v>50</v>
      </c>
      <c r="E33" s="50"/>
      <c r="F33" s="32" t="str">
        <f t="shared" si="1"/>
        <v>Không XL</v>
      </c>
      <c r="G33" s="134">
        <f t="shared" si="0"/>
        <v>62</v>
      </c>
      <c r="H33" s="32" t="str">
        <f t="shared" si="2"/>
        <v>TB</v>
      </c>
      <c r="I33" s="55">
        <v>6.21</v>
      </c>
      <c r="J33" s="57"/>
    </row>
    <row r="34" spans="1:10" s="47" customFormat="1" ht="15.95" customHeight="1" x14ac:dyDescent="0.2">
      <c r="A34" s="50">
        <v>23</v>
      </c>
      <c r="B34" s="51" t="s">
        <v>316</v>
      </c>
      <c r="C34" s="52" t="s">
        <v>317</v>
      </c>
      <c r="D34" s="53" t="s">
        <v>318</v>
      </c>
      <c r="E34" s="50"/>
      <c r="F34" s="32" t="str">
        <f t="shared" si="1"/>
        <v>Không XL</v>
      </c>
      <c r="G34" s="134">
        <f t="shared" si="0"/>
        <v>58</v>
      </c>
      <c r="H34" s="32" t="str">
        <f t="shared" si="2"/>
        <v>TB</v>
      </c>
      <c r="I34" s="55">
        <v>5.78</v>
      </c>
      <c r="J34" s="132"/>
    </row>
    <row r="35" spans="1:10" s="47" customFormat="1" ht="15.95" customHeight="1" x14ac:dyDescent="0.2">
      <c r="A35" s="50">
        <v>24</v>
      </c>
      <c r="B35" s="51" t="s">
        <v>319</v>
      </c>
      <c r="C35" s="52" t="s">
        <v>115</v>
      </c>
      <c r="D35" s="53" t="s">
        <v>320</v>
      </c>
      <c r="E35" s="50"/>
      <c r="F35" s="32" t="str">
        <f t="shared" si="1"/>
        <v>Không XL</v>
      </c>
      <c r="G35" s="134">
        <f t="shared" si="0"/>
        <v>67</v>
      </c>
      <c r="H35" s="32" t="str">
        <f t="shared" si="2"/>
        <v>TB</v>
      </c>
      <c r="I35" s="55">
        <v>6.65</v>
      </c>
      <c r="J35" s="57"/>
    </row>
    <row r="36" spans="1:10" s="47" customFormat="1" ht="15.95" customHeight="1" x14ac:dyDescent="0.2">
      <c r="A36" s="50">
        <v>25</v>
      </c>
      <c r="B36" s="51" t="s">
        <v>321</v>
      </c>
      <c r="C36" s="52" t="s">
        <v>64</v>
      </c>
      <c r="D36" s="53" t="s">
        <v>171</v>
      </c>
      <c r="E36" s="50"/>
      <c r="F36" s="32" t="str">
        <f t="shared" si="1"/>
        <v>Không XL</v>
      </c>
      <c r="G36" s="134">
        <f t="shared" si="0"/>
        <v>70</v>
      </c>
      <c r="H36" s="32" t="str">
        <f t="shared" si="2"/>
        <v>Khá</v>
      </c>
      <c r="I36" s="55">
        <v>6.95</v>
      </c>
      <c r="J36" s="57"/>
    </row>
    <row r="37" spans="1:10" s="47" customFormat="1" ht="15.95" customHeight="1" x14ac:dyDescent="0.2">
      <c r="A37" s="50">
        <v>26</v>
      </c>
      <c r="B37" s="51" t="s">
        <v>322</v>
      </c>
      <c r="C37" s="52" t="s">
        <v>246</v>
      </c>
      <c r="D37" s="53" t="s">
        <v>109</v>
      </c>
      <c r="E37" s="50"/>
      <c r="F37" s="32" t="str">
        <f t="shared" si="1"/>
        <v>Không XL</v>
      </c>
      <c r="G37" s="134">
        <f t="shared" si="0"/>
        <v>70</v>
      </c>
      <c r="H37" s="32" t="str">
        <f t="shared" si="2"/>
        <v>Khá</v>
      </c>
      <c r="I37" s="55">
        <v>7</v>
      </c>
      <c r="J37" s="57"/>
    </row>
    <row r="38" spans="1:10" s="47" customFormat="1" ht="15.95" customHeight="1" x14ac:dyDescent="0.2">
      <c r="A38" s="50">
        <v>27</v>
      </c>
      <c r="B38" s="51" t="s">
        <v>323</v>
      </c>
      <c r="C38" s="52" t="s">
        <v>91</v>
      </c>
      <c r="D38" s="53" t="s">
        <v>324</v>
      </c>
      <c r="E38" s="50"/>
      <c r="F38" s="32" t="str">
        <f t="shared" si="1"/>
        <v>Không XL</v>
      </c>
      <c r="G38" s="134">
        <f t="shared" si="0"/>
        <v>68</v>
      </c>
      <c r="H38" s="32" t="str">
        <f t="shared" si="2"/>
        <v>TB</v>
      </c>
      <c r="I38" s="55">
        <v>6.77</v>
      </c>
      <c r="J38" s="56"/>
    </row>
    <row r="39" spans="1:10" s="47" customFormat="1" ht="15.95" customHeight="1" x14ac:dyDescent="0.2">
      <c r="A39" s="50">
        <v>28</v>
      </c>
      <c r="B39" s="51" t="s">
        <v>325</v>
      </c>
      <c r="C39" s="52" t="s">
        <v>326</v>
      </c>
      <c r="D39" s="53" t="s">
        <v>327</v>
      </c>
      <c r="E39" s="50"/>
      <c r="F39" s="32" t="str">
        <f t="shared" si="1"/>
        <v>Không XL</v>
      </c>
      <c r="G39" s="134">
        <f t="shared" si="0"/>
        <v>68</v>
      </c>
      <c r="H39" s="32" t="str">
        <f t="shared" si="2"/>
        <v>TB</v>
      </c>
      <c r="I39" s="55">
        <v>6.78</v>
      </c>
      <c r="J39" s="57"/>
    </row>
    <row r="40" spans="1:10" s="47" customFormat="1" ht="15.95" customHeight="1" x14ac:dyDescent="0.2">
      <c r="A40" s="50">
        <v>29</v>
      </c>
      <c r="B40" s="51" t="s">
        <v>328</v>
      </c>
      <c r="C40" s="52" t="s">
        <v>115</v>
      </c>
      <c r="D40" s="53" t="s">
        <v>111</v>
      </c>
      <c r="E40" s="50"/>
      <c r="F40" s="32" t="str">
        <f t="shared" si="1"/>
        <v>Không XL</v>
      </c>
      <c r="G40" s="134">
        <f>ROUND(I40,1)*10+6</f>
        <v>75</v>
      </c>
      <c r="H40" s="32" t="str">
        <f t="shared" si="2"/>
        <v>Khá</v>
      </c>
      <c r="I40" s="55">
        <v>6.93</v>
      </c>
      <c r="J40" s="57" t="s">
        <v>1506</v>
      </c>
    </row>
    <row r="41" spans="1:10" s="47" customFormat="1" ht="15.95" customHeight="1" x14ac:dyDescent="0.2">
      <c r="A41" s="50">
        <v>30</v>
      </c>
      <c r="B41" s="51" t="s">
        <v>329</v>
      </c>
      <c r="C41" s="52" t="s">
        <v>91</v>
      </c>
      <c r="D41" s="53" t="s">
        <v>55</v>
      </c>
      <c r="E41" s="50"/>
      <c r="F41" s="32" t="str">
        <f t="shared" si="1"/>
        <v>Không XL</v>
      </c>
      <c r="G41" s="134">
        <f t="shared" si="0"/>
        <v>64</v>
      </c>
      <c r="H41" s="32" t="str">
        <f t="shared" si="2"/>
        <v>TB</v>
      </c>
      <c r="I41" s="55">
        <v>6.44</v>
      </c>
      <c r="J41" s="56"/>
    </row>
    <row r="42" spans="1:10" s="47" customFormat="1" ht="15.95" customHeight="1" x14ac:dyDescent="0.2">
      <c r="A42" s="50">
        <v>31</v>
      </c>
      <c r="B42" s="51" t="s">
        <v>330</v>
      </c>
      <c r="C42" s="52" t="s">
        <v>331</v>
      </c>
      <c r="D42" s="53" t="s">
        <v>55</v>
      </c>
      <c r="E42" s="50"/>
      <c r="F42" s="32" t="str">
        <f t="shared" si="1"/>
        <v>Không XL</v>
      </c>
      <c r="G42" s="134">
        <f t="shared" si="0"/>
        <v>64</v>
      </c>
      <c r="H42" s="32" t="str">
        <f t="shared" si="2"/>
        <v>TB</v>
      </c>
      <c r="I42" s="55">
        <v>6.39</v>
      </c>
      <c r="J42" s="56"/>
    </row>
    <row r="43" spans="1:10" s="47" customFormat="1" ht="15.95" customHeight="1" x14ac:dyDescent="0.2">
      <c r="A43" s="50">
        <v>32</v>
      </c>
      <c r="B43" s="51" t="s">
        <v>332</v>
      </c>
      <c r="C43" s="52" t="s">
        <v>333</v>
      </c>
      <c r="D43" s="53" t="s">
        <v>334</v>
      </c>
      <c r="E43" s="50"/>
      <c r="F43" s="32" t="str">
        <f t="shared" si="1"/>
        <v>Không XL</v>
      </c>
      <c r="G43" s="134">
        <f>ROUND(I43,1)*10+8</f>
        <v>73</v>
      </c>
      <c r="H43" s="32" t="str">
        <f t="shared" si="2"/>
        <v>Khá</v>
      </c>
      <c r="I43" s="55">
        <v>6.46</v>
      </c>
      <c r="J43" s="57" t="s">
        <v>1508</v>
      </c>
    </row>
    <row r="44" spans="1:10" s="47" customFormat="1" ht="15.95" customHeight="1" x14ac:dyDescent="0.2">
      <c r="A44" s="50">
        <v>33</v>
      </c>
      <c r="B44" s="51" t="s">
        <v>335</v>
      </c>
      <c r="C44" s="52" t="s">
        <v>64</v>
      </c>
      <c r="D44" s="53" t="s">
        <v>336</v>
      </c>
      <c r="E44" s="50"/>
      <c r="F44" s="32" t="str">
        <f t="shared" si="1"/>
        <v>Không XL</v>
      </c>
      <c r="G44" s="134">
        <f t="shared" si="0"/>
        <v>61</v>
      </c>
      <c r="H44" s="32" t="str">
        <f t="shared" si="2"/>
        <v>TB</v>
      </c>
      <c r="I44" s="55">
        <v>6.06</v>
      </c>
      <c r="J44" s="57"/>
    </row>
    <row r="45" spans="1:10" s="47" customFormat="1" ht="15.95" customHeight="1" x14ac:dyDescent="0.2">
      <c r="A45" s="50">
        <v>34</v>
      </c>
      <c r="B45" s="51" t="s">
        <v>337</v>
      </c>
      <c r="C45" s="52" t="s">
        <v>338</v>
      </c>
      <c r="D45" s="53" t="s">
        <v>116</v>
      </c>
      <c r="E45" s="50"/>
      <c r="F45" s="32" t="str">
        <f t="shared" si="1"/>
        <v>Không XL</v>
      </c>
      <c r="G45" s="134">
        <f t="shared" si="0"/>
        <v>61</v>
      </c>
      <c r="H45" s="32" t="str">
        <f t="shared" si="2"/>
        <v>TB</v>
      </c>
      <c r="I45" s="55">
        <v>6.11</v>
      </c>
      <c r="J45" s="57"/>
    </row>
    <row r="46" spans="1:10" s="47" customFormat="1" ht="15.95" customHeight="1" x14ac:dyDescent="0.2">
      <c r="A46" s="50">
        <v>35</v>
      </c>
      <c r="B46" s="51" t="s">
        <v>339</v>
      </c>
      <c r="C46" s="52" t="s">
        <v>340</v>
      </c>
      <c r="D46" s="53" t="s">
        <v>58</v>
      </c>
      <c r="E46" s="50"/>
      <c r="F46" s="32" t="str">
        <f t="shared" si="1"/>
        <v>Không XL</v>
      </c>
      <c r="G46" s="134">
        <f t="shared" si="0"/>
        <v>59</v>
      </c>
      <c r="H46" s="32" t="str">
        <f t="shared" si="2"/>
        <v>TB</v>
      </c>
      <c r="I46" s="55">
        <v>5.85</v>
      </c>
      <c r="J46" s="57"/>
    </row>
    <row r="47" spans="1:10" s="47" customFormat="1" ht="15.95" customHeight="1" x14ac:dyDescent="0.2">
      <c r="A47" s="50">
        <v>36</v>
      </c>
      <c r="B47" s="51" t="s">
        <v>341</v>
      </c>
      <c r="C47" s="52" t="s">
        <v>342</v>
      </c>
      <c r="D47" s="53" t="s">
        <v>95</v>
      </c>
      <c r="E47" s="50"/>
      <c r="F47" s="32" t="str">
        <f t="shared" si="1"/>
        <v>Không XL</v>
      </c>
      <c r="G47" s="134">
        <v>40</v>
      </c>
      <c r="H47" s="32" t="str">
        <f t="shared" si="2"/>
        <v>Yếu</v>
      </c>
      <c r="I47" s="55">
        <v>2.75</v>
      </c>
      <c r="J47" s="57"/>
    </row>
    <row r="48" spans="1:10" s="47" customFormat="1" ht="15.95" customHeight="1" x14ac:dyDescent="0.2">
      <c r="A48" s="50">
        <v>37</v>
      </c>
      <c r="B48" s="51" t="s">
        <v>343</v>
      </c>
      <c r="C48" s="52" t="s">
        <v>344</v>
      </c>
      <c r="D48" s="53" t="s">
        <v>345</v>
      </c>
      <c r="E48" s="50"/>
      <c r="F48" s="32" t="str">
        <f t="shared" si="1"/>
        <v>Không XL</v>
      </c>
      <c r="G48" s="134">
        <f t="shared" si="0"/>
        <v>69</v>
      </c>
      <c r="H48" s="32" t="str">
        <f t="shared" si="2"/>
        <v>TB</v>
      </c>
      <c r="I48" s="55">
        <v>6.94</v>
      </c>
      <c r="J48" s="57"/>
    </row>
    <row r="49" spans="1:10" s="47" customFormat="1" ht="15.95" customHeight="1" x14ac:dyDescent="0.2">
      <c r="A49" s="50">
        <v>38</v>
      </c>
      <c r="B49" s="51" t="s">
        <v>346</v>
      </c>
      <c r="C49" s="52" t="s">
        <v>43</v>
      </c>
      <c r="D49" s="53" t="s">
        <v>347</v>
      </c>
      <c r="E49" s="50"/>
      <c r="F49" s="32" t="str">
        <f t="shared" si="1"/>
        <v>Không XL</v>
      </c>
      <c r="G49" s="134">
        <v>50</v>
      </c>
      <c r="H49" s="32" t="str">
        <f t="shared" si="2"/>
        <v>TB</v>
      </c>
      <c r="I49" s="55">
        <v>4.03</v>
      </c>
      <c r="J49" s="57"/>
    </row>
    <row r="50" spans="1:10" s="47" customFormat="1" ht="15.95" customHeight="1" x14ac:dyDescent="0.2">
      <c r="A50" s="50">
        <v>39</v>
      </c>
      <c r="B50" s="51" t="s">
        <v>348</v>
      </c>
      <c r="C50" s="52" t="s">
        <v>349</v>
      </c>
      <c r="D50" s="53" t="s">
        <v>350</v>
      </c>
      <c r="E50" s="50"/>
      <c r="F50" s="32" t="str">
        <f t="shared" si="1"/>
        <v>Không XL</v>
      </c>
      <c r="G50" s="134">
        <f t="shared" si="0"/>
        <v>65</v>
      </c>
      <c r="H50" s="32" t="str">
        <f t="shared" si="2"/>
        <v>TB</v>
      </c>
      <c r="I50" s="55">
        <v>6.48</v>
      </c>
      <c r="J50" s="57"/>
    </row>
    <row r="51" spans="1:10" s="47" customFormat="1" ht="15.95" customHeight="1" x14ac:dyDescent="0.2">
      <c r="A51" s="50">
        <v>40</v>
      </c>
      <c r="B51" s="51" t="s">
        <v>351</v>
      </c>
      <c r="C51" s="52" t="s">
        <v>61</v>
      </c>
      <c r="D51" s="53" t="s">
        <v>72</v>
      </c>
      <c r="E51" s="50"/>
      <c r="F51" s="32" t="str">
        <f t="shared" si="1"/>
        <v>Không XL</v>
      </c>
      <c r="G51" s="134">
        <f t="shared" si="0"/>
        <v>59</v>
      </c>
      <c r="H51" s="32" t="str">
        <f t="shared" si="2"/>
        <v>TB</v>
      </c>
      <c r="I51" s="55">
        <v>5.94</v>
      </c>
      <c r="J51" s="57"/>
    </row>
    <row r="52" spans="1:10" s="47" customFormat="1" ht="15.95" customHeight="1" x14ac:dyDescent="0.2">
      <c r="A52" s="50">
        <v>41</v>
      </c>
      <c r="B52" s="51" t="s">
        <v>352</v>
      </c>
      <c r="C52" s="52" t="s">
        <v>353</v>
      </c>
      <c r="D52" s="53" t="s">
        <v>354</v>
      </c>
      <c r="E52" s="50"/>
      <c r="F52" s="32" t="str">
        <f t="shared" si="1"/>
        <v>Không XL</v>
      </c>
      <c r="G52" s="134">
        <v>50</v>
      </c>
      <c r="H52" s="32" t="str">
        <f t="shared" si="2"/>
        <v>TB</v>
      </c>
      <c r="I52" s="55">
        <v>4.83</v>
      </c>
      <c r="J52" s="57"/>
    </row>
    <row r="53" spans="1:10" s="47" customFormat="1" ht="15.95" customHeight="1" x14ac:dyDescent="0.2">
      <c r="A53" s="50">
        <v>42</v>
      </c>
      <c r="B53" s="51" t="s">
        <v>355</v>
      </c>
      <c r="C53" s="52" t="s">
        <v>356</v>
      </c>
      <c r="D53" s="53" t="s">
        <v>357</v>
      </c>
      <c r="E53" s="50"/>
      <c r="F53" s="32" t="str">
        <f t="shared" si="1"/>
        <v>Không XL</v>
      </c>
      <c r="G53" s="134">
        <f>ROUND(I53,1)*10+6</f>
        <v>73</v>
      </c>
      <c r="H53" s="32" t="str">
        <f t="shared" si="2"/>
        <v>Khá</v>
      </c>
      <c r="I53" s="55">
        <v>6.67</v>
      </c>
      <c r="J53" s="57" t="s">
        <v>1505</v>
      </c>
    </row>
    <row r="54" spans="1:10" ht="18" customHeight="1" x14ac:dyDescent="0.25">
      <c r="A54" s="58"/>
      <c r="B54" s="58"/>
      <c r="C54" s="181" t="s">
        <v>11</v>
      </c>
      <c r="D54" s="181"/>
      <c r="E54" s="181"/>
      <c r="F54" s="181"/>
      <c r="G54" s="181"/>
      <c r="H54" s="181"/>
      <c r="I54" s="181"/>
      <c r="J54" s="181"/>
    </row>
    <row r="55" spans="1:10" ht="17.100000000000001" customHeight="1" x14ac:dyDescent="0.25">
      <c r="C55" s="182" t="s">
        <v>12</v>
      </c>
      <c r="D55" s="59"/>
      <c r="E55" s="183" t="s">
        <v>6</v>
      </c>
      <c r="F55" s="184"/>
      <c r="G55" s="183" t="s">
        <v>7</v>
      </c>
      <c r="H55" s="184"/>
      <c r="I55" s="60"/>
      <c r="J55" s="182" t="s">
        <v>8</v>
      </c>
    </row>
    <row r="56" spans="1:10" s="47" customFormat="1" ht="17.100000000000001" customHeight="1" x14ac:dyDescent="0.2">
      <c r="C56" s="182"/>
      <c r="D56" s="61"/>
      <c r="E56" s="48" t="s">
        <v>13</v>
      </c>
      <c r="F56" s="62" t="s">
        <v>14</v>
      </c>
      <c r="G56" s="48" t="s">
        <v>13</v>
      </c>
      <c r="H56" s="62" t="s">
        <v>14</v>
      </c>
      <c r="I56" s="76"/>
      <c r="J56" s="182"/>
    </row>
    <row r="57" spans="1:10" ht="17.100000000000001" customHeight="1" x14ac:dyDescent="0.25">
      <c r="C57" s="64" t="s">
        <v>15</v>
      </c>
      <c r="D57" s="77"/>
      <c r="E57" s="66">
        <f>COUNTIF(F12:F53,"XS")</f>
        <v>0</v>
      </c>
      <c r="F57" s="67">
        <f>E57*100/$A$53</f>
        <v>0</v>
      </c>
      <c r="G57" s="66">
        <f>COUNTIF(H12:H53,"Xuất sắc")</f>
        <v>0</v>
      </c>
      <c r="H57" s="67">
        <f>G57*100/$A$53</f>
        <v>0</v>
      </c>
      <c r="I57" s="68"/>
      <c r="J57" s="69"/>
    </row>
    <row r="58" spans="1:10" ht="17.100000000000001" customHeight="1" x14ac:dyDescent="0.25">
      <c r="C58" s="64" t="s">
        <v>16</v>
      </c>
      <c r="D58" s="77"/>
      <c r="E58" s="66">
        <f>COUNTIF(F12:F53,"Tốt")</f>
        <v>0</v>
      </c>
      <c r="F58" s="67">
        <f t="shared" ref="F58:F62" si="3">E58*100/$A$53</f>
        <v>0</v>
      </c>
      <c r="G58" s="66">
        <f>COUNTIF(H12:H53,"Tốt")</f>
        <v>1</v>
      </c>
      <c r="H58" s="67">
        <f t="shared" ref="H58:H62" si="4">G58*100/$A$53</f>
        <v>2.3809523809523809</v>
      </c>
      <c r="I58" s="68"/>
      <c r="J58" s="69"/>
    </row>
    <row r="59" spans="1:10" ht="17.100000000000001" customHeight="1" x14ac:dyDescent="0.25">
      <c r="C59" s="64" t="s">
        <v>17</v>
      </c>
      <c r="D59" s="77"/>
      <c r="E59" s="66">
        <f>COUNTIF(F12:F53,"Khá")</f>
        <v>0</v>
      </c>
      <c r="F59" s="67">
        <f t="shared" si="3"/>
        <v>0</v>
      </c>
      <c r="G59" s="66">
        <f>COUNTIF(H12:H53,"Khá")</f>
        <v>8</v>
      </c>
      <c r="H59" s="67">
        <f t="shared" si="4"/>
        <v>19.047619047619047</v>
      </c>
      <c r="I59" s="68"/>
      <c r="J59" s="69"/>
    </row>
    <row r="60" spans="1:10" ht="17.100000000000001" customHeight="1" x14ac:dyDescent="0.25">
      <c r="C60" s="64" t="s">
        <v>18</v>
      </c>
      <c r="D60" s="77"/>
      <c r="E60" s="66">
        <f>COUNTIF(F12:F53,"TB")</f>
        <v>0</v>
      </c>
      <c r="F60" s="67">
        <f t="shared" si="3"/>
        <v>0</v>
      </c>
      <c r="G60" s="66">
        <f>COUNTIF(H12:H53,"TB")</f>
        <v>31</v>
      </c>
      <c r="H60" s="67">
        <f t="shared" si="4"/>
        <v>73.80952380952381</v>
      </c>
      <c r="I60" s="68"/>
      <c r="J60" s="69"/>
    </row>
    <row r="61" spans="1:10" ht="17.100000000000001" customHeight="1" x14ac:dyDescent="0.25">
      <c r="C61" s="64" t="s">
        <v>19</v>
      </c>
      <c r="D61" s="77"/>
      <c r="E61" s="66">
        <f>COUNTIF(F12:F53,"Yếu")</f>
        <v>0</v>
      </c>
      <c r="F61" s="67">
        <f t="shared" si="3"/>
        <v>0</v>
      </c>
      <c r="G61" s="66">
        <f>COUNTIF(H12:H53,"Yếu")</f>
        <v>2</v>
      </c>
      <c r="H61" s="67">
        <f t="shared" si="4"/>
        <v>4.7619047619047619</v>
      </c>
      <c r="I61" s="68"/>
      <c r="J61" s="69"/>
    </row>
    <row r="62" spans="1:10" ht="17.100000000000001" customHeight="1" x14ac:dyDescent="0.25">
      <c r="C62" s="64" t="s">
        <v>25</v>
      </c>
      <c r="D62" s="77"/>
      <c r="E62" s="66">
        <f>COUNTIF(F12:F53,"Không XL")</f>
        <v>42</v>
      </c>
      <c r="F62" s="67">
        <f t="shared" si="3"/>
        <v>100</v>
      </c>
      <c r="G62" s="66">
        <f>COUNTIF(H12:H53,"Không XL")</f>
        <v>0</v>
      </c>
      <c r="H62" s="67">
        <f t="shared" si="4"/>
        <v>0</v>
      </c>
      <c r="I62" s="68"/>
      <c r="J62" s="69"/>
    </row>
    <row r="63" spans="1:10" ht="9.9499999999999993" customHeight="1" x14ac:dyDescent="0.25">
      <c r="C63" s="70"/>
      <c r="D63" s="70"/>
      <c r="F63" s="71"/>
    </row>
    <row r="64" spans="1:10" ht="17.100000000000001" customHeight="1" x14ac:dyDescent="0.25">
      <c r="E64" s="185" t="s">
        <v>24</v>
      </c>
      <c r="F64" s="185"/>
      <c r="G64" s="185"/>
      <c r="H64" s="185"/>
      <c r="I64" s="185"/>
      <c r="J64" s="185"/>
    </row>
    <row r="65" spans="1:11" ht="17.100000000000001" customHeight="1" x14ac:dyDescent="0.25">
      <c r="A65" s="180" t="s">
        <v>28</v>
      </c>
      <c r="B65" s="180"/>
      <c r="C65" s="180"/>
      <c r="D65" s="180"/>
      <c r="E65" s="180"/>
      <c r="F65" s="180" t="s">
        <v>6</v>
      </c>
      <c r="G65" s="180"/>
      <c r="H65" s="180"/>
      <c r="I65" s="74"/>
      <c r="J65" s="73" t="s">
        <v>20</v>
      </c>
      <c r="K65" s="73"/>
    </row>
    <row r="66" spans="1:11" ht="17.100000000000001" customHeight="1" x14ac:dyDescent="0.25"/>
    <row r="67" spans="1:11" ht="17.100000000000001" customHeight="1" x14ac:dyDescent="0.25"/>
    <row r="68" spans="1:11" ht="17.100000000000001" customHeight="1" x14ac:dyDescent="0.25"/>
    <row r="69" spans="1:11" ht="18" customHeight="1" x14ac:dyDescent="0.25">
      <c r="A69" s="36">
        <v>1</v>
      </c>
    </row>
    <row r="70" spans="1:11" ht="18" customHeight="1" x14ac:dyDescent="0.25"/>
    <row r="71" spans="1:11" ht="18" customHeight="1" x14ac:dyDescent="0.25"/>
    <row r="72" spans="1:11" ht="18" customHeight="1" x14ac:dyDescent="0.25"/>
    <row r="73" spans="1:11" ht="18" customHeight="1" x14ac:dyDescent="0.25"/>
    <row r="74" spans="1:11" ht="18" customHeight="1" x14ac:dyDescent="0.25"/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sheetProtection algorithmName="SHA-512" hashValue="qnr0xwOuRitmWkB/STC+Vp86hXNwNMAtzNyp4gKNOr1TyEr7obTELSLbHFZB0cpH0fH2jNruOH11VRy9F3Y1YA==" saltValue="8Ztz1pWfs4gF4TsCZ91D4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5:E65"/>
    <mergeCell ref="F65:H65"/>
    <mergeCell ref="C54:J54"/>
    <mergeCell ref="C55:C56"/>
    <mergeCell ref="E55:F55"/>
    <mergeCell ref="G55:H55"/>
    <mergeCell ref="J55:J56"/>
    <mergeCell ref="E64:J64"/>
  </mergeCells>
  <conditionalFormatting sqref="I12:I53">
    <cfRule type="cellIs" dxfId="161" priority="7" stopIfTrue="1" operator="equal">
      <formula>"SVG"</formula>
    </cfRule>
    <cfRule type="cellIs" dxfId="160" priority="8" stopIfTrue="1" operator="equal">
      <formula>"SVXS"</formula>
    </cfRule>
    <cfRule type="cellIs" dxfId="159" priority="2" operator="greaterThanOrEqual">
      <formula>7</formula>
    </cfRule>
    <cfRule type="cellIs" dxfId="158" priority="1" operator="lessThan">
      <formula>5</formula>
    </cfRule>
  </conditionalFormatting>
  <conditionalFormatting sqref="F12:F53">
    <cfRule type="cellIs" dxfId="157" priority="5" stopIfTrue="1" operator="equal">
      <formula>"SVG"</formula>
    </cfRule>
    <cfRule type="cellIs" dxfId="156" priority="6" stopIfTrue="1" operator="equal">
      <formula>"SVXS"</formula>
    </cfRule>
  </conditionalFormatting>
  <conditionalFormatting sqref="H12:H53">
    <cfRule type="cellIs" dxfId="155" priority="3" stopIfTrue="1" operator="equal">
      <formula>"SVG"</formula>
    </cfRule>
    <cfRule type="cellIs" dxfId="154" priority="4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14" zoomScaleNormal="100" workbookViewId="0">
      <selection activeCell="G12" sqref="G12:H58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1491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358</v>
      </c>
      <c r="C12" s="52" t="s">
        <v>359</v>
      </c>
      <c r="D12" s="53" t="s">
        <v>33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7" si="0">ROUND(I12,1)*10</f>
        <v>61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6.07</v>
      </c>
      <c r="J12" s="56"/>
    </row>
    <row r="13" spans="1:21" s="47" customFormat="1" ht="15.95" customHeight="1" x14ac:dyDescent="0.2">
      <c r="A13" s="50">
        <v>2</v>
      </c>
      <c r="B13" s="51" t="s">
        <v>360</v>
      </c>
      <c r="C13" s="52" t="s">
        <v>361</v>
      </c>
      <c r="D13" s="53" t="s">
        <v>33</v>
      </c>
      <c r="E13" s="50"/>
      <c r="F13" s="32" t="str">
        <f t="shared" ref="F13:F58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70</v>
      </c>
      <c r="H13" s="32" t="str">
        <f t="shared" ref="H13:H58" si="2">IF(AND(G13&gt;=90),"XS",IF(AND(G13&gt;=80),"Tốt",IF(AND(G13&gt;=70),"Khá",IF(AND(G13&gt;=60),"TB",IF(AND(G13&gt;=50),"TB",IF(AND(G13&lt;50),IF(AND(G13&gt;0),"Yếu",IF(AND(G13=0),"Không XL"," "))))))))</f>
        <v>Khá</v>
      </c>
      <c r="I13" s="55">
        <v>7.03</v>
      </c>
      <c r="J13" s="56"/>
    </row>
    <row r="14" spans="1:21" s="47" customFormat="1" ht="15.95" customHeight="1" x14ac:dyDescent="0.2">
      <c r="A14" s="50">
        <v>3</v>
      </c>
      <c r="B14" s="51" t="s">
        <v>362</v>
      </c>
      <c r="C14" s="52" t="s">
        <v>363</v>
      </c>
      <c r="D14" s="53" t="s">
        <v>34</v>
      </c>
      <c r="E14" s="50"/>
      <c r="F14" s="32" t="str">
        <f t="shared" si="1"/>
        <v>Không XL</v>
      </c>
      <c r="G14" s="134">
        <f t="shared" si="0"/>
        <v>70</v>
      </c>
      <c r="H14" s="32" t="str">
        <f t="shared" si="2"/>
        <v>Khá</v>
      </c>
      <c r="I14" s="55">
        <v>6.96</v>
      </c>
      <c r="J14" s="56"/>
    </row>
    <row r="15" spans="1:21" s="47" customFormat="1" ht="15.95" customHeight="1" x14ac:dyDescent="0.2">
      <c r="A15" s="50">
        <v>4</v>
      </c>
      <c r="B15" s="51" t="s">
        <v>364</v>
      </c>
      <c r="C15" s="52" t="s">
        <v>91</v>
      </c>
      <c r="D15" s="53" t="s">
        <v>34</v>
      </c>
      <c r="E15" s="50"/>
      <c r="F15" s="32" t="str">
        <f t="shared" si="1"/>
        <v>Không XL</v>
      </c>
      <c r="G15" s="134">
        <f t="shared" si="0"/>
        <v>62</v>
      </c>
      <c r="H15" s="32" t="str">
        <f t="shared" si="2"/>
        <v>TB</v>
      </c>
      <c r="I15" s="55">
        <v>6.15</v>
      </c>
      <c r="J15" s="57"/>
    </row>
    <row r="16" spans="1:21" s="47" customFormat="1" ht="15.95" customHeight="1" x14ac:dyDescent="0.2">
      <c r="A16" s="50">
        <v>5</v>
      </c>
      <c r="B16" s="51" t="s">
        <v>365</v>
      </c>
      <c r="C16" s="52" t="s">
        <v>96</v>
      </c>
      <c r="D16" s="53" t="s">
        <v>366</v>
      </c>
      <c r="E16" s="50"/>
      <c r="F16" s="32" t="str">
        <f t="shared" si="1"/>
        <v>Không XL</v>
      </c>
      <c r="G16" s="134">
        <f t="shared" si="0"/>
        <v>59</v>
      </c>
      <c r="H16" s="32" t="str">
        <f t="shared" si="2"/>
        <v>TB</v>
      </c>
      <c r="I16" s="55">
        <v>5.93</v>
      </c>
      <c r="J16" s="57"/>
    </row>
    <row r="17" spans="1:10" s="47" customFormat="1" ht="15.95" customHeight="1" x14ac:dyDescent="0.2">
      <c r="A17" s="50">
        <v>6</v>
      </c>
      <c r="B17" s="51" t="s">
        <v>367</v>
      </c>
      <c r="C17" s="52" t="s">
        <v>91</v>
      </c>
      <c r="D17" s="53" t="s">
        <v>368</v>
      </c>
      <c r="E17" s="50"/>
      <c r="F17" s="32" t="str">
        <f t="shared" si="1"/>
        <v>Không XL</v>
      </c>
      <c r="G17" s="134">
        <v>50</v>
      </c>
      <c r="H17" s="32" t="str">
        <f t="shared" si="2"/>
        <v>TB</v>
      </c>
      <c r="I17" s="55">
        <v>4.8</v>
      </c>
      <c r="J17" s="57"/>
    </row>
    <row r="18" spans="1:10" s="47" customFormat="1" ht="15.95" customHeight="1" x14ac:dyDescent="0.2">
      <c r="A18" s="50">
        <v>7</v>
      </c>
      <c r="B18" s="51" t="s">
        <v>369</v>
      </c>
      <c r="C18" s="52" t="s">
        <v>370</v>
      </c>
      <c r="D18" s="53" t="s">
        <v>37</v>
      </c>
      <c r="E18" s="50"/>
      <c r="F18" s="32" t="str">
        <f t="shared" si="1"/>
        <v>Không XL</v>
      </c>
      <c r="G18" s="134">
        <f t="shared" si="0"/>
        <v>62</v>
      </c>
      <c r="H18" s="32" t="str">
        <f t="shared" si="2"/>
        <v>TB</v>
      </c>
      <c r="I18" s="55">
        <v>6.22</v>
      </c>
      <c r="J18" s="57"/>
    </row>
    <row r="19" spans="1:10" s="47" customFormat="1" ht="15.95" customHeight="1" x14ac:dyDescent="0.2">
      <c r="A19" s="50">
        <v>8</v>
      </c>
      <c r="B19" s="51" t="s">
        <v>371</v>
      </c>
      <c r="C19" s="52" t="s">
        <v>80</v>
      </c>
      <c r="D19" s="53" t="s">
        <v>79</v>
      </c>
      <c r="E19" s="50"/>
      <c r="F19" s="32" t="str">
        <f t="shared" si="1"/>
        <v>Không XL</v>
      </c>
      <c r="G19" s="134">
        <f t="shared" si="0"/>
        <v>69</v>
      </c>
      <c r="H19" s="32" t="str">
        <f t="shared" si="2"/>
        <v>TB</v>
      </c>
      <c r="I19" s="55">
        <v>6.94</v>
      </c>
      <c r="J19" s="57"/>
    </row>
    <row r="20" spans="1:10" s="47" customFormat="1" ht="15.95" customHeight="1" x14ac:dyDescent="0.2">
      <c r="A20" s="50">
        <v>9</v>
      </c>
      <c r="B20" s="51" t="s">
        <v>372</v>
      </c>
      <c r="C20" s="52" t="s">
        <v>104</v>
      </c>
      <c r="D20" s="53" t="s">
        <v>79</v>
      </c>
      <c r="E20" s="50"/>
      <c r="F20" s="32" t="str">
        <f t="shared" si="1"/>
        <v>Không XL</v>
      </c>
      <c r="G20" s="134">
        <f t="shared" si="0"/>
        <v>59</v>
      </c>
      <c r="H20" s="32" t="str">
        <f t="shared" si="2"/>
        <v>TB</v>
      </c>
      <c r="I20" s="55">
        <v>5.93</v>
      </c>
      <c r="J20" s="56"/>
    </row>
    <row r="21" spans="1:10" s="47" customFormat="1" ht="15.95" customHeight="1" x14ac:dyDescent="0.2">
      <c r="A21" s="50">
        <v>10</v>
      </c>
      <c r="B21" s="51" t="s">
        <v>373</v>
      </c>
      <c r="C21" s="52" t="s">
        <v>84</v>
      </c>
      <c r="D21" s="53" t="s">
        <v>79</v>
      </c>
      <c r="E21" s="50"/>
      <c r="F21" s="32" t="str">
        <f t="shared" si="1"/>
        <v>Không XL</v>
      </c>
      <c r="G21" s="134">
        <f t="shared" si="0"/>
        <v>58</v>
      </c>
      <c r="H21" s="32" t="str">
        <f t="shared" si="2"/>
        <v>TB</v>
      </c>
      <c r="I21" s="55">
        <v>5.82</v>
      </c>
      <c r="J21" s="56"/>
    </row>
    <row r="22" spans="1:10" s="47" customFormat="1" ht="15.95" customHeight="1" x14ac:dyDescent="0.2">
      <c r="A22" s="50">
        <v>11</v>
      </c>
      <c r="B22" s="51" t="s">
        <v>374</v>
      </c>
      <c r="C22" s="52" t="s">
        <v>375</v>
      </c>
      <c r="D22" s="53" t="s">
        <v>82</v>
      </c>
      <c r="E22" s="50"/>
      <c r="F22" s="32" t="str">
        <f t="shared" si="1"/>
        <v>Không XL</v>
      </c>
      <c r="G22" s="134">
        <f t="shared" si="0"/>
        <v>60</v>
      </c>
      <c r="H22" s="32" t="str">
        <f t="shared" si="2"/>
        <v>TB</v>
      </c>
      <c r="I22" s="55">
        <v>6.02</v>
      </c>
      <c r="J22" s="56"/>
    </row>
    <row r="23" spans="1:10" s="47" customFormat="1" ht="15.95" customHeight="1" x14ac:dyDescent="0.2">
      <c r="A23" s="50">
        <v>12</v>
      </c>
      <c r="B23" s="51" t="s">
        <v>376</v>
      </c>
      <c r="C23" s="52" t="s">
        <v>377</v>
      </c>
      <c r="D23" s="53" t="s">
        <v>82</v>
      </c>
      <c r="E23" s="50"/>
      <c r="F23" s="32" t="str">
        <f t="shared" si="1"/>
        <v>Không XL</v>
      </c>
      <c r="G23" s="134">
        <f>ROUND(I23,1)*10+6</f>
        <v>65</v>
      </c>
      <c r="H23" s="32" t="str">
        <f t="shared" si="2"/>
        <v>TB</v>
      </c>
      <c r="I23" s="55">
        <v>5.91</v>
      </c>
      <c r="J23" s="57" t="s">
        <v>1517</v>
      </c>
    </row>
    <row r="24" spans="1:10" s="47" customFormat="1" ht="15.95" customHeight="1" x14ac:dyDescent="0.2">
      <c r="A24" s="50">
        <v>13</v>
      </c>
      <c r="B24" s="51" t="s">
        <v>378</v>
      </c>
      <c r="C24" s="52" t="s">
        <v>379</v>
      </c>
      <c r="D24" s="53" t="s">
        <v>82</v>
      </c>
      <c r="E24" s="50"/>
      <c r="F24" s="32" t="str">
        <f t="shared" si="1"/>
        <v>Không XL</v>
      </c>
      <c r="G24" s="134">
        <v>50</v>
      </c>
      <c r="H24" s="32" t="str">
        <f t="shared" si="2"/>
        <v>TB</v>
      </c>
      <c r="I24" s="55">
        <v>3.78</v>
      </c>
      <c r="J24" s="57" t="s">
        <v>1508</v>
      </c>
    </row>
    <row r="25" spans="1:10" s="47" customFormat="1" ht="15.95" customHeight="1" x14ac:dyDescent="0.2">
      <c r="A25" s="50">
        <v>14</v>
      </c>
      <c r="B25" s="51" t="s">
        <v>380</v>
      </c>
      <c r="C25" s="52" t="s">
        <v>381</v>
      </c>
      <c r="D25" s="53" t="s">
        <v>39</v>
      </c>
      <c r="E25" s="50"/>
      <c r="F25" s="32" t="str">
        <f t="shared" si="1"/>
        <v>Không XL</v>
      </c>
      <c r="G25" s="134">
        <f t="shared" si="0"/>
        <v>66</v>
      </c>
      <c r="H25" s="32" t="str">
        <f t="shared" si="2"/>
        <v>TB</v>
      </c>
      <c r="I25" s="55">
        <v>6.6</v>
      </c>
      <c r="J25" s="57"/>
    </row>
    <row r="26" spans="1:10" s="47" customFormat="1" ht="15.95" customHeight="1" x14ac:dyDescent="0.2">
      <c r="A26" s="50">
        <v>15</v>
      </c>
      <c r="B26" s="51" t="s">
        <v>382</v>
      </c>
      <c r="C26" s="52" t="s">
        <v>383</v>
      </c>
      <c r="D26" s="53" t="s">
        <v>40</v>
      </c>
      <c r="E26" s="50"/>
      <c r="F26" s="32" t="str">
        <f t="shared" si="1"/>
        <v>Không XL</v>
      </c>
      <c r="G26" s="134">
        <f t="shared" si="0"/>
        <v>65</v>
      </c>
      <c r="H26" s="32" t="str">
        <f t="shared" si="2"/>
        <v>TB</v>
      </c>
      <c r="I26" s="55">
        <v>6.48</v>
      </c>
      <c r="J26" s="57"/>
    </row>
    <row r="27" spans="1:10" s="47" customFormat="1" ht="15.95" customHeight="1" x14ac:dyDescent="0.2">
      <c r="A27" s="50">
        <v>16</v>
      </c>
      <c r="B27" s="51" t="s">
        <v>384</v>
      </c>
      <c r="C27" s="52" t="s">
        <v>385</v>
      </c>
      <c r="D27" s="53" t="s">
        <v>42</v>
      </c>
      <c r="E27" s="50"/>
      <c r="F27" s="32" t="str">
        <f t="shared" si="1"/>
        <v>Không XL</v>
      </c>
      <c r="G27" s="134">
        <f t="shared" si="0"/>
        <v>64</v>
      </c>
      <c r="H27" s="32" t="str">
        <f t="shared" si="2"/>
        <v>TB</v>
      </c>
      <c r="I27" s="55">
        <v>6.39</v>
      </c>
      <c r="J27" s="126"/>
    </row>
    <row r="28" spans="1:10" s="47" customFormat="1" ht="15.95" customHeight="1" x14ac:dyDescent="0.2">
      <c r="A28" s="50">
        <v>17</v>
      </c>
      <c r="B28" s="51" t="s">
        <v>386</v>
      </c>
      <c r="C28" s="52" t="s">
        <v>271</v>
      </c>
      <c r="D28" s="53" t="s">
        <v>45</v>
      </c>
      <c r="E28" s="50"/>
      <c r="F28" s="32" t="str">
        <f t="shared" si="1"/>
        <v>Không XL</v>
      </c>
      <c r="G28" s="134">
        <f t="shared" si="0"/>
        <v>59</v>
      </c>
      <c r="H28" s="32" t="str">
        <f t="shared" si="2"/>
        <v>TB</v>
      </c>
      <c r="I28" s="55">
        <v>5.86</v>
      </c>
      <c r="J28" s="57"/>
    </row>
    <row r="29" spans="1:10" s="47" customFormat="1" ht="15.95" customHeight="1" x14ac:dyDescent="0.2">
      <c r="A29" s="50">
        <v>18</v>
      </c>
      <c r="B29" s="51" t="s">
        <v>387</v>
      </c>
      <c r="C29" s="52" t="s">
        <v>388</v>
      </c>
      <c r="D29" s="53" t="s">
        <v>47</v>
      </c>
      <c r="E29" s="50"/>
      <c r="F29" s="32" t="str">
        <f t="shared" si="1"/>
        <v>Không XL</v>
      </c>
      <c r="G29" s="134">
        <f t="shared" si="0"/>
        <v>66</v>
      </c>
      <c r="H29" s="32" t="str">
        <f t="shared" si="2"/>
        <v>TB</v>
      </c>
      <c r="I29" s="55">
        <v>6.6</v>
      </c>
      <c r="J29" s="57"/>
    </row>
    <row r="30" spans="1:10" s="47" customFormat="1" ht="15.95" customHeight="1" x14ac:dyDescent="0.2">
      <c r="A30" s="50">
        <v>19</v>
      </c>
      <c r="B30" s="51" t="s">
        <v>389</v>
      </c>
      <c r="C30" s="52" t="s">
        <v>87</v>
      </c>
      <c r="D30" s="53" t="s">
        <v>90</v>
      </c>
      <c r="E30" s="50"/>
      <c r="F30" s="32" t="str">
        <f t="shared" si="1"/>
        <v>Không XL</v>
      </c>
      <c r="G30" s="134">
        <f>ROUND(I30,1)*10+6</f>
        <v>61</v>
      </c>
      <c r="H30" s="32" t="str">
        <f t="shared" si="2"/>
        <v>TB</v>
      </c>
      <c r="I30" s="55">
        <v>5.46</v>
      </c>
      <c r="J30" s="57" t="s">
        <v>1506</v>
      </c>
    </row>
    <row r="31" spans="1:10" s="47" customFormat="1" ht="15.95" customHeight="1" x14ac:dyDescent="0.2">
      <c r="A31" s="50">
        <v>20</v>
      </c>
      <c r="B31" s="51" t="s">
        <v>390</v>
      </c>
      <c r="C31" s="52" t="s">
        <v>226</v>
      </c>
      <c r="D31" s="53" t="s">
        <v>107</v>
      </c>
      <c r="E31" s="50"/>
      <c r="F31" s="32" t="str">
        <f t="shared" si="1"/>
        <v>Không XL</v>
      </c>
      <c r="G31" s="134">
        <f t="shared" si="0"/>
        <v>64</v>
      </c>
      <c r="H31" s="32" t="str">
        <f t="shared" si="2"/>
        <v>TB</v>
      </c>
      <c r="I31" s="55">
        <v>6.41</v>
      </c>
      <c r="J31" s="57"/>
    </row>
    <row r="32" spans="1:10" s="47" customFormat="1" ht="15.95" customHeight="1" x14ac:dyDescent="0.2">
      <c r="A32" s="50">
        <v>21</v>
      </c>
      <c r="B32" s="51" t="s">
        <v>391</v>
      </c>
      <c r="C32" s="52" t="s">
        <v>64</v>
      </c>
      <c r="D32" s="53" t="s">
        <v>50</v>
      </c>
      <c r="E32" s="50"/>
      <c r="F32" s="32" t="str">
        <f t="shared" si="1"/>
        <v>Không XL</v>
      </c>
      <c r="G32" s="134">
        <f t="shared" si="0"/>
        <v>67</v>
      </c>
      <c r="H32" s="32" t="str">
        <f t="shared" si="2"/>
        <v>TB</v>
      </c>
      <c r="I32" s="55">
        <v>6.71</v>
      </c>
      <c r="J32" s="126"/>
    </row>
    <row r="33" spans="1:10" s="47" customFormat="1" ht="15.95" customHeight="1" x14ac:dyDescent="0.2">
      <c r="A33" s="50">
        <v>22</v>
      </c>
      <c r="B33" s="51" t="s">
        <v>392</v>
      </c>
      <c r="C33" s="52" t="s">
        <v>393</v>
      </c>
      <c r="D33" s="53" t="s">
        <v>51</v>
      </c>
      <c r="E33" s="50"/>
      <c r="F33" s="32" t="str">
        <f t="shared" si="1"/>
        <v>Không XL</v>
      </c>
      <c r="G33" s="134">
        <f t="shared" si="0"/>
        <v>72</v>
      </c>
      <c r="H33" s="32" t="str">
        <f t="shared" si="2"/>
        <v>Khá</v>
      </c>
      <c r="I33" s="55">
        <v>7.15</v>
      </c>
      <c r="J33" s="57"/>
    </row>
    <row r="34" spans="1:10" s="47" customFormat="1" ht="15.95" customHeight="1" x14ac:dyDescent="0.2">
      <c r="A34" s="50">
        <v>23</v>
      </c>
      <c r="B34" s="51" t="s">
        <v>394</v>
      </c>
      <c r="C34" s="52" t="s">
        <v>395</v>
      </c>
      <c r="D34" s="53" t="s">
        <v>396</v>
      </c>
      <c r="E34" s="50"/>
      <c r="F34" s="32" t="str">
        <f t="shared" si="1"/>
        <v>Không XL</v>
      </c>
      <c r="G34" s="134">
        <f t="shared" si="0"/>
        <v>56</v>
      </c>
      <c r="H34" s="32" t="str">
        <f t="shared" si="2"/>
        <v>TB</v>
      </c>
      <c r="I34" s="55">
        <v>5.56</v>
      </c>
      <c r="J34" s="57"/>
    </row>
    <row r="35" spans="1:10" s="47" customFormat="1" ht="15.95" customHeight="1" x14ac:dyDescent="0.2">
      <c r="A35" s="50">
        <v>24</v>
      </c>
      <c r="B35" s="51" t="s">
        <v>397</v>
      </c>
      <c r="C35" s="52" t="s">
        <v>398</v>
      </c>
      <c r="D35" s="53" t="s">
        <v>92</v>
      </c>
      <c r="E35" s="50"/>
      <c r="F35" s="32" t="str">
        <f t="shared" si="1"/>
        <v>Không XL</v>
      </c>
      <c r="G35" s="134">
        <f t="shared" si="0"/>
        <v>68</v>
      </c>
      <c r="H35" s="32" t="str">
        <f t="shared" si="2"/>
        <v>TB</v>
      </c>
      <c r="I35" s="55">
        <v>6.76</v>
      </c>
      <c r="J35" s="57"/>
    </row>
    <row r="36" spans="1:10" s="47" customFormat="1" ht="15.95" customHeight="1" x14ac:dyDescent="0.2">
      <c r="A36" s="50">
        <v>25</v>
      </c>
      <c r="B36" s="51" t="s">
        <v>399</v>
      </c>
      <c r="C36" s="52" t="s">
        <v>400</v>
      </c>
      <c r="D36" s="53" t="s">
        <v>401</v>
      </c>
      <c r="E36" s="50"/>
      <c r="F36" s="32" t="str">
        <f t="shared" si="1"/>
        <v>Không XL</v>
      </c>
      <c r="G36" s="134">
        <f t="shared" si="0"/>
        <v>63</v>
      </c>
      <c r="H36" s="32" t="str">
        <f t="shared" si="2"/>
        <v>TB</v>
      </c>
      <c r="I36" s="55">
        <v>6.29</v>
      </c>
      <c r="J36" s="57"/>
    </row>
    <row r="37" spans="1:10" s="47" customFormat="1" ht="15.95" customHeight="1" x14ac:dyDescent="0.2">
      <c r="A37" s="50">
        <v>26</v>
      </c>
      <c r="B37" s="51" t="s">
        <v>402</v>
      </c>
      <c r="C37" s="52" t="s">
        <v>403</v>
      </c>
      <c r="D37" s="53" t="s">
        <v>126</v>
      </c>
      <c r="E37" s="50"/>
      <c r="F37" s="32" t="str">
        <f t="shared" si="1"/>
        <v>Không XL</v>
      </c>
      <c r="G37" s="134">
        <f t="shared" si="0"/>
        <v>66</v>
      </c>
      <c r="H37" s="32" t="str">
        <f t="shared" si="2"/>
        <v>TB</v>
      </c>
      <c r="I37" s="55">
        <v>6.57</v>
      </c>
      <c r="J37" s="57"/>
    </row>
    <row r="38" spans="1:10" s="47" customFormat="1" ht="15.95" customHeight="1" x14ac:dyDescent="0.2">
      <c r="A38" s="50">
        <v>27</v>
      </c>
      <c r="B38" s="51" t="s">
        <v>404</v>
      </c>
      <c r="C38" s="52" t="s">
        <v>125</v>
      </c>
      <c r="D38" s="53" t="s">
        <v>54</v>
      </c>
      <c r="E38" s="50"/>
      <c r="F38" s="32" t="str">
        <f t="shared" si="1"/>
        <v>Không XL</v>
      </c>
      <c r="G38" s="134">
        <f t="shared" si="0"/>
        <v>51</v>
      </c>
      <c r="H38" s="32" t="str">
        <f t="shared" si="2"/>
        <v>TB</v>
      </c>
      <c r="I38" s="55">
        <v>5.07</v>
      </c>
      <c r="J38" s="56"/>
    </row>
    <row r="39" spans="1:10" s="47" customFormat="1" ht="15.95" customHeight="1" x14ac:dyDescent="0.2">
      <c r="A39" s="50">
        <v>28</v>
      </c>
      <c r="B39" s="51" t="s">
        <v>405</v>
      </c>
      <c r="C39" s="52" t="s">
        <v>80</v>
      </c>
      <c r="D39" s="53" t="s">
        <v>116</v>
      </c>
      <c r="E39" s="50"/>
      <c r="F39" s="32" t="str">
        <f t="shared" si="1"/>
        <v>Không XL</v>
      </c>
      <c r="G39" s="134">
        <f t="shared" si="0"/>
        <v>64</v>
      </c>
      <c r="H39" s="32" t="str">
        <f t="shared" si="2"/>
        <v>TB</v>
      </c>
      <c r="I39" s="55">
        <v>6.39</v>
      </c>
      <c r="J39" s="57"/>
    </row>
    <row r="40" spans="1:10" s="47" customFormat="1" ht="15.95" customHeight="1" x14ac:dyDescent="0.2">
      <c r="A40" s="50">
        <v>29</v>
      </c>
      <c r="B40" s="51" t="s">
        <v>406</v>
      </c>
      <c r="C40" s="52" t="s">
        <v>407</v>
      </c>
      <c r="D40" s="53" t="s">
        <v>408</v>
      </c>
      <c r="E40" s="50"/>
      <c r="F40" s="32" t="str">
        <f t="shared" si="1"/>
        <v>Không XL</v>
      </c>
      <c r="G40" s="134">
        <f t="shared" si="0"/>
        <v>73</v>
      </c>
      <c r="H40" s="32" t="str">
        <f t="shared" si="2"/>
        <v>Khá</v>
      </c>
      <c r="I40" s="55">
        <v>7.26</v>
      </c>
      <c r="J40" s="56"/>
    </row>
    <row r="41" spans="1:10" s="47" customFormat="1" ht="15.95" customHeight="1" x14ac:dyDescent="0.2">
      <c r="A41" s="50">
        <v>30</v>
      </c>
      <c r="B41" s="51" t="s">
        <v>409</v>
      </c>
      <c r="C41" s="52" t="s">
        <v>410</v>
      </c>
      <c r="D41" s="53" t="s">
        <v>57</v>
      </c>
      <c r="E41" s="50"/>
      <c r="F41" s="32" t="str">
        <f t="shared" si="1"/>
        <v>Không XL</v>
      </c>
      <c r="G41" s="134">
        <f t="shared" si="0"/>
        <v>58</v>
      </c>
      <c r="H41" s="32" t="str">
        <f t="shared" si="2"/>
        <v>TB</v>
      </c>
      <c r="I41" s="55">
        <v>5.82</v>
      </c>
      <c r="J41" s="56"/>
    </row>
    <row r="42" spans="1:10" s="47" customFormat="1" ht="15.95" customHeight="1" x14ac:dyDescent="0.2">
      <c r="A42" s="50">
        <v>31</v>
      </c>
      <c r="B42" s="51" t="s">
        <v>411</v>
      </c>
      <c r="C42" s="52" t="s">
        <v>80</v>
      </c>
      <c r="D42" s="53" t="s">
        <v>117</v>
      </c>
      <c r="E42" s="50"/>
      <c r="F42" s="32" t="str">
        <f t="shared" si="1"/>
        <v>Không XL</v>
      </c>
      <c r="G42" s="134">
        <f t="shared" si="0"/>
        <v>55</v>
      </c>
      <c r="H42" s="32" t="str">
        <f t="shared" si="2"/>
        <v>TB</v>
      </c>
      <c r="I42" s="55">
        <v>5.47</v>
      </c>
      <c r="J42" s="56"/>
    </row>
    <row r="43" spans="1:10" s="47" customFormat="1" ht="15.95" customHeight="1" x14ac:dyDescent="0.2">
      <c r="A43" s="50">
        <v>32</v>
      </c>
      <c r="B43" s="51" t="s">
        <v>412</v>
      </c>
      <c r="C43" s="52" t="s">
        <v>413</v>
      </c>
      <c r="D43" s="53" t="s">
        <v>118</v>
      </c>
      <c r="E43" s="50"/>
      <c r="F43" s="32" t="str">
        <f t="shared" si="1"/>
        <v>Không XL</v>
      </c>
      <c r="G43" s="134">
        <v>40</v>
      </c>
      <c r="H43" s="32" t="str">
        <f t="shared" si="2"/>
        <v>Yếu</v>
      </c>
      <c r="I43" s="55">
        <v>3.18</v>
      </c>
      <c r="J43" s="57"/>
    </row>
    <row r="44" spans="1:10" s="47" customFormat="1" ht="15.95" customHeight="1" x14ac:dyDescent="0.2">
      <c r="A44" s="50">
        <v>33</v>
      </c>
      <c r="B44" s="51" t="s">
        <v>414</v>
      </c>
      <c r="C44" s="52" t="s">
        <v>71</v>
      </c>
      <c r="D44" s="53" t="s">
        <v>119</v>
      </c>
      <c r="E44" s="50"/>
      <c r="F44" s="32" t="str">
        <f t="shared" si="1"/>
        <v>Không XL</v>
      </c>
      <c r="G44" s="134">
        <f t="shared" si="0"/>
        <v>77</v>
      </c>
      <c r="H44" s="32" t="str">
        <f t="shared" si="2"/>
        <v>Khá</v>
      </c>
      <c r="I44" s="55">
        <v>7.72</v>
      </c>
      <c r="J44" s="57"/>
    </row>
    <row r="45" spans="1:10" s="47" customFormat="1" ht="15.95" customHeight="1" x14ac:dyDescent="0.2">
      <c r="A45" s="50">
        <v>34</v>
      </c>
      <c r="B45" s="51" t="s">
        <v>415</v>
      </c>
      <c r="C45" s="52" t="s">
        <v>48</v>
      </c>
      <c r="D45" s="53" t="s">
        <v>119</v>
      </c>
      <c r="E45" s="50"/>
      <c r="F45" s="32" t="str">
        <f t="shared" si="1"/>
        <v>Không XL</v>
      </c>
      <c r="G45" s="134">
        <f t="shared" si="0"/>
        <v>61</v>
      </c>
      <c r="H45" s="32" t="str">
        <f t="shared" si="2"/>
        <v>TB</v>
      </c>
      <c r="I45" s="55">
        <v>6.11</v>
      </c>
      <c r="J45" s="57"/>
    </row>
    <row r="46" spans="1:10" s="47" customFormat="1" ht="15.95" customHeight="1" x14ac:dyDescent="0.2">
      <c r="A46" s="50">
        <v>35</v>
      </c>
      <c r="B46" s="51" t="s">
        <v>416</v>
      </c>
      <c r="C46" s="52" t="s">
        <v>417</v>
      </c>
      <c r="D46" s="53" t="s">
        <v>119</v>
      </c>
      <c r="E46" s="50"/>
      <c r="F46" s="32" t="str">
        <f t="shared" si="1"/>
        <v>Không XL</v>
      </c>
      <c r="G46" s="134">
        <v>30</v>
      </c>
      <c r="H46" s="32" t="str">
        <f t="shared" si="2"/>
        <v>Yếu</v>
      </c>
      <c r="I46" s="55">
        <v>2.15</v>
      </c>
      <c r="J46" s="57"/>
    </row>
    <row r="47" spans="1:10" s="47" customFormat="1" ht="15.95" customHeight="1" x14ac:dyDescent="0.2">
      <c r="A47" s="50">
        <v>36</v>
      </c>
      <c r="B47" s="51" t="s">
        <v>418</v>
      </c>
      <c r="C47" s="52" t="s">
        <v>48</v>
      </c>
      <c r="D47" s="53" t="s">
        <v>60</v>
      </c>
      <c r="E47" s="50"/>
      <c r="F47" s="32" t="str">
        <f t="shared" si="1"/>
        <v>Không XL</v>
      </c>
      <c r="G47" s="134">
        <f t="shared" si="0"/>
        <v>72</v>
      </c>
      <c r="H47" s="32" t="str">
        <f t="shared" si="2"/>
        <v>Khá</v>
      </c>
      <c r="I47" s="55">
        <v>7.21</v>
      </c>
      <c r="J47" s="57"/>
    </row>
    <row r="48" spans="1:10" s="47" customFormat="1" ht="15.95" customHeight="1" x14ac:dyDescent="0.2">
      <c r="A48" s="50">
        <v>37</v>
      </c>
      <c r="B48" s="51" t="s">
        <v>419</v>
      </c>
      <c r="C48" s="52" t="s">
        <v>420</v>
      </c>
      <c r="D48" s="53" t="s">
        <v>63</v>
      </c>
      <c r="E48" s="50"/>
      <c r="F48" s="32" t="str">
        <f t="shared" si="1"/>
        <v>Không XL</v>
      </c>
      <c r="G48" s="134">
        <f t="shared" si="0"/>
        <v>67</v>
      </c>
      <c r="H48" s="32" t="str">
        <f t="shared" si="2"/>
        <v>TB</v>
      </c>
      <c r="I48" s="55">
        <v>6.68</v>
      </c>
      <c r="J48" s="57"/>
    </row>
    <row r="49" spans="1:10" s="47" customFormat="1" ht="15.95" customHeight="1" x14ac:dyDescent="0.2">
      <c r="A49" s="50">
        <v>38</v>
      </c>
      <c r="B49" s="51" t="s">
        <v>421</v>
      </c>
      <c r="C49" s="52" t="s">
        <v>43</v>
      </c>
      <c r="D49" s="53" t="s">
        <v>63</v>
      </c>
      <c r="E49" s="50"/>
      <c r="F49" s="32" t="str">
        <f t="shared" si="1"/>
        <v>Không XL</v>
      </c>
      <c r="G49" s="134">
        <f t="shared" si="0"/>
        <v>55</v>
      </c>
      <c r="H49" s="32" t="str">
        <f t="shared" si="2"/>
        <v>TB</v>
      </c>
      <c r="I49" s="55">
        <v>5.54</v>
      </c>
      <c r="J49" s="57"/>
    </row>
    <row r="50" spans="1:10" s="47" customFormat="1" ht="15.95" customHeight="1" x14ac:dyDescent="0.2">
      <c r="A50" s="50">
        <v>39</v>
      </c>
      <c r="B50" s="51" t="s">
        <v>422</v>
      </c>
      <c r="C50" s="52" t="s">
        <v>69</v>
      </c>
      <c r="D50" s="53" t="s">
        <v>98</v>
      </c>
      <c r="E50" s="50"/>
      <c r="F50" s="32" t="str">
        <f t="shared" si="1"/>
        <v>Không XL</v>
      </c>
      <c r="G50" s="134">
        <f t="shared" si="0"/>
        <v>65</v>
      </c>
      <c r="H50" s="32" t="str">
        <f t="shared" si="2"/>
        <v>TB</v>
      </c>
      <c r="I50" s="55">
        <v>6.49</v>
      </c>
      <c r="J50" s="57"/>
    </row>
    <row r="51" spans="1:10" s="47" customFormat="1" ht="15.95" customHeight="1" x14ac:dyDescent="0.2">
      <c r="A51" s="50">
        <v>40</v>
      </c>
      <c r="B51" s="51" t="s">
        <v>423</v>
      </c>
      <c r="C51" s="52" t="s">
        <v>69</v>
      </c>
      <c r="D51" s="53" t="s">
        <v>67</v>
      </c>
      <c r="E51" s="50"/>
      <c r="F51" s="32" t="str">
        <f t="shared" si="1"/>
        <v>Không XL</v>
      </c>
      <c r="G51" s="134">
        <f t="shared" si="0"/>
        <v>51</v>
      </c>
      <c r="H51" s="32" t="str">
        <f t="shared" si="2"/>
        <v>TB</v>
      </c>
      <c r="I51" s="55">
        <v>5.14</v>
      </c>
      <c r="J51" s="56"/>
    </row>
    <row r="52" spans="1:10" s="47" customFormat="1" ht="15.95" customHeight="1" x14ac:dyDescent="0.2">
      <c r="A52" s="50">
        <v>41</v>
      </c>
      <c r="B52" s="51" t="s">
        <v>424</v>
      </c>
      <c r="C52" s="52" t="s">
        <v>425</v>
      </c>
      <c r="D52" s="53" t="s">
        <v>100</v>
      </c>
      <c r="E52" s="50"/>
      <c r="F52" s="32" t="str">
        <f t="shared" si="1"/>
        <v>Không XL</v>
      </c>
      <c r="G52" s="134">
        <v>50</v>
      </c>
      <c r="H52" s="32" t="str">
        <f t="shared" si="2"/>
        <v>TB</v>
      </c>
      <c r="I52" s="55">
        <v>4.1399999999999997</v>
      </c>
      <c r="J52" s="57"/>
    </row>
    <row r="53" spans="1:10" s="47" customFormat="1" ht="15.95" customHeight="1" x14ac:dyDescent="0.2">
      <c r="A53" s="50">
        <v>42</v>
      </c>
      <c r="B53" s="51" t="s">
        <v>426</v>
      </c>
      <c r="C53" s="52" t="s">
        <v>103</v>
      </c>
      <c r="D53" s="53" t="s">
        <v>68</v>
      </c>
      <c r="E53" s="50"/>
      <c r="F53" s="32" t="str">
        <f t="shared" si="1"/>
        <v>Không XL</v>
      </c>
      <c r="G53" s="134">
        <f t="shared" si="0"/>
        <v>67</v>
      </c>
      <c r="H53" s="32" t="str">
        <f t="shared" si="2"/>
        <v>TB</v>
      </c>
      <c r="I53" s="55">
        <v>6.69</v>
      </c>
      <c r="J53" s="126"/>
    </row>
    <row r="54" spans="1:10" s="47" customFormat="1" ht="15.95" customHeight="1" x14ac:dyDescent="0.2">
      <c r="A54" s="50">
        <v>43</v>
      </c>
      <c r="B54" s="51" t="s">
        <v>427</v>
      </c>
      <c r="C54" s="52" t="s">
        <v>428</v>
      </c>
      <c r="D54" s="53" t="s">
        <v>263</v>
      </c>
      <c r="E54" s="50"/>
      <c r="F54" s="32" t="str">
        <f t="shared" si="1"/>
        <v>Không XL</v>
      </c>
      <c r="G54" s="134">
        <f t="shared" si="0"/>
        <v>58</v>
      </c>
      <c r="H54" s="32" t="str">
        <f t="shared" si="2"/>
        <v>TB</v>
      </c>
      <c r="I54" s="55">
        <v>5.81</v>
      </c>
      <c r="J54" s="57"/>
    </row>
    <row r="55" spans="1:10" s="47" customFormat="1" ht="15.95" customHeight="1" x14ac:dyDescent="0.2">
      <c r="A55" s="50">
        <v>44</v>
      </c>
      <c r="B55" s="51" t="s">
        <v>429</v>
      </c>
      <c r="C55" s="52" t="s">
        <v>430</v>
      </c>
      <c r="D55" s="53" t="s">
        <v>72</v>
      </c>
      <c r="E55" s="50"/>
      <c r="F55" s="32" t="str">
        <f t="shared" si="1"/>
        <v>Không XL</v>
      </c>
      <c r="G55" s="134">
        <f t="shared" si="0"/>
        <v>63</v>
      </c>
      <c r="H55" s="32" t="str">
        <f t="shared" si="2"/>
        <v>TB</v>
      </c>
      <c r="I55" s="55">
        <v>6.26</v>
      </c>
      <c r="J55" s="57"/>
    </row>
    <row r="56" spans="1:10" s="47" customFormat="1" ht="15.95" customHeight="1" x14ac:dyDescent="0.2">
      <c r="A56" s="50">
        <v>45</v>
      </c>
      <c r="B56" s="51" t="s">
        <v>431</v>
      </c>
      <c r="C56" s="52" t="s">
        <v>379</v>
      </c>
      <c r="D56" s="53" t="s">
        <v>354</v>
      </c>
      <c r="E56" s="50"/>
      <c r="F56" s="32" t="str">
        <f t="shared" si="1"/>
        <v>Không XL</v>
      </c>
      <c r="G56" s="134">
        <f t="shared" si="0"/>
        <v>78</v>
      </c>
      <c r="H56" s="32" t="str">
        <f t="shared" si="2"/>
        <v>Khá</v>
      </c>
      <c r="I56" s="55">
        <v>7.8</v>
      </c>
      <c r="J56" s="57"/>
    </row>
    <row r="57" spans="1:10" s="47" customFormat="1" ht="15.95" customHeight="1" x14ac:dyDescent="0.2">
      <c r="A57" s="50">
        <v>46</v>
      </c>
      <c r="B57" s="51" t="s">
        <v>432</v>
      </c>
      <c r="C57" s="52" t="s">
        <v>433</v>
      </c>
      <c r="D57" s="53" t="s">
        <v>434</v>
      </c>
      <c r="E57" s="50"/>
      <c r="F57" s="32" t="str">
        <f t="shared" si="1"/>
        <v>Không XL</v>
      </c>
      <c r="G57" s="134">
        <f t="shared" si="0"/>
        <v>59</v>
      </c>
      <c r="H57" s="32" t="str">
        <f t="shared" si="2"/>
        <v>TB</v>
      </c>
      <c r="I57" s="55">
        <v>5.87</v>
      </c>
      <c r="J57" s="57"/>
    </row>
    <row r="58" spans="1:10" s="47" customFormat="1" ht="15.95" customHeight="1" x14ac:dyDescent="0.2">
      <c r="A58" s="50">
        <v>47</v>
      </c>
      <c r="B58" s="51" t="s">
        <v>435</v>
      </c>
      <c r="C58" s="52" t="s">
        <v>436</v>
      </c>
      <c r="D58" s="53" t="s">
        <v>437</v>
      </c>
      <c r="E58" s="50"/>
      <c r="F58" s="32" t="str">
        <f t="shared" si="1"/>
        <v>Không XL</v>
      </c>
      <c r="G58" s="134">
        <v>40</v>
      </c>
      <c r="H58" s="32" t="str">
        <f t="shared" si="2"/>
        <v>Yếu</v>
      </c>
      <c r="I58" s="55">
        <v>2.4300000000000002</v>
      </c>
      <c r="J58" s="133" t="s">
        <v>1504</v>
      </c>
    </row>
    <row r="59" spans="1:10" s="47" customFormat="1" ht="15.95" hidden="1" customHeight="1" x14ac:dyDescent="0.2">
      <c r="A59" s="50"/>
      <c r="B59" s="51"/>
      <c r="C59" s="52"/>
      <c r="D59" s="53"/>
      <c r="E59" s="50"/>
      <c r="F59" s="54"/>
      <c r="G59" s="128"/>
      <c r="H59" s="124"/>
      <c r="I59" s="55"/>
      <c r="J59" s="57"/>
    </row>
    <row r="60" spans="1:10" s="47" customFormat="1" ht="15.95" hidden="1" customHeight="1" x14ac:dyDescent="0.2">
      <c r="A60" s="50"/>
      <c r="B60" s="51"/>
      <c r="C60" s="52"/>
      <c r="D60" s="53"/>
      <c r="E60" s="50"/>
      <c r="F60" s="54"/>
      <c r="G60" s="128"/>
      <c r="H60" s="124"/>
      <c r="I60" s="55"/>
      <c r="J60" s="56"/>
    </row>
    <row r="61" spans="1:10" s="47" customFormat="1" ht="15.95" hidden="1" customHeight="1" x14ac:dyDescent="0.2">
      <c r="A61" s="50"/>
      <c r="B61" s="51"/>
      <c r="C61" s="52"/>
      <c r="D61" s="53"/>
      <c r="E61" s="50"/>
      <c r="F61" s="54"/>
      <c r="G61" s="128"/>
      <c r="H61" s="124"/>
      <c r="I61" s="55"/>
      <c r="J61" s="57"/>
    </row>
    <row r="62" spans="1:10" s="47" customFormat="1" ht="15.95" hidden="1" customHeight="1" x14ac:dyDescent="0.2">
      <c r="A62" s="50"/>
      <c r="B62" s="51"/>
      <c r="C62" s="52"/>
      <c r="D62" s="53"/>
      <c r="E62" s="50"/>
      <c r="F62" s="54"/>
      <c r="G62" s="128"/>
      <c r="H62" s="124"/>
      <c r="I62" s="55"/>
      <c r="J62" s="126"/>
    </row>
    <row r="63" spans="1:10" ht="18" customHeight="1" x14ac:dyDescent="0.25">
      <c r="A63" s="58"/>
      <c r="B63" s="58"/>
      <c r="C63" s="181" t="s">
        <v>11</v>
      </c>
      <c r="D63" s="181"/>
      <c r="E63" s="181"/>
      <c r="F63" s="181"/>
      <c r="G63" s="181"/>
      <c r="H63" s="181"/>
      <c r="I63" s="181"/>
      <c r="J63" s="181"/>
    </row>
    <row r="64" spans="1:10" ht="17.100000000000001" customHeight="1" x14ac:dyDescent="0.25">
      <c r="C64" s="182" t="s">
        <v>12</v>
      </c>
      <c r="D64" s="59"/>
      <c r="E64" s="183" t="s">
        <v>6</v>
      </c>
      <c r="F64" s="184"/>
      <c r="G64" s="183" t="s">
        <v>7</v>
      </c>
      <c r="H64" s="184"/>
      <c r="I64" s="60"/>
      <c r="J64" s="182" t="s">
        <v>8</v>
      </c>
    </row>
    <row r="65" spans="1:11" s="47" customFormat="1" ht="17.100000000000001" customHeight="1" x14ac:dyDescent="0.2">
      <c r="C65" s="182"/>
      <c r="D65" s="61"/>
      <c r="E65" s="48" t="s">
        <v>13</v>
      </c>
      <c r="F65" s="62" t="s">
        <v>14</v>
      </c>
      <c r="G65" s="48" t="s">
        <v>13</v>
      </c>
      <c r="H65" s="62" t="s">
        <v>14</v>
      </c>
      <c r="I65" s="76"/>
      <c r="J65" s="182"/>
    </row>
    <row r="66" spans="1:11" ht="17.100000000000001" customHeight="1" x14ac:dyDescent="0.25">
      <c r="C66" s="64" t="s">
        <v>15</v>
      </c>
      <c r="D66" s="77"/>
      <c r="E66" s="66">
        <f>COUNTIF(F12:F62,"XS")</f>
        <v>0</v>
      </c>
      <c r="F66" s="67">
        <f>E66*100/$A$58</f>
        <v>0</v>
      </c>
      <c r="G66" s="66">
        <f>COUNTIF(H12:H62,"Xuất sắc")</f>
        <v>0</v>
      </c>
      <c r="H66" s="67">
        <f>G66*100/$A$58</f>
        <v>0</v>
      </c>
      <c r="I66" s="68"/>
      <c r="J66" s="69"/>
    </row>
    <row r="67" spans="1:11" ht="17.100000000000001" customHeight="1" x14ac:dyDescent="0.25">
      <c r="C67" s="64" t="s">
        <v>16</v>
      </c>
      <c r="D67" s="77"/>
      <c r="E67" s="66">
        <f>COUNTIF(F12:F62,"Tốt")</f>
        <v>0</v>
      </c>
      <c r="F67" s="67">
        <f t="shared" ref="F67:F71" si="3">E67*100/$A$58</f>
        <v>0</v>
      </c>
      <c r="G67" s="66">
        <f>COUNTIF(H12:H62,"Tốt")</f>
        <v>0</v>
      </c>
      <c r="H67" s="67">
        <f t="shared" ref="H67:H71" si="4">G67*100/$A$58</f>
        <v>0</v>
      </c>
      <c r="I67" s="68"/>
      <c r="J67" s="69"/>
    </row>
    <row r="68" spans="1:11" ht="17.100000000000001" customHeight="1" x14ac:dyDescent="0.25">
      <c r="C68" s="64" t="s">
        <v>17</v>
      </c>
      <c r="D68" s="77"/>
      <c r="E68" s="66">
        <f>COUNTIF(F12:F62,"Khá")</f>
        <v>0</v>
      </c>
      <c r="F68" s="67">
        <f t="shared" si="3"/>
        <v>0</v>
      </c>
      <c r="G68" s="66">
        <f>COUNTIF(H12:H62,"Khá")</f>
        <v>7</v>
      </c>
      <c r="H68" s="67">
        <f t="shared" si="4"/>
        <v>14.893617021276595</v>
      </c>
      <c r="I68" s="68"/>
      <c r="J68" s="69"/>
    </row>
    <row r="69" spans="1:11" ht="17.100000000000001" customHeight="1" x14ac:dyDescent="0.25">
      <c r="C69" s="64" t="s">
        <v>18</v>
      </c>
      <c r="D69" s="77"/>
      <c r="E69" s="66">
        <f>COUNTIF(F12:F62,"TB")</f>
        <v>0</v>
      </c>
      <c r="F69" s="67">
        <f t="shared" si="3"/>
        <v>0</v>
      </c>
      <c r="G69" s="66">
        <f>COUNTIF(H12:H62,"TB")</f>
        <v>37</v>
      </c>
      <c r="H69" s="67">
        <f t="shared" si="4"/>
        <v>78.723404255319153</v>
      </c>
      <c r="I69" s="68"/>
      <c r="J69" s="69"/>
    </row>
    <row r="70" spans="1:11" ht="17.100000000000001" customHeight="1" x14ac:dyDescent="0.25">
      <c r="C70" s="64" t="s">
        <v>19</v>
      </c>
      <c r="D70" s="77"/>
      <c r="E70" s="66">
        <f>COUNTIF(F12:F62,"Yếu")</f>
        <v>0</v>
      </c>
      <c r="F70" s="67">
        <f t="shared" si="3"/>
        <v>0</v>
      </c>
      <c r="G70" s="66">
        <f>COUNTIF(H12:H62,"Yếu")</f>
        <v>3</v>
      </c>
      <c r="H70" s="67">
        <f t="shared" si="4"/>
        <v>6.3829787234042552</v>
      </c>
      <c r="I70" s="68"/>
      <c r="J70" s="69"/>
    </row>
    <row r="71" spans="1:11" ht="17.100000000000001" customHeight="1" x14ac:dyDescent="0.25">
      <c r="C71" s="64" t="s">
        <v>25</v>
      </c>
      <c r="D71" s="77"/>
      <c r="E71" s="66">
        <f>COUNTIF(F12:F62,"Không XL")</f>
        <v>47</v>
      </c>
      <c r="F71" s="67">
        <f t="shared" si="3"/>
        <v>100</v>
      </c>
      <c r="G71" s="66">
        <f>COUNTIF(H12:H62,"Không XL")</f>
        <v>0</v>
      </c>
      <c r="H71" s="67">
        <f t="shared" si="4"/>
        <v>0</v>
      </c>
      <c r="I71" s="68"/>
      <c r="J71" s="69"/>
    </row>
    <row r="72" spans="1:11" ht="9.9499999999999993" customHeight="1" x14ac:dyDescent="0.25">
      <c r="C72" s="70"/>
      <c r="D72" s="70"/>
      <c r="F72" s="71"/>
    </row>
    <row r="73" spans="1:11" ht="17.100000000000001" customHeight="1" x14ac:dyDescent="0.25">
      <c r="E73" s="185" t="s">
        <v>24</v>
      </c>
      <c r="F73" s="185"/>
      <c r="G73" s="185"/>
      <c r="H73" s="185"/>
      <c r="I73" s="185"/>
      <c r="J73" s="185"/>
    </row>
    <row r="74" spans="1:11" ht="17.100000000000001" customHeight="1" x14ac:dyDescent="0.25">
      <c r="A74" s="180" t="s">
        <v>28</v>
      </c>
      <c r="B74" s="180"/>
      <c r="C74" s="180"/>
      <c r="D74" s="180"/>
      <c r="E74" s="180"/>
      <c r="F74" s="180" t="s">
        <v>6</v>
      </c>
      <c r="G74" s="180"/>
      <c r="H74" s="180"/>
      <c r="I74" s="74"/>
      <c r="J74" s="73" t="s">
        <v>20</v>
      </c>
      <c r="K74" s="73"/>
    </row>
    <row r="75" spans="1:11" ht="17.100000000000001" customHeight="1" x14ac:dyDescent="0.25"/>
    <row r="76" spans="1:11" ht="17.100000000000001" customHeight="1" x14ac:dyDescent="0.25"/>
    <row r="77" spans="1:11" ht="17.100000000000001" customHeight="1" x14ac:dyDescent="0.25"/>
    <row r="78" spans="1:11" ht="18" customHeight="1" x14ac:dyDescent="0.25">
      <c r="A78" s="36">
        <v>1</v>
      </c>
    </row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</sheetData>
  <sheetProtection algorithmName="SHA-512" hashValue="LnB/w7nooppsQ7S2qHumCrKg0OWetWJI5He8s0duTCh2GJEEACcVqRkSY24F/99ZNrYKpCMrmFWPr4Dud7G+bw==" saltValue="we6XzZoYq7Wr6vLfOGuj7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4:E74"/>
    <mergeCell ref="F74:H74"/>
    <mergeCell ref="C63:J63"/>
    <mergeCell ref="C64:C65"/>
    <mergeCell ref="E64:F64"/>
    <mergeCell ref="G64:H64"/>
    <mergeCell ref="J64:J65"/>
    <mergeCell ref="E73:J73"/>
  </mergeCells>
  <conditionalFormatting sqref="F59:F62 H59:I62 I12:I58">
    <cfRule type="cellIs" dxfId="153" priority="9" stopIfTrue="1" operator="equal">
      <formula>"SVG"</formula>
    </cfRule>
    <cfRule type="cellIs" dxfId="152" priority="10" stopIfTrue="1" operator="equal">
      <formula>"SVXS"</formula>
    </cfRule>
  </conditionalFormatting>
  <conditionalFormatting sqref="F12:F58">
    <cfRule type="cellIs" dxfId="151" priority="7" stopIfTrue="1" operator="equal">
      <formula>"SVG"</formula>
    </cfRule>
    <cfRule type="cellIs" dxfId="150" priority="8" stopIfTrue="1" operator="equal">
      <formula>"SVXS"</formula>
    </cfRule>
  </conditionalFormatting>
  <conditionalFormatting sqref="H12:H58">
    <cfRule type="cellIs" dxfId="149" priority="5" stopIfTrue="1" operator="equal">
      <formula>"SVG"</formula>
    </cfRule>
    <cfRule type="cellIs" dxfId="148" priority="6" stopIfTrue="1" operator="equal">
      <formula>"SVXS"</formula>
    </cfRule>
  </conditionalFormatting>
  <conditionalFormatting sqref="J58">
    <cfRule type="cellIs" dxfId="147" priority="3" stopIfTrue="1" operator="equal">
      <formula>"SVG"</formula>
    </cfRule>
    <cfRule type="cellIs" dxfId="146" priority="4" stopIfTrue="1" operator="equal">
      <formula>"SVXS"</formula>
    </cfRule>
  </conditionalFormatting>
  <conditionalFormatting sqref="I12:I58">
    <cfRule type="cellIs" dxfId="145" priority="2" operator="greaterThanOrEqual">
      <formula>7</formula>
    </cfRule>
    <cfRule type="cellIs" dxfId="144" priority="1" operator="lessThan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4" zoomScaleNormal="100" workbookViewId="0">
      <selection activeCell="I12" sqref="I12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1492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438</v>
      </c>
      <c r="C12" s="52" t="s">
        <v>71</v>
      </c>
      <c r="D12" s="53" t="s">
        <v>34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>ROUND(I12,1)*10+6</f>
        <v>80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55">
        <v>7.44</v>
      </c>
      <c r="J12" s="129" t="s">
        <v>1505</v>
      </c>
    </row>
    <row r="13" spans="1:21" s="47" customFormat="1" ht="15.95" customHeight="1" x14ac:dyDescent="0.2">
      <c r="A13" s="50">
        <v>2</v>
      </c>
      <c r="B13" s="51" t="s">
        <v>439</v>
      </c>
      <c r="C13" s="52" t="s">
        <v>440</v>
      </c>
      <c r="D13" s="53" t="s">
        <v>102</v>
      </c>
      <c r="E13" s="50"/>
      <c r="F13" s="32" t="str">
        <f t="shared" ref="F13:F45" si="0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v>40</v>
      </c>
      <c r="H13" s="32" t="str">
        <f t="shared" ref="H13:H45" si="1">IF(AND(G13&gt;=90),"XS",IF(AND(G13&gt;=80),"Tốt",IF(AND(G13&gt;=70),"Khá",IF(AND(G13&gt;=60),"TB",IF(AND(G13&gt;=50),"TB",IF(AND(G13&lt;50),IF(AND(G13&gt;0),"Yếu",IF(AND(G13=0),"Không XL"," "))))))))</f>
        <v>Yếu</v>
      </c>
      <c r="I13" s="55">
        <v>2.0499999999999998</v>
      </c>
      <c r="J13" s="56"/>
    </row>
    <row r="14" spans="1:21" s="47" customFormat="1" ht="15.95" customHeight="1" x14ac:dyDescent="0.2">
      <c r="A14" s="50">
        <v>3</v>
      </c>
      <c r="B14" s="51" t="s">
        <v>441</v>
      </c>
      <c r="C14" s="52" t="s">
        <v>442</v>
      </c>
      <c r="D14" s="53" t="s">
        <v>102</v>
      </c>
      <c r="E14" s="50"/>
      <c r="F14" s="32" t="str">
        <f t="shared" si="0"/>
        <v>Không XL</v>
      </c>
      <c r="G14" s="134">
        <v>40</v>
      </c>
      <c r="H14" s="32" t="str">
        <f t="shared" si="1"/>
        <v>Yếu</v>
      </c>
      <c r="I14" s="55">
        <v>2.69</v>
      </c>
      <c r="J14" s="56"/>
    </row>
    <row r="15" spans="1:21" s="47" customFormat="1" ht="15.95" customHeight="1" x14ac:dyDescent="0.2">
      <c r="A15" s="50">
        <v>4</v>
      </c>
      <c r="B15" s="51" t="s">
        <v>443</v>
      </c>
      <c r="C15" s="52" t="s">
        <v>444</v>
      </c>
      <c r="D15" s="53" t="s">
        <v>37</v>
      </c>
      <c r="E15" s="50"/>
      <c r="F15" s="32" t="str">
        <f t="shared" si="0"/>
        <v>Không XL</v>
      </c>
      <c r="G15" s="134">
        <f t="shared" ref="G15:G45" si="2">ROUND(I15,1)*10</f>
        <v>61</v>
      </c>
      <c r="H15" s="32" t="str">
        <f t="shared" si="1"/>
        <v>TB</v>
      </c>
      <c r="I15" s="55">
        <v>6.13</v>
      </c>
      <c r="J15" s="57"/>
    </row>
    <row r="16" spans="1:21" s="47" customFormat="1" ht="15.95" customHeight="1" x14ac:dyDescent="0.2">
      <c r="A16" s="50">
        <v>5</v>
      </c>
      <c r="B16" s="51" t="s">
        <v>445</v>
      </c>
      <c r="C16" s="52" t="s">
        <v>446</v>
      </c>
      <c r="D16" s="53" t="s">
        <v>79</v>
      </c>
      <c r="E16" s="50"/>
      <c r="F16" s="32" t="str">
        <f t="shared" si="0"/>
        <v>Không XL</v>
      </c>
      <c r="G16" s="134">
        <f t="shared" si="2"/>
        <v>59</v>
      </c>
      <c r="H16" s="32" t="str">
        <f t="shared" si="1"/>
        <v>TB</v>
      </c>
      <c r="I16" s="55">
        <v>5.91</v>
      </c>
      <c r="J16" s="57"/>
    </row>
    <row r="17" spans="1:10" s="47" customFormat="1" ht="15.95" customHeight="1" x14ac:dyDescent="0.2">
      <c r="A17" s="50">
        <v>6</v>
      </c>
      <c r="B17" s="51" t="s">
        <v>447</v>
      </c>
      <c r="C17" s="52" t="s">
        <v>84</v>
      </c>
      <c r="D17" s="53" t="s">
        <v>79</v>
      </c>
      <c r="E17" s="50"/>
      <c r="F17" s="32" t="str">
        <f t="shared" si="0"/>
        <v>Không XL</v>
      </c>
      <c r="G17" s="134">
        <f t="shared" si="2"/>
        <v>57</v>
      </c>
      <c r="H17" s="32" t="str">
        <f t="shared" si="1"/>
        <v>TB</v>
      </c>
      <c r="I17" s="55">
        <v>5.73</v>
      </c>
      <c r="J17" s="57"/>
    </row>
    <row r="18" spans="1:10" s="47" customFormat="1" ht="15.95" customHeight="1" x14ac:dyDescent="0.2">
      <c r="A18" s="50">
        <v>7</v>
      </c>
      <c r="B18" s="51" t="s">
        <v>448</v>
      </c>
      <c r="C18" s="52" t="s">
        <v>449</v>
      </c>
      <c r="D18" s="53" t="s">
        <v>39</v>
      </c>
      <c r="E18" s="50"/>
      <c r="F18" s="32" t="str">
        <f t="shared" si="0"/>
        <v>Không XL</v>
      </c>
      <c r="G18" s="134">
        <f t="shared" si="2"/>
        <v>61</v>
      </c>
      <c r="H18" s="32" t="str">
        <f t="shared" si="1"/>
        <v>TB</v>
      </c>
      <c r="I18" s="55">
        <v>6.12</v>
      </c>
      <c r="J18" s="126"/>
    </row>
    <row r="19" spans="1:10" s="47" customFormat="1" ht="15.95" customHeight="1" x14ac:dyDescent="0.2">
      <c r="A19" s="50">
        <v>8</v>
      </c>
      <c r="B19" s="51" t="s">
        <v>450</v>
      </c>
      <c r="C19" s="52" t="s">
        <v>69</v>
      </c>
      <c r="D19" s="53" t="s">
        <v>451</v>
      </c>
      <c r="E19" s="50"/>
      <c r="F19" s="32" t="str">
        <f t="shared" si="0"/>
        <v>Không XL</v>
      </c>
      <c r="G19" s="134">
        <f t="shared" si="2"/>
        <v>61</v>
      </c>
      <c r="H19" s="32" t="str">
        <f t="shared" si="1"/>
        <v>TB</v>
      </c>
      <c r="I19" s="55">
        <v>6.11</v>
      </c>
      <c r="J19" s="126"/>
    </row>
    <row r="20" spans="1:10" s="47" customFormat="1" ht="15.95" customHeight="1" x14ac:dyDescent="0.2">
      <c r="A20" s="50">
        <v>9</v>
      </c>
      <c r="B20" s="51" t="s">
        <v>452</v>
      </c>
      <c r="C20" s="52" t="s">
        <v>130</v>
      </c>
      <c r="D20" s="53" t="s">
        <v>41</v>
      </c>
      <c r="E20" s="50"/>
      <c r="F20" s="32" t="str">
        <f t="shared" si="0"/>
        <v>Không XL</v>
      </c>
      <c r="G20" s="134">
        <f t="shared" si="2"/>
        <v>64</v>
      </c>
      <c r="H20" s="32" t="str">
        <f t="shared" si="1"/>
        <v>TB</v>
      </c>
      <c r="I20" s="55">
        <v>6.39</v>
      </c>
      <c r="J20" s="56"/>
    </row>
    <row r="21" spans="1:10" s="47" customFormat="1" ht="15.95" customHeight="1" x14ac:dyDescent="0.2">
      <c r="A21" s="50">
        <v>10</v>
      </c>
      <c r="B21" s="51" t="s">
        <v>453</v>
      </c>
      <c r="C21" s="52" t="s">
        <v>454</v>
      </c>
      <c r="D21" s="53" t="s">
        <v>45</v>
      </c>
      <c r="E21" s="50"/>
      <c r="F21" s="32" t="str">
        <f t="shared" si="0"/>
        <v>Không XL</v>
      </c>
      <c r="G21" s="134">
        <f t="shared" si="2"/>
        <v>60</v>
      </c>
      <c r="H21" s="32" t="str">
        <f t="shared" si="1"/>
        <v>TB</v>
      </c>
      <c r="I21" s="55">
        <v>6.04</v>
      </c>
      <c r="J21" s="56"/>
    </row>
    <row r="22" spans="1:10" s="47" customFormat="1" ht="15.95" customHeight="1" x14ac:dyDescent="0.2">
      <c r="A22" s="50">
        <v>11</v>
      </c>
      <c r="B22" s="51" t="s">
        <v>455</v>
      </c>
      <c r="C22" s="52" t="s">
        <v>80</v>
      </c>
      <c r="D22" s="53" t="s">
        <v>456</v>
      </c>
      <c r="E22" s="50"/>
      <c r="F22" s="32" t="str">
        <f t="shared" si="0"/>
        <v>Không XL</v>
      </c>
      <c r="G22" s="134">
        <f t="shared" si="2"/>
        <v>53</v>
      </c>
      <c r="H22" s="32" t="str">
        <f t="shared" si="1"/>
        <v>TB</v>
      </c>
      <c r="I22" s="55">
        <v>5.33</v>
      </c>
      <c r="J22" s="56"/>
    </row>
    <row r="23" spans="1:10" s="47" customFormat="1" ht="15.95" customHeight="1" x14ac:dyDescent="0.2">
      <c r="A23" s="50">
        <v>12</v>
      </c>
      <c r="B23" s="51" t="s">
        <v>457</v>
      </c>
      <c r="C23" s="52" t="s">
        <v>73</v>
      </c>
      <c r="D23" s="53" t="s">
        <v>86</v>
      </c>
      <c r="E23" s="50"/>
      <c r="F23" s="32" t="str">
        <f t="shared" si="0"/>
        <v>Không XL</v>
      </c>
      <c r="G23" s="134">
        <f t="shared" si="2"/>
        <v>57</v>
      </c>
      <c r="H23" s="32" t="str">
        <f t="shared" si="1"/>
        <v>TB</v>
      </c>
      <c r="I23" s="55">
        <v>5.72</v>
      </c>
      <c r="J23" s="57"/>
    </row>
    <row r="24" spans="1:10" s="47" customFormat="1" ht="15.95" customHeight="1" x14ac:dyDescent="0.2">
      <c r="A24" s="50">
        <v>13</v>
      </c>
      <c r="B24" s="51" t="s">
        <v>458</v>
      </c>
      <c r="C24" s="52" t="s">
        <v>91</v>
      </c>
      <c r="D24" s="53" t="s">
        <v>47</v>
      </c>
      <c r="E24" s="50"/>
      <c r="F24" s="32" t="str">
        <f t="shared" si="0"/>
        <v>Không XL</v>
      </c>
      <c r="G24" s="134">
        <f t="shared" si="2"/>
        <v>55</v>
      </c>
      <c r="H24" s="32" t="str">
        <f t="shared" si="1"/>
        <v>TB</v>
      </c>
      <c r="I24" s="55">
        <v>5.51</v>
      </c>
      <c r="J24" s="130"/>
    </row>
    <row r="25" spans="1:10" s="47" customFormat="1" ht="15.95" customHeight="1" x14ac:dyDescent="0.2">
      <c r="A25" s="50">
        <v>14</v>
      </c>
      <c r="B25" s="51" t="s">
        <v>459</v>
      </c>
      <c r="C25" s="52" t="s">
        <v>460</v>
      </c>
      <c r="D25" s="53" t="s">
        <v>51</v>
      </c>
      <c r="E25" s="50"/>
      <c r="F25" s="32" t="str">
        <f t="shared" si="0"/>
        <v>Không XL</v>
      </c>
      <c r="G25" s="134">
        <f>ROUND(I25,1)*10+8</f>
        <v>87</v>
      </c>
      <c r="H25" s="32" t="str">
        <f t="shared" si="1"/>
        <v>Tốt</v>
      </c>
      <c r="I25" s="55">
        <v>7.92</v>
      </c>
      <c r="J25" s="57" t="s">
        <v>1504</v>
      </c>
    </row>
    <row r="26" spans="1:10" s="47" customFormat="1" ht="15.95" customHeight="1" x14ac:dyDescent="0.2">
      <c r="A26" s="50">
        <v>15</v>
      </c>
      <c r="B26" s="51" t="s">
        <v>461</v>
      </c>
      <c r="C26" s="52" t="s">
        <v>462</v>
      </c>
      <c r="D26" s="53" t="s">
        <v>108</v>
      </c>
      <c r="E26" s="50"/>
      <c r="F26" s="32" t="str">
        <f t="shared" si="0"/>
        <v>Không XL</v>
      </c>
      <c r="G26" s="134">
        <f t="shared" si="2"/>
        <v>67</v>
      </c>
      <c r="H26" s="32" t="str">
        <f t="shared" si="1"/>
        <v>TB</v>
      </c>
      <c r="I26" s="55">
        <v>6.66</v>
      </c>
      <c r="J26" s="57"/>
    </row>
    <row r="27" spans="1:10" s="47" customFormat="1" ht="15.95" customHeight="1" x14ac:dyDescent="0.2">
      <c r="A27" s="50">
        <v>16</v>
      </c>
      <c r="B27" s="51" t="s">
        <v>463</v>
      </c>
      <c r="C27" s="52" t="s">
        <v>464</v>
      </c>
      <c r="D27" s="53" t="s">
        <v>52</v>
      </c>
      <c r="E27" s="50"/>
      <c r="F27" s="32" t="str">
        <f t="shared" si="0"/>
        <v>Không XL</v>
      </c>
      <c r="G27" s="134">
        <f t="shared" si="2"/>
        <v>69</v>
      </c>
      <c r="H27" s="32" t="str">
        <f t="shared" si="1"/>
        <v>TB</v>
      </c>
      <c r="I27" s="55">
        <v>6.92</v>
      </c>
      <c r="J27" s="57"/>
    </row>
    <row r="28" spans="1:10" s="47" customFormat="1" ht="15.95" customHeight="1" x14ac:dyDescent="0.2">
      <c r="A28" s="50">
        <v>17</v>
      </c>
      <c r="B28" s="51" t="s">
        <v>465</v>
      </c>
      <c r="C28" s="52" t="s">
        <v>226</v>
      </c>
      <c r="D28" s="53" t="s">
        <v>171</v>
      </c>
      <c r="E28" s="50"/>
      <c r="F28" s="32" t="str">
        <f t="shared" si="0"/>
        <v>Không XL</v>
      </c>
      <c r="G28" s="134">
        <f t="shared" si="2"/>
        <v>61</v>
      </c>
      <c r="H28" s="32" t="str">
        <f t="shared" si="1"/>
        <v>TB</v>
      </c>
      <c r="I28" s="55">
        <v>6.09</v>
      </c>
      <c r="J28" s="57"/>
    </row>
    <row r="29" spans="1:10" s="47" customFormat="1" ht="15.95" customHeight="1" x14ac:dyDescent="0.2">
      <c r="A29" s="50">
        <v>18</v>
      </c>
      <c r="B29" s="51" t="s">
        <v>466</v>
      </c>
      <c r="C29" s="52" t="s">
        <v>183</v>
      </c>
      <c r="D29" s="53" t="s">
        <v>171</v>
      </c>
      <c r="E29" s="50"/>
      <c r="F29" s="32" t="str">
        <f t="shared" si="0"/>
        <v>Không XL</v>
      </c>
      <c r="G29" s="134">
        <f t="shared" si="2"/>
        <v>70</v>
      </c>
      <c r="H29" s="32" t="str">
        <f t="shared" si="1"/>
        <v>Khá</v>
      </c>
      <c r="I29" s="55">
        <v>6.95</v>
      </c>
      <c r="J29" s="57"/>
    </row>
    <row r="30" spans="1:10" s="47" customFormat="1" ht="15.95" customHeight="1" x14ac:dyDescent="0.2">
      <c r="A30" s="50">
        <v>19</v>
      </c>
      <c r="B30" s="51" t="s">
        <v>467</v>
      </c>
      <c r="C30" s="52" t="s">
        <v>413</v>
      </c>
      <c r="D30" s="53" t="s">
        <v>126</v>
      </c>
      <c r="E30" s="50"/>
      <c r="F30" s="32" t="str">
        <f t="shared" si="0"/>
        <v>Không XL</v>
      </c>
      <c r="G30" s="134">
        <f t="shared" si="2"/>
        <v>57</v>
      </c>
      <c r="H30" s="32" t="str">
        <f t="shared" si="1"/>
        <v>TB</v>
      </c>
      <c r="I30" s="55">
        <v>5.71</v>
      </c>
      <c r="J30" s="57"/>
    </row>
    <row r="31" spans="1:10" s="47" customFormat="1" ht="15.95" customHeight="1" x14ac:dyDescent="0.2">
      <c r="A31" s="50">
        <v>20</v>
      </c>
      <c r="B31" s="51" t="s">
        <v>468</v>
      </c>
      <c r="C31" s="52" t="s">
        <v>183</v>
      </c>
      <c r="D31" s="53" t="s">
        <v>53</v>
      </c>
      <c r="E31" s="50"/>
      <c r="F31" s="32" t="str">
        <f t="shared" si="0"/>
        <v>Không XL</v>
      </c>
      <c r="G31" s="134">
        <f t="shared" si="2"/>
        <v>55</v>
      </c>
      <c r="H31" s="32" t="str">
        <f t="shared" si="1"/>
        <v>TB</v>
      </c>
      <c r="I31" s="55">
        <v>5.48</v>
      </c>
      <c r="J31" s="56"/>
    </row>
    <row r="32" spans="1:10" s="47" customFormat="1" ht="15.95" customHeight="1" x14ac:dyDescent="0.2">
      <c r="A32" s="50">
        <v>21</v>
      </c>
      <c r="B32" s="51" t="s">
        <v>469</v>
      </c>
      <c r="C32" s="52" t="s">
        <v>89</v>
      </c>
      <c r="D32" s="53" t="s">
        <v>57</v>
      </c>
      <c r="E32" s="50"/>
      <c r="F32" s="32" t="str">
        <f t="shared" si="0"/>
        <v>Không XL</v>
      </c>
      <c r="G32" s="134">
        <v>50</v>
      </c>
      <c r="H32" s="32" t="str">
        <f t="shared" si="1"/>
        <v>TB</v>
      </c>
      <c r="I32" s="55">
        <v>4.5999999999999996</v>
      </c>
      <c r="J32" s="57"/>
    </row>
    <row r="33" spans="1:10" s="47" customFormat="1" ht="15.95" customHeight="1" x14ac:dyDescent="0.2">
      <c r="A33" s="50">
        <v>22</v>
      </c>
      <c r="B33" s="51" t="s">
        <v>470</v>
      </c>
      <c r="C33" s="52" t="s">
        <v>226</v>
      </c>
      <c r="D33" s="53" t="s">
        <v>58</v>
      </c>
      <c r="E33" s="50"/>
      <c r="F33" s="32" t="str">
        <f t="shared" si="0"/>
        <v>Không XL</v>
      </c>
      <c r="G33" s="134">
        <f t="shared" si="2"/>
        <v>62</v>
      </c>
      <c r="H33" s="32" t="str">
        <f t="shared" si="1"/>
        <v>TB</v>
      </c>
      <c r="I33" s="55">
        <v>6.22</v>
      </c>
      <c r="J33" s="57"/>
    </row>
    <row r="34" spans="1:10" s="47" customFormat="1" ht="15.95" customHeight="1" x14ac:dyDescent="0.2">
      <c r="A34" s="50">
        <v>23</v>
      </c>
      <c r="B34" s="51" t="s">
        <v>471</v>
      </c>
      <c r="C34" s="52" t="s">
        <v>472</v>
      </c>
      <c r="D34" s="53" t="s">
        <v>118</v>
      </c>
      <c r="E34" s="50"/>
      <c r="F34" s="32" t="str">
        <f t="shared" si="0"/>
        <v>Không XL</v>
      </c>
      <c r="G34" s="134">
        <f t="shared" si="2"/>
        <v>57</v>
      </c>
      <c r="H34" s="32" t="str">
        <f t="shared" si="1"/>
        <v>TB</v>
      </c>
      <c r="I34" s="55">
        <v>5.73</v>
      </c>
      <c r="J34" s="126"/>
    </row>
    <row r="35" spans="1:10" s="47" customFormat="1" ht="15.95" customHeight="1" x14ac:dyDescent="0.2">
      <c r="A35" s="50">
        <v>24</v>
      </c>
      <c r="B35" s="51" t="s">
        <v>473</v>
      </c>
      <c r="C35" s="52" t="s">
        <v>69</v>
      </c>
      <c r="D35" s="53" t="s">
        <v>118</v>
      </c>
      <c r="E35" s="50"/>
      <c r="F35" s="32" t="str">
        <f t="shared" si="0"/>
        <v>Không XL</v>
      </c>
      <c r="G35" s="134">
        <f t="shared" si="2"/>
        <v>51</v>
      </c>
      <c r="H35" s="32" t="str">
        <f t="shared" si="1"/>
        <v>TB</v>
      </c>
      <c r="I35" s="55">
        <v>5.0599999999999996</v>
      </c>
      <c r="J35" s="57"/>
    </row>
    <row r="36" spans="1:10" s="47" customFormat="1" ht="15.95" customHeight="1" x14ac:dyDescent="0.2">
      <c r="A36" s="50">
        <v>25</v>
      </c>
      <c r="B36" s="51" t="s">
        <v>474</v>
      </c>
      <c r="C36" s="52" t="s">
        <v>475</v>
      </c>
      <c r="D36" s="53" t="s">
        <v>476</v>
      </c>
      <c r="E36" s="50"/>
      <c r="F36" s="32" t="str">
        <f t="shared" si="0"/>
        <v>Không XL</v>
      </c>
      <c r="G36" s="134">
        <f t="shared" si="2"/>
        <v>53</v>
      </c>
      <c r="H36" s="32" t="str">
        <f t="shared" si="1"/>
        <v>TB</v>
      </c>
      <c r="I36" s="55">
        <v>5.25</v>
      </c>
      <c r="J36" s="57"/>
    </row>
    <row r="37" spans="1:10" s="47" customFormat="1" ht="15.95" customHeight="1" x14ac:dyDescent="0.2">
      <c r="A37" s="50">
        <v>26</v>
      </c>
      <c r="B37" s="51" t="s">
        <v>477</v>
      </c>
      <c r="C37" s="52" t="s">
        <v>265</v>
      </c>
      <c r="D37" s="53" t="s">
        <v>60</v>
      </c>
      <c r="E37" s="50"/>
      <c r="F37" s="32" t="str">
        <f t="shared" si="0"/>
        <v>Không XL</v>
      </c>
      <c r="G37" s="134">
        <f t="shared" si="2"/>
        <v>59</v>
      </c>
      <c r="H37" s="32" t="str">
        <f t="shared" si="1"/>
        <v>TB</v>
      </c>
      <c r="I37" s="55">
        <v>5.92</v>
      </c>
      <c r="J37" s="57"/>
    </row>
    <row r="38" spans="1:10" s="47" customFormat="1" ht="15.95" customHeight="1" x14ac:dyDescent="0.2">
      <c r="A38" s="50">
        <v>27</v>
      </c>
      <c r="B38" s="51" t="s">
        <v>478</v>
      </c>
      <c r="C38" s="52" t="s">
        <v>80</v>
      </c>
      <c r="D38" s="53" t="s">
        <v>63</v>
      </c>
      <c r="E38" s="50"/>
      <c r="F38" s="32" t="str">
        <f t="shared" si="0"/>
        <v>Không XL</v>
      </c>
      <c r="G38" s="134">
        <f t="shared" si="2"/>
        <v>57</v>
      </c>
      <c r="H38" s="32" t="str">
        <f t="shared" si="1"/>
        <v>TB</v>
      </c>
      <c r="I38" s="55">
        <v>5.69</v>
      </c>
      <c r="J38" s="130"/>
    </row>
    <row r="39" spans="1:10" s="47" customFormat="1" ht="15.95" customHeight="1" x14ac:dyDescent="0.2">
      <c r="A39" s="50">
        <v>28</v>
      </c>
      <c r="B39" s="51" t="s">
        <v>479</v>
      </c>
      <c r="C39" s="52" t="s">
        <v>128</v>
      </c>
      <c r="D39" s="53" t="s">
        <v>65</v>
      </c>
      <c r="E39" s="50"/>
      <c r="F39" s="32" t="str">
        <f t="shared" si="0"/>
        <v>Không XL</v>
      </c>
      <c r="G39" s="134">
        <v>50</v>
      </c>
      <c r="H39" s="32" t="str">
        <f t="shared" si="1"/>
        <v>TB</v>
      </c>
      <c r="I39" s="55">
        <v>4.91</v>
      </c>
      <c r="J39" s="57"/>
    </row>
    <row r="40" spans="1:10" s="47" customFormat="1" ht="15.95" customHeight="1" x14ac:dyDescent="0.2">
      <c r="A40" s="50">
        <v>29</v>
      </c>
      <c r="B40" s="51" t="s">
        <v>480</v>
      </c>
      <c r="C40" s="52" t="s">
        <v>48</v>
      </c>
      <c r="D40" s="53" t="s">
        <v>481</v>
      </c>
      <c r="E40" s="50"/>
      <c r="F40" s="32" t="str">
        <f t="shared" si="0"/>
        <v>Không XL</v>
      </c>
      <c r="G40" s="134">
        <f t="shared" si="2"/>
        <v>58</v>
      </c>
      <c r="H40" s="32" t="str">
        <f t="shared" si="1"/>
        <v>TB</v>
      </c>
      <c r="I40" s="55">
        <v>5.81</v>
      </c>
      <c r="J40" s="130"/>
    </row>
    <row r="41" spans="1:10" s="47" customFormat="1" ht="15.95" customHeight="1" x14ac:dyDescent="0.2">
      <c r="A41" s="50">
        <v>30</v>
      </c>
      <c r="B41" s="51" t="s">
        <v>482</v>
      </c>
      <c r="C41" s="52" t="s">
        <v>69</v>
      </c>
      <c r="D41" s="53" t="s">
        <v>68</v>
      </c>
      <c r="E41" s="50"/>
      <c r="F41" s="32" t="str">
        <f t="shared" si="0"/>
        <v>Không XL</v>
      </c>
      <c r="G41" s="134">
        <f t="shared" si="2"/>
        <v>62</v>
      </c>
      <c r="H41" s="32" t="str">
        <f t="shared" si="1"/>
        <v>TB</v>
      </c>
      <c r="I41" s="55">
        <v>6.16</v>
      </c>
      <c r="J41" s="56"/>
    </row>
    <row r="42" spans="1:10" s="47" customFormat="1" ht="15.95" customHeight="1" x14ac:dyDescent="0.2">
      <c r="A42" s="50">
        <v>31</v>
      </c>
      <c r="B42" s="51" t="s">
        <v>483</v>
      </c>
      <c r="C42" s="52" t="s">
        <v>484</v>
      </c>
      <c r="D42" s="53" t="s">
        <v>68</v>
      </c>
      <c r="E42" s="50"/>
      <c r="F42" s="32" t="str">
        <f t="shared" si="0"/>
        <v>Không XL</v>
      </c>
      <c r="G42" s="134">
        <f t="shared" si="2"/>
        <v>63</v>
      </c>
      <c r="H42" s="32" t="str">
        <f t="shared" si="1"/>
        <v>TB</v>
      </c>
      <c r="I42" s="55">
        <v>6.34</v>
      </c>
      <c r="J42" s="56"/>
    </row>
    <row r="43" spans="1:10" s="47" customFormat="1" ht="15.95" customHeight="1" x14ac:dyDescent="0.2">
      <c r="A43" s="50">
        <v>32</v>
      </c>
      <c r="B43" s="51" t="s">
        <v>485</v>
      </c>
      <c r="C43" s="52" t="s">
        <v>486</v>
      </c>
      <c r="D43" s="53" t="s">
        <v>263</v>
      </c>
      <c r="E43" s="50"/>
      <c r="F43" s="32" t="str">
        <f t="shared" si="0"/>
        <v>Không XL</v>
      </c>
      <c r="G43" s="134">
        <f t="shared" si="2"/>
        <v>59</v>
      </c>
      <c r="H43" s="32" t="str">
        <f t="shared" si="1"/>
        <v>TB</v>
      </c>
      <c r="I43" s="55">
        <v>5.91</v>
      </c>
      <c r="J43" s="126"/>
    </row>
    <row r="44" spans="1:10" s="47" customFormat="1" ht="15.95" customHeight="1" x14ac:dyDescent="0.2">
      <c r="A44" s="50">
        <v>33</v>
      </c>
      <c r="B44" s="51" t="s">
        <v>487</v>
      </c>
      <c r="C44" s="52" t="s">
        <v>73</v>
      </c>
      <c r="D44" s="53" t="s">
        <v>74</v>
      </c>
      <c r="E44" s="50"/>
      <c r="F44" s="32" t="str">
        <f t="shared" si="0"/>
        <v>Không XL</v>
      </c>
      <c r="G44" s="134">
        <f>ROUND(I44,1)*10+6</f>
        <v>69</v>
      </c>
      <c r="H44" s="32" t="str">
        <f t="shared" si="1"/>
        <v>TB</v>
      </c>
      <c r="I44" s="55">
        <v>6.33</v>
      </c>
      <c r="J44" s="57" t="s">
        <v>1506</v>
      </c>
    </row>
    <row r="45" spans="1:10" s="47" customFormat="1" ht="15.95" customHeight="1" x14ac:dyDescent="0.2">
      <c r="A45" s="50">
        <v>34</v>
      </c>
      <c r="B45" s="51" t="s">
        <v>488</v>
      </c>
      <c r="C45" s="52" t="s">
        <v>489</v>
      </c>
      <c r="D45" s="53" t="s">
        <v>490</v>
      </c>
      <c r="E45" s="50"/>
      <c r="F45" s="32" t="str">
        <f t="shared" si="0"/>
        <v>Không XL</v>
      </c>
      <c r="G45" s="134">
        <f t="shared" si="2"/>
        <v>60</v>
      </c>
      <c r="H45" s="32" t="str">
        <f t="shared" si="1"/>
        <v>TB</v>
      </c>
      <c r="I45" s="55">
        <v>5.99</v>
      </c>
      <c r="J45" s="57"/>
    </row>
    <row r="46" spans="1:10" s="47" customFormat="1" ht="15.95" hidden="1" customHeight="1" x14ac:dyDescent="0.2">
      <c r="A46" s="50"/>
      <c r="B46" s="51"/>
      <c r="C46" s="52"/>
      <c r="D46" s="53"/>
      <c r="E46" s="50"/>
      <c r="F46" s="54"/>
      <c r="G46" s="128"/>
      <c r="H46" s="124"/>
      <c r="I46" s="55"/>
      <c r="J46" s="57"/>
    </row>
    <row r="47" spans="1:10" s="47" customFormat="1" ht="15.95" hidden="1" customHeight="1" x14ac:dyDescent="0.2">
      <c r="A47" s="50"/>
      <c r="B47" s="51"/>
      <c r="C47" s="52"/>
      <c r="D47" s="53"/>
      <c r="E47" s="50"/>
      <c r="F47" s="54"/>
      <c r="G47" s="128"/>
      <c r="H47" s="124"/>
      <c r="I47" s="55"/>
      <c r="J47" s="57"/>
    </row>
    <row r="48" spans="1:10" s="47" customFormat="1" ht="15.95" hidden="1" customHeight="1" x14ac:dyDescent="0.2">
      <c r="A48" s="50"/>
      <c r="B48" s="51"/>
      <c r="C48" s="52"/>
      <c r="D48" s="53"/>
      <c r="E48" s="50"/>
      <c r="F48" s="54"/>
      <c r="G48" s="128"/>
      <c r="H48" s="124"/>
      <c r="I48" s="55"/>
      <c r="J48" s="57"/>
    </row>
    <row r="49" spans="1:11" s="47" customFormat="1" ht="15.95" hidden="1" customHeight="1" x14ac:dyDescent="0.2">
      <c r="A49" s="50"/>
      <c r="B49" s="51"/>
      <c r="C49" s="52"/>
      <c r="D49" s="53"/>
      <c r="E49" s="50"/>
      <c r="F49" s="54"/>
      <c r="G49" s="128"/>
      <c r="H49" s="124"/>
      <c r="I49" s="55"/>
      <c r="J49" s="126"/>
    </row>
    <row r="50" spans="1:11" s="47" customFormat="1" ht="15.95" hidden="1" customHeight="1" x14ac:dyDescent="0.2">
      <c r="A50" s="50"/>
      <c r="B50" s="51"/>
      <c r="C50" s="52"/>
      <c r="D50" s="53"/>
      <c r="E50" s="50"/>
      <c r="F50" s="54"/>
      <c r="G50" s="128"/>
      <c r="H50" s="124"/>
      <c r="I50" s="55"/>
      <c r="J50" s="57"/>
    </row>
    <row r="51" spans="1:11" s="47" customFormat="1" ht="15.95" hidden="1" customHeight="1" x14ac:dyDescent="0.2">
      <c r="A51" s="50"/>
      <c r="B51" s="51"/>
      <c r="C51" s="52"/>
      <c r="D51" s="53"/>
      <c r="E51" s="50"/>
      <c r="F51" s="54"/>
      <c r="G51" s="128"/>
      <c r="H51" s="124"/>
      <c r="I51" s="55"/>
      <c r="J51" s="126"/>
    </row>
    <row r="52" spans="1:11" s="47" customFormat="1" ht="15.95" hidden="1" customHeight="1" x14ac:dyDescent="0.2">
      <c r="A52" s="50"/>
      <c r="B52" s="51"/>
      <c r="C52" s="52"/>
      <c r="D52" s="53"/>
      <c r="E52" s="50"/>
      <c r="F52" s="54"/>
      <c r="G52" s="128"/>
      <c r="H52" s="124"/>
      <c r="I52" s="55"/>
      <c r="J52" s="57"/>
    </row>
    <row r="53" spans="1:11" ht="18" customHeight="1" x14ac:dyDescent="0.25">
      <c r="A53" s="58"/>
      <c r="B53" s="58"/>
      <c r="C53" s="181" t="s">
        <v>11</v>
      </c>
      <c r="D53" s="181"/>
      <c r="E53" s="181"/>
      <c r="F53" s="181"/>
      <c r="G53" s="181"/>
      <c r="H53" s="181"/>
      <c r="I53" s="181"/>
      <c r="J53" s="181"/>
    </row>
    <row r="54" spans="1:11" ht="17.100000000000001" customHeight="1" x14ac:dyDescent="0.25">
      <c r="C54" s="182" t="s">
        <v>12</v>
      </c>
      <c r="D54" s="59"/>
      <c r="E54" s="183" t="s">
        <v>6</v>
      </c>
      <c r="F54" s="184"/>
      <c r="G54" s="183" t="s">
        <v>7</v>
      </c>
      <c r="H54" s="184"/>
      <c r="I54" s="60"/>
      <c r="J54" s="182" t="s">
        <v>8</v>
      </c>
    </row>
    <row r="55" spans="1:11" s="47" customFormat="1" ht="17.100000000000001" customHeight="1" x14ac:dyDescent="0.2">
      <c r="C55" s="182"/>
      <c r="D55" s="61"/>
      <c r="E55" s="48" t="s">
        <v>13</v>
      </c>
      <c r="F55" s="62" t="s">
        <v>14</v>
      </c>
      <c r="G55" s="48" t="s">
        <v>13</v>
      </c>
      <c r="H55" s="62" t="s">
        <v>14</v>
      </c>
      <c r="I55" s="76"/>
      <c r="J55" s="182"/>
    </row>
    <row r="56" spans="1:11" ht="17.100000000000001" customHeight="1" x14ac:dyDescent="0.25">
      <c r="C56" s="64" t="s">
        <v>15</v>
      </c>
      <c r="D56" s="77"/>
      <c r="E56" s="66">
        <f>COUNTIF(F12:F52,"XS")</f>
        <v>0</v>
      </c>
      <c r="F56" s="67">
        <f>E56*100/$A$45</f>
        <v>0</v>
      </c>
      <c r="G56" s="66">
        <f>COUNTIF(H12:H52,"Xuất sắc")</f>
        <v>0</v>
      </c>
      <c r="H56" s="67">
        <f>G56*100/$A$45</f>
        <v>0</v>
      </c>
      <c r="I56" s="68"/>
      <c r="J56" s="69"/>
    </row>
    <row r="57" spans="1:11" ht="17.100000000000001" customHeight="1" x14ac:dyDescent="0.25">
      <c r="C57" s="64" t="s">
        <v>16</v>
      </c>
      <c r="D57" s="77"/>
      <c r="E57" s="66">
        <f>COUNTIF(F12:F52,"Tốt")</f>
        <v>0</v>
      </c>
      <c r="F57" s="67">
        <f t="shared" ref="F57:F61" si="3">E57*100/$A$45</f>
        <v>0</v>
      </c>
      <c r="G57" s="66">
        <f>COUNTIF(H12:H52,"Tốt")</f>
        <v>2</v>
      </c>
      <c r="H57" s="67">
        <f t="shared" ref="H57:H61" si="4">G57*100/$A$45</f>
        <v>5.882352941176471</v>
      </c>
      <c r="I57" s="68"/>
      <c r="J57" s="69"/>
    </row>
    <row r="58" spans="1:11" ht="17.100000000000001" customHeight="1" x14ac:dyDescent="0.25">
      <c r="C58" s="64" t="s">
        <v>17</v>
      </c>
      <c r="D58" s="77"/>
      <c r="E58" s="66">
        <f>COUNTIF(F12:F52,"Khá")</f>
        <v>0</v>
      </c>
      <c r="F58" s="67">
        <f t="shared" si="3"/>
        <v>0</v>
      </c>
      <c r="G58" s="66">
        <f>COUNTIF(H12:H52,"Khá")</f>
        <v>1</v>
      </c>
      <c r="H58" s="67">
        <f t="shared" si="4"/>
        <v>2.9411764705882355</v>
      </c>
      <c r="I58" s="68"/>
      <c r="J58" s="69"/>
    </row>
    <row r="59" spans="1:11" ht="17.100000000000001" customHeight="1" x14ac:dyDescent="0.25">
      <c r="C59" s="64" t="s">
        <v>18</v>
      </c>
      <c r="D59" s="77"/>
      <c r="E59" s="66">
        <f>COUNTIF(F12:F52,"TB")</f>
        <v>0</v>
      </c>
      <c r="F59" s="67">
        <f t="shared" si="3"/>
        <v>0</v>
      </c>
      <c r="G59" s="66">
        <f>COUNTIF(H12:H52,"TB")</f>
        <v>29</v>
      </c>
      <c r="H59" s="67">
        <f t="shared" si="4"/>
        <v>85.294117647058826</v>
      </c>
      <c r="I59" s="68"/>
      <c r="J59" s="69"/>
    </row>
    <row r="60" spans="1:11" ht="17.100000000000001" customHeight="1" x14ac:dyDescent="0.25">
      <c r="C60" s="64" t="s">
        <v>19</v>
      </c>
      <c r="D60" s="77"/>
      <c r="E60" s="66">
        <f>COUNTIF(F12:F52,"Yếu")</f>
        <v>0</v>
      </c>
      <c r="F60" s="67">
        <f t="shared" si="3"/>
        <v>0</v>
      </c>
      <c r="G60" s="66">
        <f>COUNTIF(H12:H52,"Yếu")</f>
        <v>2</v>
      </c>
      <c r="H60" s="67">
        <f t="shared" si="4"/>
        <v>5.882352941176471</v>
      </c>
      <c r="I60" s="68"/>
      <c r="J60" s="69"/>
    </row>
    <row r="61" spans="1:11" ht="17.100000000000001" customHeight="1" x14ac:dyDescent="0.25">
      <c r="C61" s="64" t="s">
        <v>25</v>
      </c>
      <c r="D61" s="77"/>
      <c r="E61" s="66">
        <f>COUNTIF(F12:F52,"Không XL")</f>
        <v>34</v>
      </c>
      <c r="F61" s="67">
        <f t="shared" si="3"/>
        <v>100</v>
      </c>
      <c r="G61" s="66">
        <f>COUNTIF(H12:H52,"Không XL")</f>
        <v>0</v>
      </c>
      <c r="H61" s="67">
        <f t="shared" si="4"/>
        <v>0</v>
      </c>
      <c r="I61" s="68"/>
      <c r="J61" s="69"/>
    </row>
    <row r="62" spans="1:11" ht="9.9499999999999993" customHeight="1" x14ac:dyDescent="0.25">
      <c r="C62" s="70"/>
      <c r="D62" s="70"/>
      <c r="F62" s="71"/>
    </row>
    <row r="63" spans="1:11" ht="17.100000000000001" customHeight="1" x14ac:dyDescent="0.25">
      <c r="E63" s="185" t="s">
        <v>24</v>
      </c>
      <c r="F63" s="185"/>
      <c r="G63" s="185"/>
      <c r="H63" s="185"/>
      <c r="I63" s="185"/>
      <c r="J63" s="185"/>
    </row>
    <row r="64" spans="1:11" ht="17.100000000000001" customHeight="1" x14ac:dyDescent="0.25">
      <c r="A64" s="180" t="s">
        <v>28</v>
      </c>
      <c r="B64" s="180"/>
      <c r="C64" s="180"/>
      <c r="D64" s="180"/>
      <c r="E64" s="180"/>
      <c r="F64" s="180" t="s">
        <v>6</v>
      </c>
      <c r="G64" s="180"/>
      <c r="H64" s="180"/>
      <c r="I64" s="74"/>
      <c r="J64" s="73" t="s">
        <v>20</v>
      </c>
      <c r="K64" s="73"/>
    </row>
    <row r="65" spans="1:1" ht="17.100000000000001" customHeight="1" x14ac:dyDescent="0.25"/>
    <row r="66" spans="1:1" ht="17.100000000000001" customHeight="1" x14ac:dyDescent="0.25"/>
    <row r="67" spans="1:1" ht="17.100000000000001" customHeight="1" x14ac:dyDescent="0.25"/>
    <row r="68" spans="1:1" ht="18" customHeight="1" x14ac:dyDescent="0.25">
      <c r="A68" s="36">
        <v>1</v>
      </c>
    </row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oFVZBs1A/JJnOhKTH3zIzdmHRfbcnLSuz42F6zepy7BW7Kt9MbTAy8bpzoTbqc9sGUKyAhiTiHX/6SjpHGhpsA==" saltValue="rZ3yVAKdWWH1aW7YPxYLr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46:F52 H46:I52 I12:I45">
    <cfRule type="cellIs" dxfId="143" priority="8" stopIfTrue="1" operator="equal">
      <formula>"SVG"</formula>
    </cfRule>
    <cfRule type="cellIs" dxfId="142" priority="9" stopIfTrue="1" operator="equal">
      <formula>"SVXS"</formula>
    </cfRule>
  </conditionalFormatting>
  <conditionalFormatting sqref="J12">
    <cfRule type="cellIs" dxfId="141" priority="6" stopIfTrue="1" operator="equal">
      <formula>"SVG"</formula>
    </cfRule>
    <cfRule type="cellIs" dxfId="140" priority="7" stopIfTrue="1" operator="equal">
      <formula>"SVXS"</formula>
    </cfRule>
  </conditionalFormatting>
  <conditionalFormatting sqref="F12:F45">
    <cfRule type="cellIs" dxfId="139" priority="4" stopIfTrue="1" operator="equal">
      <formula>"SVG"</formula>
    </cfRule>
    <cfRule type="cellIs" dxfId="138" priority="5" stopIfTrue="1" operator="equal">
      <formula>"SVXS"</formula>
    </cfRule>
  </conditionalFormatting>
  <conditionalFormatting sqref="H12:H45">
    <cfRule type="cellIs" dxfId="137" priority="2" stopIfTrue="1" operator="equal">
      <formula>"SVG"</formula>
    </cfRule>
    <cfRule type="cellIs" dxfId="136" priority="3" stopIfTrue="1" operator="equal">
      <formula>"SVXS"</formula>
    </cfRule>
  </conditionalFormatting>
  <conditionalFormatting sqref="G12:G45">
    <cfRule type="cellIs" dxfId="135" priority="1" operator="lessThan">
      <formula>40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25" zoomScaleNormal="100" workbookViewId="0">
      <selection activeCell="I28" sqref="I28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1493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491</v>
      </c>
      <c r="C12" s="52" t="s">
        <v>492</v>
      </c>
      <c r="D12" s="53" t="s">
        <v>493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44" si="0">ROUND(I12,1)*10</f>
        <v>69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6.91</v>
      </c>
      <c r="J12" s="56"/>
    </row>
    <row r="13" spans="1:21" s="47" customFormat="1" ht="15.95" customHeight="1" x14ac:dyDescent="0.2">
      <c r="A13" s="50">
        <v>2</v>
      </c>
      <c r="B13" s="51" t="s">
        <v>494</v>
      </c>
      <c r="C13" s="52" t="s">
        <v>257</v>
      </c>
      <c r="D13" s="53" t="s">
        <v>77</v>
      </c>
      <c r="E13" s="50"/>
      <c r="F13" s="32" t="str">
        <f t="shared" ref="F13:F45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v>50</v>
      </c>
      <c r="H13" s="32" t="str">
        <f t="shared" ref="H13:H45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4.22</v>
      </c>
      <c r="J13" s="133"/>
    </row>
    <row r="14" spans="1:21" s="47" customFormat="1" ht="15.95" customHeight="1" x14ac:dyDescent="0.2">
      <c r="A14" s="50">
        <v>3</v>
      </c>
      <c r="B14" s="51" t="s">
        <v>495</v>
      </c>
      <c r="C14" s="52" t="s">
        <v>496</v>
      </c>
      <c r="D14" s="53" t="s">
        <v>102</v>
      </c>
      <c r="E14" s="50"/>
      <c r="F14" s="32" t="str">
        <f t="shared" si="1"/>
        <v>Không XL</v>
      </c>
      <c r="G14" s="134">
        <f t="shared" si="0"/>
        <v>55</v>
      </c>
      <c r="H14" s="32" t="str">
        <f t="shared" si="2"/>
        <v>TB</v>
      </c>
      <c r="I14" s="55">
        <v>5.47</v>
      </c>
      <c r="J14" s="133"/>
    </row>
    <row r="15" spans="1:21" s="47" customFormat="1" ht="15.95" customHeight="1" x14ac:dyDescent="0.2">
      <c r="A15" s="50">
        <v>4</v>
      </c>
      <c r="B15" s="51" t="s">
        <v>497</v>
      </c>
      <c r="C15" s="52" t="s">
        <v>498</v>
      </c>
      <c r="D15" s="53" t="s">
        <v>102</v>
      </c>
      <c r="E15" s="50"/>
      <c r="F15" s="32" t="str">
        <f t="shared" si="1"/>
        <v>Không XL</v>
      </c>
      <c r="G15" s="134">
        <v>50</v>
      </c>
      <c r="H15" s="32" t="str">
        <f t="shared" si="2"/>
        <v>TB</v>
      </c>
      <c r="I15" s="55">
        <v>4.58</v>
      </c>
      <c r="J15" s="57"/>
    </row>
    <row r="16" spans="1:21" s="47" customFormat="1" ht="15.95" customHeight="1" x14ac:dyDescent="0.2">
      <c r="A16" s="50">
        <v>5</v>
      </c>
      <c r="B16" s="51" t="s">
        <v>499</v>
      </c>
      <c r="C16" s="52" t="s">
        <v>36</v>
      </c>
      <c r="D16" s="53" t="s">
        <v>37</v>
      </c>
      <c r="E16" s="50"/>
      <c r="F16" s="32" t="str">
        <f t="shared" si="1"/>
        <v>Không XL</v>
      </c>
      <c r="G16" s="134">
        <f t="shared" si="0"/>
        <v>66</v>
      </c>
      <c r="H16" s="32" t="str">
        <f t="shared" si="2"/>
        <v>TB</v>
      </c>
      <c r="I16" s="55">
        <v>6.55</v>
      </c>
      <c r="J16" s="57"/>
    </row>
    <row r="17" spans="1:10" s="47" customFormat="1" ht="15.95" customHeight="1" x14ac:dyDescent="0.2">
      <c r="A17" s="50">
        <v>6</v>
      </c>
      <c r="B17" s="51" t="s">
        <v>500</v>
      </c>
      <c r="C17" s="52" t="s">
        <v>501</v>
      </c>
      <c r="D17" s="53" t="s">
        <v>79</v>
      </c>
      <c r="E17" s="50"/>
      <c r="F17" s="32" t="str">
        <f t="shared" si="1"/>
        <v>Không XL</v>
      </c>
      <c r="G17" s="134">
        <f t="shared" si="0"/>
        <v>66</v>
      </c>
      <c r="H17" s="32" t="str">
        <f t="shared" si="2"/>
        <v>TB</v>
      </c>
      <c r="I17" s="55">
        <v>6.63</v>
      </c>
      <c r="J17" s="57"/>
    </row>
    <row r="18" spans="1:10" s="47" customFormat="1" ht="15.95" customHeight="1" x14ac:dyDescent="0.2">
      <c r="A18" s="50">
        <v>7</v>
      </c>
      <c r="B18" s="51" t="s">
        <v>502</v>
      </c>
      <c r="C18" s="52" t="s">
        <v>503</v>
      </c>
      <c r="D18" s="53" t="s">
        <v>504</v>
      </c>
      <c r="E18" s="50"/>
      <c r="F18" s="32" t="str">
        <f t="shared" si="1"/>
        <v>Không XL</v>
      </c>
      <c r="G18" s="134">
        <f t="shared" si="0"/>
        <v>62</v>
      </c>
      <c r="H18" s="32" t="str">
        <f t="shared" si="2"/>
        <v>TB</v>
      </c>
      <c r="I18" s="55">
        <v>6.16</v>
      </c>
      <c r="J18" s="57"/>
    </row>
    <row r="19" spans="1:10" s="47" customFormat="1" ht="15.95" customHeight="1" x14ac:dyDescent="0.2">
      <c r="A19" s="50">
        <v>8</v>
      </c>
      <c r="B19" s="51" t="s">
        <v>505</v>
      </c>
      <c r="C19" s="52" t="s">
        <v>114</v>
      </c>
      <c r="D19" s="53" t="s">
        <v>506</v>
      </c>
      <c r="E19" s="50"/>
      <c r="F19" s="32" t="str">
        <f t="shared" si="1"/>
        <v>Không XL</v>
      </c>
      <c r="G19" s="134">
        <f>ROUND(I19,1)*10+6</f>
        <v>87</v>
      </c>
      <c r="H19" s="32" t="str">
        <f t="shared" si="2"/>
        <v>Tốt</v>
      </c>
      <c r="I19" s="55">
        <v>8.09</v>
      </c>
      <c r="J19" s="57" t="s">
        <v>1509</v>
      </c>
    </row>
    <row r="20" spans="1:10" s="47" customFormat="1" ht="15.95" customHeight="1" x14ac:dyDescent="0.2">
      <c r="A20" s="50">
        <v>9</v>
      </c>
      <c r="B20" s="51" t="s">
        <v>507</v>
      </c>
      <c r="C20" s="52" t="s">
        <v>508</v>
      </c>
      <c r="D20" s="53" t="s">
        <v>82</v>
      </c>
      <c r="E20" s="50"/>
      <c r="F20" s="32" t="str">
        <f t="shared" si="1"/>
        <v>Không XL</v>
      </c>
      <c r="G20" s="134">
        <f t="shared" si="0"/>
        <v>71</v>
      </c>
      <c r="H20" s="32" t="str">
        <f t="shared" si="2"/>
        <v>Khá</v>
      </c>
      <c r="I20" s="55">
        <v>7.09</v>
      </c>
      <c r="J20" s="56"/>
    </row>
    <row r="21" spans="1:10" s="47" customFormat="1" ht="15.95" customHeight="1" x14ac:dyDescent="0.2">
      <c r="A21" s="50">
        <v>10</v>
      </c>
      <c r="B21" s="51" t="s">
        <v>509</v>
      </c>
      <c r="C21" s="52" t="s">
        <v>510</v>
      </c>
      <c r="D21" s="53" t="s">
        <v>511</v>
      </c>
      <c r="E21" s="50"/>
      <c r="F21" s="32" t="str">
        <f t="shared" si="1"/>
        <v>Không XL</v>
      </c>
      <c r="G21" s="134">
        <f t="shared" si="0"/>
        <v>59</v>
      </c>
      <c r="H21" s="32" t="str">
        <f t="shared" si="2"/>
        <v>TB</v>
      </c>
      <c r="I21" s="55">
        <v>5.94</v>
      </c>
      <c r="J21" s="56"/>
    </row>
    <row r="22" spans="1:10" s="47" customFormat="1" ht="15.95" customHeight="1" x14ac:dyDescent="0.2">
      <c r="A22" s="50">
        <v>11</v>
      </c>
      <c r="B22" s="51" t="s">
        <v>512</v>
      </c>
      <c r="C22" s="52" t="s">
        <v>513</v>
      </c>
      <c r="D22" s="53" t="s">
        <v>41</v>
      </c>
      <c r="E22" s="50"/>
      <c r="F22" s="32" t="str">
        <f t="shared" si="1"/>
        <v>Không XL</v>
      </c>
      <c r="G22" s="134">
        <f t="shared" si="0"/>
        <v>59</v>
      </c>
      <c r="H22" s="32" t="str">
        <f t="shared" si="2"/>
        <v>TB</v>
      </c>
      <c r="I22" s="55">
        <v>5.94</v>
      </c>
      <c r="J22" s="56"/>
    </row>
    <row r="23" spans="1:10" s="47" customFormat="1" ht="15.95" customHeight="1" x14ac:dyDescent="0.2">
      <c r="A23" s="50">
        <v>12</v>
      </c>
      <c r="B23" s="51" t="s">
        <v>514</v>
      </c>
      <c r="C23" s="52" t="s">
        <v>515</v>
      </c>
      <c r="D23" s="53" t="s">
        <v>41</v>
      </c>
      <c r="E23" s="50"/>
      <c r="F23" s="32" t="str">
        <f t="shared" si="1"/>
        <v>Không XL</v>
      </c>
      <c r="G23" s="134">
        <f t="shared" si="0"/>
        <v>60</v>
      </c>
      <c r="H23" s="32" t="str">
        <f t="shared" si="2"/>
        <v>TB</v>
      </c>
      <c r="I23" s="55">
        <v>6.04</v>
      </c>
      <c r="J23" s="57"/>
    </row>
    <row r="24" spans="1:10" s="47" customFormat="1" ht="15.95" customHeight="1" x14ac:dyDescent="0.2">
      <c r="A24" s="50">
        <v>13</v>
      </c>
      <c r="B24" s="51" t="s">
        <v>516</v>
      </c>
      <c r="C24" s="52" t="s">
        <v>517</v>
      </c>
      <c r="D24" s="53" t="s">
        <v>45</v>
      </c>
      <c r="E24" s="50"/>
      <c r="F24" s="32" t="str">
        <f t="shared" si="1"/>
        <v>Không XL</v>
      </c>
      <c r="G24" s="134">
        <f t="shared" si="0"/>
        <v>60</v>
      </c>
      <c r="H24" s="32" t="str">
        <f t="shared" si="2"/>
        <v>TB</v>
      </c>
      <c r="I24" s="55">
        <v>5.99</v>
      </c>
      <c r="J24" s="57"/>
    </row>
    <row r="25" spans="1:10" s="47" customFormat="1" ht="15.95" customHeight="1" x14ac:dyDescent="0.2">
      <c r="A25" s="50">
        <v>14</v>
      </c>
      <c r="B25" s="51" t="s">
        <v>518</v>
      </c>
      <c r="C25" s="52" t="s">
        <v>122</v>
      </c>
      <c r="D25" s="53" t="s">
        <v>45</v>
      </c>
      <c r="E25" s="50"/>
      <c r="F25" s="32" t="str">
        <f t="shared" si="1"/>
        <v>Không XL</v>
      </c>
      <c r="G25" s="134">
        <f t="shared" si="0"/>
        <v>55</v>
      </c>
      <c r="H25" s="32" t="str">
        <f t="shared" si="2"/>
        <v>TB</v>
      </c>
      <c r="I25" s="55">
        <v>5.49</v>
      </c>
      <c r="J25" s="57"/>
    </row>
    <row r="26" spans="1:10" s="47" customFormat="1" ht="15.95" customHeight="1" x14ac:dyDescent="0.2">
      <c r="A26" s="50">
        <v>15</v>
      </c>
      <c r="B26" s="51" t="s">
        <v>519</v>
      </c>
      <c r="C26" s="52" t="s">
        <v>520</v>
      </c>
      <c r="D26" s="53" t="s">
        <v>46</v>
      </c>
      <c r="E26" s="50"/>
      <c r="F26" s="32" t="str">
        <f t="shared" si="1"/>
        <v>Không XL</v>
      </c>
      <c r="G26" s="134">
        <f t="shared" si="0"/>
        <v>62</v>
      </c>
      <c r="H26" s="32" t="str">
        <f t="shared" si="2"/>
        <v>TB</v>
      </c>
      <c r="I26" s="55">
        <v>6.22</v>
      </c>
      <c r="J26" s="57"/>
    </row>
    <row r="27" spans="1:10" s="47" customFormat="1" ht="15.95" customHeight="1" x14ac:dyDescent="0.2">
      <c r="A27" s="50">
        <v>16</v>
      </c>
      <c r="B27" s="51" t="s">
        <v>521</v>
      </c>
      <c r="C27" s="52" t="s">
        <v>91</v>
      </c>
      <c r="D27" s="53" t="s">
        <v>49</v>
      </c>
      <c r="E27" s="50"/>
      <c r="F27" s="32" t="str">
        <f t="shared" si="1"/>
        <v>Không XL</v>
      </c>
      <c r="G27" s="134">
        <v>50</v>
      </c>
      <c r="H27" s="32" t="str">
        <f t="shared" si="2"/>
        <v>TB</v>
      </c>
      <c r="I27" s="55">
        <v>4.5199999999999996</v>
      </c>
      <c r="J27" s="57"/>
    </row>
    <row r="28" spans="1:10" s="47" customFormat="1" ht="15.95" customHeight="1" x14ac:dyDescent="0.2">
      <c r="A28" s="50">
        <v>17</v>
      </c>
      <c r="B28" s="51" t="s">
        <v>522</v>
      </c>
      <c r="C28" s="52" t="s">
        <v>523</v>
      </c>
      <c r="D28" s="53" t="s">
        <v>90</v>
      </c>
      <c r="E28" s="50"/>
      <c r="F28" s="32" t="str">
        <f t="shared" si="1"/>
        <v>Không XL</v>
      </c>
      <c r="G28" s="134">
        <f t="shared" si="0"/>
        <v>69</v>
      </c>
      <c r="H28" s="32" t="str">
        <f t="shared" si="2"/>
        <v>TB</v>
      </c>
      <c r="I28" s="55">
        <v>6.91</v>
      </c>
      <c r="J28" s="57"/>
    </row>
    <row r="29" spans="1:10" s="47" customFormat="1" ht="15.95" customHeight="1" x14ac:dyDescent="0.2">
      <c r="A29" s="50">
        <v>18</v>
      </c>
      <c r="B29" s="51" t="s">
        <v>524</v>
      </c>
      <c r="C29" s="52" t="s">
        <v>525</v>
      </c>
      <c r="D29" s="53" t="s">
        <v>526</v>
      </c>
      <c r="E29" s="50"/>
      <c r="F29" s="32" t="str">
        <f t="shared" si="1"/>
        <v>Không XL</v>
      </c>
      <c r="G29" s="134">
        <f t="shared" si="0"/>
        <v>51</v>
      </c>
      <c r="H29" s="32" t="str">
        <f t="shared" si="2"/>
        <v>TB</v>
      </c>
      <c r="I29" s="55">
        <v>5.07</v>
      </c>
      <c r="J29" s="57"/>
    </row>
    <row r="30" spans="1:10" s="47" customFormat="1" ht="15.95" customHeight="1" x14ac:dyDescent="0.2">
      <c r="A30" s="50">
        <v>19</v>
      </c>
      <c r="B30" s="51" t="s">
        <v>527</v>
      </c>
      <c r="C30" s="52" t="s">
        <v>528</v>
      </c>
      <c r="D30" s="53" t="s">
        <v>244</v>
      </c>
      <c r="E30" s="50"/>
      <c r="F30" s="32" t="str">
        <f t="shared" si="1"/>
        <v>Không XL</v>
      </c>
      <c r="G30" s="134">
        <f t="shared" si="0"/>
        <v>62</v>
      </c>
      <c r="H30" s="32" t="str">
        <f t="shared" si="2"/>
        <v>TB</v>
      </c>
      <c r="I30" s="55">
        <v>6.22</v>
      </c>
      <c r="J30" s="57"/>
    </row>
    <row r="31" spans="1:10" s="47" customFormat="1" ht="15.95" customHeight="1" x14ac:dyDescent="0.2">
      <c r="A31" s="50">
        <v>20</v>
      </c>
      <c r="B31" s="51" t="s">
        <v>529</v>
      </c>
      <c r="C31" s="52" t="s">
        <v>530</v>
      </c>
      <c r="D31" s="53" t="s">
        <v>53</v>
      </c>
      <c r="E31" s="50"/>
      <c r="F31" s="32" t="str">
        <f t="shared" si="1"/>
        <v>Không XL</v>
      </c>
      <c r="G31" s="134">
        <f t="shared" si="0"/>
        <v>58</v>
      </c>
      <c r="H31" s="32" t="str">
        <f t="shared" si="2"/>
        <v>TB</v>
      </c>
      <c r="I31" s="55">
        <v>5.77</v>
      </c>
      <c r="J31" s="56"/>
    </row>
    <row r="32" spans="1:10" s="47" customFormat="1" ht="15.95" customHeight="1" x14ac:dyDescent="0.2">
      <c r="A32" s="50">
        <v>21</v>
      </c>
      <c r="B32" s="51" t="s">
        <v>531</v>
      </c>
      <c r="C32" s="52" t="s">
        <v>298</v>
      </c>
      <c r="D32" s="53" t="s">
        <v>55</v>
      </c>
      <c r="E32" s="50"/>
      <c r="F32" s="32" t="str">
        <f t="shared" si="1"/>
        <v>Không XL</v>
      </c>
      <c r="G32" s="134">
        <f t="shared" si="0"/>
        <v>69</v>
      </c>
      <c r="H32" s="32" t="str">
        <f t="shared" si="2"/>
        <v>TB</v>
      </c>
      <c r="I32" s="55">
        <v>6.85</v>
      </c>
      <c r="J32" s="57"/>
    </row>
    <row r="33" spans="1:10" s="47" customFormat="1" ht="15.95" customHeight="1" x14ac:dyDescent="0.2">
      <c r="A33" s="50">
        <v>22</v>
      </c>
      <c r="B33" s="51" t="s">
        <v>532</v>
      </c>
      <c r="C33" s="52" t="s">
        <v>533</v>
      </c>
      <c r="D33" s="53" t="s">
        <v>113</v>
      </c>
      <c r="E33" s="50"/>
      <c r="F33" s="32" t="str">
        <f t="shared" si="1"/>
        <v>Không XL</v>
      </c>
      <c r="G33" s="134">
        <f t="shared" si="0"/>
        <v>64</v>
      </c>
      <c r="H33" s="32" t="str">
        <f t="shared" si="2"/>
        <v>TB</v>
      </c>
      <c r="I33" s="55">
        <v>6.35</v>
      </c>
      <c r="J33" s="57"/>
    </row>
    <row r="34" spans="1:10" s="47" customFormat="1" ht="15.95" customHeight="1" x14ac:dyDescent="0.2">
      <c r="A34" s="50">
        <v>23</v>
      </c>
      <c r="B34" s="51" t="s">
        <v>534</v>
      </c>
      <c r="C34" s="52" t="s">
        <v>535</v>
      </c>
      <c r="D34" s="53" t="s">
        <v>94</v>
      </c>
      <c r="E34" s="50"/>
      <c r="F34" s="32" t="str">
        <f t="shared" si="1"/>
        <v>Không XL</v>
      </c>
      <c r="G34" s="134">
        <f t="shared" si="0"/>
        <v>69</v>
      </c>
      <c r="H34" s="32" t="str">
        <f t="shared" si="2"/>
        <v>TB</v>
      </c>
      <c r="I34" s="55">
        <v>6.93</v>
      </c>
      <c r="J34" s="57"/>
    </row>
    <row r="35" spans="1:10" s="47" customFormat="1" ht="15.95" customHeight="1" x14ac:dyDescent="0.2">
      <c r="A35" s="50">
        <v>24</v>
      </c>
      <c r="B35" s="51" t="s">
        <v>536</v>
      </c>
      <c r="C35" s="52" t="s">
        <v>537</v>
      </c>
      <c r="D35" s="53" t="s">
        <v>58</v>
      </c>
      <c r="E35" s="50"/>
      <c r="F35" s="32" t="str">
        <f t="shared" si="1"/>
        <v>Không XL</v>
      </c>
      <c r="G35" s="134">
        <f t="shared" si="0"/>
        <v>57</v>
      </c>
      <c r="H35" s="32" t="str">
        <f t="shared" si="2"/>
        <v>TB</v>
      </c>
      <c r="I35" s="55">
        <v>5.71</v>
      </c>
      <c r="J35" s="57"/>
    </row>
    <row r="36" spans="1:10" s="47" customFormat="1" ht="15.95" customHeight="1" x14ac:dyDescent="0.2">
      <c r="A36" s="50">
        <v>25</v>
      </c>
      <c r="B36" s="51" t="s">
        <v>538</v>
      </c>
      <c r="C36" s="52" t="s">
        <v>32</v>
      </c>
      <c r="D36" s="53" t="s">
        <v>119</v>
      </c>
      <c r="E36" s="50"/>
      <c r="F36" s="32" t="str">
        <f t="shared" si="1"/>
        <v>Không XL</v>
      </c>
      <c r="G36" s="134">
        <f t="shared" si="0"/>
        <v>69</v>
      </c>
      <c r="H36" s="32" t="str">
        <f t="shared" si="2"/>
        <v>TB</v>
      </c>
      <c r="I36" s="55">
        <v>6.93</v>
      </c>
      <c r="J36" s="57"/>
    </row>
    <row r="37" spans="1:10" s="47" customFormat="1" ht="15.95" customHeight="1" x14ac:dyDescent="0.2">
      <c r="A37" s="50">
        <v>26</v>
      </c>
      <c r="B37" s="51" t="s">
        <v>539</v>
      </c>
      <c r="C37" s="52" t="s">
        <v>533</v>
      </c>
      <c r="D37" s="53" t="s">
        <v>119</v>
      </c>
      <c r="E37" s="50"/>
      <c r="F37" s="32" t="str">
        <f t="shared" si="1"/>
        <v>Không XL</v>
      </c>
      <c r="G37" s="134">
        <f>ROUND(I37,1)*10+8</f>
        <v>85</v>
      </c>
      <c r="H37" s="32" t="str">
        <f t="shared" si="2"/>
        <v>Tốt</v>
      </c>
      <c r="I37" s="55">
        <v>7.65</v>
      </c>
      <c r="J37" s="57" t="s">
        <v>1504</v>
      </c>
    </row>
    <row r="38" spans="1:10" s="47" customFormat="1" ht="15.95" customHeight="1" x14ac:dyDescent="0.2">
      <c r="A38" s="50">
        <v>27</v>
      </c>
      <c r="B38" s="51" t="s">
        <v>540</v>
      </c>
      <c r="C38" s="52" t="s">
        <v>541</v>
      </c>
      <c r="D38" s="53" t="s">
        <v>60</v>
      </c>
      <c r="E38" s="50"/>
      <c r="F38" s="32" t="str">
        <f t="shared" si="1"/>
        <v>Không XL</v>
      </c>
      <c r="G38" s="134">
        <f t="shared" si="0"/>
        <v>52</v>
      </c>
      <c r="H38" s="32" t="str">
        <f t="shared" si="2"/>
        <v>TB</v>
      </c>
      <c r="I38" s="55">
        <v>5.15</v>
      </c>
      <c r="J38" s="56"/>
    </row>
    <row r="39" spans="1:10" s="47" customFormat="1" ht="15.95" customHeight="1" x14ac:dyDescent="0.2">
      <c r="A39" s="50">
        <v>28</v>
      </c>
      <c r="B39" s="51" t="s">
        <v>542</v>
      </c>
      <c r="C39" s="52" t="s">
        <v>543</v>
      </c>
      <c r="D39" s="53" t="s">
        <v>97</v>
      </c>
      <c r="E39" s="50"/>
      <c r="F39" s="32" t="str">
        <f t="shared" si="1"/>
        <v>Không XL</v>
      </c>
      <c r="G39" s="134">
        <f t="shared" si="0"/>
        <v>71</v>
      </c>
      <c r="H39" s="32" t="str">
        <f t="shared" si="2"/>
        <v>Khá</v>
      </c>
      <c r="I39" s="55">
        <v>7.11</v>
      </c>
      <c r="J39" s="57"/>
    </row>
    <row r="40" spans="1:10" s="47" customFormat="1" ht="15.95" customHeight="1" x14ac:dyDescent="0.2">
      <c r="A40" s="50">
        <v>29</v>
      </c>
      <c r="B40" s="51" t="s">
        <v>544</v>
      </c>
      <c r="C40" s="52" t="s">
        <v>545</v>
      </c>
      <c r="D40" s="53" t="s">
        <v>67</v>
      </c>
      <c r="E40" s="50"/>
      <c r="F40" s="32" t="str">
        <f t="shared" si="1"/>
        <v>Không XL</v>
      </c>
      <c r="G40" s="134">
        <v>50</v>
      </c>
      <c r="H40" s="32" t="str">
        <f t="shared" si="2"/>
        <v>TB</v>
      </c>
      <c r="I40" s="55">
        <v>4.8600000000000003</v>
      </c>
      <c r="J40" s="56"/>
    </row>
    <row r="41" spans="1:10" s="47" customFormat="1" ht="15.95" customHeight="1" x14ac:dyDescent="0.2">
      <c r="A41" s="50">
        <v>30</v>
      </c>
      <c r="B41" s="51" t="s">
        <v>546</v>
      </c>
      <c r="C41" s="52" t="s">
        <v>547</v>
      </c>
      <c r="D41" s="53" t="s">
        <v>100</v>
      </c>
      <c r="E41" s="50"/>
      <c r="F41" s="32" t="str">
        <f t="shared" si="1"/>
        <v>Không XL</v>
      </c>
      <c r="G41" s="134">
        <f t="shared" si="0"/>
        <v>58</v>
      </c>
      <c r="H41" s="32" t="str">
        <f t="shared" si="2"/>
        <v>TB</v>
      </c>
      <c r="I41" s="55">
        <v>5.82</v>
      </c>
      <c r="J41" s="56"/>
    </row>
    <row r="42" spans="1:10" s="47" customFormat="1" ht="15.95" customHeight="1" x14ac:dyDescent="0.2">
      <c r="A42" s="50">
        <v>31</v>
      </c>
      <c r="B42" s="51" t="s">
        <v>548</v>
      </c>
      <c r="C42" s="52" t="s">
        <v>549</v>
      </c>
      <c r="D42" s="53" t="s">
        <v>550</v>
      </c>
      <c r="E42" s="50"/>
      <c r="F42" s="32" t="str">
        <f t="shared" si="1"/>
        <v>Không XL</v>
      </c>
      <c r="G42" s="134">
        <f t="shared" si="0"/>
        <v>66</v>
      </c>
      <c r="H42" s="32" t="str">
        <f t="shared" si="2"/>
        <v>TB</v>
      </c>
      <c r="I42" s="55">
        <v>6.59</v>
      </c>
      <c r="J42" s="131"/>
    </row>
    <row r="43" spans="1:10" s="47" customFormat="1" ht="15.95" customHeight="1" x14ac:dyDescent="0.2">
      <c r="A43" s="50">
        <v>32</v>
      </c>
      <c r="B43" s="51" t="s">
        <v>551</v>
      </c>
      <c r="C43" s="52" t="s">
        <v>552</v>
      </c>
      <c r="D43" s="53" t="s">
        <v>101</v>
      </c>
      <c r="E43" s="50"/>
      <c r="F43" s="32" t="str">
        <f t="shared" si="1"/>
        <v>Không XL</v>
      </c>
      <c r="G43" s="134">
        <v>30</v>
      </c>
      <c r="H43" s="32" t="str">
        <f t="shared" si="2"/>
        <v>Yếu</v>
      </c>
      <c r="I43" s="55">
        <v>2.2799999999999998</v>
      </c>
      <c r="J43" s="57"/>
    </row>
    <row r="44" spans="1:10" s="47" customFormat="1" ht="15.95" customHeight="1" x14ac:dyDescent="0.2">
      <c r="A44" s="50">
        <v>33</v>
      </c>
      <c r="B44" s="51" t="s">
        <v>553</v>
      </c>
      <c r="C44" s="52" t="s">
        <v>554</v>
      </c>
      <c r="D44" s="53" t="s">
        <v>263</v>
      </c>
      <c r="E44" s="50"/>
      <c r="F44" s="32" t="str">
        <f t="shared" si="1"/>
        <v>Không XL</v>
      </c>
      <c r="G44" s="134">
        <f t="shared" si="0"/>
        <v>62</v>
      </c>
      <c r="H44" s="32" t="str">
        <f t="shared" si="2"/>
        <v>TB</v>
      </c>
      <c r="I44" s="55">
        <v>6.21</v>
      </c>
      <c r="J44" s="57"/>
    </row>
    <row r="45" spans="1:10" s="47" customFormat="1" ht="15.95" customHeight="1" x14ac:dyDescent="0.2">
      <c r="A45" s="50">
        <v>34</v>
      </c>
      <c r="B45" s="51" t="s">
        <v>555</v>
      </c>
      <c r="C45" s="52" t="s">
        <v>556</v>
      </c>
      <c r="D45" s="53" t="s">
        <v>75</v>
      </c>
      <c r="E45" s="50"/>
      <c r="F45" s="32" t="str">
        <f t="shared" si="1"/>
        <v>Không XL</v>
      </c>
      <c r="G45" s="134">
        <v>40</v>
      </c>
      <c r="H45" s="32" t="str">
        <f t="shared" si="2"/>
        <v>Yếu</v>
      </c>
      <c r="I45" s="55">
        <v>3.07</v>
      </c>
      <c r="J45" s="57"/>
    </row>
    <row r="46" spans="1:10" s="47" customFormat="1" ht="15.95" hidden="1" customHeight="1" x14ac:dyDescent="0.2">
      <c r="A46" s="50"/>
      <c r="B46" s="51"/>
      <c r="C46" s="52"/>
      <c r="D46" s="53"/>
      <c r="E46" s="50"/>
      <c r="F46" s="54"/>
      <c r="G46" s="128"/>
      <c r="H46" s="124"/>
      <c r="I46" s="55"/>
      <c r="J46" s="57"/>
    </row>
    <row r="47" spans="1:10" s="47" customFormat="1" ht="15.95" hidden="1" customHeight="1" x14ac:dyDescent="0.2">
      <c r="A47" s="50"/>
      <c r="B47" s="51"/>
      <c r="C47" s="52"/>
      <c r="D47" s="53"/>
      <c r="E47" s="50"/>
      <c r="F47" s="54"/>
      <c r="G47" s="128"/>
      <c r="H47" s="124"/>
      <c r="I47" s="55"/>
      <c r="J47" s="57"/>
    </row>
    <row r="48" spans="1:10" s="47" customFormat="1" ht="15.95" hidden="1" customHeight="1" x14ac:dyDescent="0.2">
      <c r="A48" s="50"/>
      <c r="B48" s="51"/>
      <c r="C48" s="52"/>
      <c r="D48" s="53"/>
      <c r="E48" s="50"/>
      <c r="F48" s="54"/>
      <c r="G48" s="128"/>
      <c r="H48" s="124"/>
      <c r="I48" s="55"/>
      <c r="J48" s="57"/>
    </row>
    <row r="49" spans="1:11" s="47" customFormat="1" ht="15.95" hidden="1" customHeight="1" x14ac:dyDescent="0.2">
      <c r="A49" s="50"/>
      <c r="B49" s="51"/>
      <c r="C49" s="52"/>
      <c r="D49" s="53"/>
      <c r="E49" s="50"/>
      <c r="F49" s="54"/>
      <c r="G49" s="128"/>
      <c r="H49" s="124"/>
      <c r="I49" s="55"/>
      <c r="J49" s="57"/>
    </row>
    <row r="50" spans="1:11" s="47" customFormat="1" ht="15.95" hidden="1" customHeight="1" x14ac:dyDescent="0.2">
      <c r="A50" s="50"/>
      <c r="B50" s="51"/>
      <c r="C50" s="52"/>
      <c r="D50" s="53"/>
      <c r="E50" s="50"/>
      <c r="F50" s="54"/>
      <c r="G50" s="128"/>
      <c r="H50" s="124"/>
      <c r="I50" s="55"/>
      <c r="J50" s="57"/>
    </row>
    <row r="51" spans="1:11" s="47" customFormat="1" ht="15.95" hidden="1" customHeight="1" x14ac:dyDescent="0.2">
      <c r="A51" s="50"/>
      <c r="B51" s="51"/>
      <c r="C51" s="52"/>
      <c r="D51" s="53"/>
      <c r="E51" s="50"/>
      <c r="F51" s="54"/>
      <c r="G51" s="128"/>
      <c r="H51" s="124"/>
      <c r="I51" s="55"/>
      <c r="J51" s="52"/>
    </row>
    <row r="52" spans="1:11" ht="18" customHeight="1" x14ac:dyDescent="0.25">
      <c r="A52" s="58"/>
      <c r="B52" s="58"/>
      <c r="C52" s="181" t="s">
        <v>11</v>
      </c>
      <c r="D52" s="181"/>
      <c r="E52" s="181"/>
      <c r="F52" s="181"/>
      <c r="G52" s="181"/>
      <c r="H52" s="181"/>
      <c r="I52" s="181"/>
      <c r="J52" s="181"/>
    </row>
    <row r="53" spans="1:11" ht="17.100000000000001" customHeight="1" x14ac:dyDescent="0.25">
      <c r="C53" s="182" t="s">
        <v>12</v>
      </c>
      <c r="D53" s="59"/>
      <c r="E53" s="183" t="s">
        <v>6</v>
      </c>
      <c r="F53" s="184"/>
      <c r="G53" s="183" t="s">
        <v>7</v>
      </c>
      <c r="H53" s="184"/>
      <c r="I53" s="60"/>
      <c r="J53" s="182" t="s">
        <v>8</v>
      </c>
    </row>
    <row r="54" spans="1:11" s="47" customFormat="1" ht="17.100000000000001" customHeight="1" x14ac:dyDescent="0.2">
      <c r="C54" s="182"/>
      <c r="D54" s="61"/>
      <c r="E54" s="48" t="s">
        <v>13</v>
      </c>
      <c r="F54" s="62" t="s">
        <v>14</v>
      </c>
      <c r="G54" s="48" t="s">
        <v>13</v>
      </c>
      <c r="H54" s="62" t="s">
        <v>14</v>
      </c>
      <c r="I54" s="76"/>
      <c r="J54" s="182"/>
    </row>
    <row r="55" spans="1:11" ht="17.100000000000001" customHeight="1" x14ac:dyDescent="0.25">
      <c r="C55" s="64" t="s">
        <v>15</v>
      </c>
      <c r="D55" s="77"/>
      <c r="E55" s="66">
        <f>COUNTIF(F12:F51,"XS")</f>
        <v>0</v>
      </c>
      <c r="F55" s="67">
        <f>E55*100/$A$45</f>
        <v>0</v>
      </c>
      <c r="G55" s="66">
        <f>COUNTIF(H12:H51,"Xuất sắc")</f>
        <v>0</v>
      </c>
      <c r="H55" s="67">
        <f>G55*100/$A$45</f>
        <v>0</v>
      </c>
      <c r="I55" s="68"/>
      <c r="J55" s="69"/>
    </row>
    <row r="56" spans="1:11" ht="17.100000000000001" customHeight="1" x14ac:dyDescent="0.25">
      <c r="C56" s="64" t="s">
        <v>16</v>
      </c>
      <c r="D56" s="77"/>
      <c r="E56" s="66">
        <f>COUNTIF(F12:F51,"Tốt")</f>
        <v>0</v>
      </c>
      <c r="F56" s="67">
        <f t="shared" ref="F56:F60" si="3">E56*100/$A$45</f>
        <v>0</v>
      </c>
      <c r="G56" s="66">
        <f>COUNTIF(H12:H51,"Tốt")</f>
        <v>2</v>
      </c>
      <c r="H56" s="67">
        <f t="shared" ref="H56:H60" si="4">G56*100/$A$45</f>
        <v>5.882352941176471</v>
      </c>
      <c r="I56" s="68"/>
      <c r="J56" s="69"/>
    </row>
    <row r="57" spans="1:11" ht="17.100000000000001" customHeight="1" x14ac:dyDescent="0.25">
      <c r="C57" s="64" t="s">
        <v>17</v>
      </c>
      <c r="D57" s="77"/>
      <c r="E57" s="66">
        <f>COUNTIF(F12:F51,"Khá")</f>
        <v>0</v>
      </c>
      <c r="F57" s="67">
        <f t="shared" si="3"/>
        <v>0</v>
      </c>
      <c r="G57" s="66">
        <f>COUNTIF(H12:H51,"Khá")</f>
        <v>2</v>
      </c>
      <c r="H57" s="67">
        <f t="shared" si="4"/>
        <v>5.882352941176471</v>
      </c>
      <c r="I57" s="68"/>
      <c r="J57" s="69"/>
    </row>
    <row r="58" spans="1:11" ht="17.100000000000001" customHeight="1" x14ac:dyDescent="0.25">
      <c r="C58" s="64" t="s">
        <v>18</v>
      </c>
      <c r="D58" s="77"/>
      <c r="E58" s="66">
        <f>COUNTIF(F12:F51,"TB")</f>
        <v>0</v>
      </c>
      <c r="F58" s="67">
        <f t="shared" si="3"/>
        <v>0</v>
      </c>
      <c r="G58" s="66">
        <f>COUNTIF(H12:H51,"TB")</f>
        <v>28</v>
      </c>
      <c r="H58" s="67">
        <f t="shared" si="4"/>
        <v>82.352941176470594</v>
      </c>
      <c r="I58" s="68"/>
      <c r="J58" s="69"/>
    </row>
    <row r="59" spans="1:11" ht="17.100000000000001" customHeight="1" x14ac:dyDescent="0.25">
      <c r="C59" s="64" t="s">
        <v>19</v>
      </c>
      <c r="D59" s="77"/>
      <c r="E59" s="66">
        <f>COUNTIF(F12:F51,"Yếu")</f>
        <v>0</v>
      </c>
      <c r="F59" s="67">
        <f t="shared" si="3"/>
        <v>0</v>
      </c>
      <c r="G59" s="66">
        <f>COUNTIF(H12:H51,"Yếu")</f>
        <v>2</v>
      </c>
      <c r="H59" s="67">
        <f t="shared" si="4"/>
        <v>5.882352941176471</v>
      </c>
      <c r="I59" s="68"/>
      <c r="J59" s="69"/>
    </row>
    <row r="60" spans="1:11" ht="17.100000000000001" customHeight="1" x14ac:dyDescent="0.25">
      <c r="C60" s="64" t="s">
        <v>25</v>
      </c>
      <c r="D60" s="77"/>
      <c r="E60" s="66">
        <f>COUNTIF(F12:F51,"Không XL")</f>
        <v>34</v>
      </c>
      <c r="F60" s="67">
        <f t="shared" si="3"/>
        <v>100</v>
      </c>
      <c r="G60" s="66">
        <f>COUNTIF(H12:H51,"Không XL")</f>
        <v>0</v>
      </c>
      <c r="H60" s="67">
        <f t="shared" si="4"/>
        <v>0</v>
      </c>
      <c r="I60" s="68"/>
      <c r="J60" s="69"/>
    </row>
    <row r="61" spans="1:11" ht="9.9499999999999993" customHeight="1" x14ac:dyDescent="0.25">
      <c r="C61" s="70"/>
      <c r="D61" s="70"/>
      <c r="F61" s="71"/>
    </row>
    <row r="62" spans="1:11" ht="17.100000000000001" customHeight="1" x14ac:dyDescent="0.25">
      <c r="E62" s="185" t="s">
        <v>24</v>
      </c>
      <c r="F62" s="185"/>
      <c r="G62" s="185"/>
      <c r="H62" s="185"/>
      <c r="I62" s="185"/>
      <c r="J62" s="185"/>
    </row>
    <row r="63" spans="1:11" ht="17.100000000000001" customHeight="1" x14ac:dyDescent="0.25">
      <c r="A63" s="180" t="s">
        <v>28</v>
      </c>
      <c r="B63" s="180"/>
      <c r="C63" s="180"/>
      <c r="D63" s="180"/>
      <c r="E63" s="180"/>
      <c r="F63" s="180" t="s">
        <v>6</v>
      </c>
      <c r="G63" s="180"/>
      <c r="H63" s="180"/>
      <c r="I63" s="74"/>
      <c r="J63" s="73" t="s">
        <v>20</v>
      </c>
      <c r="K63" s="73"/>
    </row>
    <row r="64" spans="1:11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36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GJD66T0uwbs8VkEKzC0D5OKipLsTYgrFhtA37cjTfLqvjTGMWyZi1/5TWGXA14Z7xaVFBnIk9F1c4CA7PLUsVQ==" saltValue="kN8uay52bsBE45Slbuj2B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F46:F51 H46:I51 I12:I45">
    <cfRule type="cellIs" dxfId="134" priority="11" stopIfTrue="1" operator="equal">
      <formula>"SVG"</formula>
    </cfRule>
    <cfRule type="cellIs" dxfId="133" priority="12" stopIfTrue="1" operator="equal">
      <formula>"SVXS"</formula>
    </cfRule>
  </conditionalFormatting>
  <conditionalFormatting sqref="F12:F45">
    <cfRule type="cellIs" dxfId="132" priority="9" stopIfTrue="1" operator="equal">
      <formula>"SVG"</formula>
    </cfRule>
    <cfRule type="cellIs" dxfId="131" priority="10" stopIfTrue="1" operator="equal">
      <formula>"SVXS"</formula>
    </cfRule>
  </conditionalFormatting>
  <conditionalFormatting sqref="H12:H45">
    <cfRule type="cellIs" dxfId="130" priority="7" stopIfTrue="1" operator="equal">
      <formula>"SVG"</formula>
    </cfRule>
    <cfRule type="cellIs" dxfId="129" priority="8" stopIfTrue="1" operator="equal">
      <formula>"SVXS"</formula>
    </cfRule>
  </conditionalFormatting>
  <conditionalFormatting sqref="J13">
    <cfRule type="cellIs" dxfId="128" priority="5" stopIfTrue="1" operator="equal">
      <formula>"SVG"</formula>
    </cfRule>
    <cfRule type="cellIs" dxfId="127" priority="6" stopIfTrue="1" operator="equal">
      <formula>"SVXS"</formula>
    </cfRule>
  </conditionalFormatting>
  <conditionalFormatting sqref="J14">
    <cfRule type="cellIs" dxfId="126" priority="3" stopIfTrue="1" operator="equal">
      <formula>"SVG"</formula>
    </cfRule>
    <cfRule type="cellIs" dxfId="125" priority="4" stopIfTrue="1" operator="equal">
      <formula>"SVXS"</formula>
    </cfRule>
  </conditionalFormatting>
  <conditionalFormatting sqref="I12:I45">
    <cfRule type="cellIs" dxfId="124" priority="2" operator="greaterThanOrEqual">
      <formula>7</formula>
    </cfRule>
    <cfRule type="cellIs" dxfId="123" priority="1" operator="lessThan">
      <formula>5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30" zoomScaleNormal="100" workbookViewId="0">
      <selection activeCell="G12" sqref="G12:H50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1494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45"/>
      <c r="B9" s="45"/>
      <c r="C9" s="45"/>
      <c r="D9" s="45"/>
      <c r="E9" s="45"/>
      <c r="F9" s="45"/>
      <c r="G9" s="45"/>
      <c r="H9" s="45"/>
      <c r="I9" s="45"/>
      <c r="J9" s="4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557</v>
      </c>
      <c r="C12" s="52" t="s">
        <v>104</v>
      </c>
      <c r="D12" s="53" t="s">
        <v>31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47" si="0">ROUND(I12,1)*10</f>
        <v>52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5.15</v>
      </c>
      <c r="J12" s="56"/>
    </row>
    <row r="13" spans="1:21" s="47" customFormat="1" ht="15.95" customHeight="1" x14ac:dyDescent="0.2">
      <c r="A13" s="50">
        <v>2</v>
      </c>
      <c r="B13" s="51" t="s">
        <v>558</v>
      </c>
      <c r="C13" s="52" t="s">
        <v>559</v>
      </c>
      <c r="D13" s="53" t="s">
        <v>31</v>
      </c>
      <c r="E13" s="50"/>
      <c r="F13" s="32" t="str">
        <f t="shared" ref="F13:F50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>ROUND(I13,1)*10+8</f>
        <v>75</v>
      </c>
      <c r="H13" s="32" t="str">
        <f t="shared" ref="H13:H50" si="2">IF(AND(G13&gt;=90),"XS",IF(AND(G13&gt;=80),"Tốt",IF(AND(G13&gt;=70),"Khá",IF(AND(G13&gt;=60),"TB",IF(AND(G13&gt;=50),"TB",IF(AND(G13&lt;50),IF(AND(G13&gt;0),"Yếu",IF(AND(G13=0),"Không XL"," "))))))))</f>
        <v>Khá</v>
      </c>
      <c r="I13" s="55">
        <v>6.73</v>
      </c>
      <c r="J13" s="57" t="s">
        <v>1504</v>
      </c>
    </row>
    <row r="14" spans="1:21" s="47" customFormat="1" ht="15.95" customHeight="1" x14ac:dyDescent="0.2">
      <c r="A14" s="50">
        <v>3</v>
      </c>
      <c r="B14" s="51" t="s">
        <v>560</v>
      </c>
      <c r="C14" s="52" t="s">
        <v>561</v>
      </c>
      <c r="D14" s="53" t="s">
        <v>33</v>
      </c>
      <c r="E14" s="50"/>
      <c r="F14" s="32" t="str">
        <f t="shared" si="1"/>
        <v>Không XL</v>
      </c>
      <c r="G14" s="134">
        <v>50</v>
      </c>
      <c r="H14" s="32" t="str">
        <f t="shared" si="2"/>
        <v>TB</v>
      </c>
      <c r="I14" s="55">
        <v>4.3600000000000003</v>
      </c>
      <c r="J14" s="57" t="s">
        <v>1510</v>
      </c>
    </row>
    <row r="15" spans="1:21" s="47" customFormat="1" ht="15.95" customHeight="1" x14ac:dyDescent="0.2">
      <c r="A15" s="50">
        <v>4</v>
      </c>
      <c r="B15" s="51" t="s">
        <v>562</v>
      </c>
      <c r="C15" s="52" t="s">
        <v>370</v>
      </c>
      <c r="D15" s="53" t="s">
        <v>563</v>
      </c>
      <c r="E15" s="50"/>
      <c r="F15" s="32" t="str">
        <f t="shared" si="1"/>
        <v>Không XL</v>
      </c>
      <c r="G15" s="134">
        <v>0</v>
      </c>
      <c r="H15" s="32" t="str">
        <f t="shared" si="2"/>
        <v>Không XL</v>
      </c>
      <c r="I15" s="55">
        <v>1.22</v>
      </c>
      <c r="J15" s="57" t="s">
        <v>1523</v>
      </c>
    </row>
    <row r="16" spans="1:21" s="47" customFormat="1" ht="15.95" customHeight="1" x14ac:dyDescent="0.2">
      <c r="A16" s="50">
        <v>5</v>
      </c>
      <c r="B16" s="51" t="s">
        <v>564</v>
      </c>
      <c r="C16" s="52" t="s">
        <v>565</v>
      </c>
      <c r="D16" s="53" t="s">
        <v>34</v>
      </c>
      <c r="E16" s="50"/>
      <c r="F16" s="32" t="str">
        <f t="shared" si="1"/>
        <v>Không XL</v>
      </c>
      <c r="G16" s="134">
        <v>40</v>
      </c>
      <c r="H16" s="32" t="str">
        <f t="shared" si="2"/>
        <v>Yếu</v>
      </c>
      <c r="I16" s="55">
        <v>3.08</v>
      </c>
      <c r="J16" s="57"/>
    </row>
    <row r="17" spans="1:10" s="47" customFormat="1" ht="15.95" customHeight="1" x14ac:dyDescent="0.2">
      <c r="A17" s="50">
        <v>6</v>
      </c>
      <c r="B17" s="51" t="s">
        <v>566</v>
      </c>
      <c r="C17" s="52" t="s">
        <v>567</v>
      </c>
      <c r="D17" s="53" t="s">
        <v>35</v>
      </c>
      <c r="E17" s="50"/>
      <c r="F17" s="32" t="str">
        <f t="shared" si="1"/>
        <v>Không XL</v>
      </c>
      <c r="G17" s="134">
        <f>ROUND(I17,1)*10+4</f>
        <v>77</v>
      </c>
      <c r="H17" s="32" t="str">
        <f t="shared" si="2"/>
        <v>Khá</v>
      </c>
      <c r="I17" s="55">
        <v>7.29</v>
      </c>
      <c r="J17" s="57" t="s">
        <v>1511</v>
      </c>
    </row>
    <row r="18" spans="1:10" s="47" customFormat="1" ht="15.95" customHeight="1" x14ac:dyDescent="0.2">
      <c r="A18" s="50">
        <v>7</v>
      </c>
      <c r="B18" s="51" t="s">
        <v>568</v>
      </c>
      <c r="C18" s="52" t="s">
        <v>87</v>
      </c>
      <c r="D18" s="53" t="s">
        <v>35</v>
      </c>
      <c r="E18" s="50"/>
      <c r="F18" s="32" t="str">
        <f t="shared" si="1"/>
        <v>Không XL</v>
      </c>
      <c r="G18" s="134">
        <f t="shared" si="0"/>
        <v>58</v>
      </c>
      <c r="H18" s="32" t="str">
        <f t="shared" si="2"/>
        <v>TB</v>
      </c>
      <c r="I18" s="55">
        <v>5.78</v>
      </c>
      <c r="J18" s="57"/>
    </row>
    <row r="19" spans="1:10" s="47" customFormat="1" ht="15.95" customHeight="1" x14ac:dyDescent="0.2">
      <c r="A19" s="50">
        <v>8</v>
      </c>
      <c r="B19" s="51" t="s">
        <v>569</v>
      </c>
      <c r="C19" s="52" t="s">
        <v>570</v>
      </c>
      <c r="D19" s="53" t="s">
        <v>79</v>
      </c>
      <c r="E19" s="50"/>
      <c r="F19" s="32" t="str">
        <f t="shared" si="1"/>
        <v>Không XL</v>
      </c>
      <c r="G19" s="134">
        <f>ROUND(I19,1)*10+6</f>
        <v>80</v>
      </c>
      <c r="H19" s="32" t="str">
        <f t="shared" si="2"/>
        <v>Tốt</v>
      </c>
      <c r="I19" s="55">
        <v>7.44</v>
      </c>
      <c r="J19" s="57" t="s">
        <v>1506</v>
      </c>
    </row>
    <row r="20" spans="1:10" s="47" customFormat="1" ht="15.95" customHeight="1" x14ac:dyDescent="0.2">
      <c r="A20" s="50">
        <v>9</v>
      </c>
      <c r="B20" s="51" t="s">
        <v>571</v>
      </c>
      <c r="C20" s="52" t="s">
        <v>572</v>
      </c>
      <c r="D20" s="53" t="s">
        <v>79</v>
      </c>
      <c r="E20" s="50"/>
      <c r="F20" s="32" t="str">
        <f t="shared" si="1"/>
        <v>Không XL</v>
      </c>
      <c r="G20" s="134">
        <f t="shared" si="0"/>
        <v>60</v>
      </c>
      <c r="H20" s="32" t="str">
        <f t="shared" si="2"/>
        <v>TB</v>
      </c>
      <c r="I20" s="55">
        <v>5.98</v>
      </c>
      <c r="J20" s="56"/>
    </row>
    <row r="21" spans="1:10" s="47" customFormat="1" ht="15.95" customHeight="1" x14ac:dyDescent="0.2">
      <c r="A21" s="50">
        <v>10</v>
      </c>
      <c r="B21" s="51" t="s">
        <v>573</v>
      </c>
      <c r="C21" s="52" t="s">
        <v>574</v>
      </c>
      <c r="D21" s="53" t="s">
        <v>79</v>
      </c>
      <c r="E21" s="50"/>
      <c r="F21" s="32" t="str">
        <f t="shared" si="1"/>
        <v>Không XL</v>
      </c>
      <c r="G21" s="134">
        <f t="shared" si="0"/>
        <v>58</v>
      </c>
      <c r="H21" s="32" t="str">
        <f t="shared" si="2"/>
        <v>TB</v>
      </c>
      <c r="I21" s="55">
        <v>5.83</v>
      </c>
      <c r="J21" s="56"/>
    </row>
    <row r="22" spans="1:10" s="47" customFormat="1" ht="15.95" customHeight="1" x14ac:dyDescent="0.2">
      <c r="A22" s="50">
        <v>11</v>
      </c>
      <c r="B22" s="51" t="s">
        <v>575</v>
      </c>
      <c r="C22" s="52" t="s">
        <v>64</v>
      </c>
      <c r="D22" s="53" t="s">
        <v>79</v>
      </c>
      <c r="E22" s="50"/>
      <c r="F22" s="32" t="str">
        <f t="shared" si="1"/>
        <v>Không XL</v>
      </c>
      <c r="G22" s="134">
        <f>ROUND(I22,1)*10+6</f>
        <v>58</v>
      </c>
      <c r="H22" s="32" t="str">
        <f t="shared" si="2"/>
        <v>TB</v>
      </c>
      <c r="I22" s="55">
        <v>5.15</v>
      </c>
      <c r="J22" s="57" t="s">
        <v>1505</v>
      </c>
    </row>
    <row r="23" spans="1:10" s="47" customFormat="1" ht="15.95" customHeight="1" x14ac:dyDescent="0.2">
      <c r="A23" s="50">
        <v>12</v>
      </c>
      <c r="B23" s="51" t="s">
        <v>576</v>
      </c>
      <c r="C23" s="52" t="s">
        <v>577</v>
      </c>
      <c r="D23" s="53" t="s">
        <v>578</v>
      </c>
      <c r="E23" s="50"/>
      <c r="F23" s="32" t="str">
        <f t="shared" si="1"/>
        <v>Không XL</v>
      </c>
      <c r="G23" s="134">
        <f t="shared" si="0"/>
        <v>73</v>
      </c>
      <c r="H23" s="32" t="str">
        <f t="shared" si="2"/>
        <v>Khá</v>
      </c>
      <c r="I23" s="55">
        <v>7.34</v>
      </c>
      <c r="J23" s="57"/>
    </row>
    <row r="24" spans="1:10" s="47" customFormat="1" ht="15.95" customHeight="1" x14ac:dyDescent="0.2">
      <c r="A24" s="50">
        <v>13</v>
      </c>
      <c r="B24" s="51" t="s">
        <v>579</v>
      </c>
      <c r="C24" s="52" t="s">
        <v>580</v>
      </c>
      <c r="D24" s="53" t="s">
        <v>81</v>
      </c>
      <c r="E24" s="50"/>
      <c r="F24" s="32" t="str">
        <f t="shared" si="1"/>
        <v>Không XL</v>
      </c>
      <c r="G24" s="134">
        <f t="shared" si="0"/>
        <v>62</v>
      </c>
      <c r="H24" s="32" t="str">
        <f t="shared" si="2"/>
        <v>TB</v>
      </c>
      <c r="I24" s="55">
        <v>6.17</v>
      </c>
      <c r="J24" s="57"/>
    </row>
    <row r="25" spans="1:10" s="47" customFormat="1" ht="15.95" customHeight="1" x14ac:dyDescent="0.2">
      <c r="A25" s="50">
        <v>14</v>
      </c>
      <c r="B25" s="51" t="s">
        <v>581</v>
      </c>
      <c r="C25" s="52" t="s">
        <v>582</v>
      </c>
      <c r="D25" s="53" t="s">
        <v>39</v>
      </c>
      <c r="E25" s="50"/>
      <c r="F25" s="32" t="str">
        <f t="shared" si="1"/>
        <v>Không XL</v>
      </c>
      <c r="G25" s="134">
        <f t="shared" si="0"/>
        <v>62</v>
      </c>
      <c r="H25" s="32" t="str">
        <f t="shared" si="2"/>
        <v>TB</v>
      </c>
      <c r="I25" s="55">
        <v>6.21</v>
      </c>
      <c r="J25" s="57"/>
    </row>
    <row r="26" spans="1:10" s="47" customFormat="1" ht="15.95" customHeight="1" x14ac:dyDescent="0.2">
      <c r="A26" s="50">
        <v>15</v>
      </c>
      <c r="B26" s="51" t="s">
        <v>583</v>
      </c>
      <c r="C26" s="52" t="s">
        <v>584</v>
      </c>
      <c r="D26" s="53" t="s">
        <v>585</v>
      </c>
      <c r="E26" s="50"/>
      <c r="F26" s="32" t="str">
        <f t="shared" si="1"/>
        <v>Không XL</v>
      </c>
      <c r="G26" s="134">
        <f t="shared" si="0"/>
        <v>57</v>
      </c>
      <c r="H26" s="32" t="str">
        <f t="shared" si="2"/>
        <v>TB</v>
      </c>
      <c r="I26" s="55">
        <v>5.67</v>
      </c>
      <c r="J26" s="57"/>
    </row>
    <row r="27" spans="1:10" s="47" customFormat="1" ht="15.95" customHeight="1" x14ac:dyDescent="0.2">
      <c r="A27" s="50">
        <v>16</v>
      </c>
      <c r="B27" s="51" t="s">
        <v>586</v>
      </c>
      <c r="C27" s="52" t="s">
        <v>103</v>
      </c>
      <c r="D27" s="53" t="s">
        <v>41</v>
      </c>
      <c r="E27" s="50"/>
      <c r="F27" s="32" t="str">
        <f t="shared" si="1"/>
        <v>Không XL</v>
      </c>
      <c r="G27" s="134">
        <v>50</v>
      </c>
      <c r="H27" s="32" t="str">
        <f t="shared" si="2"/>
        <v>TB</v>
      </c>
      <c r="I27" s="55">
        <v>4.4400000000000004</v>
      </c>
      <c r="J27" s="57"/>
    </row>
    <row r="28" spans="1:10" s="47" customFormat="1" ht="15.95" customHeight="1" x14ac:dyDescent="0.2">
      <c r="A28" s="50">
        <v>17</v>
      </c>
      <c r="B28" s="51" t="s">
        <v>587</v>
      </c>
      <c r="C28" s="52" t="s">
        <v>588</v>
      </c>
      <c r="D28" s="53" t="s">
        <v>105</v>
      </c>
      <c r="E28" s="50"/>
      <c r="F28" s="32" t="str">
        <f t="shared" si="1"/>
        <v>Không XL</v>
      </c>
      <c r="G28" s="134">
        <f t="shared" si="0"/>
        <v>72</v>
      </c>
      <c r="H28" s="32" t="str">
        <f t="shared" si="2"/>
        <v>Khá</v>
      </c>
      <c r="I28" s="55">
        <v>7.24</v>
      </c>
      <c r="J28" s="57"/>
    </row>
    <row r="29" spans="1:10" s="47" customFormat="1" ht="15.95" customHeight="1" x14ac:dyDescent="0.2">
      <c r="A29" s="50">
        <v>18</v>
      </c>
      <c r="B29" s="51" t="s">
        <v>589</v>
      </c>
      <c r="C29" s="52" t="s">
        <v>32</v>
      </c>
      <c r="D29" s="53" t="s">
        <v>45</v>
      </c>
      <c r="E29" s="50"/>
      <c r="F29" s="32" t="str">
        <f t="shared" si="1"/>
        <v>Không XL</v>
      </c>
      <c r="G29" s="134">
        <f t="shared" si="0"/>
        <v>53</v>
      </c>
      <c r="H29" s="32" t="str">
        <f t="shared" si="2"/>
        <v>TB</v>
      </c>
      <c r="I29" s="55">
        <v>5.34</v>
      </c>
      <c r="J29" s="57"/>
    </row>
    <row r="30" spans="1:10" s="47" customFormat="1" ht="15.95" customHeight="1" x14ac:dyDescent="0.2">
      <c r="A30" s="50">
        <v>19</v>
      </c>
      <c r="B30" s="51" t="s">
        <v>590</v>
      </c>
      <c r="C30" s="52" t="s">
        <v>591</v>
      </c>
      <c r="D30" s="53" t="s">
        <v>229</v>
      </c>
      <c r="E30" s="50"/>
      <c r="F30" s="32" t="str">
        <f t="shared" si="1"/>
        <v>Không XL</v>
      </c>
      <c r="G30" s="134">
        <f t="shared" si="0"/>
        <v>59</v>
      </c>
      <c r="H30" s="32" t="str">
        <f t="shared" si="2"/>
        <v>TB</v>
      </c>
      <c r="I30" s="55">
        <v>5.94</v>
      </c>
      <c r="J30" s="57"/>
    </row>
    <row r="31" spans="1:10" s="47" customFormat="1" ht="15.95" customHeight="1" x14ac:dyDescent="0.2">
      <c r="A31" s="50">
        <v>20</v>
      </c>
      <c r="B31" s="51" t="s">
        <v>592</v>
      </c>
      <c r="C31" s="52" t="s">
        <v>91</v>
      </c>
      <c r="D31" s="53" t="s">
        <v>229</v>
      </c>
      <c r="E31" s="50"/>
      <c r="F31" s="32" t="str">
        <f t="shared" si="1"/>
        <v>Không XL</v>
      </c>
      <c r="G31" s="134">
        <f t="shared" si="0"/>
        <v>70</v>
      </c>
      <c r="H31" s="32" t="str">
        <f t="shared" si="2"/>
        <v>Khá</v>
      </c>
      <c r="I31" s="55">
        <v>7</v>
      </c>
      <c r="J31" s="56"/>
    </row>
    <row r="32" spans="1:10" s="47" customFormat="1" ht="15.95" customHeight="1" x14ac:dyDescent="0.2">
      <c r="A32" s="50">
        <v>21</v>
      </c>
      <c r="B32" s="51" t="s">
        <v>593</v>
      </c>
      <c r="C32" s="52" t="s">
        <v>594</v>
      </c>
      <c r="D32" s="53" t="s">
        <v>86</v>
      </c>
      <c r="E32" s="50"/>
      <c r="F32" s="32" t="str">
        <f t="shared" si="1"/>
        <v>Không XL</v>
      </c>
      <c r="G32" s="134">
        <f t="shared" si="0"/>
        <v>60</v>
      </c>
      <c r="H32" s="32" t="str">
        <f t="shared" si="2"/>
        <v>TB</v>
      </c>
      <c r="I32" s="55">
        <v>5.98</v>
      </c>
      <c r="J32" s="57"/>
    </row>
    <row r="33" spans="1:10" s="47" customFormat="1" ht="15.95" customHeight="1" x14ac:dyDescent="0.2">
      <c r="A33" s="50">
        <v>22</v>
      </c>
      <c r="B33" s="51" t="s">
        <v>595</v>
      </c>
      <c r="C33" s="52" t="s">
        <v>207</v>
      </c>
      <c r="D33" s="53" t="s">
        <v>86</v>
      </c>
      <c r="E33" s="50"/>
      <c r="F33" s="32" t="str">
        <f t="shared" si="1"/>
        <v>Không XL</v>
      </c>
      <c r="G33" s="134">
        <f t="shared" si="0"/>
        <v>60</v>
      </c>
      <c r="H33" s="32" t="str">
        <f t="shared" si="2"/>
        <v>TB</v>
      </c>
      <c r="I33" s="55">
        <v>5.96</v>
      </c>
      <c r="J33" s="57"/>
    </row>
    <row r="34" spans="1:10" s="47" customFormat="1" ht="15.95" customHeight="1" x14ac:dyDescent="0.2">
      <c r="A34" s="50">
        <v>23</v>
      </c>
      <c r="B34" s="51" t="s">
        <v>596</v>
      </c>
      <c r="C34" s="52" t="s">
        <v>597</v>
      </c>
      <c r="D34" s="53" t="s">
        <v>50</v>
      </c>
      <c r="E34" s="50"/>
      <c r="F34" s="32" t="str">
        <f t="shared" si="1"/>
        <v>Không XL</v>
      </c>
      <c r="G34" s="134">
        <f t="shared" si="0"/>
        <v>59</v>
      </c>
      <c r="H34" s="32" t="str">
        <f t="shared" si="2"/>
        <v>TB</v>
      </c>
      <c r="I34" s="55">
        <v>5.91</v>
      </c>
      <c r="J34" s="57"/>
    </row>
    <row r="35" spans="1:10" s="47" customFormat="1" ht="15.95" customHeight="1" x14ac:dyDescent="0.2">
      <c r="A35" s="50">
        <v>24</v>
      </c>
      <c r="B35" s="51" t="s">
        <v>598</v>
      </c>
      <c r="C35" s="52" t="s">
        <v>115</v>
      </c>
      <c r="D35" s="53" t="s">
        <v>324</v>
      </c>
      <c r="E35" s="50"/>
      <c r="F35" s="32" t="str">
        <f t="shared" si="1"/>
        <v>Không XL</v>
      </c>
      <c r="G35" s="134">
        <f t="shared" si="0"/>
        <v>54</v>
      </c>
      <c r="H35" s="32" t="str">
        <f t="shared" si="2"/>
        <v>TB</v>
      </c>
      <c r="I35" s="55">
        <v>5.38</v>
      </c>
      <c r="J35" s="57"/>
    </row>
    <row r="36" spans="1:10" s="47" customFormat="1" ht="15.95" customHeight="1" x14ac:dyDescent="0.2">
      <c r="A36" s="50">
        <v>25</v>
      </c>
      <c r="B36" s="51" t="s">
        <v>599</v>
      </c>
      <c r="C36" s="52" t="s">
        <v>600</v>
      </c>
      <c r="D36" s="53" t="s">
        <v>54</v>
      </c>
      <c r="E36" s="50"/>
      <c r="F36" s="32" t="str">
        <f t="shared" si="1"/>
        <v>Không XL</v>
      </c>
      <c r="G36" s="134">
        <f t="shared" si="0"/>
        <v>64</v>
      </c>
      <c r="H36" s="32" t="str">
        <f t="shared" si="2"/>
        <v>TB</v>
      </c>
      <c r="I36" s="55">
        <v>6.4</v>
      </c>
      <c r="J36" s="57"/>
    </row>
    <row r="37" spans="1:10" s="47" customFormat="1" ht="15.95" customHeight="1" x14ac:dyDescent="0.2">
      <c r="A37" s="50">
        <v>26</v>
      </c>
      <c r="B37" s="51" t="s">
        <v>601</v>
      </c>
      <c r="C37" s="52" t="s">
        <v>602</v>
      </c>
      <c r="D37" s="53" t="s">
        <v>54</v>
      </c>
      <c r="E37" s="50"/>
      <c r="F37" s="32" t="str">
        <f t="shared" si="1"/>
        <v>Không XL</v>
      </c>
      <c r="G37" s="134">
        <f t="shared" si="0"/>
        <v>57</v>
      </c>
      <c r="H37" s="32" t="str">
        <f t="shared" si="2"/>
        <v>TB</v>
      </c>
      <c r="I37" s="55">
        <v>5.71</v>
      </c>
      <c r="J37" s="57"/>
    </row>
    <row r="38" spans="1:10" s="47" customFormat="1" ht="15.95" customHeight="1" x14ac:dyDescent="0.2">
      <c r="A38" s="50">
        <v>27</v>
      </c>
      <c r="B38" s="51" t="s">
        <v>603</v>
      </c>
      <c r="C38" s="52" t="s">
        <v>604</v>
      </c>
      <c r="D38" s="53" t="s">
        <v>605</v>
      </c>
      <c r="E38" s="50"/>
      <c r="F38" s="32" t="str">
        <f t="shared" si="1"/>
        <v>Không XL</v>
      </c>
      <c r="G38" s="134">
        <v>50</v>
      </c>
      <c r="H38" s="32" t="str">
        <f t="shared" si="2"/>
        <v>TB</v>
      </c>
      <c r="I38" s="55">
        <v>4.5999999999999996</v>
      </c>
      <c r="J38" s="56"/>
    </row>
    <row r="39" spans="1:10" s="47" customFormat="1" ht="15.95" customHeight="1" x14ac:dyDescent="0.2">
      <c r="A39" s="50">
        <v>28</v>
      </c>
      <c r="B39" s="51" t="s">
        <v>606</v>
      </c>
      <c r="C39" s="52" t="s">
        <v>607</v>
      </c>
      <c r="D39" s="53" t="s">
        <v>55</v>
      </c>
      <c r="E39" s="50"/>
      <c r="F39" s="32" t="str">
        <f t="shared" si="1"/>
        <v>Không XL</v>
      </c>
      <c r="G39" s="134">
        <f t="shared" si="0"/>
        <v>59</v>
      </c>
      <c r="H39" s="32" t="str">
        <f t="shared" si="2"/>
        <v>TB</v>
      </c>
      <c r="I39" s="55">
        <v>5.89</v>
      </c>
      <c r="J39" s="57"/>
    </row>
    <row r="40" spans="1:10" s="47" customFormat="1" ht="15.95" customHeight="1" x14ac:dyDescent="0.2">
      <c r="A40" s="50">
        <v>29</v>
      </c>
      <c r="B40" s="51" t="s">
        <v>608</v>
      </c>
      <c r="C40" s="52" t="s">
        <v>413</v>
      </c>
      <c r="D40" s="53" t="s">
        <v>55</v>
      </c>
      <c r="E40" s="50"/>
      <c r="F40" s="32" t="str">
        <f t="shared" si="1"/>
        <v>Không XL</v>
      </c>
      <c r="G40" s="134">
        <f t="shared" si="0"/>
        <v>68</v>
      </c>
      <c r="H40" s="32" t="str">
        <f t="shared" si="2"/>
        <v>TB</v>
      </c>
      <c r="I40" s="55">
        <v>6.76</v>
      </c>
      <c r="J40" s="56"/>
    </row>
    <row r="41" spans="1:10" s="47" customFormat="1" ht="15.95" customHeight="1" x14ac:dyDescent="0.2">
      <c r="A41" s="50">
        <v>30</v>
      </c>
      <c r="B41" s="51" t="s">
        <v>609</v>
      </c>
      <c r="C41" s="52" t="s">
        <v>602</v>
      </c>
      <c r="D41" s="53" t="s">
        <v>253</v>
      </c>
      <c r="E41" s="50"/>
      <c r="F41" s="32" t="str">
        <f t="shared" si="1"/>
        <v>Không XL</v>
      </c>
      <c r="G41" s="134">
        <f t="shared" si="0"/>
        <v>62</v>
      </c>
      <c r="H41" s="32" t="str">
        <f t="shared" si="2"/>
        <v>TB</v>
      </c>
      <c r="I41" s="55">
        <v>6.15</v>
      </c>
      <c r="J41" s="56"/>
    </row>
    <row r="42" spans="1:10" s="47" customFormat="1" ht="15.95" customHeight="1" x14ac:dyDescent="0.2">
      <c r="A42" s="50">
        <v>31</v>
      </c>
      <c r="B42" s="51" t="s">
        <v>610</v>
      </c>
      <c r="C42" s="52" t="s">
        <v>129</v>
      </c>
      <c r="D42" s="53" t="s">
        <v>336</v>
      </c>
      <c r="E42" s="50"/>
      <c r="F42" s="32" t="str">
        <f t="shared" si="1"/>
        <v>Không XL</v>
      </c>
      <c r="G42" s="134">
        <v>50</v>
      </c>
      <c r="H42" s="32" t="str">
        <f t="shared" si="2"/>
        <v>TB</v>
      </c>
      <c r="I42" s="55">
        <v>4.6500000000000004</v>
      </c>
      <c r="J42" s="56"/>
    </row>
    <row r="43" spans="1:10" s="47" customFormat="1" ht="15.95" customHeight="1" x14ac:dyDescent="0.2">
      <c r="A43" s="50">
        <v>32</v>
      </c>
      <c r="B43" s="51" t="s">
        <v>611</v>
      </c>
      <c r="C43" s="52" t="s">
        <v>163</v>
      </c>
      <c r="D43" s="53" t="s">
        <v>57</v>
      </c>
      <c r="E43" s="50"/>
      <c r="F43" s="32" t="str">
        <f t="shared" si="1"/>
        <v>Không XL</v>
      </c>
      <c r="G43" s="134">
        <f t="shared" si="0"/>
        <v>73</v>
      </c>
      <c r="H43" s="32" t="str">
        <f t="shared" si="2"/>
        <v>Khá</v>
      </c>
      <c r="I43" s="55">
        <v>7.26</v>
      </c>
      <c r="J43" s="57"/>
    </row>
    <row r="44" spans="1:10" s="47" customFormat="1" ht="15.95" customHeight="1" x14ac:dyDescent="0.2">
      <c r="A44" s="50">
        <v>33</v>
      </c>
      <c r="B44" s="51" t="s">
        <v>612</v>
      </c>
      <c r="C44" s="52" t="s">
        <v>537</v>
      </c>
      <c r="D44" s="53" t="s">
        <v>57</v>
      </c>
      <c r="E44" s="50"/>
      <c r="F44" s="32" t="str">
        <f t="shared" si="1"/>
        <v>Không XL</v>
      </c>
      <c r="G44" s="134">
        <f t="shared" si="0"/>
        <v>51</v>
      </c>
      <c r="H44" s="32" t="str">
        <f t="shared" si="2"/>
        <v>TB</v>
      </c>
      <c r="I44" s="55">
        <v>5.13</v>
      </c>
      <c r="J44" s="57"/>
    </row>
    <row r="45" spans="1:10" s="47" customFormat="1" ht="15.95" customHeight="1" x14ac:dyDescent="0.2">
      <c r="A45" s="50">
        <v>34</v>
      </c>
      <c r="B45" s="51" t="s">
        <v>613</v>
      </c>
      <c r="C45" s="52" t="s">
        <v>541</v>
      </c>
      <c r="D45" s="53" t="s">
        <v>58</v>
      </c>
      <c r="E45" s="50"/>
      <c r="F45" s="32" t="str">
        <f t="shared" si="1"/>
        <v>Không XL</v>
      </c>
      <c r="G45" s="134">
        <f>ROUND(I45,1)*10+4</f>
        <v>57</v>
      </c>
      <c r="H45" s="32" t="str">
        <f t="shared" si="2"/>
        <v>TB</v>
      </c>
      <c r="I45" s="55">
        <v>5.27</v>
      </c>
      <c r="J45" s="57" t="s">
        <v>1512</v>
      </c>
    </row>
    <row r="46" spans="1:10" s="47" customFormat="1" ht="15.95" customHeight="1" x14ac:dyDescent="0.2">
      <c r="A46" s="50">
        <v>35</v>
      </c>
      <c r="B46" s="51" t="s">
        <v>614</v>
      </c>
      <c r="C46" s="52" t="s">
        <v>615</v>
      </c>
      <c r="D46" s="53" t="s">
        <v>95</v>
      </c>
      <c r="E46" s="50"/>
      <c r="F46" s="32" t="str">
        <f t="shared" si="1"/>
        <v>Không XL</v>
      </c>
      <c r="G46" s="134">
        <f t="shared" si="0"/>
        <v>57</v>
      </c>
      <c r="H46" s="32" t="str">
        <f t="shared" si="2"/>
        <v>TB</v>
      </c>
      <c r="I46" s="55">
        <v>5.73</v>
      </c>
      <c r="J46" s="57"/>
    </row>
    <row r="47" spans="1:10" s="47" customFormat="1" ht="15.95" customHeight="1" x14ac:dyDescent="0.2">
      <c r="A47" s="50">
        <v>36</v>
      </c>
      <c r="B47" s="51" t="s">
        <v>616</v>
      </c>
      <c r="C47" s="52" t="s">
        <v>460</v>
      </c>
      <c r="D47" s="53" t="s">
        <v>119</v>
      </c>
      <c r="E47" s="50"/>
      <c r="F47" s="32" t="str">
        <f t="shared" si="1"/>
        <v>Không XL</v>
      </c>
      <c r="G47" s="134">
        <f t="shared" si="0"/>
        <v>52</v>
      </c>
      <c r="H47" s="32" t="str">
        <f t="shared" si="2"/>
        <v>TB</v>
      </c>
      <c r="I47" s="55">
        <v>5.24</v>
      </c>
      <c r="J47" s="57"/>
    </row>
    <row r="48" spans="1:10" s="47" customFormat="1" ht="15.95" customHeight="1" x14ac:dyDescent="0.2">
      <c r="A48" s="50">
        <v>37</v>
      </c>
      <c r="B48" s="51" t="s">
        <v>617</v>
      </c>
      <c r="C48" s="52" t="s">
        <v>618</v>
      </c>
      <c r="D48" s="53" t="s">
        <v>619</v>
      </c>
      <c r="E48" s="50"/>
      <c r="F48" s="32" t="str">
        <f t="shared" si="1"/>
        <v>Không XL</v>
      </c>
      <c r="G48" s="134">
        <v>0</v>
      </c>
      <c r="H48" s="32" t="str">
        <f t="shared" si="2"/>
        <v>Không XL</v>
      </c>
      <c r="I48" s="55">
        <v>1.01</v>
      </c>
      <c r="J48" s="57" t="s">
        <v>1523</v>
      </c>
    </row>
    <row r="49" spans="1:11" s="47" customFormat="1" ht="15.95" customHeight="1" x14ac:dyDescent="0.2">
      <c r="A49" s="50">
        <v>38</v>
      </c>
      <c r="B49" s="51" t="s">
        <v>620</v>
      </c>
      <c r="C49" s="52" t="s">
        <v>621</v>
      </c>
      <c r="D49" s="53" t="s">
        <v>68</v>
      </c>
      <c r="E49" s="50"/>
      <c r="F49" s="32" t="str">
        <f t="shared" si="1"/>
        <v>Không XL</v>
      </c>
      <c r="G49" s="134">
        <f>ROUND(I49,1)*10+4</f>
        <v>62</v>
      </c>
      <c r="H49" s="32" t="str">
        <f t="shared" si="2"/>
        <v>TB</v>
      </c>
      <c r="I49" s="55">
        <v>5.78</v>
      </c>
      <c r="J49" s="57" t="s">
        <v>1513</v>
      </c>
    </row>
    <row r="50" spans="1:11" s="47" customFormat="1" ht="15.95" customHeight="1" x14ac:dyDescent="0.2">
      <c r="A50" s="50">
        <v>39</v>
      </c>
      <c r="B50" s="51" t="s">
        <v>622</v>
      </c>
      <c r="C50" s="52" t="s">
        <v>623</v>
      </c>
      <c r="D50" s="53" t="s">
        <v>101</v>
      </c>
      <c r="E50" s="50"/>
      <c r="F50" s="32" t="str">
        <f t="shared" si="1"/>
        <v>Không XL</v>
      </c>
      <c r="G50" s="134">
        <v>50</v>
      </c>
      <c r="H50" s="32" t="str">
        <f t="shared" si="2"/>
        <v>TB</v>
      </c>
      <c r="I50" s="55">
        <v>4.7699999999999996</v>
      </c>
      <c r="J50" s="57"/>
    </row>
    <row r="51" spans="1:11" s="47" customFormat="1" ht="15.95" hidden="1" customHeight="1" x14ac:dyDescent="0.2">
      <c r="A51" s="50"/>
      <c r="B51" s="51"/>
      <c r="C51" s="52"/>
      <c r="D51" s="53"/>
      <c r="E51" s="50"/>
      <c r="F51" s="54"/>
      <c r="G51" s="128"/>
      <c r="H51" s="124"/>
      <c r="I51" s="55"/>
      <c r="J51" s="56"/>
    </row>
    <row r="52" spans="1:11" ht="18" customHeight="1" x14ac:dyDescent="0.25">
      <c r="A52" s="58"/>
      <c r="B52" s="58"/>
      <c r="C52" s="181" t="s">
        <v>11</v>
      </c>
      <c r="D52" s="181"/>
      <c r="E52" s="181"/>
      <c r="F52" s="181"/>
      <c r="G52" s="181"/>
      <c r="H52" s="181"/>
      <c r="I52" s="181"/>
      <c r="J52" s="181"/>
    </row>
    <row r="53" spans="1:11" ht="17.100000000000001" customHeight="1" x14ac:dyDescent="0.25">
      <c r="C53" s="182" t="s">
        <v>12</v>
      </c>
      <c r="D53" s="59"/>
      <c r="E53" s="183" t="s">
        <v>6</v>
      </c>
      <c r="F53" s="184"/>
      <c r="G53" s="183" t="s">
        <v>7</v>
      </c>
      <c r="H53" s="184"/>
      <c r="I53" s="60"/>
      <c r="J53" s="182" t="s">
        <v>8</v>
      </c>
    </row>
    <row r="54" spans="1:11" s="47" customFormat="1" ht="17.100000000000001" customHeight="1" x14ac:dyDescent="0.2">
      <c r="C54" s="182"/>
      <c r="D54" s="61"/>
      <c r="E54" s="48" t="s">
        <v>13</v>
      </c>
      <c r="F54" s="62" t="s">
        <v>14</v>
      </c>
      <c r="G54" s="48" t="s">
        <v>13</v>
      </c>
      <c r="H54" s="62" t="s">
        <v>14</v>
      </c>
      <c r="I54" s="63"/>
      <c r="J54" s="182"/>
    </row>
    <row r="55" spans="1:11" ht="17.100000000000001" customHeight="1" x14ac:dyDescent="0.25">
      <c r="C55" s="64" t="s">
        <v>15</v>
      </c>
      <c r="D55" s="65"/>
      <c r="E55" s="66">
        <f>COUNTIF(F12:F51,"XS")</f>
        <v>0</v>
      </c>
      <c r="F55" s="67">
        <f>E55*100/$A$50</f>
        <v>0</v>
      </c>
      <c r="G55" s="66">
        <f>COUNTIF(H12:H51,"Xuất sắc")</f>
        <v>0</v>
      </c>
      <c r="H55" s="67">
        <f>G55*100/$A$50</f>
        <v>0</v>
      </c>
      <c r="I55" s="68"/>
      <c r="J55" s="69"/>
    </row>
    <row r="56" spans="1:11" ht="17.100000000000001" customHeight="1" x14ac:dyDescent="0.25">
      <c r="C56" s="64" t="s">
        <v>16</v>
      </c>
      <c r="D56" s="65"/>
      <c r="E56" s="66">
        <f>COUNTIF(F12:F51,"Tốt")</f>
        <v>0</v>
      </c>
      <c r="F56" s="67">
        <f t="shared" ref="F56:F60" si="3">E56*100/$A$50</f>
        <v>0</v>
      </c>
      <c r="G56" s="66">
        <f>COUNTIF(H12:H51,"Tốt")</f>
        <v>1</v>
      </c>
      <c r="H56" s="67">
        <f t="shared" ref="H56:H60" si="4">G56*100/$A$50</f>
        <v>2.5641025641025643</v>
      </c>
      <c r="I56" s="68"/>
      <c r="J56" s="69"/>
    </row>
    <row r="57" spans="1:11" ht="17.100000000000001" customHeight="1" x14ac:dyDescent="0.25">
      <c r="C57" s="64" t="s">
        <v>17</v>
      </c>
      <c r="D57" s="65"/>
      <c r="E57" s="66">
        <f>COUNTIF(F12:F51,"Khá")</f>
        <v>0</v>
      </c>
      <c r="F57" s="67">
        <f t="shared" si="3"/>
        <v>0</v>
      </c>
      <c r="G57" s="66">
        <f>COUNTIF(H12:H51,"Khá")</f>
        <v>6</v>
      </c>
      <c r="H57" s="67">
        <f t="shared" si="4"/>
        <v>15.384615384615385</v>
      </c>
      <c r="I57" s="68"/>
      <c r="J57" s="69"/>
    </row>
    <row r="58" spans="1:11" ht="17.100000000000001" customHeight="1" x14ac:dyDescent="0.25">
      <c r="C58" s="64" t="s">
        <v>18</v>
      </c>
      <c r="D58" s="65"/>
      <c r="E58" s="66">
        <f>COUNTIF(F12:F51,"TB")</f>
        <v>0</v>
      </c>
      <c r="F58" s="67">
        <f t="shared" si="3"/>
        <v>0</v>
      </c>
      <c r="G58" s="66">
        <f>COUNTIF(H12:H51,"TB")</f>
        <v>29</v>
      </c>
      <c r="H58" s="67">
        <f t="shared" si="4"/>
        <v>74.358974358974365</v>
      </c>
      <c r="I58" s="68"/>
      <c r="J58" s="69"/>
    </row>
    <row r="59" spans="1:11" ht="17.100000000000001" customHeight="1" x14ac:dyDescent="0.25">
      <c r="C59" s="64" t="s">
        <v>19</v>
      </c>
      <c r="D59" s="65"/>
      <c r="E59" s="66">
        <f>COUNTIF(F12:F51,"Yếu")</f>
        <v>0</v>
      </c>
      <c r="F59" s="67">
        <f t="shared" si="3"/>
        <v>0</v>
      </c>
      <c r="G59" s="66">
        <f>COUNTIF(H12:H51,"Yếu")</f>
        <v>1</v>
      </c>
      <c r="H59" s="67">
        <f t="shared" si="4"/>
        <v>2.5641025641025643</v>
      </c>
      <c r="I59" s="68"/>
      <c r="J59" s="69"/>
    </row>
    <row r="60" spans="1:11" ht="17.100000000000001" customHeight="1" x14ac:dyDescent="0.25">
      <c r="C60" s="64" t="s">
        <v>25</v>
      </c>
      <c r="D60" s="65"/>
      <c r="E60" s="66">
        <f>COUNTIF(F12:F51,"Không XL")</f>
        <v>39</v>
      </c>
      <c r="F60" s="67">
        <f t="shared" si="3"/>
        <v>100</v>
      </c>
      <c r="G60" s="66">
        <f>COUNTIF(H12:H51,"Không XL")</f>
        <v>2</v>
      </c>
      <c r="H60" s="67">
        <f t="shared" si="4"/>
        <v>5.1282051282051286</v>
      </c>
      <c r="I60" s="68"/>
      <c r="J60" s="69"/>
    </row>
    <row r="61" spans="1:11" ht="9.9499999999999993" customHeight="1" x14ac:dyDescent="0.25">
      <c r="C61" s="70"/>
      <c r="D61" s="70"/>
      <c r="F61" s="71"/>
    </row>
    <row r="62" spans="1:11" ht="17.100000000000001" customHeight="1" x14ac:dyDescent="0.25">
      <c r="E62" s="185" t="s">
        <v>24</v>
      </c>
      <c r="F62" s="185"/>
      <c r="G62" s="185"/>
      <c r="H62" s="185"/>
      <c r="I62" s="185"/>
      <c r="J62" s="185"/>
    </row>
    <row r="63" spans="1:11" ht="17.100000000000001" customHeight="1" x14ac:dyDescent="0.25">
      <c r="A63" s="180" t="s">
        <v>28</v>
      </c>
      <c r="B63" s="180"/>
      <c r="C63" s="180"/>
      <c r="D63" s="180"/>
      <c r="E63" s="180"/>
      <c r="F63" s="180" t="s">
        <v>6</v>
      </c>
      <c r="G63" s="180"/>
      <c r="H63" s="180"/>
      <c r="I63" s="72"/>
      <c r="J63" s="73" t="s">
        <v>20</v>
      </c>
      <c r="K63" s="73"/>
    </row>
    <row r="64" spans="1:11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36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8Dz4hWbiR1XE14d9Kc+1HDOzJ6EBobi/c7mDip7j1a2+yolFfFReW9UX0Izr/O6X6EdgOvVrSMaeH6Ft0S/ZIQ==" saltValue="coneC8+x2QkyHon2fmOxg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F51 H51:I51 I12:I50">
    <cfRule type="cellIs" dxfId="122" priority="7" stopIfTrue="1" operator="equal">
      <formula>"SVG"</formula>
    </cfRule>
    <cfRule type="cellIs" dxfId="121" priority="8" stopIfTrue="1" operator="equal">
      <formula>"SVXS"</formula>
    </cfRule>
  </conditionalFormatting>
  <conditionalFormatting sqref="F12:F50">
    <cfRule type="cellIs" dxfId="120" priority="5" stopIfTrue="1" operator="equal">
      <formula>"SVG"</formula>
    </cfRule>
    <cfRule type="cellIs" dxfId="119" priority="6" stopIfTrue="1" operator="equal">
      <formula>"SVXS"</formula>
    </cfRule>
  </conditionalFormatting>
  <conditionalFormatting sqref="H12:H50">
    <cfRule type="cellIs" dxfId="118" priority="3" stopIfTrue="1" operator="equal">
      <formula>"SVG"</formula>
    </cfRule>
    <cfRule type="cellIs" dxfId="117" priority="4" stopIfTrue="1" operator="equal">
      <formula>"SVXS"</formula>
    </cfRule>
  </conditionalFormatting>
  <conditionalFormatting sqref="I12:I50">
    <cfRule type="cellIs" dxfId="116" priority="2" operator="greaterThanOrEqual">
      <formula>7</formula>
    </cfRule>
    <cfRule type="cellIs" dxfId="115" priority="1" operator="lessThan">
      <formula>5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"/>
  <sheetViews>
    <sheetView tabSelected="1" topLeftCell="A53" zoomScaleNormal="100" workbookViewId="0">
      <selection activeCell="M38" sqref="M38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1495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631</v>
      </c>
      <c r="C12" s="52" t="s">
        <v>632</v>
      </c>
      <c r="D12" s="53" t="s">
        <v>33</v>
      </c>
      <c r="E12" s="50">
        <v>71</v>
      </c>
      <c r="F12" s="32" t="str">
        <f>IF(AND(E12&gt;=90),"XS",IF(AND(E12&gt;=80),"Tốt",IF(AND(E12&gt;=70),"Khá",IF(AND(E12&gt;=60),"TB",IF(AND(E12&gt;=50),"TB",IF(AND(E12&lt;50),IF(AND(E12&gt;0),"Yếu",IF(AND(E12=0),"Không XL"," "))))))))</f>
        <v>Khá</v>
      </c>
      <c r="G12" s="134">
        <f t="shared" ref="G12:G64" si="0">ROUND(I12,1)*10</f>
        <v>71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7.11</v>
      </c>
      <c r="J12" s="56"/>
    </row>
    <row r="13" spans="1:21" s="47" customFormat="1" ht="15.95" customHeight="1" x14ac:dyDescent="0.2">
      <c r="A13" s="50">
        <v>2</v>
      </c>
      <c r="B13" s="51" t="s">
        <v>633</v>
      </c>
      <c r="C13" s="52" t="s">
        <v>634</v>
      </c>
      <c r="D13" s="53" t="s">
        <v>33</v>
      </c>
      <c r="E13" s="50">
        <v>56</v>
      </c>
      <c r="F13" s="32" t="str">
        <f t="shared" ref="F13:F64" si="1">IF(AND(E13&gt;=90),"XS",IF(AND(E13&gt;=80),"Tốt",IF(AND(E13&gt;=70),"Khá",IF(AND(E13&gt;=60),"TB",IF(AND(E13&gt;=50),"TB",IF(AND(E13&lt;50),IF(AND(E13&gt;0),"Yếu",IF(AND(E13=0),"Không XL"," "))))))))</f>
        <v>TB</v>
      </c>
      <c r="G13" s="134">
        <f t="shared" si="0"/>
        <v>56</v>
      </c>
      <c r="H13" s="32" t="str">
        <f t="shared" ref="H13:H64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5.58</v>
      </c>
      <c r="J13" s="56"/>
    </row>
    <row r="14" spans="1:21" s="47" customFormat="1" ht="15.95" customHeight="1" x14ac:dyDescent="0.2">
      <c r="A14" s="50">
        <v>3</v>
      </c>
      <c r="B14" s="51" t="s">
        <v>635</v>
      </c>
      <c r="C14" s="52" t="s">
        <v>48</v>
      </c>
      <c r="D14" s="53" t="s">
        <v>493</v>
      </c>
      <c r="E14" s="50">
        <v>65</v>
      </c>
      <c r="F14" s="32" t="str">
        <f t="shared" si="1"/>
        <v>TB</v>
      </c>
      <c r="G14" s="134">
        <f t="shared" si="0"/>
        <v>65</v>
      </c>
      <c r="H14" s="32" t="str">
        <f t="shared" si="2"/>
        <v>TB</v>
      </c>
      <c r="I14" s="55">
        <v>6.49</v>
      </c>
      <c r="J14" s="56"/>
    </row>
    <row r="15" spans="1:21" s="47" customFormat="1" ht="15.95" customHeight="1" x14ac:dyDescent="0.2">
      <c r="A15" s="50">
        <v>4</v>
      </c>
      <c r="B15" s="51" t="s">
        <v>636</v>
      </c>
      <c r="C15" s="52" t="s">
        <v>637</v>
      </c>
      <c r="D15" s="53" t="s">
        <v>34</v>
      </c>
      <c r="E15" s="50">
        <v>60</v>
      </c>
      <c r="F15" s="32" t="str">
        <f t="shared" si="1"/>
        <v>TB</v>
      </c>
      <c r="G15" s="134">
        <f t="shared" si="0"/>
        <v>59</v>
      </c>
      <c r="H15" s="32" t="str">
        <f t="shared" si="2"/>
        <v>TB</v>
      </c>
      <c r="I15" s="55">
        <v>5.88</v>
      </c>
      <c r="J15" s="57"/>
    </row>
    <row r="16" spans="1:21" s="47" customFormat="1" ht="15.95" customHeight="1" x14ac:dyDescent="0.2">
      <c r="A16" s="50">
        <v>5</v>
      </c>
      <c r="B16" s="51" t="s">
        <v>638</v>
      </c>
      <c r="C16" s="52" t="s">
        <v>639</v>
      </c>
      <c r="D16" s="53" t="s">
        <v>640</v>
      </c>
      <c r="E16" s="50">
        <v>54</v>
      </c>
      <c r="F16" s="32" t="str">
        <f t="shared" si="1"/>
        <v>TB</v>
      </c>
      <c r="G16" s="134">
        <f t="shared" si="0"/>
        <v>54</v>
      </c>
      <c r="H16" s="32" t="str">
        <f t="shared" si="2"/>
        <v>TB</v>
      </c>
      <c r="I16" s="55">
        <v>5.42</v>
      </c>
      <c r="J16" s="57"/>
    </row>
    <row r="17" spans="1:10" s="47" customFormat="1" ht="15.95" customHeight="1" x14ac:dyDescent="0.2">
      <c r="A17" s="50">
        <v>6</v>
      </c>
      <c r="B17" s="51" t="s">
        <v>641</v>
      </c>
      <c r="C17" s="52" t="s">
        <v>163</v>
      </c>
      <c r="D17" s="53" t="s">
        <v>79</v>
      </c>
      <c r="E17" s="50">
        <v>30</v>
      </c>
      <c r="F17" s="32" t="str">
        <f t="shared" si="1"/>
        <v>Yếu</v>
      </c>
      <c r="G17" s="134">
        <v>30</v>
      </c>
      <c r="H17" s="32" t="str">
        <f t="shared" si="2"/>
        <v>Yếu</v>
      </c>
      <c r="I17" s="55">
        <v>2.33</v>
      </c>
      <c r="J17" s="57"/>
    </row>
    <row r="18" spans="1:10" s="47" customFormat="1" ht="15.95" customHeight="1" x14ac:dyDescent="0.2">
      <c r="A18" s="50">
        <v>7</v>
      </c>
      <c r="B18" s="51" t="s">
        <v>642</v>
      </c>
      <c r="C18" s="52" t="s">
        <v>643</v>
      </c>
      <c r="D18" s="53" t="s">
        <v>644</v>
      </c>
      <c r="E18" s="50">
        <v>62</v>
      </c>
      <c r="F18" s="32" t="str">
        <f t="shared" si="1"/>
        <v>TB</v>
      </c>
      <c r="G18" s="134">
        <f t="shared" si="0"/>
        <v>62</v>
      </c>
      <c r="H18" s="32" t="str">
        <f t="shared" si="2"/>
        <v>TB</v>
      </c>
      <c r="I18" s="55">
        <v>6.2</v>
      </c>
      <c r="J18" s="57"/>
    </row>
    <row r="19" spans="1:10" s="47" customFormat="1" ht="15.95" customHeight="1" x14ac:dyDescent="0.2">
      <c r="A19" s="50">
        <v>8</v>
      </c>
      <c r="B19" s="51" t="s">
        <v>645</v>
      </c>
      <c r="C19" s="52" t="s">
        <v>292</v>
      </c>
      <c r="D19" s="53" t="s">
        <v>82</v>
      </c>
      <c r="E19" s="50">
        <v>58</v>
      </c>
      <c r="F19" s="32" t="str">
        <f t="shared" si="1"/>
        <v>TB</v>
      </c>
      <c r="G19" s="134">
        <f t="shared" si="0"/>
        <v>58</v>
      </c>
      <c r="H19" s="32" t="str">
        <f t="shared" si="2"/>
        <v>TB</v>
      </c>
      <c r="I19" s="55">
        <v>5.79</v>
      </c>
      <c r="J19" s="57"/>
    </row>
    <row r="20" spans="1:10" s="47" customFormat="1" ht="15.95" customHeight="1" x14ac:dyDescent="0.2">
      <c r="A20" s="50">
        <v>9</v>
      </c>
      <c r="B20" s="51" t="s">
        <v>646</v>
      </c>
      <c r="C20" s="52" t="s">
        <v>647</v>
      </c>
      <c r="D20" s="53" t="s">
        <v>648</v>
      </c>
      <c r="E20" s="50">
        <v>50</v>
      </c>
      <c r="F20" s="32" t="str">
        <f t="shared" si="1"/>
        <v>TB</v>
      </c>
      <c r="G20" s="134">
        <v>50</v>
      </c>
      <c r="H20" s="32" t="str">
        <f t="shared" si="2"/>
        <v>TB</v>
      </c>
      <c r="I20" s="55">
        <v>4.21</v>
      </c>
      <c r="J20" s="56"/>
    </row>
    <row r="21" spans="1:10" s="47" customFormat="1" ht="15.95" customHeight="1" x14ac:dyDescent="0.2">
      <c r="A21" s="50">
        <v>10</v>
      </c>
      <c r="B21" s="51" t="s">
        <v>649</v>
      </c>
      <c r="C21" s="52" t="s">
        <v>80</v>
      </c>
      <c r="D21" s="53" t="s">
        <v>40</v>
      </c>
      <c r="E21" s="50">
        <v>57</v>
      </c>
      <c r="F21" s="32" t="str">
        <f t="shared" si="1"/>
        <v>TB</v>
      </c>
      <c r="G21" s="134">
        <f t="shared" si="0"/>
        <v>57</v>
      </c>
      <c r="H21" s="32" t="str">
        <f t="shared" si="2"/>
        <v>TB</v>
      </c>
      <c r="I21" s="55">
        <v>5.65</v>
      </c>
      <c r="J21" s="56"/>
    </row>
    <row r="22" spans="1:10" s="47" customFormat="1" ht="15.95" customHeight="1" x14ac:dyDescent="0.2">
      <c r="A22" s="50">
        <v>11</v>
      </c>
      <c r="B22" s="51" t="s">
        <v>650</v>
      </c>
      <c r="C22" s="52" t="s">
        <v>80</v>
      </c>
      <c r="D22" s="53" t="s">
        <v>41</v>
      </c>
      <c r="E22" s="50">
        <v>75</v>
      </c>
      <c r="F22" s="32" t="str">
        <f t="shared" si="1"/>
        <v>Khá</v>
      </c>
      <c r="G22" s="134">
        <f>ROUND(I22,1)*10+8</f>
        <v>74</v>
      </c>
      <c r="H22" s="32" t="str">
        <f t="shared" si="2"/>
        <v>Khá</v>
      </c>
      <c r="I22" s="55">
        <v>6.58</v>
      </c>
      <c r="J22" s="57" t="s">
        <v>1504</v>
      </c>
    </row>
    <row r="23" spans="1:10" s="47" customFormat="1" ht="15.95" customHeight="1" x14ac:dyDescent="0.2">
      <c r="A23" s="50">
        <v>12</v>
      </c>
      <c r="B23" s="51" t="s">
        <v>651</v>
      </c>
      <c r="C23" s="52" t="s">
        <v>331</v>
      </c>
      <c r="D23" s="53" t="s">
        <v>41</v>
      </c>
      <c r="E23" s="50">
        <v>50</v>
      </c>
      <c r="F23" s="32" t="str">
        <f t="shared" si="1"/>
        <v>TB</v>
      </c>
      <c r="G23" s="134">
        <v>40</v>
      </c>
      <c r="H23" s="32" t="str">
        <f t="shared" si="2"/>
        <v>Yếu</v>
      </c>
      <c r="I23" s="55">
        <v>3.86</v>
      </c>
      <c r="J23" s="57"/>
    </row>
    <row r="24" spans="1:10" s="47" customFormat="1" ht="15.95" customHeight="1" x14ac:dyDescent="0.2">
      <c r="A24" s="50">
        <v>13</v>
      </c>
      <c r="B24" s="51" t="s">
        <v>652</v>
      </c>
      <c r="C24" s="52" t="s">
        <v>653</v>
      </c>
      <c r="D24" s="53" t="s">
        <v>42</v>
      </c>
      <c r="E24" s="50">
        <v>60</v>
      </c>
      <c r="F24" s="32" t="str">
        <f t="shared" si="1"/>
        <v>TB</v>
      </c>
      <c r="G24" s="134">
        <f t="shared" si="0"/>
        <v>60</v>
      </c>
      <c r="H24" s="32" t="str">
        <f t="shared" si="2"/>
        <v>TB</v>
      </c>
      <c r="I24" s="55">
        <v>5.99</v>
      </c>
      <c r="J24" s="57"/>
    </row>
    <row r="25" spans="1:10" s="47" customFormat="1" ht="15.95" customHeight="1" x14ac:dyDescent="0.2">
      <c r="A25" s="50">
        <v>14</v>
      </c>
      <c r="B25" s="51" t="s">
        <v>654</v>
      </c>
      <c r="C25" s="52" t="s">
        <v>444</v>
      </c>
      <c r="D25" s="53" t="s">
        <v>655</v>
      </c>
      <c r="E25" s="50">
        <v>60</v>
      </c>
      <c r="F25" s="32" t="str">
        <f t="shared" si="1"/>
        <v>TB</v>
      </c>
      <c r="G25" s="134">
        <f t="shared" si="0"/>
        <v>60</v>
      </c>
      <c r="H25" s="32" t="str">
        <f t="shared" si="2"/>
        <v>TB</v>
      </c>
      <c r="I25" s="55">
        <v>5.98</v>
      </c>
      <c r="J25" s="57"/>
    </row>
    <row r="26" spans="1:10" s="47" customFormat="1" ht="15.95" customHeight="1" x14ac:dyDescent="0.2">
      <c r="A26" s="50">
        <v>15</v>
      </c>
      <c r="B26" s="51" t="s">
        <v>656</v>
      </c>
      <c r="C26" s="52" t="s">
        <v>657</v>
      </c>
      <c r="D26" s="53" t="s">
        <v>86</v>
      </c>
      <c r="E26" s="50">
        <v>64</v>
      </c>
      <c r="F26" s="32" t="str">
        <f t="shared" si="1"/>
        <v>TB</v>
      </c>
      <c r="G26" s="134">
        <f t="shared" si="0"/>
        <v>64</v>
      </c>
      <c r="H26" s="32" t="str">
        <f t="shared" si="2"/>
        <v>TB</v>
      </c>
      <c r="I26" s="55">
        <v>6.42</v>
      </c>
      <c r="J26" s="57"/>
    </row>
    <row r="27" spans="1:10" s="47" customFormat="1" ht="15.95" customHeight="1" x14ac:dyDescent="0.2">
      <c r="A27" s="50">
        <v>16</v>
      </c>
      <c r="B27" s="51" t="s">
        <v>658</v>
      </c>
      <c r="C27" s="52" t="s">
        <v>48</v>
      </c>
      <c r="D27" s="53" t="s">
        <v>47</v>
      </c>
      <c r="E27" s="50">
        <v>54</v>
      </c>
      <c r="F27" s="32" t="str">
        <f t="shared" si="1"/>
        <v>TB</v>
      </c>
      <c r="G27" s="134">
        <f t="shared" si="0"/>
        <v>54</v>
      </c>
      <c r="H27" s="32" t="str">
        <f t="shared" si="2"/>
        <v>TB</v>
      </c>
      <c r="I27" s="55">
        <v>5.41</v>
      </c>
      <c r="J27" s="57"/>
    </row>
    <row r="28" spans="1:10" s="47" customFormat="1" ht="15.95" customHeight="1" x14ac:dyDescent="0.2">
      <c r="A28" s="50">
        <v>17</v>
      </c>
      <c r="B28" s="51" t="s">
        <v>659</v>
      </c>
      <c r="C28" s="52" t="s">
        <v>660</v>
      </c>
      <c r="D28" s="53" t="s">
        <v>124</v>
      </c>
      <c r="E28" s="50">
        <v>61</v>
      </c>
      <c r="F28" s="32" t="str">
        <f t="shared" si="1"/>
        <v>TB</v>
      </c>
      <c r="G28" s="134">
        <f t="shared" si="0"/>
        <v>61</v>
      </c>
      <c r="H28" s="32" t="str">
        <f t="shared" si="2"/>
        <v>TB</v>
      </c>
      <c r="I28" s="55">
        <v>6.05</v>
      </c>
      <c r="J28" s="57"/>
    </row>
    <row r="29" spans="1:10" s="47" customFormat="1" ht="15.95" customHeight="1" x14ac:dyDescent="0.2">
      <c r="A29" s="50">
        <v>18</v>
      </c>
      <c r="B29" s="51" t="s">
        <v>661</v>
      </c>
      <c r="C29" s="52" t="s">
        <v>523</v>
      </c>
      <c r="D29" s="53" t="s">
        <v>90</v>
      </c>
      <c r="E29" s="50">
        <v>60</v>
      </c>
      <c r="F29" s="32" t="str">
        <f t="shared" si="1"/>
        <v>TB</v>
      </c>
      <c r="G29" s="134">
        <f t="shared" si="0"/>
        <v>58</v>
      </c>
      <c r="H29" s="32" t="str">
        <f t="shared" si="2"/>
        <v>TB</v>
      </c>
      <c r="I29" s="55">
        <v>5.77</v>
      </c>
      <c r="J29" s="57"/>
    </row>
    <row r="30" spans="1:10" s="47" customFormat="1" ht="15.95" customHeight="1" x14ac:dyDescent="0.2">
      <c r="A30" s="50">
        <v>19</v>
      </c>
      <c r="B30" s="51" t="s">
        <v>662</v>
      </c>
      <c r="C30" s="52" t="s">
        <v>663</v>
      </c>
      <c r="D30" s="53" t="s">
        <v>318</v>
      </c>
      <c r="E30" s="50">
        <v>50</v>
      </c>
      <c r="F30" s="32" t="str">
        <f t="shared" si="1"/>
        <v>TB</v>
      </c>
      <c r="G30" s="134">
        <v>50</v>
      </c>
      <c r="H30" s="32" t="str">
        <f t="shared" si="2"/>
        <v>TB</v>
      </c>
      <c r="I30" s="55">
        <v>4.74</v>
      </c>
      <c r="J30" s="57"/>
    </row>
    <row r="31" spans="1:10" s="47" customFormat="1" ht="15.95" customHeight="1" x14ac:dyDescent="0.2">
      <c r="A31" s="50">
        <v>20</v>
      </c>
      <c r="B31" s="51" t="s">
        <v>664</v>
      </c>
      <c r="C31" s="52" t="s">
        <v>665</v>
      </c>
      <c r="D31" s="53" t="s">
        <v>92</v>
      </c>
      <c r="E31" s="50">
        <v>60</v>
      </c>
      <c r="F31" s="32" t="str">
        <f t="shared" si="1"/>
        <v>TB</v>
      </c>
      <c r="G31" s="134">
        <f>ROUND(I31,1)*10+6</f>
        <v>59</v>
      </c>
      <c r="H31" s="32" t="str">
        <f t="shared" si="2"/>
        <v>TB</v>
      </c>
      <c r="I31" s="55">
        <v>5.29</v>
      </c>
      <c r="J31" s="133" t="s">
        <v>1505</v>
      </c>
    </row>
    <row r="32" spans="1:10" s="47" customFormat="1" ht="15.95" customHeight="1" x14ac:dyDescent="0.2">
      <c r="A32" s="50">
        <v>21</v>
      </c>
      <c r="B32" s="51" t="s">
        <v>666</v>
      </c>
      <c r="C32" s="52" t="s">
        <v>667</v>
      </c>
      <c r="D32" s="53" t="s">
        <v>668</v>
      </c>
      <c r="E32" s="50">
        <v>50</v>
      </c>
      <c r="F32" s="32" t="str">
        <f t="shared" si="1"/>
        <v>TB</v>
      </c>
      <c r="G32" s="134">
        <v>50</v>
      </c>
      <c r="H32" s="32" t="str">
        <f t="shared" si="2"/>
        <v>TB</v>
      </c>
      <c r="I32" s="55">
        <v>4.66</v>
      </c>
      <c r="J32" s="57"/>
    </row>
    <row r="33" spans="1:10" s="47" customFormat="1" ht="15.95" customHeight="1" x14ac:dyDescent="0.2">
      <c r="A33" s="50">
        <v>22</v>
      </c>
      <c r="B33" s="51" t="s">
        <v>669</v>
      </c>
      <c r="C33" s="52" t="s">
        <v>32</v>
      </c>
      <c r="D33" s="53" t="s">
        <v>175</v>
      </c>
      <c r="E33" s="50">
        <v>0</v>
      </c>
      <c r="F33" s="32" t="str">
        <f t="shared" si="1"/>
        <v>Không XL</v>
      </c>
      <c r="G33" s="134">
        <v>0</v>
      </c>
      <c r="H33" s="32" t="str">
        <f t="shared" si="2"/>
        <v>Không XL</v>
      </c>
      <c r="I33" s="55">
        <v>0.21</v>
      </c>
      <c r="J33" s="57" t="s">
        <v>1523</v>
      </c>
    </row>
    <row r="34" spans="1:10" s="47" customFormat="1" ht="15.95" customHeight="1" x14ac:dyDescent="0.2">
      <c r="A34" s="50">
        <v>23</v>
      </c>
      <c r="B34" s="51" t="s">
        <v>670</v>
      </c>
      <c r="C34" s="52" t="s">
        <v>671</v>
      </c>
      <c r="D34" s="53" t="s">
        <v>672</v>
      </c>
      <c r="E34" s="50">
        <v>54</v>
      </c>
      <c r="F34" s="32" t="str">
        <f t="shared" si="1"/>
        <v>TB</v>
      </c>
      <c r="G34" s="134">
        <f t="shared" si="0"/>
        <v>54</v>
      </c>
      <c r="H34" s="32" t="str">
        <f t="shared" si="2"/>
        <v>TB</v>
      </c>
      <c r="I34" s="55">
        <v>5.38</v>
      </c>
      <c r="J34" s="57"/>
    </row>
    <row r="35" spans="1:10" s="47" customFormat="1" ht="15.95" customHeight="1" x14ac:dyDescent="0.2">
      <c r="A35" s="50">
        <v>24</v>
      </c>
      <c r="B35" s="51" t="s">
        <v>673</v>
      </c>
      <c r="C35" s="52" t="s">
        <v>674</v>
      </c>
      <c r="D35" s="53" t="s">
        <v>672</v>
      </c>
      <c r="E35" s="50">
        <v>0</v>
      </c>
      <c r="F35" s="32" t="str">
        <f t="shared" si="1"/>
        <v>Không XL</v>
      </c>
      <c r="G35" s="134">
        <v>0</v>
      </c>
      <c r="H35" s="32" t="str">
        <f t="shared" si="2"/>
        <v>Không XL</v>
      </c>
      <c r="I35" s="55">
        <v>2.39</v>
      </c>
      <c r="J35" s="57" t="s">
        <v>1523</v>
      </c>
    </row>
    <row r="36" spans="1:10" s="47" customFormat="1" ht="15.95" customHeight="1" x14ac:dyDescent="0.2">
      <c r="A36" s="50">
        <v>25</v>
      </c>
      <c r="B36" s="51" t="s">
        <v>675</v>
      </c>
      <c r="C36" s="52" t="s">
        <v>91</v>
      </c>
      <c r="D36" s="53" t="s">
        <v>676</v>
      </c>
      <c r="E36" s="50">
        <v>56</v>
      </c>
      <c r="F36" s="32" t="str">
        <f t="shared" si="1"/>
        <v>TB</v>
      </c>
      <c r="G36" s="134">
        <f t="shared" si="0"/>
        <v>56</v>
      </c>
      <c r="H36" s="32" t="str">
        <f t="shared" si="2"/>
        <v>TB</v>
      </c>
      <c r="I36" s="55">
        <v>5.62</v>
      </c>
      <c r="J36" s="57"/>
    </row>
    <row r="37" spans="1:10" s="47" customFormat="1" ht="15.95" customHeight="1" x14ac:dyDescent="0.2">
      <c r="A37" s="50">
        <v>26</v>
      </c>
      <c r="B37" s="51" t="s">
        <v>677</v>
      </c>
      <c r="C37" s="52" t="s">
        <v>678</v>
      </c>
      <c r="D37" s="53" t="s">
        <v>679</v>
      </c>
      <c r="E37" s="50">
        <v>50</v>
      </c>
      <c r="F37" s="32" t="str">
        <f t="shared" si="1"/>
        <v>TB</v>
      </c>
      <c r="G37" s="134">
        <v>40</v>
      </c>
      <c r="H37" s="32" t="str">
        <f t="shared" si="2"/>
        <v>Yếu</v>
      </c>
      <c r="I37" s="55">
        <v>3.65</v>
      </c>
      <c r="J37" s="57"/>
    </row>
    <row r="38" spans="1:10" s="47" customFormat="1" ht="15.95" customHeight="1" x14ac:dyDescent="0.2">
      <c r="A38" s="50">
        <v>27</v>
      </c>
      <c r="B38" s="51" t="s">
        <v>680</v>
      </c>
      <c r="C38" s="52" t="s">
        <v>681</v>
      </c>
      <c r="D38" s="53" t="s">
        <v>54</v>
      </c>
      <c r="E38" s="50">
        <v>52</v>
      </c>
      <c r="F38" s="32" t="str">
        <f t="shared" si="1"/>
        <v>TB</v>
      </c>
      <c r="G38" s="134">
        <f t="shared" si="0"/>
        <v>52</v>
      </c>
      <c r="H38" s="32" t="str">
        <f t="shared" si="2"/>
        <v>TB</v>
      </c>
      <c r="I38" s="55">
        <v>5.19</v>
      </c>
      <c r="J38" s="56"/>
    </row>
    <row r="39" spans="1:10" s="47" customFormat="1" ht="15.95" customHeight="1" x14ac:dyDescent="0.2">
      <c r="A39" s="50">
        <v>28</v>
      </c>
      <c r="B39" s="51" t="s">
        <v>682</v>
      </c>
      <c r="C39" s="52" t="s">
        <v>683</v>
      </c>
      <c r="D39" s="53" t="s">
        <v>54</v>
      </c>
      <c r="E39" s="50">
        <v>58</v>
      </c>
      <c r="F39" s="32" t="str">
        <f t="shared" si="1"/>
        <v>TB</v>
      </c>
      <c r="G39" s="134">
        <f t="shared" si="0"/>
        <v>58</v>
      </c>
      <c r="H39" s="32" t="str">
        <f t="shared" si="2"/>
        <v>TB</v>
      </c>
      <c r="I39" s="55">
        <v>5.77</v>
      </c>
      <c r="J39" s="57"/>
    </row>
    <row r="40" spans="1:10" s="47" customFormat="1" ht="15.95" customHeight="1" x14ac:dyDescent="0.2">
      <c r="A40" s="50">
        <v>29</v>
      </c>
      <c r="B40" s="51" t="s">
        <v>684</v>
      </c>
      <c r="C40" s="52" t="s">
        <v>685</v>
      </c>
      <c r="D40" s="53" t="s">
        <v>55</v>
      </c>
      <c r="E40" s="50">
        <v>53</v>
      </c>
      <c r="F40" s="32" t="str">
        <f t="shared" si="1"/>
        <v>TB</v>
      </c>
      <c r="G40" s="134">
        <f t="shared" si="0"/>
        <v>53</v>
      </c>
      <c r="H40" s="32" t="str">
        <f t="shared" si="2"/>
        <v>TB</v>
      </c>
      <c r="I40" s="55">
        <v>5.31</v>
      </c>
      <c r="J40" s="56"/>
    </row>
    <row r="41" spans="1:10" s="47" customFormat="1" ht="15.95" customHeight="1" x14ac:dyDescent="0.2">
      <c r="A41" s="50">
        <v>30</v>
      </c>
      <c r="B41" s="51" t="s">
        <v>686</v>
      </c>
      <c r="C41" s="52" t="s">
        <v>687</v>
      </c>
      <c r="D41" s="53" t="s">
        <v>55</v>
      </c>
      <c r="E41" s="50">
        <v>71</v>
      </c>
      <c r="F41" s="32" t="str">
        <f t="shared" si="1"/>
        <v>Khá</v>
      </c>
      <c r="G41" s="134">
        <f t="shared" si="0"/>
        <v>71</v>
      </c>
      <c r="H41" s="32" t="str">
        <f t="shared" si="2"/>
        <v>Khá</v>
      </c>
      <c r="I41" s="55">
        <v>7.08</v>
      </c>
      <c r="J41" s="56"/>
    </row>
    <row r="42" spans="1:10" s="47" customFormat="1" ht="15.95" customHeight="1" x14ac:dyDescent="0.2">
      <c r="A42" s="50">
        <v>31</v>
      </c>
      <c r="B42" s="51" t="s">
        <v>688</v>
      </c>
      <c r="C42" s="52" t="s">
        <v>689</v>
      </c>
      <c r="D42" s="53" t="s">
        <v>55</v>
      </c>
      <c r="E42" s="50">
        <v>0</v>
      </c>
      <c r="F42" s="32" t="str">
        <f t="shared" si="1"/>
        <v>Không XL</v>
      </c>
      <c r="G42" s="134">
        <v>0</v>
      </c>
      <c r="H42" s="32" t="str">
        <f t="shared" si="2"/>
        <v>Không XL</v>
      </c>
      <c r="I42" s="55">
        <v>1.49</v>
      </c>
      <c r="J42" s="57" t="s">
        <v>1523</v>
      </c>
    </row>
    <row r="43" spans="1:10" s="47" customFormat="1" ht="15.95" customHeight="1" x14ac:dyDescent="0.2">
      <c r="A43" s="50">
        <v>32</v>
      </c>
      <c r="B43" s="51" t="s">
        <v>690</v>
      </c>
      <c r="C43" s="52" t="s">
        <v>691</v>
      </c>
      <c r="D43" s="53" t="s">
        <v>56</v>
      </c>
      <c r="E43" s="50">
        <v>64</v>
      </c>
      <c r="F43" s="32" t="str">
        <f t="shared" si="1"/>
        <v>TB</v>
      </c>
      <c r="G43" s="134">
        <f t="shared" si="0"/>
        <v>64</v>
      </c>
      <c r="H43" s="32" t="str">
        <f t="shared" si="2"/>
        <v>TB</v>
      </c>
      <c r="I43" s="55">
        <v>6.36</v>
      </c>
      <c r="J43" s="57"/>
    </row>
    <row r="44" spans="1:10" s="47" customFormat="1" ht="15.95" customHeight="1" x14ac:dyDescent="0.2">
      <c r="A44" s="50">
        <v>33</v>
      </c>
      <c r="B44" s="51" t="s">
        <v>692</v>
      </c>
      <c r="C44" s="52" t="s">
        <v>498</v>
      </c>
      <c r="D44" s="53" t="s">
        <v>253</v>
      </c>
      <c r="E44" s="50">
        <v>60</v>
      </c>
      <c r="F44" s="32" t="str">
        <f t="shared" si="1"/>
        <v>TB</v>
      </c>
      <c r="G44" s="134">
        <f t="shared" si="0"/>
        <v>60</v>
      </c>
      <c r="H44" s="32" t="str">
        <f t="shared" si="2"/>
        <v>TB</v>
      </c>
      <c r="I44" s="55">
        <v>6.02</v>
      </c>
      <c r="J44" s="57"/>
    </row>
    <row r="45" spans="1:10" s="47" customFormat="1" ht="15.95" customHeight="1" x14ac:dyDescent="0.2">
      <c r="A45" s="50">
        <v>34</v>
      </c>
      <c r="B45" s="51" t="s">
        <v>693</v>
      </c>
      <c r="C45" s="52" t="s">
        <v>694</v>
      </c>
      <c r="D45" s="53" t="s">
        <v>57</v>
      </c>
      <c r="E45" s="50">
        <v>65</v>
      </c>
      <c r="F45" s="32" t="str">
        <f t="shared" si="1"/>
        <v>TB</v>
      </c>
      <c r="G45" s="134">
        <f t="shared" si="0"/>
        <v>65</v>
      </c>
      <c r="H45" s="32" t="str">
        <f t="shared" si="2"/>
        <v>TB</v>
      </c>
      <c r="I45" s="55">
        <v>6.53</v>
      </c>
      <c r="J45" s="57"/>
    </row>
    <row r="46" spans="1:10" s="47" customFormat="1" ht="15.95" customHeight="1" x14ac:dyDescent="0.2">
      <c r="A46" s="50">
        <v>35</v>
      </c>
      <c r="B46" s="51" t="s">
        <v>695</v>
      </c>
      <c r="C46" s="52" t="s">
        <v>696</v>
      </c>
      <c r="D46" s="53" t="s">
        <v>117</v>
      </c>
      <c r="E46" s="50">
        <v>79</v>
      </c>
      <c r="F46" s="32" t="str">
        <f t="shared" si="1"/>
        <v>Khá</v>
      </c>
      <c r="G46" s="134">
        <f t="shared" si="0"/>
        <v>79</v>
      </c>
      <c r="H46" s="32" t="str">
        <f t="shared" si="2"/>
        <v>Khá</v>
      </c>
      <c r="I46" s="55">
        <v>7.94</v>
      </c>
      <c r="J46" s="57"/>
    </row>
    <row r="47" spans="1:10" s="47" customFormat="1" ht="15.95" customHeight="1" x14ac:dyDescent="0.2">
      <c r="A47" s="50">
        <v>36</v>
      </c>
      <c r="B47" s="51" t="s">
        <v>697</v>
      </c>
      <c r="C47" s="52" t="s">
        <v>129</v>
      </c>
      <c r="D47" s="53" t="s">
        <v>95</v>
      </c>
      <c r="E47" s="50">
        <v>66</v>
      </c>
      <c r="F47" s="32" t="str">
        <f t="shared" si="1"/>
        <v>TB</v>
      </c>
      <c r="G47" s="134">
        <f>ROUND(I47,1)*10+6</f>
        <v>66</v>
      </c>
      <c r="H47" s="32" t="str">
        <f t="shared" si="2"/>
        <v>TB</v>
      </c>
      <c r="I47" s="55">
        <v>5.95</v>
      </c>
      <c r="J47" s="57" t="s">
        <v>1506</v>
      </c>
    </row>
    <row r="48" spans="1:10" s="47" customFormat="1" ht="15.95" customHeight="1" x14ac:dyDescent="0.2">
      <c r="A48" s="50">
        <v>37</v>
      </c>
      <c r="B48" s="51" t="s">
        <v>698</v>
      </c>
      <c r="C48" s="52" t="s">
        <v>699</v>
      </c>
      <c r="D48" s="53" t="s">
        <v>95</v>
      </c>
      <c r="E48" s="50">
        <v>62</v>
      </c>
      <c r="F48" s="32" t="str">
        <f t="shared" si="1"/>
        <v>TB</v>
      </c>
      <c r="G48" s="134">
        <f t="shared" si="0"/>
        <v>62</v>
      </c>
      <c r="H48" s="32" t="str">
        <f t="shared" si="2"/>
        <v>TB</v>
      </c>
      <c r="I48" s="55">
        <v>6.2</v>
      </c>
      <c r="J48" s="57"/>
    </row>
    <row r="49" spans="1:10" s="47" customFormat="1" ht="15.95" customHeight="1" x14ac:dyDescent="0.2">
      <c r="A49" s="50">
        <v>38</v>
      </c>
      <c r="B49" s="51" t="s">
        <v>700</v>
      </c>
      <c r="C49" s="52" t="s">
        <v>43</v>
      </c>
      <c r="D49" s="53" t="s">
        <v>95</v>
      </c>
      <c r="E49" s="50">
        <v>52</v>
      </c>
      <c r="F49" s="32" t="str">
        <f t="shared" si="1"/>
        <v>TB</v>
      </c>
      <c r="G49" s="134">
        <f t="shared" si="0"/>
        <v>52</v>
      </c>
      <c r="H49" s="32" t="str">
        <f t="shared" si="2"/>
        <v>TB</v>
      </c>
      <c r="I49" s="55">
        <v>5.2</v>
      </c>
      <c r="J49" s="57"/>
    </row>
    <row r="50" spans="1:10" s="47" customFormat="1" ht="15.95" customHeight="1" x14ac:dyDescent="0.2">
      <c r="A50" s="50">
        <v>39</v>
      </c>
      <c r="B50" s="51" t="s">
        <v>701</v>
      </c>
      <c r="C50" s="52" t="s">
        <v>702</v>
      </c>
      <c r="D50" s="53" t="s">
        <v>703</v>
      </c>
      <c r="E50" s="50">
        <v>64</v>
      </c>
      <c r="F50" s="32" t="str">
        <f t="shared" si="1"/>
        <v>TB</v>
      </c>
      <c r="G50" s="134">
        <f t="shared" si="0"/>
        <v>64</v>
      </c>
      <c r="H50" s="32" t="str">
        <f t="shared" si="2"/>
        <v>TB</v>
      </c>
      <c r="I50" s="55">
        <v>6.43</v>
      </c>
      <c r="J50" s="57"/>
    </row>
    <row r="51" spans="1:10" s="47" customFormat="1" ht="15.95" customHeight="1" x14ac:dyDescent="0.2">
      <c r="A51" s="50">
        <v>40</v>
      </c>
      <c r="B51" s="51" t="s">
        <v>704</v>
      </c>
      <c r="C51" s="52" t="s">
        <v>705</v>
      </c>
      <c r="D51" s="53" t="s">
        <v>60</v>
      </c>
      <c r="E51" s="50">
        <v>69</v>
      </c>
      <c r="F51" s="32" t="str">
        <f t="shared" si="1"/>
        <v>TB</v>
      </c>
      <c r="G51" s="134">
        <f t="shared" si="0"/>
        <v>69</v>
      </c>
      <c r="H51" s="32" t="str">
        <f t="shared" si="2"/>
        <v>TB</v>
      </c>
      <c r="I51" s="55">
        <v>6.91</v>
      </c>
      <c r="J51" s="56"/>
    </row>
    <row r="52" spans="1:10" s="47" customFormat="1" ht="15.95" customHeight="1" x14ac:dyDescent="0.2">
      <c r="A52" s="50">
        <v>41</v>
      </c>
      <c r="B52" s="51" t="s">
        <v>706</v>
      </c>
      <c r="C52" s="52" t="s">
        <v>89</v>
      </c>
      <c r="D52" s="53" t="s">
        <v>60</v>
      </c>
      <c r="E52" s="50">
        <v>60</v>
      </c>
      <c r="F52" s="32" t="str">
        <f t="shared" si="1"/>
        <v>TB</v>
      </c>
      <c r="G52" s="134">
        <f t="shared" si="0"/>
        <v>60</v>
      </c>
      <c r="H52" s="32" t="str">
        <f t="shared" si="2"/>
        <v>TB</v>
      </c>
      <c r="I52" s="55">
        <v>5.95</v>
      </c>
      <c r="J52" s="57"/>
    </row>
    <row r="53" spans="1:10" s="47" customFormat="1" ht="15.95" customHeight="1" x14ac:dyDescent="0.2">
      <c r="A53" s="50">
        <v>42</v>
      </c>
      <c r="B53" s="51" t="s">
        <v>707</v>
      </c>
      <c r="C53" s="52" t="s">
        <v>533</v>
      </c>
      <c r="D53" s="53" t="s">
        <v>98</v>
      </c>
      <c r="E53" s="50">
        <v>69</v>
      </c>
      <c r="F53" s="32" t="str">
        <f t="shared" si="1"/>
        <v>TB</v>
      </c>
      <c r="G53" s="134">
        <f t="shared" si="0"/>
        <v>69</v>
      </c>
      <c r="H53" s="32" t="str">
        <f t="shared" si="2"/>
        <v>TB</v>
      </c>
      <c r="I53" s="55">
        <v>6.91</v>
      </c>
      <c r="J53" s="57"/>
    </row>
    <row r="54" spans="1:10" s="47" customFormat="1" ht="15.95" customHeight="1" x14ac:dyDescent="0.2">
      <c r="A54" s="50">
        <v>43</v>
      </c>
      <c r="B54" s="51" t="s">
        <v>708</v>
      </c>
      <c r="C54" s="52" t="s">
        <v>709</v>
      </c>
      <c r="D54" s="53" t="s">
        <v>710</v>
      </c>
      <c r="E54" s="50">
        <v>60</v>
      </c>
      <c r="F54" s="32" t="str">
        <f t="shared" si="1"/>
        <v>TB</v>
      </c>
      <c r="G54" s="134">
        <f t="shared" si="0"/>
        <v>58</v>
      </c>
      <c r="H54" s="32" t="str">
        <f t="shared" si="2"/>
        <v>TB</v>
      </c>
      <c r="I54" s="55">
        <v>5.84</v>
      </c>
      <c r="J54" s="57"/>
    </row>
    <row r="55" spans="1:10" s="47" customFormat="1" ht="15.95" customHeight="1" x14ac:dyDescent="0.2">
      <c r="A55" s="50">
        <v>44</v>
      </c>
      <c r="B55" s="51" t="s">
        <v>711</v>
      </c>
      <c r="C55" s="52" t="s">
        <v>257</v>
      </c>
      <c r="D55" s="53" t="s">
        <v>712</v>
      </c>
      <c r="E55" s="50">
        <v>59</v>
      </c>
      <c r="F55" s="32" t="str">
        <f t="shared" si="1"/>
        <v>TB</v>
      </c>
      <c r="G55" s="134">
        <f t="shared" si="0"/>
        <v>59</v>
      </c>
      <c r="H55" s="32" t="str">
        <f t="shared" si="2"/>
        <v>TB</v>
      </c>
      <c r="I55" s="55">
        <v>5.87</v>
      </c>
      <c r="J55" s="57"/>
    </row>
    <row r="56" spans="1:10" s="47" customFormat="1" ht="15.95" customHeight="1" x14ac:dyDescent="0.2">
      <c r="A56" s="50">
        <v>45</v>
      </c>
      <c r="B56" s="51" t="s">
        <v>713</v>
      </c>
      <c r="C56" s="52" t="s">
        <v>714</v>
      </c>
      <c r="D56" s="53" t="s">
        <v>100</v>
      </c>
      <c r="E56" s="50">
        <v>74</v>
      </c>
      <c r="F56" s="32" t="str">
        <f t="shared" si="1"/>
        <v>Khá</v>
      </c>
      <c r="G56" s="134">
        <f t="shared" si="0"/>
        <v>74</v>
      </c>
      <c r="H56" s="32" t="str">
        <f t="shared" si="2"/>
        <v>Khá</v>
      </c>
      <c r="I56" s="55">
        <v>7.42</v>
      </c>
      <c r="J56" s="57"/>
    </row>
    <row r="57" spans="1:10" s="47" customFormat="1" ht="15.95" customHeight="1" x14ac:dyDescent="0.2">
      <c r="A57" s="50">
        <v>46</v>
      </c>
      <c r="B57" s="51" t="s">
        <v>715</v>
      </c>
      <c r="C57" s="52" t="s">
        <v>716</v>
      </c>
      <c r="D57" s="53" t="s">
        <v>68</v>
      </c>
      <c r="E57" s="50">
        <v>63</v>
      </c>
      <c r="F57" s="32" t="str">
        <f t="shared" si="1"/>
        <v>TB</v>
      </c>
      <c r="G57" s="134">
        <f t="shared" si="0"/>
        <v>63</v>
      </c>
      <c r="H57" s="32" t="str">
        <f t="shared" si="2"/>
        <v>TB</v>
      </c>
      <c r="I57" s="55">
        <v>6.34</v>
      </c>
      <c r="J57" s="57"/>
    </row>
    <row r="58" spans="1:10" s="47" customFormat="1" ht="15.95" customHeight="1" x14ac:dyDescent="0.2">
      <c r="A58" s="50">
        <v>47</v>
      </c>
      <c r="B58" s="51" t="s">
        <v>717</v>
      </c>
      <c r="C58" s="52" t="s">
        <v>69</v>
      </c>
      <c r="D58" s="53" t="s">
        <v>70</v>
      </c>
      <c r="E58" s="50">
        <v>60</v>
      </c>
      <c r="F58" s="32" t="str">
        <f t="shared" si="1"/>
        <v>TB</v>
      </c>
      <c r="G58" s="134">
        <f t="shared" si="0"/>
        <v>60</v>
      </c>
      <c r="H58" s="32" t="str">
        <f t="shared" si="2"/>
        <v>TB</v>
      </c>
      <c r="I58" s="55">
        <v>6.02</v>
      </c>
      <c r="J58" s="56"/>
    </row>
    <row r="59" spans="1:10" s="47" customFormat="1" ht="15.95" customHeight="1" x14ac:dyDescent="0.2">
      <c r="A59" s="50">
        <v>48</v>
      </c>
      <c r="B59" s="51" t="s">
        <v>718</v>
      </c>
      <c r="C59" s="52" t="s">
        <v>719</v>
      </c>
      <c r="D59" s="53" t="s">
        <v>72</v>
      </c>
      <c r="E59" s="50">
        <v>66</v>
      </c>
      <c r="F59" s="32" t="str">
        <f t="shared" si="1"/>
        <v>TB</v>
      </c>
      <c r="G59" s="134">
        <f t="shared" si="0"/>
        <v>66</v>
      </c>
      <c r="H59" s="32" t="str">
        <f t="shared" si="2"/>
        <v>TB</v>
      </c>
      <c r="I59" s="55">
        <v>6.57</v>
      </c>
      <c r="J59" s="57"/>
    </row>
    <row r="60" spans="1:10" s="47" customFormat="1" ht="15.95" customHeight="1" x14ac:dyDescent="0.2">
      <c r="A60" s="50">
        <v>49</v>
      </c>
      <c r="B60" s="51" t="s">
        <v>720</v>
      </c>
      <c r="C60" s="52" t="s">
        <v>69</v>
      </c>
      <c r="D60" s="53" t="s">
        <v>74</v>
      </c>
      <c r="E60" s="50">
        <v>73</v>
      </c>
      <c r="F60" s="32" t="str">
        <f t="shared" si="1"/>
        <v>Khá</v>
      </c>
      <c r="G60" s="134">
        <f t="shared" si="0"/>
        <v>73</v>
      </c>
      <c r="H60" s="32" t="str">
        <f t="shared" si="2"/>
        <v>Khá</v>
      </c>
      <c r="I60" s="55">
        <v>7.27</v>
      </c>
      <c r="J60" s="56"/>
    </row>
    <row r="61" spans="1:10" s="47" customFormat="1" ht="15.95" customHeight="1" x14ac:dyDescent="0.2">
      <c r="A61" s="50">
        <v>50</v>
      </c>
      <c r="B61" s="51" t="s">
        <v>721</v>
      </c>
      <c r="C61" s="52" t="s">
        <v>722</v>
      </c>
      <c r="D61" s="53" t="s">
        <v>354</v>
      </c>
      <c r="E61" s="50">
        <v>62</v>
      </c>
      <c r="F61" s="32" t="str">
        <f t="shared" si="1"/>
        <v>TB</v>
      </c>
      <c r="G61" s="134">
        <f t="shared" si="0"/>
        <v>62</v>
      </c>
      <c r="H61" s="32" t="str">
        <f t="shared" si="2"/>
        <v>TB</v>
      </c>
      <c r="I61" s="55">
        <v>6.21</v>
      </c>
      <c r="J61" s="56"/>
    </row>
    <row r="62" spans="1:10" s="47" customFormat="1" ht="15.95" customHeight="1" x14ac:dyDescent="0.2">
      <c r="A62" s="50">
        <v>51</v>
      </c>
      <c r="B62" s="51" t="s">
        <v>723</v>
      </c>
      <c r="C62" s="52" t="s">
        <v>724</v>
      </c>
      <c r="D62" s="53" t="s">
        <v>75</v>
      </c>
      <c r="E62" s="50">
        <v>65</v>
      </c>
      <c r="F62" s="32" t="str">
        <f t="shared" si="1"/>
        <v>TB</v>
      </c>
      <c r="G62" s="134">
        <f t="shared" si="0"/>
        <v>65</v>
      </c>
      <c r="H62" s="32" t="str">
        <f t="shared" si="2"/>
        <v>TB</v>
      </c>
      <c r="I62" s="55">
        <v>6.54</v>
      </c>
      <c r="J62" s="56"/>
    </row>
    <row r="63" spans="1:10" s="47" customFormat="1" ht="15.95" customHeight="1" x14ac:dyDescent="0.2">
      <c r="A63" s="50">
        <v>52</v>
      </c>
      <c r="B63" s="51" t="s">
        <v>725</v>
      </c>
      <c r="C63" s="52" t="s">
        <v>726</v>
      </c>
      <c r="D63" s="53" t="s">
        <v>120</v>
      </c>
      <c r="E63" s="50">
        <v>0</v>
      </c>
      <c r="F63" s="32" t="str">
        <f t="shared" si="1"/>
        <v>Không XL</v>
      </c>
      <c r="G63" s="134">
        <v>0</v>
      </c>
      <c r="H63" s="32" t="str">
        <f t="shared" si="2"/>
        <v>Không XL</v>
      </c>
      <c r="I63" s="55">
        <v>0.25</v>
      </c>
      <c r="J63" s="57" t="s">
        <v>1523</v>
      </c>
    </row>
    <row r="64" spans="1:10" s="47" customFormat="1" ht="15.95" customHeight="1" x14ac:dyDescent="0.2">
      <c r="A64" s="50">
        <v>53</v>
      </c>
      <c r="B64" s="51" t="s">
        <v>727</v>
      </c>
      <c r="C64" s="52" t="s">
        <v>361</v>
      </c>
      <c r="D64" s="53" t="s">
        <v>120</v>
      </c>
      <c r="E64" s="50">
        <v>67</v>
      </c>
      <c r="F64" s="32" t="str">
        <f t="shared" si="1"/>
        <v>TB</v>
      </c>
      <c r="G64" s="134">
        <f t="shared" si="0"/>
        <v>67</v>
      </c>
      <c r="H64" s="32" t="str">
        <f t="shared" si="2"/>
        <v>TB</v>
      </c>
      <c r="I64" s="55">
        <v>6.66</v>
      </c>
      <c r="J64" s="57"/>
    </row>
    <row r="65" spans="1:11" s="47" customFormat="1" ht="15.95" hidden="1" customHeight="1" x14ac:dyDescent="0.2">
      <c r="A65" s="50"/>
      <c r="B65" s="51"/>
      <c r="C65" s="52"/>
      <c r="D65" s="53"/>
      <c r="E65" s="50"/>
      <c r="F65" s="54"/>
      <c r="G65" s="123"/>
      <c r="H65" s="124"/>
      <c r="I65" s="55"/>
      <c r="J65" s="57"/>
    </row>
    <row r="66" spans="1:11" ht="18" customHeight="1" x14ac:dyDescent="0.25">
      <c r="A66" s="58"/>
      <c r="B66" s="58"/>
      <c r="C66" s="181" t="s">
        <v>11</v>
      </c>
      <c r="D66" s="181"/>
      <c r="E66" s="181"/>
      <c r="F66" s="181"/>
      <c r="G66" s="181"/>
      <c r="H66" s="181"/>
      <c r="I66" s="181"/>
      <c r="J66" s="181"/>
    </row>
    <row r="67" spans="1:11" ht="17.100000000000001" customHeight="1" x14ac:dyDescent="0.25">
      <c r="C67" s="182" t="s">
        <v>12</v>
      </c>
      <c r="D67" s="59"/>
      <c r="E67" s="183" t="s">
        <v>6</v>
      </c>
      <c r="F67" s="184"/>
      <c r="G67" s="183" t="s">
        <v>7</v>
      </c>
      <c r="H67" s="184"/>
      <c r="I67" s="60"/>
      <c r="J67" s="182" t="s">
        <v>8</v>
      </c>
    </row>
    <row r="68" spans="1:11" s="47" customFormat="1" ht="17.100000000000001" customHeight="1" x14ac:dyDescent="0.2">
      <c r="C68" s="182"/>
      <c r="D68" s="61"/>
      <c r="E68" s="48" t="s">
        <v>13</v>
      </c>
      <c r="F68" s="62" t="s">
        <v>14</v>
      </c>
      <c r="G68" s="48" t="s">
        <v>13</v>
      </c>
      <c r="H68" s="62" t="s">
        <v>14</v>
      </c>
      <c r="I68" s="76"/>
      <c r="J68" s="182"/>
    </row>
    <row r="69" spans="1:11" ht="17.100000000000001" customHeight="1" x14ac:dyDescent="0.25">
      <c r="C69" s="64" t="s">
        <v>15</v>
      </c>
      <c r="D69" s="77"/>
      <c r="E69" s="66">
        <f>COUNTIF(F12:F65,"XS")</f>
        <v>0</v>
      </c>
      <c r="F69" s="67">
        <f>E69*100/$A$64</f>
        <v>0</v>
      </c>
      <c r="G69" s="66">
        <f>COUNTIF(H12:H65,"Xuất sắc")</f>
        <v>0</v>
      </c>
      <c r="H69" s="67">
        <f>G69*100/$A$64</f>
        <v>0</v>
      </c>
      <c r="I69" s="68"/>
      <c r="J69" s="69"/>
    </row>
    <row r="70" spans="1:11" ht="17.100000000000001" customHeight="1" x14ac:dyDescent="0.25">
      <c r="C70" s="64" t="s">
        <v>16</v>
      </c>
      <c r="D70" s="77"/>
      <c r="E70" s="66">
        <f>COUNTIF(F12:F65,"Tốt")</f>
        <v>0</v>
      </c>
      <c r="F70" s="67">
        <f t="shared" ref="F70:F74" si="3">E70*100/$A$64</f>
        <v>0</v>
      </c>
      <c r="G70" s="66">
        <f>COUNTIF(H12:H65,"Tốt")</f>
        <v>0</v>
      </c>
      <c r="H70" s="67">
        <f t="shared" ref="H70:H74" si="4">G70*100/$A$64</f>
        <v>0</v>
      </c>
      <c r="I70" s="68"/>
      <c r="J70" s="69"/>
    </row>
    <row r="71" spans="1:11" ht="17.100000000000001" customHeight="1" x14ac:dyDescent="0.25">
      <c r="C71" s="64" t="s">
        <v>17</v>
      </c>
      <c r="D71" s="77"/>
      <c r="E71" s="66">
        <f>COUNTIF(F12:F65,"Khá")</f>
        <v>6</v>
      </c>
      <c r="F71" s="67">
        <f t="shared" si="3"/>
        <v>11.320754716981131</v>
      </c>
      <c r="G71" s="66">
        <f>COUNTIF(H12:H65,"Khá")</f>
        <v>6</v>
      </c>
      <c r="H71" s="67">
        <f t="shared" si="4"/>
        <v>11.320754716981131</v>
      </c>
      <c r="I71" s="68"/>
      <c r="J71" s="69"/>
    </row>
    <row r="72" spans="1:11" ht="17.100000000000001" customHeight="1" x14ac:dyDescent="0.25">
      <c r="C72" s="64" t="s">
        <v>18</v>
      </c>
      <c r="D72" s="77"/>
      <c r="E72" s="66">
        <f>COUNTIF(F12:F65,"TB")</f>
        <v>42</v>
      </c>
      <c r="F72" s="67">
        <f t="shared" si="3"/>
        <v>79.245283018867923</v>
      </c>
      <c r="G72" s="66">
        <f>COUNTIF(H12:H65,"TB")</f>
        <v>40</v>
      </c>
      <c r="H72" s="67">
        <f t="shared" si="4"/>
        <v>75.471698113207552</v>
      </c>
      <c r="I72" s="68"/>
      <c r="J72" s="69"/>
    </row>
    <row r="73" spans="1:11" ht="17.100000000000001" customHeight="1" x14ac:dyDescent="0.25">
      <c r="C73" s="64" t="s">
        <v>19</v>
      </c>
      <c r="D73" s="77"/>
      <c r="E73" s="66">
        <f>COUNTIF(F12:F65,"Yếu")</f>
        <v>1</v>
      </c>
      <c r="F73" s="67">
        <f t="shared" si="3"/>
        <v>1.8867924528301887</v>
      </c>
      <c r="G73" s="66">
        <f>COUNTIF(H12:H65,"Yếu")</f>
        <v>3</v>
      </c>
      <c r="H73" s="67">
        <f t="shared" si="4"/>
        <v>5.6603773584905657</v>
      </c>
      <c r="I73" s="68"/>
      <c r="J73" s="69"/>
    </row>
    <row r="74" spans="1:11" ht="17.100000000000001" customHeight="1" x14ac:dyDescent="0.25">
      <c r="C74" s="64" t="s">
        <v>25</v>
      </c>
      <c r="D74" s="77"/>
      <c r="E74" s="66">
        <f>COUNTIF(F12:F65,"Không XL")</f>
        <v>4</v>
      </c>
      <c r="F74" s="67">
        <f t="shared" si="3"/>
        <v>7.5471698113207548</v>
      </c>
      <c r="G74" s="66">
        <f>COUNTIF(H12:H65,"Không XL")</f>
        <v>4</v>
      </c>
      <c r="H74" s="67">
        <f t="shared" si="4"/>
        <v>7.5471698113207548</v>
      </c>
      <c r="I74" s="68"/>
      <c r="J74" s="69"/>
    </row>
    <row r="75" spans="1:11" ht="9.9499999999999993" customHeight="1" x14ac:dyDescent="0.25">
      <c r="C75" s="70"/>
      <c r="D75" s="70"/>
      <c r="F75" s="71"/>
    </row>
    <row r="76" spans="1:11" ht="17.100000000000001" customHeight="1" x14ac:dyDescent="0.25">
      <c r="E76" s="185" t="s">
        <v>24</v>
      </c>
      <c r="F76" s="185"/>
      <c r="G76" s="185"/>
      <c r="H76" s="185"/>
      <c r="I76" s="185"/>
      <c r="J76" s="185"/>
    </row>
    <row r="77" spans="1:11" ht="17.100000000000001" customHeight="1" x14ac:dyDescent="0.25">
      <c r="A77" s="180" t="s">
        <v>28</v>
      </c>
      <c r="B77" s="180"/>
      <c r="C77" s="180"/>
      <c r="D77" s="180"/>
      <c r="E77" s="180"/>
      <c r="F77" s="180" t="s">
        <v>6</v>
      </c>
      <c r="G77" s="180"/>
      <c r="H77" s="180"/>
      <c r="I77" s="74"/>
      <c r="J77" s="73" t="s">
        <v>20</v>
      </c>
      <c r="K77" s="73"/>
    </row>
    <row r="78" spans="1:11" ht="17.100000000000001" customHeight="1" x14ac:dyDescent="0.25"/>
    <row r="79" spans="1:11" ht="17.100000000000001" customHeight="1" x14ac:dyDescent="0.25"/>
    <row r="80" spans="1:11" ht="17.100000000000001" customHeight="1" x14ac:dyDescent="0.25"/>
    <row r="81" spans="1:1" ht="18" customHeight="1" x14ac:dyDescent="0.25">
      <c r="A81" s="36">
        <v>1</v>
      </c>
    </row>
    <row r="82" spans="1:1" ht="18" customHeight="1" x14ac:dyDescent="0.25"/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</sheetData>
  <sheetProtection algorithmName="SHA-512" hashValue="cU9krpDfS40mHWrRuFdgzuq41FARoNLC3BmzmDxoQJp25pqa7XQ2fmKkezqX8vFGGMglZWIKojuAAtcE8H7jSg==" saltValue="SzG1O5exJrSfp/Od3o/0+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7:E77"/>
    <mergeCell ref="F77:H77"/>
    <mergeCell ref="C66:J66"/>
    <mergeCell ref="C67:C68"/>
    <mergeCell ref="E67:F67"/>
    <mergeCell ref="G67:H67"/>
    <mergeCell ref="J67:J68"/>
    <mergeCell ref="E76:J76"/>
  </mergeCells>
  <conditionalFormatting sqref="F65 H65:I65 I12:I64">
    <cfRule type="cellIs" dxfId="114" priority="9" stopIfTrue="1" operator="equal">
      <formula>"SVG"</formula>
    </cfRule>
    <cfRule type="cellIs" dxfId="113" priority="10" stopIfTrue="1" operator="equal">
      <formula>"SVXS"</formula>
    </cfRule>
  </conditionalFormatting>
  <conditionalFormatting sqref="F12:F64">
    <cfRule type="cellIs" dxfId="112" priority="7" stopIfTrue="1" operator="equal">
      <formula>"SVG"</formula>
    </cfRule>
    <cfRule type="cellIs" dxfId="111" priority="8" stopIfTrue="1" operator="equal">
      <formula>"SVXS"</formula>
    </cfRule>
  </conditionalFormatting>
  <conditionalFormatting sqref="H12:H64">
    <cfRule type="cellIs" dxfId="110" priority="5" stopIfTrue="1" operator="equal">
      <formula>"SVG"</formula>
    </cfRule>
    <cfRule type="cellIs" dxfId="109" priority="6" stopIfTrue="1" operator="equal">
      <formula>"SVXS"</formula>
    </cfRule>
  </conditionalFormatting>
  <conditionalFormatting sqref="J31">
    <cfRule type="cellIs" dxfId="108" priority="3" stopIfTrue="1" operator="equal">
      <formula>"SVG"</formula>
    </cfRule>
    <cfRule type="cellIs" dxfId="107" priority="4" stopIfTrue="1" operator="equal">
      <formula>"SVXS"</formula>
    </cfRule>
  </conditionalFormatting>
  <conditionalFormatting sqref="I12:I64">
    <cfRule type="cellIs" dxfId="106" priority="2" operator="greaterThanOrEqual">
      <formula>7</formula>
    </cfRule>
    <cfRule type="cellIs" dxfId="105" priority="1" operator="lessThan">
      <formula>5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topLeftCell="A31" zoomScaleNormal="100" workbookViewId="0">
      <selection activeCell="G12" sqref="G12:H51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625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728</v>
      </c>
      <c r="C12" s="52" t="s">
        <v>729</v>
      </c>
      <c r="D12" s="53" t="s">
        <v>33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1" si="0">ROUND(I12,1)*10</f>
        <v>62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6.23</v>
      </c>
      <c r="J12" s="56"/>
    </row>
    <row r="13" spans="1:21" s="47" customFormat="1" ht="15.95" customHeight="1" x14ac:dyDescent="0.2">
      <c r="A13" s="50">
        <v>2</v>
      </c>
      <c r="B13" s="51" t="s">
        <v>730</v>
      </c>
      <c r="C13" s="52" t="s">
        <v>731</v>
      </c>
      <c r="D13" s="53" t="s">
        <v>281</v>
      </c>
      <c r="E13" s="50"/>
      <c r="F13" s="32" t="str">
        <f t="shared" ref="F13:F51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>ROUND(I13,1)*10+4</f>
        <v>61</v>
      </c>
      <c r="H13" s="32" t="str">
        <f t="shared" ref="H13:H51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5.67</v>
      </c>
      <c r="J13" s="57" t="s">
        <v>1512</v>
      </c>
    </row>
    <row r="14" spans="1:21" s="47" customFormat="1" ht="15.95" customHeight="1" x14ac:dyDescent="0.2">
      <c r="A14" s="50">
        <v>3</v>
      </c>
      <c r="B14" s="51" t="s">
        <v>732</v>
      </c>
      <c r="C14" s="52" t="s">
        <v>733</v>
      </c>
      <c r="D14" s="53" t="s">
        <v>79</v>
      </c>
      <c r="E14" s="50"/>
      <c r="F14" s="32" t="str">
        <f t="shared" si="1"/>
        <v>Không XL</v>
      </c>
      <c r="G14" s="134">
        <f t="shared" si="0"/>
        <v>58</v>
      </c>
      <c r="H14" s="32" t="str">
        <f t="shared" si="2"/>
        <v>TB</v>
      </c>
      <c r="I14" s="55">
        <v>5.75</v>
      </c>
      <c r="J14" s="56"/>
    </row>
    <row r="15" spans="1:21" s="47" customFormat="1" ht="15.95" customHeight="1" x14ac:dyDescent="0.2">
      <c r="A15" s="50">
        <v>4</v>
      </c>
      <c r="B15" s="51" t="s">
        <v>734</v>
      </c>
      <c r="C15" s="52" t="s">
        <v>735</v>
      </c>
      <c r="D15" s="53" t="s">
        <v>79</v>
      </c>
      <c r="E15" s="50"/>
      <c r="F15" s="32" t="str">
        <f t="shared" si="1"/>
        <v>Không XL</v>
      </c>
      <c r="G15" s="134">
        <f t="shared" si="0"/>
        <v>62</v>
      </c>
      <c r="H15" s="32" t="str">
        <f t="shared" si="2"/>
        <v>TB</v>
      </c>
      <c r="I15" s="55">
        <v>6.24</v>
      </c>
      <c r="J15" s="57"/>
    </row>
    <row r="16" spans="1:21" s="47" customFormat="1" ht="15.95" customHeight="1" x14ac:dyDescent="0.2">
      <c r="A16" s="50">
        <v>5</v>
      </c>
      <c r="B16" s="51" t="s">
        <v>736</v>
      </c>
      <c r="C16" s="52" t="s">
        <v>69</v>
      </c>
      <c r="D16" s="53" t="s">
        <v>737</v>
      </c>
      <c r="E16" s="50"/>
      <c r="F16" s="32" t="str">
        <f t="shared" si="1"/>
        <v>Không XL</v>
      </c>
      <c r="G16" s="134">
        <f>ROUND(I16,1)*10+8</f>
        <v>70</v>
      </c>
      <c r="H16" s="32" t="str">
        <f t="shared" si="2"/>
        <v>Khá</v>
      </c>
      <c r="I16" s="55">
        <v>6.18</v>
      </c>
      <c r="J16" s="57" t="s">
        <v>1504</v>
      </c>
    </row>
    <row r="17" spans="1:10" s="47" customFormat="1" ht="15.95" customHeight="1" x14ac:dyDescent="0.2">
      <c r="A17" s="50">
        <v>6</v>
      </c>
      <c r="B17" s="51" t="s">
        <v>738</v>
      </c>
      <c r="C17" s="52" t="s">
        <v>104</v>
      </c>
      <c r="D17" s="53" t="s">
        <v>81</v>
      </c>
      <c r="E17" s="50"/>
      <c r="F17" s="32" t="str">
        <f t="shared" si="1"/>
        <v>Không XL</v>
      </c>
      <c r="G17" s="134">
        <f t="shared" si="0"/>
        <v>56</v>
      </c>
      <c r="H17" s="32" t="str">
        <f t="shared" si="2"/>
        <v>TB</v>
      </c>
      <c r="I17" s="55">
        <v>5.6</v>
      </c>
      <c r="J17" s="57"/>
    </row>
    <row r="18" spans="1:10" s="47" customFormat="1" ht="15.95" customHeight="1" x14ac:dyDescent="0.2">
      <c r="A18" s="50">
        <v>7</v>
      </c>
      <c r="B18" s="51" t="s">
        <v>739</v>
      </c>
      <c r="C18" s="52" t="s">
        <v>740</v>
      </c>
      <c r="D18" s="53" t="s">
        <v>82</v>
      </c>
      <c r="E18" s="50"/>
      <c r="F18" s="32" t="str">
        <f t="shared" si="1"/>
        <v>Không XL</v>
      </c>
      <c r="G18" s="134">
        <f>ROUND(I18,1)*10+6</f>
        <v>77</v>
      </c>
      <c r="H18" s="32" t="str">
        <f t="shared" si="2"/>
        <v>Khá</v>
      </c>
      <c r="I18" s="55">
        <v>7.09</v>
      </c>
      <c r="J18" s="57" t="s">
        <v>1505</v>
      </c>
    </row>
    <row r="19" spans="1:10" s="47" customFormat="1" ht="15.95" customHeight="1" x14ac:dyDescent="0.2">
      <c r="A19" s="50">
        <v>8</v>
      </c>
      <c r="B19" s="51" t="s">
        <v>741</v>
      </c>
      <c r="C19" s="52" t="s">
        <v>212</v>
      </c>
      <c r="D19" s="53" t="s">
        <v>742</v>
      </c>
      <c r="E19" s="50"/>
      <c r="F19" s="32" t="str">
        <f t="shared" si="1"/>
        <v>Không XL</v>
      </c>
      <c r="G19" s="134">
        <v>50</v>
      </c>
      <c r="H19" s="32" t="str">
        <f t="shared" si="2"/>
        <v>TB</v>
      </c>
      <c r="I19" s="55">
        <v>4.8899999999999997</v>
      </c>
      <c r="J19" s="57"/>
    </row>
    <row r="20" spans="1:10" s="47" customFormat="1" ht="15.95" customHeight="1" x14ac:dyDescent="0.2">
      <c r="A20" s="50">
        <v>9</v>
      </c>
      <c r="B20" s="51" t="s">
        <v>743</v>
      </c>
      <c r="C20" s="52" t="s">
        <v>744</v>
      </c>
      <c r="D20" s="53" t="s">
        <v>742</v>
      </c>
      <c r="E20" s="50"/>
      <c r="F20" s="32" t="str">
        <f t="shared" si="1"/>
        <v>Không XL</v>
      </c>
      <c r="G20" s="134">
        <f t="shared" si="0"/>
        <v>69</v>
      </c>
      <c r="H20" s="32" t="str">
        <f t="shared" si="2"/>
        <v>TB</v>
      </c>
      <c r="I20" s="55">
        <v>6.87</v>
      </c>
      <c r="J20" s="56"/>
    </row>
    <row r="21" spans="1:10" s="47" customFormat="1" ht="15.95" customHeight="1" x14ac:dyDescent="0.2">
      <c r="A21" s="50">
        <v>10</v>
      </c>
      <c r="B21" s="51" t="s">
        <v>745</v>
      </c>
      <c r="C21" s="52" t="s">
        <v>746</v>
      </c>
      <c r="D21" s="53" t="s">
        <v>38</v>
      </c>
      <c r="E21" s="50"/>
      <c r="F21" s="32" t="str">
        <f t="shared" si="1"/>
        <v>Không XL</v>
      </c>
      <c r="G21" s="134">
        <v>40</v>
      </c>
      <c r="H21" s="32" t="str">
        <f t="shared" si="2"/>
        <v>Yếu</v>
      </c>
      <c r="I21" s="55">
        <v>3.37</v>
      </c>
      <c r="J21" s="56"/>
    </row>
    <row r="22" spans="1:10" s="47" customFormat="1" ht="15.95" customHeight="1" x14ac:dyDescent="0.2">
      <c r="A22" s="50">
        <v>11</v>
      </c>
      <c r="B22" s="51" t="s">
        <v>747</v>
      </c>
      <c r="C22" s="52" t="s">
        <v>748</v>
      </c>
      <c r="D22" s="53" t="s">
        <v>451</v>
      </c>
      <c r="E22" s="50"/>
      <c r="F22" s="32" t="str">
        <f t="shared" si="1"/>
        <v>Không XL</v>
      </c>
      <c r="G22" s="134">
        <f>ROUND(I22,1)*10+4</f>
        <v>72</v>
      </c>
      <c r="H22" s="32" t="str">
        <f t="shared" si="2"/>
        <v>Khá</v>
      </c>
      <c r="I22" s="55">
        <v>6.82</v>
      </c>
      <c r="J22" s="57" t="s">
        <v>1511</v>
      </c>
    </row>
    <row r="23" spans="1:10" s="47" customFormat="1" ht="15.95" customHeight="1" x14ac:dyDescent="0.2">
      <c r="A23" s="50">
        <v>12</v>
      </c>
      <c r="B23" s="51" t="s">
        <v>749</v>
      </c>
      <c r="C23" s="52" t="s">
        <v>388</v>
      </c>
      <c r="D23" s="53" t="s">
        <v>750</v>
      </c>
      <c r="E23" s="50"/>
      <c r="F23" s="32" t="str">
        <f t="shared" si="1"/>
        <v>Không XL</v>
      </c>
      <c r="G23" s="134">
        <f t="shared" si="0"/>
        <v>70</v>
      </c>
      <c r="H23" s="32" t="str">
        <f t="shared" si="2"/>
        <v>Khá</v>
      </c>
      <c r="I23" s="55">
        <v>6.96</v>
      </c>
      <c r="J23" s="57"/>
    </row>
    <row r="24" spans="1:10" s="47" customFormat="1" ht="15.95" customHeight="1" x14ac:dyDescent="0.2">
      <c r="A24" s="50">
        <v>13</v>
      </c>
      <c r="B24" s="51" t="s">
        <v>751</v>
      </c>
      <c r="C24" s="52" t="s">
        <v>752</v>
      </c>
      <c r="D24" s="53" t="s">
        <v>41</v>
      </c>
      <c r="E24" s="50"/>
      <c r="F24" s="32" t="str">
        <f t="shared" si="1"/>
        <v>Không XL</v>
      </c>
      <c r="G24" s="134">
        <f>ROUND(I24,1)*10+4</f>
        <v>61</v>
      </c>
      <c r="H24" s="32" t="str">
        <f t="shared" si="2"/>
        <v>TB</v>
      </c>
      <c r="I24" s="55">
        <v>5.68</v>
      </c>
      <c r="J24" s="57" t="s">
        <v>1510</v>
      </c>
    </row>
    <row r="25" spans="1:10" s="47" customFormat="1" ht="15.95" customHeight="1" x14ac:dyDescent="0.2">
      <c r="A25" s="50">
        <v>14</v>
      </c>
      <c r="B25" s="51" t="s">
        <v>753</v>
      </c>
      <c r="C25" s="52" t="s">
        <v>754</v>
      </c>
      <c r="D25" s="53" t="s">
        <v>41</v>
      </c>
      <c r="E25" s="50"/>
      <c r="F25" s="32" t="str">
        <f t="shared" si="1"/>
        <v>Không XL</v>
      </c>
      <c r="G25" s="134">
        <f t="shared" si="0"/>
        <v>66</v>
      </c>
      <c r="H25" s="32" t="str">
        <f t="shared" si="2"/>
        <v>TB</v>
      </c>
      <c r="I25" s="55">
        <v>6.62</v>
      </c>
      <c r="J25" s="57"/>
    </row>
    <row r="26" spans="1:10" s="47" customFormat="1" ht="15.95" customHeight="1" x14ac:dyDescent="0.2">
      <c r="A26" s="50">
        <v>15</v>
      </c>
      <c r="B26" s="51" t="s">
        <v>755</v>
      </c>
      <c r="C26" s="52" t="s">
        <v>756</v>
      </c>
      <c r="D26" s="53" t="s">
        <v>45</v>
      </c>
      <c r="E26" s="50"/>
      <c r="F26" s="32" t="str">
        <f t="shared" si="1"/>
        <v>Không XL</v>
      </c>
      <c r="G26" s="134">
        <f t="shared" si="0"/>
        <v>64</v>
      </c>
      <c r="H26" s="32" t="str">
        <f t="shared" si="2"/>
        <v>TB</v>
      </c>
      <c r="I26" s="55">
        <v>6.35</v>
      </c>
      <c r="J26" s="57"/>
    </row>
    <row r="27" spans="1:10" s="47" customFormat="1" ht="15.95" customHeight="1" x14ac:dyDescent="0.2">
      <c r="A27" s="50">
        <v>16</v>
      </c>
      <c r="B27" s="51" t="s">
        <v>757</v>
      </c>
      <c r="C27" s="52" t="s">
        <v>758</v>
      </c>
      <c r="D27" s="53" t="s">
        <v>45</v>
      </c>
      <c r="E27" s="50"/>
      <c r="F27" s="32" t="str">
        <f t="shared" si="1"/>
        <v>Không XL</v>
      </c>
      <c r="G27" s="134">
        <f t="shared" si="0"/>
        <v>63</v>
      </c>
      <c r="H27" s="32" t="str">
        <f t="shared" si="2"/>
        <v>TB</v>
      </c>
      <c r="I27" s="55">
        <v>6.25</v>
      </c>
      <c r="J27" s="57"/>
    </row>
    <row r="28" spans="1:10" s="47" customFormat="1" ht="15.95" customHeight="1" x14ac:dyDescent="0.2">
      <c r="A28" s="50">
        <v>17</v>
      </c>
      <c r="B28" s="51" t="s">
        <v>759</v>
      </c>
      <c r="C28" s="52" t="s">
        <v>91</v>
      </c>
      <c r="D28" s="53" t="s">
        <v>86</v>
      </c>
      <c r="E28" s="50"/>
      <c r="F28" s="32" t="str">
        <f t="shared" si="1"/>
        <v>Không XL</v>
      </c>
      <c r="G28" s="134">
        <f t="shared" si="0"/>
        <v>64</v>
      </c>
      <c r="H28" s="32" t="str">
        <f t="shared" si="2"/>
        <v>TB</v>
      </c>
      <c r="I28" s="55">
        <v>6.42</v>
      </c>
      <c r="J28" s="57"/>
    </row>
    <row r="29" spans="1:10" s="47" customFormat="1" ht="15.95" customHeight="1" x14ac:dyDescent="0.2">
      <c r="A29" s="50">
        <v>18</v>
      </c>
      <c r="B29" s="51" t="s">
        <v>760</v>
      </c>
      <c r="C29" s="52" t="s">
        <v>761</v>
      </c>
      <c r="D29" s="53" t="s">
        <v>86</v>
      </c>
      <c r="E29" s="50"/>
      <c r="F29" s="32" t="str">
        <f t="shared" si="1"/>
        <v>Không XL</v>
      </c>
      <c r="G29" s="134">
        <v>30</v>
      </c>
      <c r="H29" s="32" t="str">
        <f t="shared" si="2"/>
        <v>Yếu</v>
      </c>
      <c r="I29" s="55">
        <v>1.29</v>
      </c>
      <c r="J29" s="57"/>
    </row>
    <row r="30" spans="1:10" s="47" customFormat="1" ht="15.95" customHeight="1" x14ac:dyDescent="0.2">
      <c r="A30" s="50">
        <v>19</v>
      </c>
      <c r="B30" s="51" t="s">
        <v>762</v>
      </c>
      <c r="C30" s="52" t="s">
        <v>719</v>
      </c>
      <c r="D30" s="53" t="s">
        <v>88</v>
      </c>
      <c r="E30" s="50"/>
      <c r="F30" s="32" t="str">
        <f t="shared" si="1"/>
        <v>Không XL</v>
      </c>
      <c r="G30" s="134">
        <v>30</v>
      </c>
      <c r="H30" s="32" t="str">
        <f t="shared" si="2"/>
        <v>Yếu</v>
      </c>
      <c r="I30" s="55">
        <v>1.45</v>
      </c>
      <c r="J30" s="130" t="s">
        <v>1518</v>
      </c>
    </row>
    <row r="31" spans="1:10" s="47" customFormat="1" ht="15.95" customHeight="1" x14ac:dyDescent="0.2">
      <c r="A31" s="50">
        <v>20</v>
      </c>
      <c r="B31" s="51" t="s">
        <v>763</v>
      </c>
      <c r="C31" s="52" t="s">
        <v>104</v>
      </c>
      <c r="D31" s="53" t="s">
        <v>50</v>
      </c>
      <c r="E31" s="50"/>
      <c r="F31" s="32" t="str">
        <f t="shared" si="1"/>
        <v>Không XL</v>
      </c>
      <c r="G31" s="134">
        <f>ROUND(I31,1)*10+4</f>
        <v>70</v>
      </c>
      <c r="H31" s="32" t="str">
        <f t="shared" si="2"/>
        <v>Khá</v>
      </c>
      <c r="I31" s="55">
        <v>6.62</v>
      </c>
      <c r="J31" s="57" t="s">
        <v>1513</v>
      </c>
    </row>
    <row r="32" spans="1:10" s="47" customFormat="1" ht="15.95" customHeight="1" x14ac:dyDescent="0.2">
      <c r="A32" s="50">
        <v>21</v>
      </c>
      <c r="B32" s="51" t="s">
        <v>764</v>
      </c>
      <c r="C32" s="52" t="s">
        <v>765</v>
      </c>
      <c r="D32" s="53" t="s">
        <v>51</v>
      </c>
      <c r="E32" s="50"/>
      <c r="F32" s="32" t="str">
        <f t="shared" si="1"/>
        <v>Không XL</v>
      </c>
      <c r="G32" s="134">
        <f>ROUND(I32,1)*10+6</f>
        <v>67</v>
      </c>
      <c r="H32" s="32" t="str">
        <f t="shared" si="2"/>
        <v>TB</v>
      </c>
      <c r="I32" s="55">
        <v>6.07</v>
      </c>
      <c r="J32" s="57" t="s">
        <v>1514</v>
      </c>
    </row>
    <row r="33" spans="1:10" s="47" customFormat="1" ht="15.95" customHeight="1" x14ac:dyDescent="0.2">
      <c r="A33" s="50">
        <v>22</v>
      </c>
      <c r="B33" s="51" t="s">
        <v>766</v>
      </c>
      <c r="C33" s="52" t="s">
        <v>767</v>
      </c>
      <c r="D33" s="53" t="s">
        <v>52</v>
      </c>
      <c r="E33" s="50"/>
      <c r="F33" s="32" t="str">
        <f t="shared" si="1"/>
        <v>Không XL</v>
      </c>
      <c r="G33" s="134">
        <f t="shared" si="0"/>
        <v>79</v>
      </c>
      <c r="H33" s="32" t="str">
        <f t="shared" si="2"/>
        <v>Khá</v>
      </c>
      <c r="I33" s="55">
        <v>7.87</v>
      </c>
      <c r="J33" s="57"/>
    </row>
    <row r="34" spans="1:10" s="47" customFormat="1" ht="15.95" customHeight="1" x14ac:dyDescent="0.2">
      <c r="A34" s="50">
        <v>23</v>
      </c>
      <c r="B34" s="51" t="s">
        <v>768</v>
      </c>
      <c r="C34" s="52" t="s">
        <v>87</v>
      </c>
      <c r="D34" s="53" t="s">
        <v>92</v>
      </c>
      <c r="E34" s="50"/>
      <c r="F34" s="32" t="str">
        <f t="shared" si="1"/>
        <v>Không XL</v>
      </c>
      <c r="G34" s="134">
        <f t="shared" si="0"/>
        <v>61</v>
      </c>
      <c r="H34" s="32" t="str">
        <f t="shared" si="2"/>
        <v>TB</v>
      </c>
      <c r="I34" s="55">
        <v>6.13</v>
      </c>
      <c r="J34" s="57"/>
    </row>
    <row r="35" spans="1:10" s="47" customFormat="1" ht="15.95" customHeight="1" x14ac:dyDescent="0.2">
      <c r="A35" s="50">
        <v>24</v>
      </c>
      <c r="B35" s="51" t="s">
        <v>769</v>
      </c>
      <c r="C35" s="52" t="s">
        <v>770</v>
      </c>
      <c r="D35" s="53" t="s">
        <v>771</v>
      </c>
      <c r="E35" s="50"/>
      <c r="F35" s="32" t="str">
        <f t="shared" si="1"/>
        <v>Không XL</v>
      </c>
      <c r="G35" s="134">
        <f t="shared" si="0"/>
        <v>64</v>
      </c>
      <c r="H35" s="32" t="str">
        <f t="shared" si="2"/>
        <v>TB</v>
      </c>
      <c r="I35" s="55">
        <v>6.37</v>
      </c>
      <c r="J35" s="57"/>
    </row>
    <row r="36" spans="1:10" s="47" customFormat="1" ht="15.95" customHeight="1" x14ac:dyDescent="0.2">
      <c r="A36" s="50">
        <v>25</v>
      </c>
      <c r="B36" s="51" t="s">
        <v>772</v>
      </c>
      <c r="C36" s="52" t="s">
        <v>223</v>
      </c>
      <c r="D36" s="53" t="s">
        <v>126</v>
      </c>
      <c r="E36" s="50"/>
      <c r="F36" s="32" t="str">
        <f t="shared" si="1"/>
        <v>Không XL</v>
      </c>
      <c r="G36" s="134">
        <f t="shared" si="0"/>
        <v>62</v>
      </c>
      <c r="H36" s="32" t="str">
        <f t="shared" si="2"/>
        <v>TB</v>
      </c>
      <c r="I36" s="55">
        <v>6.15</v>
      </c>
      <c r="J36" s="57"/>
    </row>
    <row r="37" spans="1:10" s="47" customFormat="1" ht="15.95" customHeight="1" x14ac:dyDescent="0.2">
      <c r="A37" s="50">
        <v>26</v>
      </c>
      <c r="B37" s="51" t="s">
        <v>773</v>
      </c>
      <c r="C37" s="52" t="s">
        <v>774</v>
      </c>
      <c r="D37" s="53" t="s">
        <v>53</v>
      </c>
      <c r="E37" s="50"/>
      <c r="F37" s="32" t="str">
        <f t="shared" si="1"/>
        <v>Không XL</v>
      </c>
      <c r="G37" s="134">
        <f>ROUND(I37,1)*10+8</f>
        <v>69</v>
      </c>
      <c r="H37" s="32" t="str">
        <f t="shared" si="2"/>
        <v>TB</v>
      </c>
      <c r="I37" s="55">
        <v>6.11</v>
      </c>
      <c r="J37" s="57" t="s">
        <v>1508</v>
      </c>
    </row>
    <row r="38" spans="1:10" s="47" customFormat="1" ht="15.95" customHeight="1" x14ac:dyDescent="0.2">
      <c r="A38" s="50">
        <v>27</v>
      </c>
      <c r="B38" s="51" t="s">
        <v>775</v>
      </c>
      <c r="C38" s="52" t="s">
        <v>776</v>
      </c>
      <c r="D38" s="53" t="s">
        <v>324</v>
      </c>
      <c r="E38" s="50"/>
      <c r="F38" s="32" t="str">
        <f t="shared" si="1"/>
        <v>Không XL</v>
      </c>
      <c r="G38" s="134">
        <v>30</v>
      </c>
      <c r="H38" s="32" t="str">
        <f t="shared" si="2"/>
        <v>Yếu</v>
      </c>
      <c r="I38" s="55">
        <v>2.75</v>
      </c>
      <c r="J38" s="56"/>
    </row>
    <row r="39" spans="1:10" s="47" customFormat="1" ht="15.95" customHeight="1" x14ac:dyDescent="0.2">
      <c r="A39" s="50">
        <v>28</v>
      </c>
      <c r="B39" s="51" t="s">
        <v>777</v>
      </c>
      <c r="C39" s="52" t="s">
        <v>778</v>
      </c>
      <c r="D39" s="53" t="s">
        <v>54</v>
      </c>
      <c r="E39" s="50"/>
      <c r="F39" s="32" t="str">
        <f t="shared" si="1"/>
        <v>Không XL</v>
      </c>
      <c r="G39" s="134">
        <f t="shared" si="0"/>
        <v>72</v>
      </c>
      <c r="H39" s="32" t="str">
        <f t="shared" si="2"/>
        <v>Khá</v>
      </c>
      <c r="I39" s="55">
        <v>7.24</v>
      </c>
      <c r="J39" s="57"/>
    </row>
    <row r="40" spans="1:10" s="47" customFormat="1" ht="15.95" customHeight="1" x14ac:dyDescent="0.2">
      <c r="A40" s="50">
        <v>29</v>
      </c>
      <c r="B40" s="51" t="s">
        <v>779</v>
      </c>
      <c r="C40" s="52" t="s">
        <v>780</v>
      </c>
      <c r="D40" s="53" t="s">
        <v>54</v>
      </c>
      <c r="E40" s="50"/>
      <c r="F40" s="32" t="str">
        <f t="shared" si="1"/>
        <v>Không XL</v>
      </c>
      <c r="G40" s="134">
        <f t="shared" si="0"/>
        <v>65</v>
      </c>
      <c r="H40" s="32" t="str">
        <f t="shared" si="2"/>
        <v>TB</v>
      </c>
      <c r="I40" s="55">
        <v>6.51</v>
      </c>
      <c r="J40" s="56"/>
    </row>
    <row r="41" spans="1:10" s="47" customFormat="1" ht="15.95" customHeight="1" x14ac:dyDescent="0.2">
      <c r="A41" s="50">
        <v>30</v>
      </c>
      <c r="B41" s="51" t="s">
        <v>781</v>
      </c>
      <c r="C41" s="52" t="s">
        <v>782</v>
      </c>
      <c r="D41" s="53" t="s">
        <v>56</v>
      </c>
      <c r="E41" s="50"/>
      <c r="F41" s="32" t="str">
        <f t="shared" si="1"/>
        <v>Không XL</v>
      </c>
      <c r="G41" s="134">
        <f t="shared" si="0"/>
        <v>58</v>
      </c>
      <c r="H41" s="32" t="str">
        <f t="shared" si="2"/>
        <v>TB</v>
      </c>
      <c r="I41" s="55">
        <v>5.84</v>
      </c>
      <c r="J41" s="56"/>
    </row>
    <row r="42" spans="1:10" s="47" customFormat="1" ht="15.95" customHeight="1" x14ac:dyDescent="0.2">
      <c r="A42" s="50">
        <v>31</v>
      </c>
      <c r="B42" s="51" t="s">
        <v>783</v>
      </c>
      <c r="C42" s="52" t="s">
        <v>80</v>
      </c>
      <c r="D42" s="53" t="s">
        <v>116</v>
      </c>
      <c r="E42" s="50"/>
      <c r="F42" s="32" t="str">
        <f t="shared" si="1"/>
        <v>Không XL</v>
      </c>
      <c r="G42" s="134">
        <f t="shared" si="0"/>
        <v>68</v>
      </c>
      <c r="H42" s="32" t="str">
        <f t="shared" si="2"/>
        <v>TB</v>
      </c>
      <c r="I42" s="55">
        <v>6.75</v>
      </c>
      <c r="J42" s="56"/>
    </row>
    <row r="43" spans="1:10" s="47" customFormat="1" ht="15.95" customHeight="1" x14ac:dyDescent="0.2">
      <c r="A43" s="50">
        <v>32</v>
      </c>
      <c r="B43" s="51" t="s">
        <v>784</v>
      </c>
      <c r="C43" s="52" t="s">
        <v>80</v>
      </c>
      <c r="D43" s="53" t="s">
        <v>116</v>
      </c>
      <c r="E43" s="50"/>
      <c r="F43" s="32" t="str">
        <f t="shared" si="1"/>
        <v>Không XL</v>
      </c>
      <c r="G43" s="134">
        <f>ROUND(I43,1)*10+6</f>
        <v>76</v>
      </c>
      <c r="H43" s="32" t="str">
        <f t="shared" si="2"/>
        <v>Khá</v>
      </c>
      <c r="I43" s="55">
        <v>7.02</v>
      </c>
      <c r="J43" s="57" t="s">
        <v>1506</v>
      </c>
    </row>
    <row r="44" spans="1:10" s="47" customFormat="1" ht="15.95" customHeight="1" x14ac:dyDescent="0.2">
      <c r="A44" s="50">
        <v>33</v>
      </c>
      <c r="B44" s="51" t="s">
        <v>785</v>
      </c>
      <c r="C44" s="52" t="s">
        <v>91</v>
      </c>
      <c r="D44" s="53" t="s">
        <v>786</v>
      </c>
      <c r="E44" s="50"/>
      <c r="F44" s="32" t="str">
        <f t="shared" si="1"/>
        <v>Không XL</v>
      </c>
      <c r="G44" s="134">
        <v>50</v>
      </c>
      <c r="H44" s="32" t="str">
        <f t="shared" si="2"/>
        <v>TB</v>
      </c>
      <c r="I44" s="55">
        <v>4.33</v>
      </c>
      <c r="J44" s="57"/>
    </row>
    <row r="45" spans="1:10" s="47" customFormat="1" ht="15.95" customHeight="1" x14ac:dyDescent="0.2">
      <c r="A45" s="50">
        <v>34</v>
      </c>
      <c r="B45" s="51" t="s">
        <v>787</v>
      </c>
      <c r="C45" s="52" t="s">
        <v>788</v>
      </c>
      <c r="D45" s="53" t="s">
        <v>789</v>
      </c>
      <c r="E45" s="50"/>
      <c r="F45" s="32" t="str">
        <f t="shared" si="1"/>
        <v>Không XL</v>
      </c>
      <c r="G45" s="134">
        <f t="shared" si="0"/>
        <v>54</v>
      </c>
      <c r="H45" s="32" t="str">
        <f t="shared" si="2"/>
        <v>TB</v>
      </c>
      <c r="I45" s="55">
        <v>5.35</v>
      </c>
      <c r="J45" s="57"/>
    </row>
    <row r="46" spans="1:10" s="47" customFormat="1" ht="15.95" customHeight="1" x14ac:dyDescent="0.2">
      <c r="A46" s="50">
        <v>35</v>
      </c>
      <c r="B46" s="51" t="s">
        <v>790</v>
      </c>
      <c r="C46" s="52" t="s">
        <v>774</v>
      </c>
      <c r="D46" s="53" t="s">
        <v>203</v>
      </c>
      <c r="E46" s="50"/>
      <c r="F46" s="32" t="str">
        <f t="shared" si="1"/>
        <v>Không XL</v>
      </c>
      <c r="G46" s="134">
        <f t="shared" si="0"/>
        <v>56</v>
      </c>
      <c r="H46" s="32" t="str">
        <f t="shared" si="2"/>
        <v>TB</v>
      </c>
      <c r="I46" s="55">
        <v>5.64</v>
      </c>
      <c r="J46" s="57"/>
    </row>
    <row r="47" spans="1:10" s="47" customFormat="1" ht="15.95" customHeight="1" x14ac:dyDescent="0.2">
      <c r="A47" s="50">
        <v>36</v>
      </c>
      <c r="B47" s="51" t="s">
        <v>791</v>
      </c>
      <c r="C47" s="52" t="s">
        <v>120</v>
      </c>
      <c r="D47" s="53" t="s">
        <v>263</v>
      </c>
      <c r="E47" s="50"/>
      <c r="F47" s="32" t="str">
        <f t="shared" si="1"/>
        <v>Không XL</v>
      </c>
      <c r="G47" s="134">
        <f t="shared" si="0"/>
        <v>63</v>
      </c>
      <c r="H47" s="32" t="str">
        <f t="shared" si="2"/>
        <v>TB</v>
      </c>
      <c r="I47" s="55">
        <v>6.25</v>
      </c>
      <c r="J47" s="57"/>
    </row>
    <row r="48" spans="1:10" s="47" customFormat="1" ht="15.95" customHeight="1" x14ac:dyDescent="0.2">
      <c r="A48" s="50">
        <v>37</v>
      </c>
      <c r="B48" s="51" t="s">
        <v>792</v>
      </c>
      <c r="C48" s="52" t="s">
        <v>793</v>
      </c>
      <c r="D48" s="53" t="s">
        <v>72</v>
      </c>
      <c r="E48" s="50"/>
      <c r="F48" s="32" t="str">
        <f t="shared" si="1"/>
        <v>Không XL</v>
      </c>
      <c r="G48" s="134">
        <f t="shared" si="0"/>
        <v>60</v>
      </c>
      <c r="H48" s="32" t="str">
        <f t="shared" si="2"/>
        <v>TB</v>
      </c>
      <c r="I48" s="55">
        <v>6.04</v>
      </c>
      <c r="J48" s="57"/>
    </row>
    <row r="49" spans="1:12" s="47" customFormat="1" ht="15.95" customHeight="1" x14ac:dyDescent="0.2">
      <c r="A49" s="50">
        <v>38</v>
      </c>
      <c r="B49" s="51" t="s">
        <v>794</v>
      </c>
      <c r="C49" s="52" t="s">
        <v>795</v>
      </c>
      <c r="D49" s="53" t="s">
        <v>434</v>
      </c>
      <c r="E49" s="50"/>
      <c r="F49" s="32" t="str">
        <f t="shared" si="1"/>
        <v>Không XL</v>
      </c>
      <c r="G49" s="134">
        <f t="shared" si="0"/>
        <v>62</v>
      </c>
      <c r="H49" s="32" t="str">
        <f t="shared" si="2"/>
        <v>TB</v>
      </c>
      <c r="I49" s="55">
        <v>6.15</v>
      </c>
      <c r="J49" s="57"/>
    </row>
    <row r="50" spans="1:12" s="47" customFormat="1" ht="15.95" customHeight="1" x14ac:dyDescent="0.2">
      <c r="A50" s="50">
        <v>39</v>
      </c>
      <c r="B50" s="51" t="s">
        <v>796</v>
      </c>
      <c r="C50" s="52" t="s">
        <v>797</v>
      </c>
      <c r="D50" s="53" t="s">
        <v>120</v>
      </c>
      <c r="E50" s="50"/>
      <c r="F50" s="32" t="str">
        <f t="shared" si="1"/>
        <v>Không XL</v>
      </c>
      <c r="G50" s="134">
        <f t="shared" si="0"/>
        <v>71</v>
      </c>
      <c r="H50" s="32" t="str">
        <f t="shared" si="2"/>
        <v>Khá</v>
      </c>
      <c r="I50" s="55">
        <v>7.09</v>
      </c>
      <c r="J50" s="57"/>
    </row>
    <row r="51" spans="1:12" s="47" customFormat="1" ht="15.95" customHeight="1" x14ac:dyDescent="0.2">
      <c r="A51" s="50">
        <v>40</v>
      </c>
      <c r="B51" s="51" t="s">
        <v>798</v>
      </c>
      <c r="C51" s="52" t="s">
        <v>48</v>
      </c>
      <c r="D51" s="53" t="s">
        <v>120</v>
      </c>
      <c r="E51" s="50"/>
      <c r="F51" s="32" t="str">
        <f t="shared" si="1"/>
        <v>Không XL</v>
      </c>
      <c r="G51" s="134">
        <f t="shared" si="0"/>
        <v>68</v>
      </c>
      <c r="H51" s="32" t="str">
        <f t="shared" si="2"/>
        <v>TB</v>
      </c>
      <c r="I51" s="55">
        <v>6.82</v>
      </c>
      <c r="J51" s="56"/>
    </row>
    <row r="52" spans="1:12" ht="18" customHeight="1" x14ac:dyDescent="0.25">
      <c r="A52" s="58"/>
      <c r="B52" s="58"/>
      <c r="C52" s="181" t="s">
        <v>11</v>
      </c>
      <c r="D52" s="181"/>
      <c r="E52" s="181"/>
      <c r="F52" s="181"/>
      <c r="G52" s="181"/>
      <c r="H52" s="181"/>
      <c r="I52" s="181"/>
      <c r="J52" s="181"/>
      <c r="L52" s="47"/>
    </row>
    <row r="53" spans="1:12" ht="17.100000000000001" customHeight="1" x14ac:dyDescent="0.25">
      <c r="C53" s="182" t="s">
        <v>12</v>
      </c>
      <c r="D53" s="59"/>
      <c r="E53" s="183" t="s">
        <v>6</v>
      </c>
      <c r="F53" s="184"/>
      <c r="G53" s="183" t="s">
        <v>7</v>
      </c>
      <c r="H53" s="184"/>
      <c r="I53" s="60"/>
      <c r="J53" s="182" t="s">
        <v>8</v>
      </c>
      <c r="L53" s="47"/>
    </row>
    <row r="54" spans="1:12" s="47" customFormat="1" ht="17.100000000000001" customHeight="1" x14ac:dyDescent="0.2">
      <c r="C54" s="182"/>
      <c r="D54" s="61"/>
      <c r="E54" s="48" t="s">
        <v>13</v>
      </c>
      <c r="F54" s="62" t="s">
        <v>14</v>
      </c>
      <c r="G54" s="48" t="s">
        <v>13</v>
      </c>
      <c r="H54" s="62" t="s">
        <v>14</v>
      </c>
      <c r="I54" s="76"/>
      <c r="J54" s="182"/>
    </row>
    <row r="55" spans="1:12" ht="17.100000000000001" customHeight="1" x14ac:dyDescent="0.25">
      <c r="C55" s="64" t="s">
        <v>15</v>
      </c>
      <c r="D55" s="77"/>
      <c r="E55" s="66">
        <f>COUNTIF(F12:F51,"XS")</f>
        <v>0</v>
      </c>
      <c r="F55" s="67">
        <f>E55*100/$A$51</f>
        <v>0</v>
      </c>
      <c r="G55" s="66">
        <f>COUNTIF(H12:H51,"Xuất sắc")</f>
        <v>0</v>
      </c>
      <c r="H55" s="67">
        <f>G55*100/$A$51</f>
        <v>0</v>
      </c>
      <c r="I55" s="68"/>
      <c r="J55" s="69"/>
      <c r="L55" s="47"/>
    </row>
    <row r="56" spans="1:12" ht="17.100000000000001" customHeight="1" x14ac:dyDescent="0.25">
      <c r="C56" s="64" t="s">
        <v>16</v>
      </c>
      <c r="D56" s="77"/>
      <c r="E56" s="66">
        <f>COUNTIF(F12:F51,"Tốt")</f>
        <v>0</v>
      </c>
      <c r="F56" s="67">
        <f t="shared" ref="F56:F60" si="3">E56*100/$A$51</f>
        <v>0</v>
      </c>
      <c r="G56" s="66">
        <f>COUNTIF(H12:H51,"Tốt")</f>
        <v>0</v>
      </c>
      <c r="H56" s="67">
        <f t="shared" ref="H56:H60" si="4">G56*100/$A$51</f>
        <v>0</v>
      </c>
      <c r="I56" s="68"/>
      <c r="J56" s="69"/>
      <c r="L56" s="47"/>
    </row>
    <row r="57" spans="1:12" ht="17.100000000000001" customHeight="1" x14ac:dyDescent="0.25">
      <c r="C57" s="64" t="s">
        <v>17</v>
      </c>
      <c r="D57" s="77"/>
      <c r="E57" s="66">
        <f>COUNTIF(F12:F51,"Khá")</f>
        <v>0</v>
      </c>
      <c r="F57" s="67">
        <f t="shared" si="3"/>
        <v>0</v>
      </c>
      <c r="G57" s="66">
        <f>COUNTIF(H12:H51,"Khá")</f>
        <v>9</v>
      </c>
      <c r="H57" s="67">
        <f t="shared" si="4"/>
        <v>22.5</v>
      </c>
      <c r="I57" s="68"/>
      <c r="J57" s="69"/>
      <c r="L57" s="47"/>
    </row>
    <row r="58" spans="1:12" ht="17.100000000000001" customHeight="1" x14ac:dyDescent="0.25">
      <c r="C58" s="64" t="s">
        <v>18</v>
      </c>
      <c r="D58" s="77"/>
      <c r="E58" s="66">
        <f>COUNTIF(F12:F51,"TB")</f>
        <v>0</v>
      </c>
      <c r="F58" s="67">
        <f t="shared" si="3"/>
        <v>0</v>
      </c>
      <c r="G58" s="66">
        <f>COUNTIF(H12:H51,"TB")</f>
        <v>27</v>
      </c>
      <c r="H58" s="67">
        <f t="shared" si="4"/>
        <v>67.5</v>
      </c>
      <c r="I58" s="68"/>
      <c r="J58" s="69"/>
      <c r="L58" s="47"/>
    </row>
    <row r="59" spans="1:12" ht="17.100000000000001" customHeight="1" x14ac:dyDescent="0.25">
      <c r="C59" s="64" t="s">
        <v>19</v>
      </c>
      <c r="D59" s="77"/>
      <c r="E59" s="66">
        <f>COUNTIF(F12:F51,"Yếu")</f>
        <v>0</v>
      </c>
      <c r="F59" s="67">
        <f t="shared" si="3"/>
        <v>0</v>
      </c>
      <c r="G59" s="66">
        <f>COUNTIF(H12:H51,"Yếu")</f>
        <v>4</v>
      </c>
      <c r="H59" s="67">
        <f t="shared" si="4"/>
        <v>10</v>
      </c>
      <c r="I59" s="68"/>
      <c r="J59" s="69"/>
      <c r="L59" s="47"/>
    </row>
    <row r="60" spans="1:12" ht="17.100000000000001" customHeight="1" x14ac:dyDescent="0.25">
      <c r="C60" s="64" t="s">
        <v>25</v>
      </c>
      <c r="D60" s="77"/>
      <c r="E60" s="66">
        <f>COUNTIF(F12:F51,"Không XL")</f>
        <v>40</v>
      </c>
      <c r="F60" s="67">
        <f t="shared" si="3"/>
        <v>100</v>
      </c>
      <c r="G60" s="66">
        <f>COUNTIF(H12:H51,"Không XL")</f>
        <v>0</v>
      </c>
      <c r="H60" s="67">
        <f t="shared" si="4"/>
        <v>0</v>
      </c>
      <c r="I60" s="68"/>
      <c r="J60" s="69"/>
      <c r="L60" s="47"/>
    </row>
    <row r="61" spans="1:12" ht="9.9499999999999993" customHeight="1" x14ac:dyDescent="0.25">
      <c r="C61" s="70"/>
      <c r="D61" s="70"/>
      <c r="F61" s="71"/>
    </row>
    <row r="62" spans="1:12" ht="17.100000000000001" customHeight="1" x14ac:dyDescent="0.25">
      <c r="E62" s="185" t="s">
        <v>24</v>
      </c>
      <c r="F62" s="185"/>
      <c r="G62" s="185"/>
      <c r="H62" s="185"/>
      <c r="I62" s="185"/>
      <c r="J62" s="185"/>
    </row>
    <row r="63" spans="1:12" ht="17.100000000000001" customHeight="1" x14ac:dyDescent="0.25">
      <c r="A63" s="180" t="s">
        <v>28</v>
      </c>
      <c r="B63" s="180"/>
      <c r="C63" s="180"/>
      <c r="D63" s="180"/>
      <c r="E63" s="180"/>
      <c r="F63" s="180" t="s">
        <v>6</v>
      </c>
      <c r="G63" s="180"/>
      <c r="H63" s="180"/>
      <c r="I63" s="74"/>
      <c r="J63" s="73" t="s">
        <v>20</v>
      </c>
      <c r="K63" s="73"/>
    </row>
    <row r="64" spans="1:12" ht="17.100000000000001" customHeight="1" x14ac:dyDescent="0.25"/>
    <row r="65" spans="1:1" ht="17.100000000000001" customHeight="1" x14ac:dyDescent="0.25"/>
    <row r="66" spans="1:1" ht="17.100000000000001" customHeight="1" x14ac:dyDescent="0.25"/>
    <row r="67" spans="1:1" ht="18" customHeight="1" x14ac:dyDescent="0.25">
      <c r="A67" s="36">
        <v>1</v>
      </c>
    </row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sheetProtection algorithmName="SHA-512" hashValue="mJ7W4Hv4zwgP8TOEyJKgrrD2JK/HV2XBae1FOAjqe+Co9abY9GhEV40oOnsAVMU5mwVashfNT1V6Qf5n35SR1w==" saltValue="yvsKTK1Hsw3lzggbmbr1G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3:E63"/>
    <mergeCell ref="F63:H63"/>
    <mergeCell ref="C52:J52"/>
    <mergeCell ref="C53:C54"/>
    <mergeCell ref="E53:F53"/>
    <mergeCell ref="G53:H53"/>
    <mergeCell ref="J53:J54"/>
    <mergeCell ref="E62:J62"/>
  </mergeCells>
  <conditionalFormatting sqref="I12:I51">
    <cfRule type="cellIs" dxfId="104" priority="7" stopIfTrue="1" operator="equal">
      <formula>"SVG"</formula>
    </cfRule>
    <cfRule type="cellIs" dxfId="103" priority="8" stopIfTrue="1" operator="equal">
      <formula>"SVXS"</formula>
    </cfRule>
    <cfRule type="cellIs" dxfId="102" priority="2" operator="greaterThanOrEqual">
      <formula>7</formula>
    </cfRule>
    <cfRule type="cellIs" dxfId="101" priority="1" operator="lessThan">
      <formula>5</formula>
    </cfRule>
  </conditionalFormatting>
  <conditionalFormatting sqref="F12:F51">
    <cfRule type="cellIs" dxfId="100" priority="5" stopIfTrue="1" operator="equal">
      <formula>"SVG"</formula>
    </cfRule>
    <cfRule type="cellIs" dxfId="99" priority="6" stopIfTrue="1" operator="equal">
      <formula>"SVXS"</formula>
    </cfRule>
  </conditionalFormatting>
  <conditionalFormatting sqref="H12:H51">
    <cfRule type="cellIs" dxfId="98" priority="3" stopIfTrue="1" operator="equal">
      <formula>"SVG"</formula>
    </cfRule>
    <cfRule type="cellIs" dxfId="97" priority="4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topLeftCell="A13" zoomScaleNormal="100" workbookViewId="0">
      <selection activeCell="G18" sqref="G18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1496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75"/>
      <c r="B9" s="75"/>
      <c r="C9" s="75"/>
      <c r="D9" s="75"/>
      <c r="E9" s="75"/>
      <c r="F9" s="75"/>
      <c r="G9" s="75"/>
      <c r="H9" s="75"/>
      <c r="I9" s="75"/>
      <c r="J9" s="7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799</v>
      </c>
      <c r="C12" s="52" t="s">
        <v>800</v>
      </c>
      <c r="D12" s="53" t="s">
        <v>34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>ROUND(I12,1)*10+6</f>
        <v>70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6.44</v>
      </c>
      <c r="J12" s="57" t="s">
        <v>1505</v>
      </c>
    </row>
    <row r="13" spans="1:21" s="47" customFormat="1" ht="15.95" customHeight="1" x14ac:dyDescent="0.2">
      <c r="A13" s="50">
        <v>2</v>
      </c>
      <c r="B13" s="51" t="s">
        <v>801</v>
      </c>
      <c r="C13" s="52" t="s">
        <v>69</v>
      </c>
      <c r="D13" s="53" t="s">
        <v>281</v>
      </c>
      <c r="E13" s="50"/>
      <c r="F13" s="32" t="str">
        <f t="shared" ref="F13:F54" si="0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ref="G13:G54" si="1">ROUND(I13,1)*10</f>
        <v>60</v>
      </c>
      <c r="H13" s="32" t="str">
        <f t="shared" ref="H13:H54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5.98</v>
      </c>
      <c r="J13" s="56"/>
    </row>
    <row r="14" spans="1:21" s="47" customFormat="1" ht="15.95" customHeight="1" x14ac:dyDescent="0.2">
      <c r="A14" s="50">
        <v>3</v>
      </c>
      <c r="B14" s="51" t="s">
        <v>802</v>
      </c>
      <c r="C14" s="52" t="s">
        <v>803</v>
      </c>
      <c r="D14" s="53" t="s">
        <v>804</v>
      </c>
      <c r="E14" s="50"/>
      <c r="F14" s="32" t="str">
        <f t="shared" si="0"/>
        <v>Không XL</v>
      </c>
      <c r="G14" s="134">
        <f t="shared" si="1"/>
        <v>53</v>
      </c>
      <c r="H14" s="32" t="str">
        <f t="shared" si="2"/>
        <v>TB</v>
      </c>
      <c r="I14" s="55">
        <v>5.26</v>
      </c>
      <c r="J14" s="56"/>
    </row>
    <row r="15" spans="1:21" s="47" customFormat="1" ht="15.95" customHeight="1" x14ac:dyDescent="0.2">
      <c r="A15" s="50">
        <v>4</v>
      </c>
      <c r="B15" s="51" t="s">
        <v>805</v>
      </c>
      <c r="C15" s="52" t="s">
        <v>806</v>
      </c>
      <c r="D15" s="53" t="s">
        <v>78</v>
      </c>
      <c r="E15" s="50"/>
      <c r="F15" s="32" t="str">
        <f t="shared" si="0"/>
        <v>Không XL</v>
      </c>
      <c r="G15" s="134">
        <f t="shared" si="1"/>
        <v>55</v>
      </c>
      <c r="H15" s="32" t="str">
        <f t="shared" si="2"/>
        <v>TB</v>
      </c>
      <c r="I15" s="55">
        <v>5.53</v>
      </c>
      <c r="J15" s="57"/>
    </row>
    <row r="16" spans="1:21" s="47" customFormat="1" ht="15.95" customHeight="1" x14ac:dyDescent="0.2">
      <c r="A16" s="50">
        <v>5</v>
      </c>
      <c r="B16" s="51" t="s">
        <v>807</v>
      </c>
      <c r="C16" s="52" t="s">
        <v>808</v>
      </c>
      <c r="D16" s="53" t="s">
        <v>79</v>
      </c>
      <c r="E16" s="50"/>
      <c r="F16" s="32" t="str">
        <f t="shared" si="0"/>
        <v>Không XL</v>
      </c>
      <c r="G16" s="134">
        <v>50</v>
      </c>
      <c r="H16" s="32" t="str">
        <f t="shared" si="2"/>
        <v>TB</v>
      </c>
      <c r="I16" s="55">
        <v>4.13</v>
      </c>
      <c r="J16" s="57"/>
    </row>
    <row r="17" spans="1:10" s="47" customFormat="1" ht="15.95" customHeight="1" x14ac:dyDescent="0.2">
      <c r="A17" s="50">
        <v>6</v>
      </c>
      <c r="B17" s="51" t="s">
        <v>809</v>
      </c>
      <c r="C17" s="52" t="s">
        <v>810</v>
      </c>
      <c r="D17" s="53" t="s">
        <v>644</v>
      </c>
      <c r="E17" s="50"/>
      <c r="F17" s="32" t="str">
        <f t="shared" si="0"/>
        <v>Không XL</v>
      </c>
      <c r="G17" s="134">
        <f t="shared" si="1"/>
        <v>60</v>
      </c>
      <c r="H17" s="32" t="str">
        <f t="shared" si="2"/>
        <v>TB</v>
      </c>
      <c r="I17" s="55">
        <v>5.99</v>
      </c>
      <c r="J17" s="57"/>
    </row>
    <row r="18" spans="1:10" s="47" customFormat="1" ht="15.95" customHeight="1" x14ac:dyDescent="0.2">
      <c r="A18" s="50">
        <v>7</v>
      </c>
      <c r="B18" s="51" t="s">
        <v>811</v>
      </c>
      <c r="C18" s="52" t="s">
        <v>812</v>
      </c>
      <c r="D18" s="53" t="s">
        <v>82</v>
      </c>
      <c r="E18" s="50"/>
      <c r="F18" s="32" t="str">
        <f t="shared" si="0"/>
        <v>Không XL</v>
      </c>
      <c r="G18" s="134">
        <f t="shared" si="1"/>
        <v>71</v>
      </c>
      <c r="H18" s="32" t="str">
        <f t="shared" si="2"/>
        <v>Khá</v>
      </c>
      <c r="I18" s="55">
        <v>7.09</v>
      </c>
      <c r="J18" s="57"/>
    </row>
    <row r="19" spans="1:10" s="47" customFormat="1" ht="15.95" customHeight="1" x14ac:dyDescent="0.2">
      <c r="A19" s="50">
        <v>8</v>
      </c>
      <c r="B19" s="51" t="s">
        <v>813</v>
      </c>
      <c r="C19" s="52" t="s">
        <v>130</v>
      </c>
      <c r="D19" s="53" t="s">
        <v>38</v>
      </c>
      <c r="E19" s="50"/>
      <c r="F19" s="32" t="str">
        <f t="shared" si="0"/>
        <v>Không XL</v>
      </c>
      <c r="G19" s="134">
        <f t="shared" si="1"/>
        <v>64</v>
      </c>
      <c r="H19" s="32" t="str">
        <f t="shared" si="2"/>
        <v>TB</v>
      </c>
      <c r="I19" s="55">
        <v>6.35</v>
      </c>
      <c r="J19" s="57"/>
    </row>
    <row r="20" spans="1:10" s="47" customFormat="1" ht="15.95" customHeight="1" x14ac:dyDescent="0.2">
      <c r="A20" s="50">
        <v>9</v>
      </c>
      <c r="B20" s="51" t="s">
        <v>814</v>
      </c>
      <c r="C20" s="52" t="s">
        <v>815</v>
      </c>
      <c r="D20" s="53" t="s">
        <v>41</v>
      </c>
      <c r="E20" s="50"/>
      <c r="F20" s="32" t="str">
        <f t="shared" si="0"/>
        <v>Không XL</v>
      </c>
      <c r="G20" s="134">
        <f t="shared" si="1"/>
        <v>67</v>
      </c>
      <c r="H20" s="32" t="str">
        <f t="shared" si="2"/>
        <v>TB</v>
      </c>
      <c r="I20" s="55">
        <v>6.65</v>
      </c>
      <c r="J20" s="56"/>
    </row>
    <row r="21" spans="1:10" s="47" customFormat="1" ht="15.95" customHeight="1" x14ac:dyDescent="0.2">
      <c r="A21" s="50">
        <v>10</v>
      </c>
      <c r="B21" s="51" t="s">
        <v>816</v>
      </c>
      <c r="C21" s="52" t="s">
        <v>48</v>
      </c>
      <c r="D21" s="53" t="s">
        <v>41</v>
      </c>
      <c r="E21" s="50"/>
      <c r="F21" s="32" t="str">
        <f t="shared" si="0"/>
        <v>Không XL</v>
      </c>
      <c r="G21" s="134">
        <f t="shared" si="1"/>
        <v>61</v>
      </c>
      <c r="H21" s="32" t="str">
        <f t="shared" si="2"/>
        <v>TB</v>
      </c>
      <c r="I21" s="55">
        <v>6.13</v>
      </c>
      <c r="J21" s="56"/>
    </row>
    <row r="22" spans="1:10" s="47" customFormat="1" ht="15.95" customHeight="1" x14ac:dyDescent="0.2">
      <c r="A22" s="50">
        <v>11</v>
      </c>
      <c r="B22" s="51" t="s">
        <v>817</v>
      </c>
      <c r="C22" s="52" t="s">
        <v>818</v>
      </c>
      <c r="D22" s="53" t="s">
        <v>45</v>
      </c>
      <c r="E22" s="50"/>
      <c r="F22" s="32" t="str">
        <f t="shared" si="0"/>
        <v>Không XL</v>
      </c>
      <c r="G22" s="134">
        <v>50</v>
      </c>
      <c r="H22" s="32" t="str">
        <f t="shared" si="2"/>
        <v>TB</v>
      </c>
      <c r="I22" s="55">
        <v>4.38</v>
      </c>
      <c r="J22" s="56"/>
    </row>
    <row r="23" spans="1:10" s="47" customFormat="1" ht="15.95" customHeight="1" x14ac:dyDescent="0.2">
      <c r="A23" s="50">
        <v>12</v>
      </c>
      <c r="B23" s="51" t="s">
        <v>819</v>
      </c>
      <c r="C23" s="52" t="s">
        <v>714</v>
      </c>
      <c r="D23" s="53" t="s">
        <v>45</v>
      </c>
      <c r="E23" s="50"/>
      <c r="F23" s="32" t="str">
        <f t="shared" si="0"/>
        <v>Không XL</v>
      </c>
      <c r="G23" s="134">
        <f t="shared" si="1"/>
        <v>64</v>
      </c>
      <c r="H23" s="32" t="str">
        <f t="shared" si="2"/>
        <v>TB</v>
      </c>
      <c r="I23" s="55">
        <v>6.38</v>
      </c>
      <c r="J23" s="57"/>
    </row>
    <row r="24" spans="1:10" s="47" customFormat="1" ht="15.95" customHeight="1" x14ac:dyDescent="0.2">
      <c r="A24" s="50">
        <v>13</v>
      </c>
      <c r="B24" s="51" t="s">
        <v>820</v>
      </c>
      <c r="C24" s="52" t="s">
        <v>43</v>
      </c>
      <c r="D24" s="53" t="s">
        <v>45</v>
      </c>
      <c r="E24" s="50"/>
      <c r="F24" s="32" t="str">
        <f t="shared" si="0"/>
        <v>Không XL</v>
      </c>
      <c r="G24" s="134">
        <f t="shared" si="1"/>
        <v>64</v>
      </c>
      <c r="H24" s="32" t="str">
        <f t="shared" si="2"/>
        <v>TB</v>
      </c>
      <c r="I24" s="55">
        <v>6.35</v>
      </c>
      <c r="J24" s="57"/>
    </row>
    <row r="25" spans="1:10" s="47" customFormat="1" ht="15.95" customHeight="1" x14ac:dyDescent="0.2">
      <c r="A25" s="50">
        <v>14</v>
      </c>
      <c r="B25" s="51" t="s">
        <v>821</v>
      </c>
      <c r="C25" s="52" t="s">
        <v>822</v>
      </c>
      <c r="D25" s="53" t="s">
        <v>45</v>
      </c>
      <c r="E25" s="50"/>
      <c r="F25" s="32" t="str">
        <f t="shared" si="0"/>
        <v>Không XL</v>
      </c>
      <c r="G25" s="134">
        <f t="shared" si="1"/>
        <v>58</v>
      </c>
      <c r="H25" s="32" t="str">
        <f t="shared" si="2"/>
        <v>TB</v>
      </c>
      <c r="I25" s="55">
        <v>5.8</v>
      </c>
      <c r="J25" s="57"/>
    </row>
    <row r="26" spans="1:10" s="47" customFormat="1" ht="15.95" customHeight="1" x14ac:dyDescent="0.2">
      <c r="A26" s="50">
        <v>15</v>
      </c>
      <c r="B26" s="51" t="s">
        <v>823</v>
      </c>
      <c r="C26" s="52" t="s">
        <v>824</v>
      </c>
      <c r="D26" s="53" t="s">
        <v>45</v>
      </c>
      <c r="E26" s="50"/>
      <c r="F26" s="32" t="str">
        <f t="shared" si="0"/>
        <v>Không XL</v>
      </c>
      <c r="G26" s="134">
        <f t="shared" si="1"/>
        <v>59</v>
      </c>
      <c r="H26" s="32" t="str">
        <f t="shared" si="2"/>
        <v>TB</v>
      </c>
      <c r="I26" s="55">
        <v>5.89</v>
      </c>
      <c r="J26" s="57"/>
    </row>
    <row r="27" spans="1:10" s="47" customFormat="1" ht="15.95" customHeight="1" x14ac:dyDescent="0.2">
      <c r="A27" s="50">
        <v>16</v>
      </c>
      <c r="B27" s="51" t="s">
        <v>825</v>
      </c>
      <c r="C27" s="52" t="s">
        <v>826</v>
      </c>
      <c r="D27" s="53" t="s">
        <v>86</v>
      </c>
      <c r="E27" s="50"/>
      <c r="F27" s="32" t="str">
        <f t="shared" si="0"/>
        <v>Không XL</v>
      </c>
      <c r="G27" s="134">
        <f t="shared" si="1"/>
        <v>70</v>
      </c>
      <c r="H27" s="32" t="str">
        <f t="shared" si="2"/>
        <v>Khá</v>
      </c>
      <c r="I27" s="55">
        <v>6.96</v>
      </c>
      <c r="J27" s="57"/>
    </row>
    <row r="28" spans="1:10" s="47" customFormat="1" ht="15.95" customHeight="1" x14ac:dyDescent="0.2">
      <c r="A28" s="50">
        <v>17</v>
      </c>
      <c r="B28" s="51" t="s">
        <v>827</v>
      </c>
      <c r="C28" s="52" t="s">
        <v>87</v>
      </c>
      <c r="D28" s="53" t="s">
        <v>49</v>
      </c>
      <c r="E28" s="50"/>
      <c r="F28" s="32" t="str">
        <f t="shared" si="0"/>
        <v>Không XL</v>
      </c>
      <c r="G28" s="134">
        <f t="shared" si="1"/>
        <v>63</v>
      </c>
      <c r="H28" s="32" t="str">
        <f t="shared" si="2"/>
        <v>TB</v>
      </c>
      <c r="I28" s="55">
        <v>6.32</v>
      </c>
      <c r="J28" s="57"/>
    </row>
    <row r="29" spans="1:10" s="47" customFormat="1" ht="15.95" customHeight="1" x14ac:dyDescent="0.2">
      <c r="A29" s="50">
        <v>18</v>
      </c>
      <c r="B29" s="51" t="s">
        <v>828</v>
      </c>
      <c r="C29" s="52" t="s">
        <v>829</v>
      </c>
      <c r="D29" s="53" t="s">
        <v>49</v>
      </c>
      <c r="E29" s="50"/>
      <c r="F29" s="32" t="str">
        <f t="shared" si="0"/>
        <v>Không XL</v>
      </c>
      <c r="G29" s="134">
        <f t="shared" si="1"/>
        <v>63</v>
      </c>
      <c r="H29" s="32" t="str">
        <f t="shared" si="2"/>
        <v>TB</v>
      </c>
      <c r="I29" s="55">
        <v>6.34</v>
      </c>
      <c r="J29" s="57"/>
    </row>
    <row r="30" spans="1:10" s="47" customFormat="1" ht="15.95" customHeight="1" x14ac:dyDescent="0.2">
      <c r="A30" s="50">
        <v>19</v>
      </c>
      <c r="B30" s="51" t="s">
        <v>830</v>
      </c>
      <c r="C30" s="52" t="s">
        <v>831</v>
      </c>
      <c r="D30" s="53" t="s">
        <v>124</v>
      </c>
      <c r="E30" s="50"/>
      <c r="F30" s="32" t="str">
        <f t="shared" si="0"/>
        <v>Không XL</v>
      </c>
      <c r="G30" s="134">
        <f t="shared" si="1"/>
        <v>55</v>
      </c>
      <c r="H30" s="32" t="str">
        <f t="shared" si="2"/>
        <v>TB</v>
      </c>
      <c r="I30" s="55">
        <v>5.53</v>
      </c>
      <c r="J30" s="57"/>
    </row>
    <row r="31" spans="1:10" s="47" customFormat="1" ht="15.95" customHeight="1" x14ac:dyDescent="0.2">
      <c r="A31" s="50">
        <v>20</v>
      </c>
      <c r="B31" s="51" t="s">
        <v>832</v>
      </c>
      <c r="C31" s="52" t="s">
        <v>833</v>
      </c>
      <c r="D31" s="53" t="s">
        <v>51</v>
      </c>
      <c r="E31" s="50"/>
      <c r="F31" s="32" t="str">
        <f t="shared" si="0"/>
        <v>Không XL</v>
      </c>
      <c r="G31" s="134">
        <f t="shared" si="1"/>
        <v>67</v>
      </c>
      <c r="H31" s="32" t="str">
        <f t="shared" si="2"/>
        <v>TB</v>
      </c>
      <c r="I31" s="55">
        <v>6.73</v>
      </c>
      <c r="J31" s="56"/>
    </row>
    <row r="32" spans="1:10" s="47" customFormat="1" ht="15.95" customHeight="1" x14ac:dyDescent="0.2">
      <c r="A32" s="50">
        <v>21</v>
      </c>
      <c r="B32" s="51" t="s">
        <v>834</v>
      </c>
      <c r="C32" s="52" t="s">
        <v>835</v>
      </c>
      <c r="D32" s="53" t="s">
        <v>171</v>
      </c>
      <c r="E32" s="50"/>
      <c r="F32" s="32" t="str">
        <f t="shared" si="0"/>
        <v>Không XL</v>
      </c>
      <c r="G32" s="134">
        <f t="shared" si="1"/>
        <v>62</v>
      </c>
      <c r="H32" s="32" t="str">
        <f t="shared" si="2"/>
        <v>TB</v>
      </c>
      <c r="I32" s="55">
        <v>6.24</v>
      </c>
      <c r="J32" s="57"/>
    </row>
    <row r="33" spans="1:10" s="47" customFormat="1" ht="15.95" customHeight="1" x14ac:dyDescent="0.2">
      <c r="A33" s="50">
        <v>22</v>
      </c>
      <c r="B33" s="51" t="s">
        <v>836</v>
      </c>
      <c r="C33" s="52" t="s">
        <v>837</v>
      </c>
      <c r="D33" s="53" t="s">
        <v>244</v>
      </c>
      <c r="E33" s="50"/>
      <c r="F33" s="32" t="str">
        <f t="shared" si="0"/>
        <v>Không XL</v>
      </c>
      <c r="G33" s="134">
        <f t="shared" si="1"/>
        <v>62</v>
      </c>
      <c r="H33" s="32" t="str">
        <f t="shared" si="2"/>
        <v>TB</v>
      </c>
      <c r="I33" s="55">
        <v>6.24</v>
      </c>
      <c r="J33" s="57"/>
    </row>
    <row r="34" spans="1:10" s="47" customFormat="1" ht="15.95" customHeight="1" x14ac:dyDescent="0.2">
      <c r="A34" s="50">
        <v>23</v>
      </c>
      <c r="B34" s="51" t="s">
        <v>838</v>
      </c>
      <c r="C34" s="52" t="s">
        <v>839</v>
      </c>
      <c r="D34" s="53" t="s">
        <v>126</v>
      </c>
      <c r="E34" s="50"/>
      <c r="F34" s="32" t="str">
        <f t="shared" si="0"/>
        <v>Không XL</v>
      </c>
      <c r="G34" s="134">
        <f t="shared" si="1"/>
        <v>71</v>
      </c>
      <c r="H34" s="32" t="str">
        <f t="shared" si="2"/>
        <v>Khá</v>
      </c>
      <c r="I34" s="55">
        <v>7.05</v>
      </c>
      <c r="J34" s="57"/>
    </row>
    <row r="35" spans="1:10" s="47" customFormat="1" ht="15.95" customHeight="1" x14ac:dyDescent="0.2">
      <c r="A35" s="50">
        <v>24</v>
      </c>
      <c r="B35" s="51" t="s">
        <v>840</v>
      </c>
      <c r="C35" s="52" t="s">
        <v>841</v>
      </c>
      <c r="D35" s="53" t="s">
        <v>175</v>
      </c>
      <c r="E35" s="50"/>
      <c r="F35" s="32" t="str">
        <f t="shared" si="0"/>
        <v>Không XL</v>
      </c>
      <c r="G35" s="134">
        <f t="shared" si="1"/>
        <v>60</v>
      </c>
      <c r="H35" s="32" t="str">
        <f t="shared" si="2"/>
        <v>TB</v>
      </c>
      <c r="I35" s="55">
        <v>6.03</v>
      </c>
      <c r="J35" s="57"/>
    </row>
    <row r="36" spans="1:10" s="47" customFormat="1" ht="15.95" customHeight="1" x14ac:dyDescent="0.2">
      <c r="A36" s="50">
        <v>25</v>
      </c>
      <c r="B36" s="51" t="s">
        <v>842</v>
      </c>
      <c r="C36" s="52" t="s">
        <v>91</v>
      </c>
      <c r="D36" s="53" t="s">
        <v>843</v>
      </c>
      <c r="E36" s="50"/>
      <c r="F36" s="32" t="str">
        <f t="shared" si="0"/>
        <v>Không XL</v>
      </c>
      <c r="G36" s="134">
        <f t="shared" si="1"/>
        <v>70</v>
      </c>
      <c r="H36" s="32" t="str">
        <f t="shared" si="2"/>
        <v>Khá</v>
      </c>
      <c r="I36" s="55">
        <v>6.98</v>
      </c>
      <c r="J36" s="57"/>
    </row>
    <row r="37" spans="1:10" s="47" customFormat="1" ht="15.95" customHeight="1" x14ac:dyDescent="0.2">
      <c r="A37" s="50">
        <v>26</v>
      </c>
      <c r="B37" s="51" t="s">
        <v>844</v>
      </c>
      <c r="C37" s="52" t="s">
        <v>127</v>
      </c>
      <c r="D37" s="53" t="s">
        <v>605</v>
      </c>
      <c r="E37" s="50"/>
      <c r="F37" s="32" t="str">
        <f t="shared" si="0"/>
        <v>Không XL</v>
      </c>
      <c r="G37" s="134">
        <f t="shared" si="1"/>
        <v>59</v>
      </c>
      <c r="H37" s="32" t="str">
        <f t="shared" si="2"/>
        <v>TB</v>
      </c>
      <c r="I37" s="55">
        <v>5.86</v>
      </c>
      <c r="J37" s="57"/>
    </row>
    <row r="38" spans="1:10" s="47" customFormat="1" ht="15.95" customHeight="1" x14ac:dyDescent="0.2">
      <c r="A38" s="50">
        <v>27</v>
      </c>
      <c r="B38" s="51" t="s">
        <v>845</v>
      </c>
      <c r="C38" s="52" t="s">
        <v>80</v>
      </c>
      <c r="D38" s="53" t="s">
        <v>846</v>
      </c>
      <c r="E38" s="50"/>
      <c r="F38" s="32" t="str">
        <f t="shared" si="0"/>
        <v>Không XL</v>
      </c>
      <c r="G38" s="134">
        <f t="shared" si="1"/>
        <v>66</v>
      </c>
      <c r="H38" s="32" t="str">
        <f t="shared" si="2"/>
        <v>TB</v>
      </c>
      <c r="I38" s="55">
        <v>6.55</v>
      </c>
      <c r="J38" s="56"/>
    </row>
    <row r="39" spans="1:10" s="47" customFormat="1" ht="15.95" customHeight="1" x14ac:dyDescent="0.2">
      <c r="A39" s="50">
        <v>28</v>
      </c>
      <c r="B39" s="51" t="s">
        <v>847</v>
      </c>
      <c r="C39" s="52" t="s">
        <v>848</v>
      </c>
      <c r="D39" s="53" t="s">
        <v>849</v>
      </c>
      <c r="E39" s="50"/>
      <c r="F39" s="32" t="str">
        <f t="shared" si="0"/>
        <v>Không XL</v>
      </c>
      <c r="G39" s="134">
        <f t="shared" si="1"/>
        <v>64</v>
      </c>
      <c r="H39" s="32" t="str">
        <f t="shared" si="2"/>
        <v>TB</v>
      </c>
      <c r="I39" s="55">
        <v>6.39</v>
      </c>
      <c r="J39" s="57"/>
    </row>
    <row r="40" spans="1:10" s="47" customFormat="1" ht="15.95" customHeight="1" x14ac:dyDescent="0.2">
      <c r="A40" s="50">
        <v>29</v>
      </c>
      <c r="B40" s="51" t="s">
        <v>850</v>
      </c>
      <c r="C40" s="52" t="s">
        <v>851</v>
      </c>
      <c r="D40" s="53" t="s">
        <v>849</v>
      </c>
      <c r="E40" s="50"/>
      <c r="F40" s="32" t="str">
        <f t="shared" si="0"/>
        <v>Không XL</v>
      </c>
      <c r="G40" s="134">
        <f t="shared" si="1"/>
        <v>60</v>
      </c>
      <c r="H40" s="32" t="str">
        <f t="shared" si="2"/>
        <v>TB</v>
      </c>
      <c r="I40" s="55">
        <v>6</v>
      </c>
      <c r="J40" s="56"/>
    </row>
    <row r="41" spans="1:10" s="47" customFormat="1" ht="15.95" customHeight="1" x14ac:dyDescent="0.2">
      <c r="A41" s="50">
        <v>30</v>
      </c>
      <c r="B41" s="51" t="s">
        <v>852</v>
      </c>
      <c r="C41" s="52" t="s">
        <v>853</v>
      </c>
      <c r="D41" s="53" t="s">
        <v>854</v>
      </c>
      <c r="E41" s="50"/>
      <c r="F41" s="32" t="str">
        <f t="shared" si="0"/>
        <v>Không XL</v>
      </c>
      <c r="G41" s="134">
        <f t="shared" si="1"/>
        <v>64</v>
      </c>
      <c r="H41" s="32" t="str">
        <f t="shared" si="2"/>
        <v>TB</v>
      </c>
      <c r="I41" s="55">
        <v>6.36</v>
      </c>
      <c r="J41" s="56"/>
    </row>
    <row r="42" spans="1:10" s="47" customFormat="1" ht="15.95" customHeight="1" x14ac:dyDescent="0.2">
      <c r="A42" s="50">
        <v>31</v>
      </c>
      <c r="B42" s="51" t="s">
        <v>855</v>
      </c>
      <c r="C42" s="52" t="s">
        <v>856</v>
      </c>
      <c r="D42" s="53" t="s">
        <v>57</v>
      </c>
      <c r="E42" s="50"/>
      <c r="F42" s="32" t="str">
        <f t="shared" si="0"/>
        <v>Không XL</v>
      </c>
      <c r="G42" s="134">
        <f t="shared" si="1"/>
        <v>66</v>
      </c>
      <c r="H42" s="32" t="str">
        <f t="shared" si="2"/>
        <v>TB</v>
      </c>
      <c r="I42" s="55">
        <v>6.59</v>
      </c>
      <c r="J42" s="56"/>
    </row>
    <row r="43" spans="1:10" s="47" customFormat="1" ht="15.95" customHeight="1" x14ac:dyDescent="0.2">
      <c r="A43" s="50">
        <v>32</v>
      </c>
      <c r="B43" s="51" t="s">
        <v>857</v>
      </c>
      <c r="C43" s="52" t="s">
        <v>64</v>
      </c>
      <c r="D43" s="53" t="s">
        <v>58</v>
      </c>
      <c r="E43" s="50"/>
      <c r="F43" s="32" t="str">
        <f t="shared" si="0"/>
        <v>Không XL</v>
      </c>
      <c r="G43" s="134">
        <f t="shared" si="1"/>
        <v>67</v>
      </c>
      <c r="H43" s="32" t="str">
        <f t="shared" si="2"/>
        <v>TB</v>
      </c>
      <c r="I43" s="55">
        <v>6.71</v>
      </c>
      <c r="J43" s="57"/>
    </row>
    <row r="44" spans="1:10" s="47" customFormat="1" ht="15.95" customHeight="1" x14ac:dyDescent="0.2">
      <c r="A44" s="50">
        <v>33</v>
      </c>
      <c r="B44" s="51" t="s">
        <v>858</v>
      </c>
      <c r="C44" s="52" t="s">
        <v>859</v>
      </c>
      <c r="D44" s="53" t="s">
        <v>118</v>
      </c>
      <c r="E44" s="50"/>
      <c r="F44" s="32" t="str">
        <f t="shared" si="0"/>
        <v>Không XL</v>
      </c>
      <c r="G44" s="134">
        <f t="shared" si="1"/>
        <v>62</v>
      </c>
      <c r="H44" s="32" t="str">
        <f t="shared" si="2"/>
        <v>TB</v>
      </c>
      <c r="I44" s="55">
        <v>6.16</v>
      </c>
      <c r="J44" s="57"/>
    </row>
    <row r="45" spans="1:10" s="47" customFormat="1" ht="15.95" customHeight="1" x14ac:dyDescent="0.2">
      <c r="A45" s="50">
        <v>34</v>
      </c>
      <c r="B45" s="51" t="s">
        <v>860</v>
      </c>
      <c r="C45" s="52" t="s">
        <v>36</v>
      </c>
      <c r="D45" s="53" t="s">
        <v>476</v>
      </c>
      <c r="E45" s="50"/>
      <c r="F45" s="32" t="str">
        <f t="shared" si="0"/>
        <v>Không XL</v>
      </c>
      <c r="G45" s="134">
        <f t="shared" si="1"/>
        <v>61</v>
      </c>
      <c r="H45" s="32" t="str">
        <f t="shared" si="2"/>
        <v>TB</v>
      </c>
      <c r="I45" s="55">
        <v>6.12</v>
      </c>
      <c r="J45" s="57"/>
    </row>
    <row r="46" spans="1:10" s="47" customFormat="1" ht="15.95" customHeight="1" x14ac:dyDescent="0.2">
      <c r="A46" s="50">
        <v>35</v>
      </c>
      <c r="B46" s="51" t="s">
        <v>861</v>
      </c>
      <c r="C46" s="52" t="s">
        <v>48</v>
      </c>
      <c r="D46" s="53" t="s">
        <v>60</v>
      </c>
      <c r="E46" s="50"/>
      <c r="F46" s="32" t="str">
        <f t="shared" si="0"/>
        <v>Không XL</v>
      </c>
      <c r="G46" s="134">
        <f t="shared" si="1"/>
        <v>61</v>
      </c>
      <c r="H46" s="32" t="str">
        <f t="shared" si="2"/>
        <v>TB</v>
      </c>
      <c r="I46" s="55">
        <v>6.14</v>
      </c>
      <c r="J46" s="57"/>
    </row>
    <row r="47" spans="1:10" s="47" customFormat="1" ht="15.95" customHeight="1" x14ac:dyDescent="0.2">
      <c r="A47" s="50">
        <v>36</v>
      </c>
      <c r="B47" s="51" t="s">
        <v>862</v>
      </c>
      <c r="C47" s="52" t="s">
        <v>80</v>
      </c>
      <c r="D47" s="53" t="s">
        <v>98</v>
      </c>
      <c r="E47" s="50"/>
      <c r="F47" s="32" t="str">
        <f t="shared" si="0"/>
        <v>Không XL</v>
      </c>
      <c r="G47" s="134">
        <f t="shared" si="1"/>
        <v>51</v>
      </c>
      <c r="H47" s="32" t="str">
        <f t="shared" si="2"/>
        <v>TB</v>
      </c>
      <c r="I47" s="55">
        <v>5.13</v>
      </c>
      <c r="J47" s="57"/>
    </row>
    <row r="48" spans="1:10" s="47" customFormat="1" ht="15.95" customHeight="1" x14ac:dyDescent="0.2">
      <c r="A48" s="50">
        <v>37</v>
      </c>
      <c r="B48" s="51" t="s">
        <v>863</v>
      </c>
      <c r="C48" s="52" t="s">
        <v>864</v>
      </c>
      <c r="D48" s="53" t="s">
        <v>203</v>
      </c>
      <c r="E48" s="50"/>
      <c r="F48" s="32" t="str">
        <f t="shared" si="0"/>
        <v>Không XL</v>
      </c>
      <c r="G48" s="134">
        <f t="shared" si="1"/>
        <v>59</v>
      </c>
      <c r="H48" s="32" t="str">
        <f t="shared" si="2"/>
        <v>TB</v>
      </c>
      <c r="I48" s="55">
        <v>5.88</v>
      </c>
      <c r="J48" s="130"/>
    </row>
    <row r="49" spans="1:10" s="47" customFormat="1" ht="15.95" customHeight="1" x14ac:dyDescent="0.2">
      <c r="A49" s="50">
        <v>38</v>
      </c>
      <c r="B49" s="51" t="s">
        <v>865</v>
      </c>
      <c r="C49" s="52" t="s">
        <v>866</v>
      </c>
      <c r="D49" s="53" t="s">
        <v>867</v>
      </c>
      <c r="E49" s="50"/>
      <c r="F49" s="32" t="str">
        <f t="shared" si="0"/>
        <v>Không XL</v>
      </c>
      <c r="G49" s="134">
        <f t="shared" si="1"/>
        <v>61</v>
      </c>
      <c r="H49" s="32" t="str">
        <f t="shared" si="2"/>
        <v>TB</v>
      </c>
      <c r="I49" s="55">
        <v>6.08</v>
      </c>
      <c r="J49" s="57"/>
    </row>
    <row r="50" spans="1:10" s="47" customFormat="1" ht="15.95" customHeight="1" x14ac:dyDescent="0.2">
      <c r="A50" s="50">
        <v>39</v>
      </c>
      <c r="B50" s="51" t="s">
        <v>868</v>
      </c>
      <c r="C50" s="52" t="s">
        <v>869</v>
      </c>
      <c r="D50" s="53" t="s">
        <v>101</v>
      </c>
      <c r="E50" s="50"/>
      <c r="F50" s="32" t="str">
        <f t="shared" si="0"/>
        <v>Không XL</v>
      </c>
      <c r="G50" s="134">
        <f t="shared" si="1"/>
        <v>57</v>
      </c>
      <c r="H50" s="32" t="str">
        <f t="shared" si="2"/>
        <v>TB</v>
      </c>
      <c r="I50" s="55">
        <v>5.72</v>
      </c>
      <c r="J50" s="57"/>
    </row>
    <row r="51" spans="1:10" s="47" customFormat="1" ht="15.95" customHeight="1" x14ac:dyDescent="0.2">
      <c r="A51" s="50">
        <v>40</v>
      </c>
      <c r="B51" s="51" t="s">
        <v>870</v>
      </c>
      <c r="C51" s="52" t="s">
        <v>62</v>
      </c>
      <c r="D51" s="53" t="s">
        <v>263</v>
      </c>
      <c r="E51" s="50"/>
      <c r="F51" s="32" t="str">
        <f t="shared" si="0"/>
        <v>Không XL</v>
      </c>
      <c r="G51" s="134">
        <f>ROUND(I51,1)*10+6</f>
        <v>72</v>
      </c>
      <c r="H51" s="32" t="str">
        <f t="shared" si="2"/>
        <v>Khá</v>
      </c>
      <c r="I51" s="55">
        <v>6.64</v>
      </c>
      <c r="J51" s="57" t="s">
        <v>1506</v>
      </c>
    </row>
    <row r="52" spans="1:10" s="47" customFormat="1" ht="15.95" customHeight="1" x14ac:dyDescent="0.2">
      <c r="A52" s="50">
        <v>41</v>
      </c>
      <c r="B52" s="51" t="s">
        <v>871</v>
      </c>
      <c r="C52" s="52" t="s">
        <v>872</v>
      </c>
      <c r="D52" s="53" t="s">
        <v>70</v>
      </c>
      <c r="E52" s="50"/>
      <c r="F52" s="32" t="str">
        <f t="shared" si="0"/>
        <v>Không XL</v>
      </c>
      <c r="G52" s="134">
        <f t="shared" si="1"/>
        <v>62</v>
      </c>
      <c r="H52" s="32" t="str">
        <f t="shared" si="2"/>
        <v>TB</v>
      </c>
      <c r="I52" s="55">
        <v>6.21</v>
      </c>
      <c r="J52" s="57"/>
    </row>
    <row r="53" spans="1:10" s="47" customFormat="1" ht="15.95" customHeight="1" x14ac:dyDescent="0.2">
      <c r="A53" s="50">
        <v>42</v>
      </c>
      <c r="B53" s="51" t="s">
        <v>873</v>
      </c>
      <c r="C53" s="52" t="s">
        <v>48</v>
      </c>
      <c r="D53" s="53" t="s">
        <v>70</v>
      </c>
      <c r="E53" s="50"/>
      <c r="F53" s="32" t="str">
        <f t="shared" si="0"/>
        <v>Không XL</v>
      </c>
      <c r="G53" s="134">
        <f>ROUND(I53,1)*10+8</f>
        <v>83</v>
      </c>
      <c r="H53" s="32" t="str">
        <f t="shared" si="2"/>
        <v>Tốt</v>
      </c>
      <c r="I53" s="55">
        <v>7.51</v>
      </c>
      <c r="J53" s="57" t="s">
        <v>1504</v>
      </c>
    </row>
    <row r="54" spans="1:10" s="47" customFormat="1" ht="15.95" customHeight="1" x14ac:dyDescent="0.2">
      <c r="A54" s="50">
        <v>43</v>
      </c>
      <c r="B54" s="51" t="s">
        <v>874</v>
      </c>
      <c r="C54" s="52" t="s">
        <v>875</v>
      </c>
      <c r="D54" s="53" t="s">
        <v>74</v>
      </c>
      <c r="E54" s="50"/>
      <c r="F54" s="32" t="str">
        <f t="shared" si="0"/>
        <v>Không XL</v>
      </c>
      <c r="G54" s="134">
        <f t="shared" si="1"/>
        <v>51</v>
      </c>
      <c r="H54" s="32" t="str">
        <f t="shared" si="2"/>
        <v>TB</v>
      </c>
      <c r="I54" s="55">
        <v>5.09</v>
      </c>
      <c r="J54" s="57"/>
    </row>
    <row r="55" spans="1:10" s="47" customFormat="1" ht="15.95" hidden="1" customHeight="1" x14ac:dyDescent="0.2">
      <c r="A55" s="50"/>
      <c r="B55" s="51"/>
      <c r="C55" s="52"/>
      <c r="D55" s="53"/>
      <c r="E55" s="50"/>
      <c r="F55" s="54"/>
      <c r="G55" s="128"/>
      <c r="H55" s="124"/>
      <c r="I55" s="55"/>
      <c r="J55" s="57"/>
    </row>
    <row r="56" spans="1:10" s="47" customFormat="1" ht="15.95" hidden="1" customHeight="1" x14ac:dyDescent="0.2">
      <c r="A56" s="50"/>
      <c r="B56" s="51"/>
      <c r="C56" s="52"/>
      <c r="D56" s="53"/>
      <c r="E56" s="50"/>
      <c r="F56" s="54"/>
      <c r="G56" s="128"/>
      <c r="H56" s="124"/>
      <c r="I56" s="55"/>
      <c r="J56" s="57"/>
    </row>
    <row r="57" spans="1:10" s="47" customFormat="1" ht="15.95" hidden="1" customHeight="1" x14ac:dyDescent="0.2">
      <c r="A57" s="50"/>
      <c r="B57" s="51"/>
      <c r="C57" s="52"/>
      <c r="D57" s="53"/>
      <c r="E57" s="50"/>
      <c r="F57" s="54"/>
      <c r="G57" s="128"/>
      <c r="H57" s="124"/>
      <c r="I57" s="55"/>
      <c r="J57" s="57"/>
    </row>
    <row r="58" spans="1:10" s="47" customFormat="1" ht="15.95" hidden="1" customHeight="1" x14ac:dyDescent="0.2">
      <c r="A58" s="50"/>
      <c r="B58" s="51"/>
      <c r="C58" s="52"/>
      <c r="D58" s="53"/>
      <c r="E58" s="50"/>
      <c r="F58" s="54"/>
      <c r="G58" s="128"/>
      <c r="H58" s="124"/>
      <c r="I58" s="55"/>
      <c r="J58" s="56"/>
    </row>
    <row r="59" spans="1:10" ht="18" customHeight="1" x14ac:dyDescent="0.25">
      <c r="A59" s="58"/>
      <c r="B59" s="58"/>
      <c r="C59" s="181" t="s">
        <v>11</v>
      </c>
      <c r="D59" s="181"/>
      <c r="E59" s="181"/>
      <c r="F59" s="181"/>
      <c r="G59" s="181"/>
      <c r="H59" s="181"/>
      <c r="I59" s="181"/>
      <c r="J59" s="181"/>
    </row>
    <row r="60" spans="1:10" ht="17.100000000000001" customHeight="1" x14ac:dyDescent="0.25">
      <c r="C60" s="182" t="s">
        <v>12</v>
      </c>
      <c r="D60" s="59"/>
      <c r="E60" s="183" t="s">
        <v>6</v>
      </c>
      <c r="F60" s="184"/>
      <c r="G60" s="183" t="s">
        <v>7</v>
      </c>
      <c r="H60" s="184"/>
      <c r="I60" s="60"/>
      <c r="J60" s="182" t="s">
        <v>8</v>
      </c>
    </row>
    <row r="61" spans="1:10" s="47" customFormat="1" ht="17.100000000000001" customHeight="1" x14ac:dyDescent="0.2">
      <c r="C61" s="182"/>
      <c r="D61" s="61"/>
      <c r="E61" s="48" t="s">
        <v>13</v>
      </c>
      <c r="F61" s="62" t="s">
        <v>14</v>
      </c>
      <c r="G61" s="48" t="s">
        <v>13</v>
      </c>
      <c r="H61" s="62" t="s">
        <v>14</v>
      </c>
      <c r="I61" s="76"/>
      <c r="J61" s="182"/>
    </row>
    <row r="62" spans="1:10" ht="17.100000000000001" customHeight="1" x14ac:dyDescent="0.25">
      <c r="C62" s="64" t="s">
        <v>15</v>
      </c>
      <c r="D62" s="77"/>
      <c r="E62" s="66">
        <f>COUNTIF(F12:F58,"XS")</f>
        <v>0</v>
      </c>
      <c r="F62" s="67">
        <f>E62*100/$A$54</f>
        <v>0</v>
      </c>
      <c r="G62" s="66">
        <f>COUNTIF(H12:H58,"Xuất sắc")</f>
        <v>0</v>
      </c>
      <c r="H62" s="67">
        <f>G62*100/$A$54</f>
        <v>0</v>
      </c>
      <c r="I62" s="68"/>
      <c r="J62" s="69"/>
    </row>
    <row r="63" spans="1:10" ht="17.100000000000001" customHeight="1" x14ac:dyDescent="0.25">
      <c r="C63" s="64" t="s">
        <v>16</v>
      </c>
      <c r="D63" s="77"/>
      <c r="E63" s="66">
        <f>COUNTIF(F12:F58,"Tốt")</f>
        <v>0</v>
      </c>
      <c r="F63" s="67">
        <f t="shared" ref="F63:F67" si="3">E63*100/$A$54</f>
        <v>0</v>
      </c>
      <c r="G63" s="66">
        <f>COUNTIF(H12:H58,"Tốt")</f>
        <v>1</v>
      </c>
      <c r="H63" s="67">
        <f t="shared" ref="H63:H67" si="4">G63*100/$A$54</f>
        <v>2.3255813953488373</v>
      </c>
      <c r="I63" s="68"/>
      <c r="J63" s="69"/>
    </row>
    <row r="64" spans="1:10" ht="17.100000000000001" customHeight="1" x14ac:dyDescent="0.25">
      <c r="C64" s="64" t="s">
        <v>17</v>
      </c>
      <c r="D64" s="77"/>
      <c r="E64" s="66">
        <f>COUNTIF(F12:F58,"Khá")</f>
        <v>0</v>
      </c>
      <c r="F64" s="67">
        <f t="shared" si="3"/>
        <v>0</v>
      </c>
      <c r="G64" s="66">
        <f>COUNTIF(H12:H58,"Khá")</f>
        <v>6</v>
      </c>
      <c r="H64" s="67">
        <f t="shared" si="4"/>
        <v>13.953488372093023</v>
      </c>
      <c r="I64" s="68"/>
      <c r="J64" s="69"/>
    </row>
    <row r="65" spans="1:11" ht="17.100000000000001" customHeight="1" x14ac:dyDescent="0.25">
      <c r="C65" s="64" t="s">
        <v>18</v>
      </c>
      <c r="D65" s="77"/>
      <c r="E65" s="66">
        <f>COUNTIF(F12:F58,"TB")</f>
        <v>0</v>
      </c>
      <c r="F65" s="67">
        <f t="shared" si="3"/>
        <v>0</v>
      </c>
      <c r="G65" s="66">
        <f>COUNTIF(H12:H58,"TB")</f>
        <v>36</v>
      </c>
      <c r="H65" s="67">
        <f t="shared" si="4"/>
        <v>83.720930232558146</v>
      </c>
      <c r="I65" s="68"/>
      <c r="J65" s="69"/>
    </row>
    <row r="66" spans="1:11" ht="17.100000000000001" customHeight="1" x14ac:dyDescent="0.25">
      <c r="C66" s="64" t="s">
        <v>19</v>
      </c>
      <c r="D66" s="77"/>
      <c r="E66" s="66">
        <f>COUNTIF(F12:F58,"Yếu")</f>
        <v>0</v>
      </c>
      <c r="F66" s="67">
        <f t="shared" si="3"/>
        <v>0</v>
      </c>
      <c r="G66" s="66">
        <f>COUNTIF(H12:H58,"Yếu")</f>
        <v>0</v>
      </c>
      <c r="H66" s="67">
        <f t="shared" si="4"/>
        <v>0</v>
      </c>
      <c r="I66" s="68"/>
      <c r="J66" s="69"/>
    </row>
    <row r="67" spans="1:11" ht="17.100000000000001" customHeight="1" x14ac:dyDescent="0.25">
      <c r="C67" s="64" t="s">
        <v>25</v>
      </c>
      <c r="D67" s="77"/>
      <c r="E67" s="66">
        <f>COUNTIF(F12:F58,"Không XL")</f>
        <v>43</v>
      </c>
      <c r="F67" s="67">
        <f t="shared" si="3"/>
        <v>100</v>
      </c>
      <c r="G67" s="66">
        <f>COUNTIF(H12:H58,"Không XL")</f>
        <v>0</v>
      </c>
      <c r="H67" s="67">
        <f t="shared" si="4"/>
        <v>0</v>
      </c>
      <c r="I67" s="68"/>
      <c r="J67" s="69"/>
    </row>
    <row r="68" spans="1:11" ht="9.9499999999999993" customHeight="1" x14ac:dyDescent="0.25">
      <c r="C68" s="70"/>
      <c r="D68" s="70"/>
      <c r="F68" s="71"/>
    </row>
    <row r="69" spans="1:11" ht="17.100000000000001" customHeight="1" x14ac:dyDescent="0.25">
      <c r="E69" s="185" t="s">
        <v>24</v>
      </c>
      <c r="F69" s="185"/>
      <c r="G69" s="185"/>
      <c r="H69" s="185"/>
      <c r="I69" s="185"/>
      <c r="J69" s="185"/>
    </row>
    <row r="70" spans="1:11" ht="17.100000000000001" customHeight="1" x14ac:dyDescent="0.25">
      <c r="A70" s="180" t="s">
        <v>28</v>
      </c>
      <c r="B70" s="180"/>
      <c r="C70" s="180"/>
      <c r="D70" s="180"/>
      <c r="E70" s="180"/>
      <c r="F70" s="180" t="s">
        <v>6</v>
      </c>
      <c r="G70" s="180"/>
      <c r="H70" s="180"/>
      <c r="I70" s="74"/>
      <c r="J70" s="73" t="s">
        <v>20</v>
      </c>
      <c r="K70" s="73"/>
    </row>
    <row r="71" spans="1:11" ht="17.100000000000001" customHeight="1" x14ac:dyDescent="0.25"/>
    <row r="72" spans="1:11" ht="17.100000000000001" customHeight="1" x14ac:dyDescent="0.25"/>
    <row r="73" spans="1:11" ht="17.100000000000001" customHeight="1" x14ac:dyDescent="0.25"/>
    <row r="74" spans="1:11" ht="18" customHeight="1" x14ac:dyDescent="0.25">
      <c r="A74" s="36">
        <v>1</v>
      </c>
    </row>
    <row r="75" spans="1:11" ht="18" customHeight="1" x14ac:dyDescent="0.25"/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sheetProtection algorithmName="SHA-512" hashValue="qtePNACuHOaQwscHj/zG6WgGtvT5SNQw8XzbGWfoBm7oepFcpc6GcAww8MYDwfunbXRU6q55TdhVQILhHCuuvA==" saltValue="7Na1xYqRfuKxKBRGdBcbf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0:E70"/>
    <mergeCell ref="F70:H70"/>
    <mergeCell ref="C59:J59"/>
    <mergeCell ref="C60:C61"/>
    <mergeCell ref="E60:F60"/>
    <mergeCell ref="G60:H60"/>
    <mergeCell ref="J60:J61"/>
    <mergeCell ref="E69:J69"/>
  </mergeCells>
  <conditionalFormatting sqref="F55:F58 H55:I58 I12:I54">
    <cfRule type="cellIs" dxfId="96" priority="7" stopIfTrue="1" operator="equal">
      <formula>"SVG"</formula>
    </cfRule>
    <cfRule type="cellIs" dxfId="95" priority="8" stopIfTrue="1" operator="equal">
      <formula>"SVXS"</formula>
    </cfRule>
  </conditionalFormatting>
  <conditionalFormatting sqref="F12:F54">
    <cfRule type="cellIs" dxfId="94" priority="5" stopIfTrue="1" operator="equal">
      <formula>"SVG"</formula>
    </cfRule>
    <cfRule type="cellIs" dxfId="93" priority="6" stopIfTrue="1" operator="equal">
      <formula>"SVXS"</formula>
    </cfRule>
  </conditionalFormatting>
  <conditionalFormatting sqref="H12:H54">
    <cfRule type="cellIs" dxfId="92" priority="3" stopIfTrue="1" operator="equal">
      <formula>"SVG"</formula>
    </cfRule>
    <cfRule type="cellIs" dxfId="91" priority="4" stopIfTrue="1" operator="equal">
      <formula>"SVXS"</formula>
    </cfRule>
  </conditionalFormatting>
  <conditionalFormatting sqref="I12:I54">
    <cfRule type="cellIs" dxfId="90" priority="2" operator="greaterThanOrEqual">
      <formula>7</formula>
    </cfRule>
    <cfRule type="cellIs" dxfId="89" priority="1" operator="greaterThanOrEqual">
      <formula>7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32" zoomScaleNormal="100" workbookViewId="0">
      <selection activeCell="G12" sqref="G12:H52"/>
    </sheetView>
  </sheetViews>
  <sheetFormatPr defaultRowHeight="15" x14ac:dyDescent="0.25"/>
  <cols>
    <col min="1" max="1" width="6.83203125" style="78" customWidth="1"/>
    <col min="2" max="2" width="11.83203125" style="78" customWidth="1"/>
    <col min="3" max="3" width="23.83203125" style="78" customWidth="1"/>
    <col min="4" max="4" width="8.83203125" style="78" customWidth="1"/>
    <col min="5" max="8" width="9.6640625" style="78" customWidth="1"/>
    <col min="9" max="9" width="9.6640625" style="78" hidden="1" customWidth="1"/>
    <col min="10" max="10" width="20.83203125" style="78" customWidth="1"/>
    <col min="11" max="16384" width="9.33203125" style="78"/>
  </cols>
  <sheetData>
    <row r="1" spans="1:21" ht="15" customHeight="1" x14ac:dyDescent="0.25">
      <c r="J1" s="79" t="s">
        <v>0</v>
      </c>
    </row>
    <row r="2" spans="1:21" ht="17.100000000000001" customHeight="1" x14ac:dyDescent="0.25">
      <c r="A2" s="221" t="s">
        <v>21</v>
      </c>
      <c r="B2" s="221"/>
      <c r="C2" s="221"/>
      <c r="D2" s="221"/>
      <c r="E2" s="222" t="s">
        <v>1</v>
      </c>
      <c r="F2" s="222"/>
      <c r="G2" s="222"/>
      <c r="H2" s="222"/>
      <c r="I2" s="222"/>
      <c r="J2" s="222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1" ht="17.100000000000001" customHeight="1" x14ac:dyDescent="0.25">
      <c r="A3" s="222" t="s">
        <v>22</v>
      </c>
      <c r="B3" s="222"/>
      <c r="C3" s="222"/>
      <c r="D3" s="222"/>
      <c r="E3" s="223" t="s">
        <v>2</v>
      </c>
      <c r="F3" s="223"/>
      <c r="G3" s="223"/>
      <c r="H3" s="223"/>
      <c r="I3" s="223"/>
      <c r="J3" s="223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</row>
    <row r="4" spans="1:21" ht="17.100000000000001" customHeight="1" x14ac:dyDescent="0.25">
      <c r="A4" s="222" t="s">
        <v>23</v>
      </c>
      <c r="B4" s="222"/>
      <c r="C4" s="222"/>
      <c r="D4" s="222"/>
      <c r="E4" s="202"/>
      <c r="F4" s="202"/>
      <c r="G4" s="202"/>
      <c r="H4" s="202"/>
      <c r="I4" s="202"/>
      <c r="J4" s="202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</row>
    <row r="5" spans="1:21" s="82" customFormat="1" ht="12" customHeight="1" x14ac:dyDescent="0.25">
      <c r="A5" s="208"/>
      <c r="B5" s="208"/>
      <c r="C5" s="208"/>
      <c r="D5" s="208"/>
      <c r="E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</row>
    <row r="6" spans="1:21" ht="24.95" customHeight="1" x14ac:dyDescent="0.3">
      <c r="A6" s="209" t="s">
        <v>3</v>
      </c>
      <c r="B6" s="209"/>
      <c r="C6" s="209"/>
      <c r="D6" s="209"/>
      <c r="E6" s="209"/>
      <c r="F6" s="209"/>
      <c r="G6" s="209"/>
      <c r="H6" s="209"/>
      <c r="I6" s="209"/>
      <c r="J6" s="209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</row>
    <row r="7" spans="1:21" s="85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</row>
    <row r="8" spans="1:21" s="85" customFormat="1" ht="18" customHeight="1" x14ac:dyDescent="0.3">
      <c r="A8" s="210" t="s">
        <v>626</v>
      </c>
      <c r="B8" s="210"/>
      <c r="C8" s="210"/>
      <c r="D8" s="210"/>
      <c r="E8" s="210"/>
      <c r="F8" s="210"/>
      <c r="G8" s="210"/>
      <c r="H8" s="210"/>
      <c r="I8" s="210"/>
      <c r="J8" s="210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</row>
    <row r="9" spans="1:21" s="85" customFormat="1" ht="12" customHeight="1" x14ac:dyDescent="0.3">
      <c r="A9" s="87"/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</row>
    <row r="10" spans="1:21" s="89" customFormat="1" ht="18" customHeight="1" x14ac:dyDescent="0.2">
      <c r="A10" s="211" t="s">
        <v>4</v>
      </c>
      <c r="B10" s="211" t="s">
        <v>30</v>
      </c>
      <c r="C10" s="214" t="s">
        <v>5</v>
      </c>
      <c r="D10" s="215"/>
      <c r="E10" s="218" t="s">
        <v>6</v>
      </c>
      <c r="F10" s="219"/>
      <c r="G10" s="218" t="s">
        <v>27</v>
      </c>
      <c r="H10" s="219"/>
      <c r="I10" s="88"/>
      <c r="J10" s="220" t="s">
        <v>8</v>
      </c>
    </row>
    <row r="11" spans="1:21" s="89" customFormat="1" ht="30" customHeight="1" x14ac:dyDescent="0.2">
      <c r="A11" s="212"/>
      <c r="B11" s="213"/>
      <c r="C11" s="216"/>
      <c r="D11" s="217"/>
      <c r="E11" s="90" t="s">
        <v>9</v>
      </c>
      <c r="F11" s="90" t="s">
        <v>10</v>
      </c>
      <c r="G11" s="90" t="s">
        <v>9</v>
      </c>
      <c r="H11" s="90" t="s">
        <v>10</v>
      </c>
      <c r="I11" s="91"/>
      <c r="J11" s="212"/>
    </row>
    <row r="12" spans="1:21" s="89" customFormat="1" ht="15.95" customHeight="1" x14ac:dyDescent="0.2">
      <c r="A12" s="92">
        <v>1</v>
      </c>
      <c r="B12" s="93" t="s">
        <v>876</v>
      </c>
      <c r="C12" s="94" t="s">
        <v>226</v>
      </c>
      <c r="D12" s="95" t="s">
        <v>34</v>
      </c>
      <c r="E12" s="92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v>40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Yếu</v>
      </c>
      <c r="I12" s="96">
        <v>3.71</v>
      </c>
      <c r="J12" s="97"/>
    </row>
    <row r="13" spans="1:21" s="89" customFormat="1" ht="15.95" customHeight="1" x14ac:dyDescent="0.2">
      <c r="A13" s="92">
        <v>2</v>
      </c>
      <c r="B13" s="93" t="s">
        <v>877</v>
      </c>
      <c r="C13" s="94" t="s">
        <v>878</v>
      </c>
      <c r="D13" s="95" t="s">
        <v>79</v>
      </c>
      <c r="E13" s="92"/>
      <c r="F13" s="32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ref="G13:G52" si="1">ROUND(I13,1)*10</f>
        <v>61</v>
      </c>
      <c r="H13" s="32" t="str">
        <f t="shared" ref="H13:H52" si="2">IF(AND(G13&gt;=90),"XS",IF(AND(G13&gt;=80),"Tốt",IF(AND(G13&gt;=70),"Khá",IF(AND(G13&gt;=60),"TB",IF(AND(G13&gt;=50),"TB",IF(AND(G13&lt;50),IF(AND(G13&gt;0),"Yếu",IF(AND(G13=0),"Không XL"," "))))))))</f>
        <v>TB</v>
      </c>
      <c r="I13" s="96">
        <v>6.06</v>
      </c>
      <c r="J13" s="97"/>
    </row>
    <row r="14" spans="1:21" s="89" customFormat="1" ht="15.95" customHeight="1" x14ac:dyDescent="0.2">
      <c r="A14" s="92">
        <v>3</v>
      </c>
      <c r="B14" s="93" t="s">
        <v>879</v>
      </c>
      <c r="C14" s="94" t="s">
        <v>797</v>
      </c>
      <c r="D14" s="95" t="s">
        <v>79</v>
      </c>
      <c r="E14" s="92"/>
      <c r="F14" s="32" t="str">
        <f t="shared" si="0"/>
        <v>Không XL</v>
      </c>
      <c r="G14" s="134">
        <v>50</v>
      </c>
      <c r="H14" s="32" t="str">
        <f t="shared" si="2"/>
        <v>TB</v>
      </c>
      <c r="I14" s="96">
        <v>4.3899999999999997</v>
      </c>
      <c r="J14" s="97"/>
    </row>
    <row r="15" spans="1:21" s="89" customFormat="1" ht="15.95" customHeight="1" x14ac:dyDescent="0.2">
      <c r="A15" s="92">
        <v>4</v>
      </c>
      <c r="B15" s="93" t="s">
        <v>880</v>
      </c>
      <c r="C15" s="94" t="s">
        <v>881</v>
      </c>
      <c r="D15" s="95" t="s">
        <v>882</v>
      </c>
      <c r="E15" s="92"/>
      <c r="F15" s="32" t="str">
        <f t="shared" si="0"/>
        <v>Không XL</v>
      </c>
      <c r="G15" s="134">
        <f t="shared" si="1"/>
        <v>54</v>
      </c>
      <c r="H15" s="32" t="str">
        <f t="shared" si="2"/>
        <v>TB</v>
      </c>
      <c r="I15" s="96">
        <v>5.39</v>
      </c>
      <c r="J15" s="98"/>
    </row>
    <row r="16" spans="1:21" s="89" customFormat="1" ht="15.95" customHeight="1" x14ac:dyDescent="0.2">
      <c r="A16" s="92">
        <v>5</v>
      </c>
      <c r="B16" s="93" t="s">
        <v>883</v>
      </c>
      <c r="C16" s="94" t="s">
        <v>884</v>
      </c>
      <c r="D16" s="95" t="s">
        <v>81</v>
      </c>
      <c r="E16" s="92"/>
      <c r="F16" s="32" t="str">
        <f t="shared" si="0"/>
        <v>Không XL</v>
      </c>
      <c r="G16" s="134">
        <v>50</v>
      </c>
      <c r="H16" s="32" t="str">
        <f t="shared" si="2"/>
        <v>TB</v>
      </c>
      <c r="I16" s="96">
        <v>4.76</v>
      </c>
      <c r="J16" s="98"/>
    </row>
    <row r="17" spans="1:10" s="89" customFormat="1" ht="15.95" customHeight="1" x14ac:dyDescent="0.2">
      <c r="A17" s="92">
        <v>6</v>
      </c>
      <c r="B17" s="93" t="s">
        <v>885</v>
      </c>
      <c r="C17" s="94" t="s">
        <v>886</v>
      </c>
      <c r="D17" s="95" t="s">
        <v>82</v>
      </c>
      <c r="E17" s="92"/>
      <c r="F17" s="32" t="str">
        <f t="shared" si="0"/>
        <v>Không XL</v>
      </c>
      <c r="G17" s="134">
        <f t="shared" si="1"/>
        <v>66</v>
      </c>
      <c r="H17" s="32" t="str">
        <f t="shared" si="2"/>
        <v>TB</v>
      </c>
      <c r="I17" s="96">
        <v>6.55</v>
      </c>
      <c r="J17" s="98"/>
    </row>
    <row r="18" spans="1:10" s="89" customFormat="1" ht="15.95" customHeight="1" x14ac:dyDescent="0.2">
      <c r="A18" s="92">
        <v>7</v>
      </c>
      <c r="B18" s="93" t="s">
        <v>887</v>
      </c>
      <c r="C18" s="94" t="s">
        <v>202</v>
      </c>
      <c r="D18" s="95" t="s">
        <v>82</v>
      </c>
      <c r="E18" s="92"/>
      <c r="F18" s="32" t="str">
        <f t="shared" si="0"/>
        <v>Không XL</v>
      </c>
      <c r="G18" s="134">
        <f t="shared" si="1"/>
        <v>58</v>
      </c>
      <c r="H18" s="32" t="str">
        <f t="shared" si="2"/>
        <v>TB</v>
      </c>
      <c r="I18" s="96">
        <v>5.76</v>
      </c>
      <c r="J18" s="98"/>
    </row>
    <row r="19" spans="1:10" s="89" customFormat="1" ht="15.95" customHeight="1" x14ac:dyDescent="0.2">
      <c r="A19" s="92">
        <v>8</v>
      </c>
      <c r="B19" s="93" t="s">
        <v>888</v>
      </c>
      <c r="C19" s="94" t="s">
        <v>48</v>
      </c>
      <c r="D19" s="95" t="s">
        <v>82</v>
      </c>
      <c r="E19" s="92"/>
      <c r="F19" s="32" t="str">
        <f t="shared" si="0"/>
        <v>Không XL</v>
      </c>
      <c r="G19" s="134">
        <f>ROUND(I19,1)*10+8</f>
        <v>88</v>
      </c>
      <c r="H19" s="32" t="str">
        <f t="shared" si="2"/>
        <v>Tốt</v>
      </c>
      <c r="I19" s="96">
        <v>7.97</v>
      </c>
      <c r="J19" s="98" t="s">
        <v>1504</v>
      </c>
    </row>
    <row r="20" spans="1:10" s="89" customFormat="1" ht="15.95" customHeight="1" x14ac:dyDescent="0.2">
      <c r="A20" s="92">
        <v>9</v>
      </c>
      <c r="B20" s="93" t="s">
        <v>889</v>
      </c>
      <c r="C20" s="94" t="s">
        <v>890</v>
      </c>
      <c r="D20" s="95" t="s">
        <v>40</v>
      </c>
      <c r="E20" s="92"/>
      <c r="F20" s="32" t="str">
        <f t="shared" si="0"/>
        <v>Không XL</v>
      </c>
      <c r="G20" s="134">
        <f t="shared" si="1"/>
        <v>68</v>
      </c>
      <c r="H20" s="32" t="str">
        <f t="shared" si="2"/>
        <v>TB</v>
      </c>
      <c r="I20" s="96">
        <v>6.79</v>
      </c>
      <c r="J20" s="97"/>
    </row>
    <row r="21" spans="1:10" s="89" customFormat="1" ht="15.95" customHeight="1" x14ac:dyDescent="0.2">
      <c r="A21" s="92">
        <v>10</v>
      </c>
      <c r="B21" s="93" t="s">
        <v>891</v>
      </c>
      <c r="C21" s="94" t="s">
        <v>892</v>
      </c>
      <c r="D21" s="95" t="s">
        <v>41</v>
      </c>
      <c r="E21" s="92"/>
      <c r="F21" s="32" t="str">
        <f t="shared" si="0"/>
        <v>Không XL</v>
      </c>
      <c r="G21" s="134">
        <f t="shared" si="1"/>
        <v>57</v>
      </c>
      <c r="H21" s="32" t="str">
        <f t="shared" si="2"/>
        <v>TB</v>
      </c>
      <c r="I21" s="96">
        <v>5.66</v>
      </c>
      <c r="J21" s="97"/>
    </row>
    <row r="22" spans="1:10" s="89" customFormat="1" ht="15.95" customHeight="1" x14ac:dyDescent="0.2">
      <c r="A22" s="92">
        <v>11</v>
      </c>
      <c r="B22" s="93" t="s">
        <v>893</v>
      </c>
      <c r="C22" s="94" t="s">
        <v>894</v>
      </c>
      <c r="D22" s="95" t="s">
        <v>42</v>
      </c>
      <c r="E22" s="92"/>
      <c r="F22" s="32" t="str">
        <f t="shared" si="0"/>
        <v>Không XL</v>
      </c>
      <c r="G22" s="134">
        <v>40</v>
      </c>
      <c r="H22" s="32" t="str">
        <f t="shared" si="2"/>
        <v>Yếu</v>
      </c>
      <c r="I22" s="96">
        <v>3.93</v>
      </c>
      <c r="J22" s="97"/>
    </row>
    <row r="23" spans="1:10" s="89" customFormat="1" ht="15.95" customHeight="1" x14ac:dyDescent="0.2">
      <c r="A23" s="92">
        <v>12</v>
      </c>
      <c r="B23" s="93" t="s">
        <v>895</v>
      </c>
      <c r="C23" s="94" t="s">
        <v>87</v>
      </c>
      <c r="D23" s="95" t="s">
        <v>45</v>
      </c>
      <c r="E23" s="92"/>
      <c r="F23" s="32" t="str">
        <f t="shared" si="0"/>
        <v>Không XL</v>
      </c>
      <c r="G23" s="134">
        <f t="shared" si="1"/>
        <v>54</v>
      </c>
      <c r="H23" s="32" t="str">
        <f t="shared" si="2"/>
        <v>TB</v>
      </c>
      <c r="I23" s="96">
        <v>5.37</v>
      </c>
      <c r="J23" s="98"/>
    </row>
    <row r="24" spans="1:10" s="89" customFormat="1" ht="15.95" customHeight="1" x14ac:dyDescent="0.2">
      <c r="A24" s="92">
        <v>13</v>
      </c>
      <c r="B24" s="93" t="s">
        <v>896</v>
      </c>
      <c r="C24" s="94" t="s">
        <v>897</v>
      </c>
      <c r="D24" s="95" t="s">
        <v>88</v>
      </c>
      <c r="E24" s="92"/>
      <c r="F24" s="32" t="str">
        <f t="shared" si="0"/>
        <v>Không XL</v>
      </c>
      <c r="G24" s="134">
        <f t="shared" si="1"/>
        <v>59</v>
      </c>
      <c r="H24" s="32" t="str">
        <f t="shared" si="2"/>
        <v>TB</v>
      </c>
      <c r="I24" s="96">
        <v>5.94</v>
      </c>
      <c r="J24" s="98"/>
    </row>
    <row r="25" spans="1:10" s="89" customFormat="1" ht="15.95" customHeight="1" x14ac:dyDescent="0.2">
      <c r="A25" s="92">
        <v>14</v>
      </c>
      <c r="B25" s="93" t="s">
        <v>898</v>
      </c>
      <c r="C25" s="94" t="s">
        <v>899</v>
      </c>
      <c r="D25" s="95" t="s">
        <v>46</v>
      </c>
      <c r="E25" s="92"/>
      <c r="F25" s="32" t="str">
        <f t="shared" si="0"/>
        <v>Không XL</v>
      </c>
      <c r="G25" s="134">
        <f t="shared" si="1"/>
        <v>56</v>
      </c>
      <c r="H25" s="32" t="str">
        <f t="shared" si="2"/>
        <v>TB</v>
      </c>
      <c r="I25" s="96">
        <v>5.56</v>
      </c>
      <c r="J25" s="98"/>
    </row>
    <row r="26" spans="1:10" s="89" customFormat="1" ht="15.95" customHeight="1" x14ac:dyDescent="0.2">
      <c r="A26" s="92">
        <v>15</v>
      </c>
      <c r="B26" s="93" t="s">
        <v>900</v>
      </c>
      <c r="C26" s="94" t="s">
        <v>104</v>
      </c>
      <c r="D26" s="95" t="s">
        <v>47</v>
      </c>
      <c r="E26" s="92"/>
      <c r="F26" s="32" t="str">
        <f t="shared" si="0"/>
        <v>Không XL</v>
      </c>
      <c r="G26" s="134">
        <f>ROUND(I26,1)*10+6</f>
        <v>70</v>
      </c>
      <c r="H26" s="32" t="str">
        <f t="shared" si="2"/>
        <v>Khá</v>
      </c>
      <c r="I26" s="96">
        <v>6.36</v>
      </c>
      <c r="J26" s="98" t="s">
        <v>1505</v>
      </c>
    </row>
    <row r="27" spans="1:10" s="89" customFormat="1" ht="15.95" customHeight="1" x14ac:dyDescent="0.2">
      <c r="A27" s="92">
        <v>16</v>
      </c>
      <c r="B27" s="93" t="s">
        <v>901</v>
      </c>
      <c r="C27" s="94" t="s">
        <v>902</v>
      </c>
      <c r="D27" s="95" t="s">
        <v>90</v>
      </c>
      <c r="E27" s="92"/>
      <c r="F27" s="32" t="str">
        <f t="shared" si="0"/>
        <v>Không XL</v>
      </c>
      <c r="G27" s="134">
        <f t="shared" si="1"/>
        <v>60</v>
      </c>
      <c r="H27" s="32" t="str">
        <f t="shared" si="2"/>
        <v>TB</v>
      </c>
      <c r="I27" s="96">
        <v>5.96</v>
      </c>
      <c r="J27" s="98"/>
    </row>
    <row r="28" spans="1:10" s="89" customFormat="1" ht="15.95" customHeight="1" x14ac:dyDescent="0.2">
      <c r="A28" s="92">
        <v>17</v>
      </c>
      <c r="B28" s="93" t="s">
        <v>903</v>
      </c>
      <c r="C28" s="94" t="s">
        <v>904</v>
      </c>
      <c r="D28" s="95" t="s">
        <v>90</v>
      </c>
      <c r="E28" s="92"/>
      <c r="F28" s="32" t="str">
        <f t="shared" si="0"/>
        <v>Không XL</v>
      </c>
      <c r="G28" s="134">
        <f t="shared" si="1"/>
        <v>60</v>
      </c>
      <c r="H28" s="32" t="str">
        <f t="shared" si="2"/>
        <v>TB</v>
      </c>
      <c r="I28" s="96">
        <v>5.95</v>
      </c>
      <c r="J28" s="98"/>
    </row>
    <row r="29" spans="1:10" s="89" customFormat="1" ht="15.95" customHeight="1" x14ac:dyDescent="0.2">
      <c r="A29" s="92">
        <v>18</v>
      </c>
      <c r="B29" s="93" t="s">
        <v>905</v>
      </c>
      <c r="C29" s="94" t="s">
        <v>906</v>
      </c>
      <c r="D29" s="95" t="s">
        <v>107</v>
      </c>
      <c r="E29" s="92"/>
      <c r="F29" s="32" t="str">
        <f t="shared" si="0"/>
        <v>Không XL</v>
      </c>
      <c r="G29" s="134">
        <f t="shared" si="1"/>
        <v>64</v>
      </c>
      <c r="H29" s="32" t="str">
        <f t="shared" si="2"/>
        <v>TB</v>
      </c>
      <c r="I29" s="96">
        <v>6.41</v>
      </c>
      <c r="J29" s="98"/>
    </row>
    <row r="30" spans="1:10" s="89" customFormat="1" ht="15.95" customHeight="1" x14ac:dyDescent="0.2">
      <c r="A30" s="92">
        <v>19</v>
      </c>
      <c r="B30" s="93" t="s">
        <v>907</v>
      </c>
      <c r="C30" s="94" t="s">
        <v>908</v>
      </c>
      <c r="D30" s="95" t="s">
        <v>50</v>
      </c>
      <c r="E30" s="92"/>
      <c r="F30" s="32" t="str">
        <f t="shared" si="0"/>
        <v>Không XL</v>
      </c>
      <c r="G30" s="134">
        <f t="shared" si="1"/>
        <v>54</v>
      </c>
      <c r="H30" s="32" t="str">
        <f t="shared" si="2"/>
        <v>TB</v>
      </c>
      <c r="I30" s="96">
        <v>5.42</v>
      </c>
      <c r="J30" s="98"/>
    </row>
    <row r="31" spans="1:10" s="89" customFormat="1" ht="15.95" customHeight="1" x14ac:dyDescent="0.2">
      <c r="A31" s="92">
        <v>20</v>
      </c>
      <c r="B31" s="93" t="s">
        <v>909</v>
      </c>
      <c r="C31" s="94" t="s">
        <v>73</v>
      </c>
      <c r="D31" s="95" t="s">
        <v>51</v>
      </c>
      <c r="E31" s="92"/>
      <c r="F31" s="32" t="str">
        <f t="shared" si="0"/>
        <v>Không XL</v>
      </c>
      <c r="G31" s="134">
        <f t="shared" si="1"/>
        <v>60</v>
      </c>
      <c r="H31" s="32" t="str">
        <f t="shared" si="2"/>
        <v>TB</v>
      </c>
      <c r="I31" s="96">
        <v>6.02</v>
      </c>
      <c r="J31" s="97"/>
    </row>
    <row r="32" spans="1:10" s="89" customFormat="1" ht="15.95" customHeight="1" x14ac:dyDescent="0.2">
      <c r="A32" s="92">
        <v>21</v>
      </c>
      <c r="B32" s="93" t="s">
        <v>910</v>
      </c>
      <c r="C32" s="94" t="s">
        <v>255</v>
      </c>
      <c r="D32" s="95" t="s">
        <v>911</v>
      </c>
      <c r="E32" s="92"/>
      <c r="F32" s="32" t="str">
        <f t="shared" si="0"/>
        <v>Không XL</v>
      </c>
      <c r="G32" s="134">
        <f t="shared" si="1"/>
        <v>56</v>
      </c>
      <c r="H32" s="32" t="str">
        <f t="shared" si="2"/>
        <v>TB</v>
      </c>
      <c r="I32" s="96">
        <v>5.58</v>
      </c>
      <c r="J32" s="98"/>
    </row>
    <row r="33" spans="1:10" s="89" customFormat="1" ht="15.95" customHeight="1" x14ac:dyDescent="0.2">
      <c r="A33" s="92">
        <v>22</v>
      </c>
      <c r="B33" s="93" t="s">
        <v>912</v>
      </c>
      <c r="C33" s="94" t="s">
        <v>913</v>
      </c>
      <c r="D33" s="95" t="s">
        <v>914</v>
      </c>
      <c r="E33" s="92"/>
      <c r="F33" s="32" t="str">
        <f t="shared" si="0"/>
        <v>Không XL</v>
      </c>
      <c r="G33" s="134">
        <f t="shared" si="1"/>
        <v>68</v>
      </c>
      <c r="H33" s="32" t="str">
        <f t="shared" si="2"/>
        <v>TB</v>
      </c>
      <c r="I33" s="96">
        <v>6.78</v>
      </c>
      <c r="J33" s="98"/>
    </row>
    <row r="34" spans="1:10" s="89" customFormat="1" ht="15.95" customHeight="1" x14ac:dyDescent="0.2">
      <c r="A34" s="92">
        <v>23</v>
      </c>
      <c r="B34" s="93" t="s">
        <v>915</v>
      </c>
      <c r="C34" s="94" t="s">
        <v>916</v>
      </c>
      <c r="D34" s="95" t="s">
        <v>55</v>
      </c>
      <c r="E34" s="92"/>
      <c r="F34" s="32" t="str">
        <f t="shared" si="0"/>
        <v>Không XL</v>
      </c>
      <c r="G34" s="134">
        <v>30</v>
      </c>
      <c r="H34" s="32" t="str">
        <f t="shared" si="2"/>
        <v>Yếu</v>
      </c>
      <c r="I34" s="96">
        <v>1.54</v>
      </c>
      <c r="J34" s="98"/>
    </row>
    <row r="35" spans="1:10" s="89" customFormat="1" ht="15.95" customHeight="1" x14ac:dyDescent="0.2">
      <c r="A35" s="92">
        <v>24</v>
      </c>
      <c r="B35" s="93" t="s">
        <v>917</v>
      </c>
      <c r="C35" s="94" t="s">
        <v>163</v>
      </c>
      <c r="D35" s="95" t="s">
        <v>846</v>
      </c>
      <c r="E35" s="92"/>
      <c r="F35" s="32" t="str">
        <f t="shared" si="0"/>
        <v>Không XL</v>
      </c>
      <c r="G35" s="134">
        <v>50</v>
      </c>
      <c r="H35" s="32" t="str">
        <f t="shared" si="2"/>
        <v>TB</v>
      </c>
      <c r="I35" s="96">
        <v>4.8600000000000003</v>
      </c>
      <c r="J35" s="98"/>
    </row>
    <row r="36" spans="1:10" s="89" customFormat="1" ht="15.95" customHeight="1" x14ac:dyDescent="0.2">
      <c r="A36" s="92">
        <v>25</v>
      </c>
      <c r="B36" s="93" t="s">
        <v>918</v>
      </c>
      <c r="C36" s="94" t="s">
        <v>44</v>
      </c>
      <c r="D36" s="95" t="s">
        <v>919</v>
      </c>
      <c r="E36" s="92"/>
      <c r="F36" s="32" t="str">
        <f t="shared" si="0"/>
        <v>Không XL</v>
      </c>
      <c r="G36" s="134">
        <f t="shared" si="1"/>
        <v>50</v>
      </c>
      <c r="H36" s="32" t="str">
        <f t="shared" si="2"/>
        <v>TB</v>
      </c>
      <c r="I36" s="96">
        <v>4.95</v>
      </c>
      <c r="J36" s="98"/>
    </row>
    <row r="37" spans="1:10" s="89" customFormat="1" ht="15.95" customHeight="1" x14ac:dyDescent="0.2">
      <c r="A37" s="92">
        <v>26</v>
      </c>
      <c r="B37" s="93" t="s">
        <v>920</v>
      </c>
      <c r="C37" s="94" t="s">
        <v>134</v>
      </c>
      <c r="D37" s="95" t="s">
        <v>921</v>
      </c>
      <c r="E37" s="92"/>
      <c r="F37" s="32" t="str">
        <f t="shared" si="0"/>
        <v>Không XL</v>
      </c>
      <c r="G37" s="134">
        <f t="shared" si="1"/>
        <v>64</v>
      </c>
      <c r="H37" s="32" t="str">
        <f t="shared" si="2"/>
        <v>TB</v>
      </c>
      <c r="I37" s="96">
        <v>6.35</v>
      </c>
      <c r="J37" s="98"/>
    </row>
    <row r="38" spans="1:10" s="89" customFormat="1" ht="15.95" customHeight="1" x14ac:dyDescent="0.2">
      <c r="A38" s="92">
        <v>27</v>
      </c>
      <c r="B38" s="93" t="s">
        <v>922</v>
      </c>
      <c r="C38" s="94" t="s">
        <v>923</v>
      </c>
      <c r="D38" s="95" t="s">
        <v>117</v>
      </c>
      <c r="E38" s="92"/>
      <c r="F38" s="32" t="str">
        <f t="shared" si="0"/>
        <v>Không XL</v>
      </c>
      <c r="G38" s="134">
        <v>30</v>
      </c>
      <c r="H38" s="32" t="str">
        <f t="shared" si="2"/>
        <v>Yếu</v>
      </c>
      <c r="I38" s="96">
        <v>2.15</v>
      </c>
      <c r="J38" s="97"/>
    </row>
    <row r="39" spans="1:10" s="89" customFormat="1" ht="15.95" customHeight="1" x14ac:dyDescent="0.2">
      <c r="A39" s="92">
        <v>28</v>
      </c>
      <c r="B39" s="93" t="s">
        <v>924</v>
      </c>
      <c r="C39" s="94" t="s">
        <v>87</v>
      </c>
      <c r="D39" s="95" t="s">
        <v>119</v>
      </c>
      <c r="E39" s="92"/>
      <c r="F39" s="32" t="str">
        <f t="shared" si="0"/>
        <v>Không XL</v>
      </c>
      <c r="G39" s="134">
        <f t="shared" si="1"/>
        <v>79</v>
      </c>
      <c r="H39" s="32" t="str">
        <f t="shared" si="2"/>
        <v>Khá</v>
      </c>
      <c r="I39" s="96">
        <v>7.9</v>
      </c>
      <c r="J39" s="98"/>
    </row>
    <row r="40" spans="1:10" s="89" customFormat="1" ht="15.95" customHeight="1" x14ac:dyDescent="0.2">
      <c r="A40" s="92">
        <v>29</v>
      </c>
      <c r="B40" s="93" t="s">
        <v>925</v>
      </c>
      <c r="C40" s="94" t="s">
        <v>69</v>
      </c>
      <c r="D40" s="95" t="s">
        <v>98</v>
      </c>
      <c r="E40" s="92"/>
      <c r="F40" s="32" t="str">
        <f t="shared" si="0"/>
        <v>Không XL</v>
      </c>
      <c r="G40" s="134">
        <f t="shared" si="1"/>
        <v>59</v>
      </c>
      <c r="H40" s="32" t="str">
        <f t="shared" si="2"/>
        <v>TB</v>
      </c>
      <c r="I40" s="96">
        <v>5.87</v>
      </c>
      <c r="J40" s="97"/>
    </row>
    <row r="41" spans="1:10" s="89" customFormat="1" ht="15.95" customHeight="1" x14ac:dyDescent="0.2">
      <c r="A41" s="92">
        <v>30</v>
      </c>
      <c r="B41" s="93" t="s">
        <v>926</v>
      </c>
      <c r="C41" s="94" t="s">
        <v>927</v>
      </c>
      <c r="D41" s="95" t="s">
        <v>928</v>
      </c>
      <c r="E41" s="92"/>
      <c r="F41" s="32" t="str">
        <f t="shared" si="0"/>
        <v>Không XL</v>
      </c>
      <c r="G41" s="134">
        <v>50</v>
      </c>
      <c r="H41" s="32" t="str">
        <f t="shared" si="2"/>
        <v>TB</v>
      </c>
      <c r="I41" s="96">
        <v>4.29</v>
      </c>
      <c r="J41" s="97"/>
    </row>
    <row r="42" spans="1:10" s="89" customFormat="1" ht="15.95" customHeight="1" x14ac:dyDescent="0.2">
      <c r="A42" s="92">
        <v>31</v>
      </c>
      <c r="B42" s="93" t="s">
        <v>929</v>
      </c>
      <c r="C42" s="94" t="s">
        <v>930</v>
      </c>
      <c r="D42" s="95" t="s">
        <v>931</v>
      </c>
      <c r="E42" s="92"/>
      <c r="F42" s="32" t="str">
        <f t="shared" si="0"/>
        <v>Không XL</v>
      </c>
      <c r="G42" s="134">
        <f t="shared" si="1"/>
        <v>59</v>
      </c>
      <c r="H42" s="32" t="str">
        <f t="shared" si="2"/>
        <v>TB</v>
      </c>
      <c r="I42" s="96">
        <v>5.91</v>
      </c>
      <c r="J42" s="97"/>
    </row>
    <row r="43" spans="1:10" s="89" customFormat="1" ht="15.95" customHeight="1" x14ac:dyDescent="0.2">
      <c r="A43" s="92">
        <v>32</v>
      </c>
      <c r="B43" s="93" t="s">
        <v>932</v>
      </c>
      <c r="C43" s="94" t="s">
        <v>933</v>
      </c>
      <c r="D43" s="95" t="s">
        <v>263</v>
      </c>
      <c r="E43" s="92"/>
      <c r="F43" s="32" t="str">
        <f t="shared" si="0"/>
        <v>Không XL</v>
      </c>
      <c r="G43" s="134">
        <f t="shared" si="1"/>
        <v>59</v>
      </c>
      <c r="H43" s="32" t="str">
        <f t="shared" si="2"/>
        <v>TB</v>
      </c>
      <c r="I43" s="96">
        <v>5.88</v>
      </c>
      <c r="J43" s="98"/>
    </row>
    <row r="44" spans="1:10" s="89" customFormat="1" ht="15.95" customHeight="1" x14ac:dyDescent="0.2">
      <c r="A44" s="92">
        <v>33</v>
      </c>
      <c r="B44" s="93" t="s">
        <v>934</v>
      </c>
      <c r="C44" s="94" t="s">
        <v>104</v>
      </c>
      <c r="D44" s="95" t="s">
        <v>72</v>
      </c>
      <c r="E44" s="92"/>
      <c r="F44" s="32" t="str">
        <f t="shared" si="0"/>
        <v>Không XL</v>
      </c>
      <c r="G44" s="134">
        <f t="shared" si="1"/>
        <v>55</v>
      </c>
      <c r="H44" s="32" t="str">
        <f t="shared" si="2"/>
        <v>TB</v>
      </c>
      <c r="I44" s="96">
        <v>5.49</v>
      </c>
      <c r="J44" s="98"/>
    </row>
    <row r="45" spans="1:10" s="89" customFormat="1" ht="15.95" customHeight="1" x14ac:dyDescent="0.2">
      <c r="A45" s="92">
        <v>34</v>
      </c>
      <c r="B45" s="93" t="s">
        <v>935</v>
      </c>
      <c r="C45" s="94" t="s">
        <v>936</v>
      </c>
      <c r="D45" s="95" t="s">
        <v>937</v>
      </c>
      <c r="E45" s="92"/>
      <c r="F45" s="32" t="str">
        <f t="shared" si="0"/>
        <v>Không XL</v>
      </c>
      <c r="G45" s="134">
        <f>ROUND(I45,1)*10+6</f>
        <v>92</v>
      </c>
      <c r="H45" s="32" t="str">
        <f t="shared" si="2"/>
        <v>XS</v>
      </c>
      <c r="I45" s="96">
        <v>8.56</v>
      </c>
      <c r="J45" s="98" t="s">
        <v>1506</v>
      </c>
    </row>
    <row r="46" spans="1:10" s="89" customFormat="1" ht="15.95" customHeight="1" x14ac:dyDescent="0.2">
      <c r="A46" s="92">
        <v>35</v>
      </c>
      <c r="B46" s="93" t="s">
        <v>938</v>
      </c>
      <c r="C46" s="94" t="s">
        <v>689</v>
      </c>
      <c r="D46" s="95" t="s">
        <v>354</v>
      </c>
      <c r="E46" s="92"/>
      <c r="F46" s="32" t="str">
        <f t="shared" si="0"/>
        <v>Không XL</v>
      </c>
      <c r="G46" s="134">
        <v>50</v>
      </c>
      <c r="H46" s="32" t="str">
        <f t="shared" si="2"/>
        <v>TB</v>
      </c>
      <c r="I46" s="96">
        <v>4.54</v>
      </c>
      <c r="J46" s="98"/>
    </row>
    <row r="47" spans="1:10" s="89" customFormat="1" ht="15.95" customHeight="1" x14ac:dyDescent="0.2">
      <c r="A47" s="92">
        <v>36</v>
      </c>
      <c r="B47" s="93" t="s">
        <v>939</v>
      </c>
      <c r="C47" s="94" t="s">
        <v>940</v>
      </c>
      <c r="D47" s="95" t="s">
        <v>75</v>
      </c>
      <c r="E47" s="92"/>
      <c r="F47" s="32" t="str">
        <f t="shared" si="0"/>
        <v>Không XL</v>
      </c>
      <c r="G47" s="134">
        <f t="shared" si="1"/>
        <v>62</v>
      </c>
      <c r="H47" s="32" t="str">
        <f t="shared" si="2"/>
        <v>TB</v>
      </c>
      <c r="I47" s="96">
        <v>6.15</v>
      </c>
      <c r="J47" s="98"/>
    </row>
    <row r="48" spans="1:10" s="89" customFormat="1" ht="15.95" customHeight="1" x14ac:dyDescent="0.2">
      <c r="A48" s="92">
        <v>37</v>
      </c>
      <c r="B48" s="93" t="s">
        <v>941</v>
      </c>
      <c r="C48" s="94" t="s">
        <v>942</v>
      </c>
      <c r="D48" s="95" t="s">
        <v>75</v>
      </c>
      <c r="E48" s="92"/>
      <c r="F48" s="32" t="str">
        <f t="shared" si="0"/>
        <v>Không XL</v>
      </c>
      <c r="G48" s="134">
        <f t="shared" si="1"/>
        <v>55</v>
      </c>
      <c r="H48" s="32" t="str">
        <f t="shared" si="2"/>
        <v>TB</v>
      </c>
      <c r="I48" s="96">
        <v>5.49</v>
      </c>
      <c r="J48" s="98"/>
    </row>
    <row r="49" spans="1:11" s="89" customFormat="1" ht="15.95" customHeight="1" x14ac:dyDescent="0.2">
      <c r="A49" s="92">
        <v>38</v>
      </c>
      <c r="B49" s="93" t="s">
        <v>943</v>
      </c>
      <c r="C49" s="94" t="s">
        <v>944</v>
      </c>
      <c r="D49" s="95" t="s">
        <v>75</v>
      </c>
      <c r="E49" s="92"/>
      <c r="F49" s="32" t="str">
        <f t="shared" si="0"/>
        <v>Không XL</v>
      </c>
      <c r="G49" s="134">
        <f t="shared" si="1"/>
        <v>64</v>
      </c>
      <c r="H49" s="32" t="str">
        <f t="shared" si="2"/>
        <v>TB</v>
      </c>
      <c r="I49" s="96">
        <v>6.39</v>
      </c>
      <c r="J49" s="98"/>
    </row>
    <row r="50" spans="1:11" s="89" customFormat="1" ht="15.95" customHeight="1" x14ac:dyDescent="0.2">
      <c r="A50" s="92">
        <v>39</v>
      </c>
      <c r="B50" s="93" t="s">
        <v>945</v>
      </c>
      <c r="C50" s="94" t="s">
        <v>946</v>
      </c>
      <c r="D50" s="95" t="s">
        <v>490</v>
      </c>
      <c r="E50" s="92"/>
      <c r="F50" s="32" t="str">
        <f t="shared" si="0"/>
        <v>Không XL</v>
      </c>
      <c r="G50" s="134">
        <f t="shared" si="1"/>
        <v>62</v>
      </c>
      <c r="H50" s="32" t="str">
        <f t="shared" si="2"/>
        <v>TB</v>
      </c>
      <c r="I50" s="96">
        <v>6.22</v>
      </c>
      <c r="J50" s="98"/>
    </row>
    <row r="51" spans="1:11" s="89" customFormat="1" ht="15.95" customHeight="1" x14ac:dyDescent="0.2">
      <c r="A51" s="92">
        <v>40</v>
      </c>
      <c r="B51" s="93" t="s">
        <v>947</v>
      </c>
      <c r="C51" s="94" t="s">
        <v>948</v>
      </c>
      <c r="D51" s="95" t="s">
        <v>949</v>
      </c>
      <c r="E51" s="92"/>
      <c r="F51" s="32" t="str">
        <f t="shared" si="0"/>
        <v>Không XL</v>
      </c>
      <c r="G51" s="134">
        <f t="shared" si="1"/>
        <v>57</v>
      </c>
      <c r="H51" s="32" t="str">
        <f t="shared" si="2"/>
        <v>TB</v>
      </c>
      <c r="I51" s="96">
        <v>5.72</v>
      </c>
      <c r="J51" s="97"/>
    </row>
    <row r="52" spans="1:11" s="89" customFormat="1" ht="15.95" customHeight="1" x14ac:dyDescent="0.2">
      <c r="A52" s="92">
        <v>41</v>
      </c>
      <c r="B52" s="93" t="s">
        <v>950</v>
      </c>
      <c r="C52" s="94" t="s">
        <v>951</v>
      </c>
      <c r="D52" s="95" t="s">
        <v>949</v>
      </c>
      <c r="E52" s="92"/>
      <c r="F52" s="32" t="str">
        <f t="shared" si="0"/>
        <v>Không XL</v>
      </c>
      <c r="G52" s="134">
        <f t="shared" si="1"/>
        <v>55</v>
      </c>
      <c r="H52" s="32" t="str">
        <f t="shared" si="2"/>
        <v>TB</v>
      </c>
      <c r="I52" s="96">
        <v>5.45</v>
      </c>
      <c r="J52" s="98"/>
    </row>
    <row r="53" spans="1:11" ht="18" customHeight="1" x14ac:dyDescent="0.25">
      <c r="A53" s="99"/>
      <c r="B53" s="99"/>
      <c r="C53" s="203" t="s">
        <v>11</v>
      </c>
      <c r="D53" s="203"/>
      <c r="E53" s="203"/>
      <c r="F53" s="203"/>
      <c r="G53" s="203"/>
      <c r="H53" s="203"/>
      <c r="I53" s="203"/>
      <c r="J53" s="203"/>
    </row>
    <row r="54" spans="1:11" ht="17.100000000000001" customHeight="1" x14ac:dyDescent="0.25">
      <c r="C54" s="204" t="s">
        <v>12</v>
      </c>
      <c r="D54" s="100"/>
      <c r="E54" s="205" t="s">
        <v>6</v>
      </c>
      <c r="F54" s="206"/>
      <c r="G54" s="205" t="s">
        <v>7</v>
      </c>
      <c r="H54" s="206"/>
      <c r="I54" s="101"/>
      <c r="J54" s="204" t="s">
        <v>8</v>
      </c>
    </row>
    <row r="55" spans="1:11" s="89" customFormat="1" ht="17.100000000000001" customHeight="1" x14ac:dyDescent="0.2">
      <c r="C55" s="204"/>
      <c r="D55" s="102"/>
      <c r="E55" s="90" t="s">
        <v>13</v>
      </c>
      <c r="F55" s="103" t="s">
        <v>14</v>
      </c>
      <c r="G55" s="90" t="s">
        <v>13</v>
      </c>
      <c r="H55" s="103" t="s">
        <v>14</v>
      </c>
      <c r="I55" s="104"/>
      <c r="J55" s="204"/>
    </row>
    <row r="56" spans="1:11" ht="17.100000000000001" customHeight="1" x14ac:dyDescent="0.25">
      <c r="C56" s="105" t="s">
        <v>15</v>
      </c>
      <c r="D56" s="106"/>
      <c r="E56" s="107">
        <f>COUNTIF(F12:F52,"XS")</f>
        <v>0</v>
      </c>
      <c r="F56" s="67">
        <f>E56*100/$A$52</f>
        <v>0</v>
      </c>
      <c r="G56" s="107">
        <f>COUNTIF(H12:H52,"Xuất sắc")</f>
        <v>0</v>
      </c>
      <c r="H56" s="67">
        <f>G56*100/$A$52</f>
        <v>0</v>
      </c>
      <c r="I56" s="108"/>
      <c r="J56" s="109"/>
    </row>
    <row r="57" spans="1:11" ht="17.100000000000001" customHeight="1" x14ac:dyDescent="0.25">
      <c r="C57" s="105" t="s">
        <v>16</v>
      </c>
      <c r="D57" s="106"/>
      <c r="E57" s="107">
        <f>COUNTIF(F12:F52,"Tốt")</f>
        <v>0</v>
      </c>
      <c r="F57" s="67">
        <f t="shared" ref="F57:F61" si="3">E57*100/$A$52</f>
        <v>0</v>
      </c>
      <c r="G57" s="107">
        <f>COUNTIF(H12:H52,"Tốt")</f>
        <v>1</v>
      </c>
      <c r="H57" s="67">
        <f t="shared" ref="H57:H61" si="4">G57*100/$A$52</f>
        <v>2.4390243902439024</v>
      </c>
      <c r="I57" s="108"/>
      <c r="J57" s="109"/>
    </row>
    <row r="58" spans="1:11" ht="17.100000000000001" customHeight="1" x14ac:dyDescent="0.25">
      <c r="C58" s="105" t="s">
        <v>17</v>
      </c>
      <c r="D58" s="106"/>
      <c r="E58" s="107">
        <f>COUNTIF(F12:F52,"Khá")</f>
        <v>0</v>
      </c>
      <c r="F58" s="67">
        <f t="shared" si="3"/>
        <v>0</v>
      </c>
      <c r="G58" s="107">
        <f>COUNTIF(H12:H52,"Khá")</f>
        <v>2</v>
      </c>
      <c r="H58" s="67">
        <f t="shared" si="4"/>
        <v>4.8780487804878048</v>
      </c>
      <c r="I58" s="108"/>
      <c r="J58" s="109"/>
    </row>
    <row r="59" spans="1:11" ht="17.100000000000001" customHeight="1" x14ac:dyDescent="0.25">
      <c r="C59" s="105" t="s">
        <v>18</v>
      </c>
      <c r="D59" s="106"/>
      <c r="E59" s="107">
        <f>COUNTIF(F12:F52,"TB")</f>
        <v>0</v>
      </c>
      <c r="F59" s="67">
        <f t="shared" si="3"/>
        <v>0</v>
      </c>
      <c r="G59" s="107">
        <f>COUNTIF(H12:H52,"TB")</f>
        <v>33</v>
      </c>
      <c r="H59" s="67">
        <f t="shared" si="4"/>
        <v>80.487804878048777</v>
      </c>
      <c r="I59" s="108"/>
      <c r="J59" s="109"/>
    </row>
    <row r="60" spans="1:11" ht="17.100000000000001" customHeight="1" x14ac:dyDescent="0.25">
      <c r="C60" s="105" t="s">
        <v>19</v>
      </c>
      <c r="D60" s="106"/>
      <c r="E60" s="107">
        <f>COUNTIF(F12:F52,"Yếu")</f>
        <v>0</v>
      </c>
      <c r="F60" s="67">
        <f t="shared" si="3"/>
        <v>0</v>
      </c>
      <c r="G60" s="107">
        <f>COUNTIF(H12:H52,"Yếu")</f>
        <v>4</v>
      </c>
      <c r="H60" s="67">
        <f t="shared" si="4"/>
        <v>9.7560975609756095</v>
      </c>
      <c r="I60" s="108"/>
      <c r="J60" s="109"/>
    </row>
    <row r="61" spans="1:11" ht="17.100000000000001" customHeight="1" x14ac:dyDescent="0.25">
      <c r="C61" s="105" t="s">
        <v>25</v>
      </c>
      <c r="D61" s="106"/>
      <c r="E61" s="107">
        <f>COUNTIF(F12:F52,"Không XL")</f>
        <v>41</v>
      </c>
      <c r="F61" s="67">
        <f t="shared" si="3"/>
        <v>100</v>
      </c>
      <c r="G61" s="107">
        <f>COUNTIF(H12:H52,"Không XL")</f>
        <v>0</v>
      </c>
      <c r="H61" s="67">
        <f t="shared" si="4"/>
        <v>0</v>
      </c>
      <c r="I61" s="108"/>
      <c r="J61" s="109"/>
    </row>
    <row r="62" spans="1:11" ht="9.9499999999999993" customHeight="1" x14ac:dyDescent="0.25">
      <c r="C62" s="110"/>
      <c r="D62" s="110"/>
      <c r="F62" s="111"/>
    </row>
    <row r="63" spans="1:11" ht="17.100000000000001" customHeight="1" x14ac:dyDescent="0.25">
      <c r="E63" s="207" t="s">
        <v>24</v>
      </c>
      <c r="F63" s="207"/>
      <c r="G63" s="207"/>
      <c r="H63" s="207"/>
      <c r="I63" s="207"/>
      <c r="J63" s="207"/>
    </row>
    <row r="64" spans="1:11" ht="17.100000000000001" customHeight="1" x14ac:dyDescent="0.25">
      <c r="A64" s="202" t="s">
        <v>28</v>
      </c>
      <c r="B64" s="202"/>
      <c r="C64" s="202"/>
      <c r="D64" s="202"/>
      <c r="E64" s="202"/>
      <c r="F64" s="202" t="s">
        <v>6</v>
      </c>
      <c r="G64" s="202"/>
      <c r="H64" s="202"/>
      <c r="I64" s="112"/>
      <c r="J64" s="113" t="s">
        <v>20</v>
      </c>
      <c r="K64" s="113"/>
    </row>
    <row r="65" spans="1:1" ht="17.100000000000001" customHeight="1" x14ac:dyDescent="0.25"/>
    <row r="66" spans="1:1" ht="17.100000000000001" customHeight="1" x14ac:dyDescent="0.25"/>
    <row r="67" spans="1:1" ht="17.100000000000001" customHeight="1" x14ac:dyDescent="0.25"/>
    <row r="68" spans="1:1" ht="18" customHeight="1" x14ac:dyDescent="0.25">
      <c r="A68" s="78">
        <v>1</v>
      </c>
    </row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MeJQYP11WY4RNpA7LuAlmnd2wQVC/jIbPXloJihWYElJub+KtPMS1JaQwAeyvXKzFQwjEuoh5/culYEeNHecTA==" saltValue="xY1xW2TTIsLoglfF8zG3t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I12:I52">
    <cfRule type="cellIs" dxfId="88" priority="7" stopIfTrue="1" operator="equal">
      <formula>"SVG"</formula>
    </cfRule>
    <cfRule type="cellIs" dxfId="87" priority="8" stopIfTrue="1" operator="equal">
      <formula>"SVXS"</formula>
    </cfRule>
    <cfRule type="cellIs" dxfId="86" priority="2" operator="greaterThanOrEqual">
      <formula>7</formula>
    </cfRule>
    <cfRule type="cellIs" dxfId="85" priority="1" operator="lessThan">
      <formula>5</formula>
    </cfRule>
  </conditionalFormatting>
  <conditionalFormatting sqref="F12:F52">
    <cfRule type="cellIs" dxfId="84" priority="5" stopIfTrue="1" operator="equal">
      <formula>"SVG"</formula>
    </cfRule>
    <cfRule type="cellIs" dxfId="83" priority="6" stopIfTrue="1" operator="equal">
      <formula>"SVXS"</formula>
    </cfRule>
  </conditionalFormatting>
  <conditionalFormatting sqref="H12:H52">
    <cfRule type="cellIs" dxfId="82" priority="3" stopIfTrue="1" operator="equal">
      <formula>"SVG"</formula>
    </cfRule>
    <cfRule type="cellIs" dxfId="81" priority="4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topLeftCell="A26" zoomScaleNormal="100" workbookViewId="0">
      <selection activeCell="G12" sqref="G12:H46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1497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952</v>
      </c>
      <c r="C12" s="52" t="s">
        <v>953</v>
      </c>
      <c r="D12" s="53" t="s">
        <v>31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46" si="0">ROUND(I12,1)*10</f>
        <v>70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7.03</v>
      </c>
      <c r="J12" s="56"/>
    </row>
    <row r="13" spans="1:21" s="47" customFormat="1" ht="15.95" customHeight="1" x14ac:dyDescent="0.2">
      <c r="A13" s="50">
        <v>2</v>
      </c>
      <c r="B13" s="51" t="s">
        <v>954</v>
      </c>
      <c r="C13" s="52" t="s">
        <v>183</v>
      </c>
      <c r="D13" s="53" t="s">
        <v>31</v>
      </c>
      <c r="E13" s="50"/>
      <c r="F13" s="32" t="str">
        <f t="shared" ref="F13:F46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67</v>
      </c>
      <c r="H13" s="32" t="str">
        <f t="shared" ref="H13:H46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6.66</v>
      </c>
      <c r="J13" s="56"/>
    </row>
    <row r="14" spans="1:21" s="47" customFormat="1" ht="15.95" customHeight="1" x14ac:dyDescent="0.2">
      <c r="A14" s="50">
        <v>3</v>
      </c>
      <c r="B14" s="51" t="s">
        <v>955</v>
      </c>
      <c r="C14" s="52" t="s">
        <v>956</v>
      </c>
      <c r="D14" s="53" t="s">
        <v>34</v>
      </c>
      <c r="E14" s="50"/>
      <c r="F14" s="32" t="str">
        <f t="shared" si="1"/>
        <v>Không XL</v>
      </c>
      <c r="G14" s="134">
        <f t="shared" si="0"/>
        <v>56</v>
      </c>
      <c r="H14" s="32" t="str">
        <f t="shared" si="2"/>
        <v>TB</v>
      </c>
      <c r="I14" s="55">
        <v>5.61</v>
      </c>
      <c r="J14" s="56"/>
    </row>
    <row r="15" spans="1:21" s="47" customFormat="1" ht="15.95" customHeight="1" x14ac:dyDescent="0.2">
      <c r="A15" s="50">
        <v>4</v>
      </c>
      <c r="B15" s="51" t="s">
        <v>957</v>
      </c>
      <c r="C15" s="52" t="s">
        <v>958</v>
      </c>
      <c r="D15" s="53" t="s">
        <v>281</v>
      </c>
      <c r="E15" s="50"/>
      <c r="F15" s="32" t="str">
        <f t="shared" si="1"/>
        <v>Không XL</v>
      </c>
      <c r="G15" s="134">
        <f>ROUND(I15,1)*10+6</f>
        <v>79</v>
      </c>
      <c r="H15" s="32" t="str">
        <f t="shared" si="2"/>
        <v>Khá</v>
      </c>
      <c r="I15" s="55">
        <v>7.32</v>
      </c>
      <c r="J15" s="57" t="s">
        <v>1506</v>
      </c>
    </row>
    <row r="16" spans="1:21" s="47" customFormat="1" ht="15.95" customHeight="1" x14ac:dyDescent="0.2">
      <c r="A16" s="50">
        <v>5</v>
      </c>
      <c r="B16" s="51" t="s">
        <v>959</v>
      </c>
      <c r="C16" s="52" t="s">
        <v>960</v>
      </c>
      <c r="D16" s="53" t="s">
        <v>737</v>
      </c>
      <c r="E16" s="50"/>
      <c r="F16" s="32" t="str">
        <f t="shared" si="1"/>
        <v>Không XL</v>
      </c>
      <c r="G16" s="134">
        <v>40</v>
      </c>
      <c r="H16" s="32" t="str">
        <f t="shared" si="2"/>
        <v>Yếu</v>
      </c>
      <c r="I16" s="55">
        <v>3.39</v>
      </c>
      <c r="J16" s="57"/>
    </row>
    <row r="17" spans="1:10" s="47" customFormat="1" ht="15.95" customHeight="1" x14ac:dyDescent="0.2">
      <c r="A17" s="50">
        <v>6</v>
      </c>
      <c r="B17" s="51" t="s">
        <v>961</v>
      </c>
      <c r="C17" s="52" t="s">
        <v>32</v>
      </c>
      <c r="D17" s="53" t="s">
        <v>82</v>
      </c>
      <c r="E17" s="50"/>
      <c r="F17" s="32" t="str">
        <f t="shared" si="1"/>
        <v>Không XL</v>
      </c>
      <c r="G17" s="134">
        <v>50</v>
      </c>
      <c r="H17" s="32" t="str">
        <f t="shared" si="2"/>
        <v>TB</v>
      </c>
      <c r="I17" s="55">
        <v>4.68</v>
      </c>
      <c r="J17" s="57"/>
    </row>
    <row r="18" spans="1:10" s="47" customFormat="1" ht="15.95" customHeight="1" x14ac:dyDescent="0.2">
      <c r="A18" s="50">
        <v>7</v>
      </c>
      <c r="B18" s="51" t="s">
        <v>962</v>
      </c>
      <c r="C18" s="52" t="s">
        <v>91</v>
      </c>
      <c r="D18" s="53" t="s">
        <v>82</v>
      </c>
      <c r="E18" s="50"/>
      <c r="F18" s="32" t="str">
        <f t="shared" si="1"/>
        <v>Không XL</v>
      </c>
      <c r="G18" s="134">
        <v>40</v>
      </c>
      <c r="H18" s="32" t="str">
        <f t="shared" si="2"/>
        <v>Yếu</v>
      </c>
      <c r="I18" s="55">
        <v>3.12</v>
      </c>
      <c r="J18" s="57"/>
    </row>
    <row r="19" spans="1:10" s="47" customFormat="1" ht="15.95" customHeight="1" x14ac:dyDescent="0.2">
      <c r="A19" s="50">
        <v>8</v>
      </c>
      <c r="B19" s="51" t="s">
        <v>963</v>
      </c>
      <c r="C19" s="52" t="s">
        <v>964</v>
      </c>
      <c r="D19" s="53" t="s">
        <v>965</v>
      </c>
      <c r="E19" s="50"/>
      <c r="F19" s="32" t="str">
        <f t="shared" si="1"/>
        <v>Không XL</v>
      </c>
      <c r="G19" s="134">
        <v>50</v>
      </c>
      <c r="H19" s="32" t="str">
        <f t="shared" si="2"/>
        <v>TB</v>
      </c>
      <c r="I19" s="55">
        <v>4.72</v>
      </c>
      <c r="J19" s="57"/>
    </row>
    <row r="20" spans="1:10" s="47" customFormat="1" ht="15.95" customHeight="1" x14ac:dyDescent="0.2">
      <c r="A20" s="50">
        <v>9</v>
      </c>
      <c r="B20" s="51" t="s">
        <v>966</v>
      </c>
      <c r="C20" s="52" t="s">
        <v>87</v>
      </c>
      <c r="D20" s="53" t="s">
        <v>451</v>
      </c>
      <c r="E20" s="50"/>
      <c r="F20" s="32" t="str">
        <f t="shared" si="1"/>
        <v>Không XL</v>
      </c>
      <c r="G20" s="134">
        <v>40</v>
      </c>
      <c r="H20" s="32" t="str">
        <f t="shared" si="2"/>
        <v>Yếu</v>
      </c>
      <c r="I20" s="55">
        <v>3.84</v>
      </c>
      <c r="J20" s="56"/>
    </row>
    <row r="21" spans="1:10" s="47" customFormat="1" ht="15.95" customHeight="1" x14ac:dyDescent="0.2">
      <c r="A21" s="50">
        <v>10</v>
      </c>
      <c r="B21" s="51" t="s">
        <v>967</v>
      </c>
      <c r="C21" s="52" t="s">
        <v>89</v>
      </c>
      <c r="D21" s="53" t="s">
        <v>41</v>
      </c>
      <c r="E21" s="50"/>
      <c r="F21" s="32" t="str">
        <f t="shared" si="1"/>
        <v>Không XL</v>
      </c>
      <c r="G21" s="134">
        <f t="shared" si="0"/>
        <v>62</v>
      </c>
      <c r="H21" s="32" t="str">
        <f t="shared" si="2"/>
        <v>TB</v>
      </c>
      <c r="I21" s="55">
        <v>6.2</v>
      </c>
      <c r="J21" s="56"/>
    </row>
    <row r="22" spans="1:10" s="47" customFormat="1" ht="15.95" customHeight="1" x14ac:dyDescent="0.2">
      <c r="A22" s="50">
        <v>11</v>
      </c>
      <c r="B22" s="51" t="s">
        <v>968</v>
      </c>
      <c r="C22" s="52" t="s">
        <v>168</v>
      </c>
      <c r="D22" s="53" t="s">
        <v>42</v>
      </c>
      <c r="E22" s="50"/>
      <c r="F22" s="32" t="str">
        <f t="shared" si="1"/>
        <v>Không XL</v>
      </c>
      <c r="G22" s="134">
        <f t="shared" si="0"/>
        <v>57</v>
      </c>
      <c r="H22" s="32" t="str">
        <f t="shared" si="2"/>
        <v>TB</v>
      </c>
      <c r="I22" s="55">
        <v>5.72</v>
      </c>
      <c r="J22" s="56"/>
    </row>
    <row r="23" spans="1:10" s="47" customFormat="1" ht="15.95" customHeight="1" x14ac:dyDescent="0.2">
      <c r="A23" s="50">
        <v>12</v>
      </c>
      <c r="B23" s="51" t="s">
        <v>969</v>
      </c>
      <c r="C23" s="52" t="s">
        <v>48</v>
      </c>
      <c r="D23" s="53" t="s">
        <v>970</v>
      </c>
      <c r="E23" s="50"/>
      <c r="F23" s="32" t="str">
        <f t="shared" si="1"/>
        <v>Không XL</v>
      </c>
      <c r="G23" s="134">
        <v>30</v>
      </c>
      <c r="H23" s="32" t="str">
        <f t="shared" si="2"/>
        <v>Yếu</v>
      </c>
      <c r="I23" s="55">
        <v>1.99</v>
      </c>
      <c r="J23" s="57"/>
    </row>
    <row r="24" spans="1:10" s="47" customFormat="1" ht="15.95" customHeight="1" x14ac:dyDescent="0.2">
      <c r="A24" s="50">
        <v>13</v>
      </c>
      <c r="B24" s="51" t="s">
        <v>971</v>
      </c>
      <c r="C24" s="52" t="s">
        <v>972</v>
      </c>
      <c r="D24" s="53" t="s">
        <v>45</v>
      </c>
      <c r="E24" s="50"/>
      <c r="F24" s="32" t="str">
        <f t="shared" si="1"/>
        <v>Không XL</v>
      </c>
      <c r="G24" s="134">
        <f t="shared" si="0"/>
        <v>60</v>
      </c>
      <c r="H24" s="32" t="str">
        <f t="shared" si="2"/>
        <v>TB</v>
      </c>
      <c r="I24" s="55">
        <v>5.96</v>
      </c>
      <c r="J24" s="57"/>
    </row>
    <row r="25" spans="1:10" s="47" customFormat="1" ht="15.95" customHeight="1" x14ac:dyDescent="0.2">
      <c r="A25" s="50">
        <v>14</v>
      </c>
      <c r="B25" s="51" t="s">
        <v>973</v>
      </c>
      <c r="C25" s="52" t="s">
        <v>974</v>
      </c>
      <c r="D25" s="53" t="s">
        <v>229</v>
      </c>
      <c r="E25" s="50"/>
      <c r="F25" s="32" t="str">
        <f t="shared" si="1"/>
        <v>Không XL</v>
      </c>
      <c r="G25" s="134">
        <f t="shared" si="0"/>
        <v>64</v>
      </c>
      <c r="H25" s="32" t="str">
        <f t="shared" si="2"/>
        <v>TB</v>
      </c>
      <c r="I25" s="55">
        <v>6.44</v>
      </c>
      <c r="J25" s="57"/>
    </row>
    <row r="26" spans="1:10" s="47" customFormat="1" ht="15.95" customHeight="1" x14ac:dyDescent="0.2">
      <c r="A26" s="50">
        <v>15</v>
      </c>
      <c r="B26" s="51" t="s">
        <v>975</v>
      </c>
      <c r="C26" s="52" t="s">
        <v>87</v>
      </c>
      <c r="D26" s="53" t="s">
        <v>88</v>
      </c>
      <c r="E26" s="50"/>
      <c r="F26" s="32" t="str">
        <f t="shared" si="1"/>
        <v>Không XL</v>
      </c>
      <c r="G26" s="134">
        <f t="shared" si="0"/>
        <v>66</v>
      </c>
      <c r="H26" s="32" t="str">
        <f t="shared" si="2"/>
        <v>TB</v>
      </c>
      <c r="I26" s="55">
        <v>6.64</v>
      </c>
      <c r="J26" s="57"/>
    </row>
    <row r="27" spans="1:10" s="47" customFormat="1" ht="15.95" customHeight="1" x14ac:dyDescent="0.2">
      <c r="A27" s="50">
        <v>16</v>
      </c>
      <c r="B27" s="51" t="s">
        <v>976</v>
      </c>
      <c r="C27" s="52" t="s">
        <v>977</v>
      </c>
      <c r="D27" s="53" t="s">
        <v>106</v>
      </c>
      <c r="E27" s="50"/>
      <c r="F27" s="32" t="str">
        <f t="shared" si="1"/>
        <v>Không XL</v>
      </c>
      <c r="G27" s="134">
        <v>0</v>
      </c>
      <c r="H27" s="32" t="str">
        <f t="shared" si="2"/>
        <v>Không XL</v>
      </c>
      <c r="I27" s="55">
        <v>0.14000000000000001</v>
      </c>
      <c r="J27" s="130" t="s">
        <v>1523</v>
      </c>
    </row>
    <row r="28" spans="1:10" s="47" customFormat="1" ht="15.95" customHeight="1" x14ac:dyDescent="0.2">
      <c r="A28" s="50">
        <v>17</v>
      </c>
      <c r="B28" s="51" t="s">
        <v>978</v>
      </c>
      <c r="C28" s="52" t="s">
        <v>979</v>
      </c>
      <c r="D28" s="53" t="s">
        <v>526</v>
      </c>
      <c r="E28" s="50"/>
      <c r="F28" s="32" t="str">
        <f t="shared" si="1"/>
        <v>Không XL</v>
      </c>
      <c r="G28" s="134">
        <v>30</v>
      </c>
      <c r="H28" s="32" t="str">
        <f t="shared" si="2"/>
        <v>Yếu</v>
      </c>
      <c r="I28" s="55">
        <v>2.4</v>
      </c>
      <c r="J28" s="57"/>
    </row>
    <row r="29" spans="1:10" s="47" customFormat="1" ht="15.95" customHeight="1" x14ac:dyDescent="0.2">
      <c r="A29" s="50">
        <v>18</v>
      </c>
      <c r="B29" s="51" t="s">
        <v>980</v>
      </c>
      <c r="C29" s="52" t="s">
        <v>361</v>
      </c>
      <c r="D29" s="53" t="s">
        <v>981</v>
      </c>
      <c r="E29" s="50"/>
      <c r="F29" s="32" t="str">
        <f t="shared" si="1"/>
        <v>Không XL</v>
      </c>
      <c r="G29" s="134">
        <f>ROUND(I29,1)*10+6</f>
        <v>65</v>
      </c>
      <c r="H29" s="32" t="str">
        <f t="shared" si="2"/>
        <v>TB</v>
      </c>
      <c r="I29" s="55">
        <v>5.89</v>
      </c>
      <c r="J29" s="57" t="s">
        <v>1505</v>
      </c>
    </row>
    <row r="30" spans="1:10" s="47" customFormat="1" ht="15.95" customHeight="1" x14ac:dyDescent="0.2">
      <c r="A30" s="50">
        <v>19</v>
      </c>
      <c r="B30" s="51" t="s">
        <v>982</v>
      </c>
      <c r="C30" s="52" t="s">
        <v>983</v>
      </c>
      <c r="D30" s="53" t="s">
        <v>51</v>
      </c>
      <c r="E30" s="50"/>
      <c r="F30" s="32" t="str">
        <f t="shared" si="1"/>
        <v>Không XL</v>
      </c>
      <c r="G30" s="134">
        <v>40</v>
      </c>
      <c r="H30" s="32" t="str">
        <f t="shared" si="2"/>
        <v>Yếu</v>
      </c>
      <c r="I30" s="55">
        <v>3.82</v>
      </c>
      <c r="J30" s="57"/>
    </row>
    <row r="31" spans="1:10" s="47" customFormat="1" ht="15.95" customHeight="1" x14ac:dyDescent="0.2">
      <c r="A31" s="50">
        <v>20</v>
      </c>
      <c r="B31" s="51" t="s">
        <v>984</v>
      </c>
      <c r="C31" s="52" t="s">
        <v>985</v>
      </c>
      <c r="D31" s="53" t="s">
        <v>171</v>
      </c>
      <c r="E31" s="50"/>
      <c r="F31" s="32" t="str">
        <f t="shared" si="1"/>
        <v>Không XL</v>
      </c>
      <c r="G31" s="134">
        <f>ROUND(I31,1)*10+8</f>
        <v>81</v>
      </c>
      <c r="H31" s="32" t="str">
        <f t="shared" si="2"/>
        <v>Tốt</v>
      </c>
      <c r="I31" s="55">
        <v>7.32</v>
      </c>
      <c r="J31" s="57" t="s">
        <v>1504</v>
      </c>
    </row>
    <row r="32" spans="1:10" s="47" customFormat="1" ht="15.95" customHeight="1" x14ac:dyDescent="0.2">
      <c r="A32" s="50">
        <v>21</v>
      </c>
      <c r="B32" s="51" t="s">
        <v>986</v>
      </c>
      <c r="C32" s="52" t="s">
        <v>331</v>
      </c>
      <c r="D32" s="53" t="s">
        <v>987</v>
      </c>
      <c r="E32" s="50"/>
      <c r="F32" s="32" t="str">
        <f t="shared" si="1"/>
        <v>Không XL</v>
      </c>
      <c r="G32" s="134">
        <f t="shared" si="0"/>
        <v>0</v>
      </c>
      <c r="H32" s="32" t="str">
        <f t="shared" si="2"/>
        <v>Không XL</v>
      </c>
      <c r="I32" s="55">
        <v>0</v>
      </c>
      <c r="J32" s="57" t="s">
        <v>1523</v>
      </c>
    </row>
    <row r="33" spans="1:10" s="47" customFormat="1" ht="15.95" customHeight="1" x14ac:dyDescent="0.2">
      <c r="A33" s="50">
        <v>22</v>
      </c>
      <c r="B33" s="51" t="s">
        <v>988</v>
      </c>
      <c r="C33" s="52" t="s">
        <v>989</v>
      </c>
      <c r="D33" s="53" t="s">
        <v>56</v>
      </c>
      <c r="E33" s="50"/>
      <c r="F33" s="32" t="str">
        <f t="shared" si="1"/>
        <v>Không XL</v>
      </c>
      <c r="G33" s="134">
        <f t="shared" si="0"/>
        <v>59</v>
      </c>
      <c r="H33" s="32" t="str">
        <f t="shared" si="2"/>
        <v>TB</v>
      </c>
      <c r="I33" s="55">
        <v>5.88</v>
      </c>
      <c r="J33" s="57"/>
    </row>
    <row r="34" spans="1:10" s="47" customFormat="1" ht="15.95" customHeight="1" x14ac:dyDescent="0.2">
      <c r="A34" s="50">
        <v>23</v>
      </c>
      <c r="B34" s="51" t="s">
        <v>990</v>
      </c>
      <c r="C34" s="52" t="s">
        <v>991</v>
      </c>
      <c r="D34" s="53" t="s">
        <v>846</v>
      </c>
      <c r="E34" s="50"/>
      <c r="F34" s="32" t="str">
        <f t="shared" si="1"/>
        <v>Không XL</v>
      </c>
      <c r="G34" s="134">
        <f t="shared" si="0"/>
        <v>57</v>
      </c>
      <c r="H34" s="32" t="str">
        <f t="shared" si="2"/>
        <v>TB</v>
      </c>
      <c r="I34" s="55">
        <v>5.69</v>
      </c>
      <c r="J34" s="57"/>
    </row>
    <row r="35" spans="1:10" s="47" customFormat="1" ht="15.95" customHeight="1" x14ac:dyDescent="0.2">
      <c r="A35" s="50">
        <v>24</v>
      </c>
      <c r="B35" s="51" t="s">
        <v>992</v>
      </c>
      <c r="C35" s="52" t="s">
        <v>375</v>
      </c>
      <c r="D35" s="53" t="s">
        <v>58</v>
      </c>
      <c r="E35" s="50"/>
      <c r="F35" s="32" t="str">
        <f t="shared" si="1"/>
        <v>Không XL</v>
      </c>
      <c r="G35" s="134">
        <v>30</v>
      </c>
      <c r="H35" s="32" t="str">
        <f t="shared" si="2"/>
        <v>Yếu</v>
      </c>
      <c r="I35" s="55">
        <v>1.44</v>
      </c>
      <c r="J35" s="57"/>
    </row>
    <row r="36" spans="1:10" s="47" customFormat="1" ht="15.95" customHeight="1" x14ac:dyDescent="0.2">
      <c r="A36" s="50">
        <v>25</v>
      </c>
      <c r="B36" s="51" t="s">
        <v>993</v>
      </c>
      <c r="C36" s="52" t="s">
        <v>994</v>
      </c>
      <c r="D36" s="53" t="s">
        <v>60</v>
      </c>
      <c r="E36" s="50"/>
      <c r="F36" s="32" t="str">
        <f t="shared" si="1"/>
        <v>Không XL</v>
      </c>
      <c r="G36" s="134">
        <f t="shared" si="0"/>
        <v>52</v>
      </c>
      <c r="H36" s="32" t="str">
        <f t="shared" si="2"/>
        <v>TB</v>
      </c>
      <c r="I36" s="55">
        <v>5.16</v>
      </c>
      <c r="J36" s="57"/>
    </row>
    <row r="37" spans="1:10" s="47" customFormat="1" ht="15.95" customHeight="1" x14ac:dyDescent="0.2">
      <c r="A37" s="50">
        <v>26</v>
      </c>
      <c r="B37" s="51" t="s">
        <v>995</v>
      </c>
      <c r="C37" s="52" t="s">
        <v>996</v>
      </c>
      <c r="D37" s="53" t="s">
        <v>65</v>
      </c>
      <c r="E37" s="50"/>
      <c r="F37" s="32" t="str">
        <f t="shared" si="1"/>
        <v>Không XL</v>
      </c>
      <c r="G37" s="134">
        <f t="shared" si="0"/>
        <v>67</v>
      </c>
      <c r="H37" s="32" t="str">
        <f t="shared" si="2"/>
        <v>TB</v>
      </c>
      <c r="I37" s="55">
        <v>6.68</v>
      </c>
      <c r="J37" s="57"/>
    </row>
    <row r="38" spans="1:10" s="47" customFormat="1" ht="15.95" customHeight="1" x14ac:dyDescent="0.2">
      <c r="A38" s="50">
        <v>27</v>
      </c>
      <c r="B38" s="51" t="s">
        <v>997</v>
      </c>
      <c r="C38" s="52" t="s">
        <v>377</v>
      </c>
      <c r="D38" s="53" t="s">
        <v>65</v>
      </c>
      <c r="E38" s="50"/>
      <c r="F38" s="32" t="str">
        <f t="shared" si="1"/>
        <v>Không XL</v>
      </c>
      <c r="G38" s="134">
        <f t="shared" si="0"/>
        <v>59</v>
      </c>
      <c r="H38" s="32" t="str">
        <f t="shared" si="2"/>
        <v>TB</v>
      </c>
      <c r="I38" s="55">
        <v>5.92</v>
      </c>
      <c r="J38" s="56"/>
    </row>
    <row r="39" spans="1:10" s="47" customFormat="1" ht="15.95" customHeight="1" x14ac:dyDescent="0.2">
      <c r="A39" s="50">
        <v>28</v>
      </c>
      <c r="B39" s="51" t="s">
        <v>998</v>
      </c>
      <c r="C39" s="52" t="s">
        <v>884</v>
      </c>
      <c r="D39" s="53" t="s">
        <v>999</v>
      </c>
      <c r="E39" s="50"/>
      <c r="F39" s="32" t="str">
        <f t="shared" si="1"/>
        <v>Không XL</v>
      </c>
      <c r="G39" s="134">
        <f t="shared" si="0"/>
        <v>55</v>
      </c>
      <c r="H39" s="32" t="str">
        <f t="shared" si="2"/>
        <v>TB</v>
      </c>
      <c r="I39" s="55">
        <v>5.47</v>
      </c>
      <c r="J39" s="130"/>
    </row>
    <row r="40" spans="1:10" s="47" customFormat="1" ht="15.95" customHeight="1" x14ac:dyDescent="0.2">
      <c r="A40" s="50">
        <v>29</v>
      </c>
      <c r="B40" s="51" t="s">
        <v>1000</v>
      </c>
      <c r="C40" s="52" t="s">
        <v>1001</v>
      </c>
      <c r="D40" s="53" t="s">
        <v>97</v>
      </c>
      <c r="E40" s="50"/>
      <c r="F40" s="32" t="str">
        <f t="shared" si="1"/>
        <v>Không XL</v>
      </c>
      <c r="G40" s="134">
        <f t="shared" si="0"/>
        <v>67</v>
      </c>
      <c r="H40" s="32" t="str">
        <f t="shared" si="2"/>
        <v>TB</v>
      </c>
      <c r="I40" s="55">
        <v>6.72</v>
      </c>
      <c r="J40" s="56"/>
    </row>
    <row r="41" spans="1:10" s="47" customFormat="1" ht="15.95" customHeight="1" x14ac:dyDescent="0.2">
      <c r="A41" s="50">
        <v>30</v>
      </c>
      <c r="B41" s="51" t="s">
        <v>1002</v>
      </c>
      <c r="C41" s="52" t="s">
        <v>913</v>
      </c>
      <c r="D41" s="53" t="s">
        <v>100</v>
      </c>
      <c r="E41" s="50"/>
      <c r="F41" s="32" t="str">
        <f t="shared" si="1"/>
        <v>Không XL</v>
      </c>
      <c r="G41" s="134">
        <f t="shared" si="0"/>
        <v>55</v>
      </c>
      <c r="H41" s="32" t="str">
        <f t="shared" si="2"/>
        <v>TB</v>
      </c>
      <c r="I41" s="55">
        <v>5.46</v>
      </c>
      <c r="J41" s="56"/>
    </row>
    <row r="42" spans="1:10" s="47" customFormat="1" ht="15.95" customHeight="1" x14ac:dyDescent="0.2">
      <c r="A42" s="50">
        <v>31</v>
      </c>
      <c r="B42" s="51" t="s">
        <v>1003</v>
      </c>
      <c r="C42" s="52" t="s">
        <v>565</v>
      </c>
      <c r="D42" s="53" t="s">
        <v>550</v>
      </c>
      <c r="E42" s="50"/>
      <c r="F42" s="32" t="str">
        <f t="shared" si="1"/>
        <v>Không XL</v>
      </c>
      <c r="G42" s="134">
        <f t="shared" si="0"/>
        <v>54</v>
      </c>
      <c r="H42" s="32" t="str">
        <f t="shared" si="2"/>
        <v>TB</v>
      </c>
      <c r="I42" s="55">
        <v>5.39</v>
      </c>
      <c r="J42" s="56"/>
    </row>
    <row r="43" spans="1:10" s="47" customFormat="1" ht="15.95" customHeight="1" x14ac:dyDescent="0.2">
      <c r="A43" s="50">
        <v>32</v>
      </c>
      <c r="B43" s="51" t="s">
        <v>1004</v>
      </c>
      <c r="C43" s="52" t="s">
        <v>226</v>
      </c>
      <c r="D43" s="53" t="s">
        <v>101</v>
      </c>
      <c r="E43" s="50"/>
      <c r="F43" s="32" t="str">
        <f t="shared" si="1"/>
        <v>Không XL</v>
      </c>
      <c r="G43" s="134">
        <v>40</v>
      </c>
      <c r="H43" s="32" t="str">
        <f t="shared" si="2"/>
        <v>Yếu</v>
      </c>
      <c r="I43" s="55">
        <v>3.36</v>
      </c>
      <c r="J43" s="57"/>
    </row>
    <row r="44" spans="1:10" s="47" customFormat="1" ht="15.95" customHeight="1" x14ac:dyDescent="0.2">
      <c r="A44" s="50">
        <v>33</v>
      </c>
      <c r="B44" s="51" t="s">
        <v>1005</v>
      </c>
      <c r="C44" s="52" t="s">
        <v>1006</v>
      </c>
      <c r="D44" s="53" t="s">
        <v>72</v>
      </c>
      <c r="E44" s="50"/>
      <c r="F44" s="32" t="str">
        <f t="shared" si="1"/>
        <v>Không XL</v>
      </c>
      <c r="G44" s="134">
        <f t="shared" si="0"/>
        <v>59</v>
      </c>
      <c r="H44" s="32" t="str">
        <f t="shared" si="2"/>
        <v>TB</v>
      </c>
      <c r="I44" s="55">
        <v>5.87</v>
      </c>
      <c r="J44" s="57"/>
    </row>
    <row r="45" spans="1:10" s="47" customFormat="1" ht="15.95" customHeight="1" x14ac:dyDescent="0.2">
      <c r="A45" s="50">
        <v>34</v>
      </c>
      <c r="B45" s="51" t="s">
        <v>1007</v>
      </c>
      <c r="C45" s="52" t="s">
        <v>87</v>
      </c>
      <c r="D45" s="53" t="s">
        <v>1008</v>
      </c>
      <c r="E45" s="50"/>
      <c r="F45" s="32" t="str">
        <f t="shared" si="1"/>
        <v>Không XL</v>
      </c>
      <c r="G45" s="134">
        <f t="shared" si="0"/>
        <v>60</v>
      </c>
      <c r="H45" s="32" t="str">
        <f t="shared" si="2"/>
        <v>TB</v>
      </c>
      <c r="I45" s="55">
        <v>5.95</v>
      </c>
      <c r="J45" s="57"/>
    </row>
    <row r="46" spans="1:10" s="47" customFormat="1" ht="15.95" customHeight="1" x14ac:dyDescent="0.2">
      <c r="A46" s="50">
        <v>35</v>
      </c>
      <c r="B46" s="51" t="s">
        <v>1009</v>
      </c>
      <c r="C46" s="52" t="s">
        <v>1010</v>
      </c>
      <c r="D46" s="53" t="s">
        <v>120</v>
      </c>
      <c r="E46" s="50"/>
      <c r="F46" s="32" t="str">
        <f t="shared" si="1"/>
        <v>Không XL</v>
      </c>
      <c r="G46" s="134">
        <f t="shared" si="0"/>
        <v>61</v>
      </c>
      <c r="H46" s="32" t="str">
        <f t="shared" si="2"/>
        <v>TB</v>
      </c>
      <c r="I46" s="55">
        <v>6.13</v>
      </c>
      <c r="J46" s="57"/>
    </row>
    <row r="47" spans="1:10" s="47" customFormat="1" ht="15.95" hidden="1" customHeight="1" x14ac:dyDescent="0.2">
      <c r="A47" s="50"/>
      <c r="B47" s="51"/>
      <c r="C47" s="52"/>
      <c r="D47" s="53"/>
      <c r="E47" s="50"/>
      <c r="F47" s="54"/>
      <c r="G47" s="128"/>
      <c r="H47" s="124"/>
      <c r="I47" s="55"/>
      <c r="J47" s="57"/>
    </row>
    <row r="48" spans="1:10" s="47" customFormat="1" ht="15.95" hidden="1" customHeight="1" x14ac:dyDescent="0.2">
      <c r="A48" s="50"/>
      <c r="B48" s="51"/>
      <c r="C48" s="52"/>
      <c r="D48" s="53"/>
      <c r="E48" s="50"/>
      <c r="F48" s="54"/>
      <c r="G48" s="128"/>
      <c r="H48" s="124"/>
      <c r="I48" s="55"/>
      <c r="J48" s="57"/>
    </row>
    <row r="49" spans="1:11" s="47" customFormat="1" ht="15.95" hidden="1" customHeight="1" x14ac:dyDescent="0.2">
      <c r="A49" s="50"/>
      <c r="B49" s="51"/>
      <c r="C49" s="52"/>
      <c r="D49" s="53"/>
      <c r="E49" s="50"/>
      <c r="F49" s="54"/>
      <c r="G49" s="128"/>
      <c r="H49" s="124"/>
      <c r="I49" s="55"/>
      <c r="J49" s="57"/>
    </row>
    <row r="50" spans="1:11" ht="18" customHeight="1" x14ac:dyDescent="0.25">
      <c r="A50" s="58"/>
      <c r="B50" s="58"/>
      <c r="C50" s="181" t="s">
        <v>11</v>
      </c>
      <c r="D50" s="181"/>
      <c r="E50" s="181"/>
      <c r="F50" s="181"/>
      <c r="G50" s="181"/>
      <c r="H50" s="181"/>
      <c r="I50" s="181"/>
      <c r="J50" s="181"/>
    </row>
    <row r="51" spans="1:11" ht="17.100000000000001" customHeight="1" x14ac:dyDescent="0.25">
      <c r="C51" s="182" t="s">
        <v>12</v>
      </c>
      <c r="D51" s="59"/>
      <c r="E51" s="183" t="s">
        <v>6</v>
      </c>
      <c r="F51" s="184"/>
      <c r="G51" s="183" t="s">
        <v>7</v>
      </c>
      <c r="H51" s="184"/>
      <c r="I51" s="60"/>
      <c r="J51" s="182" t="s">
        <v>8</v>
      </c>
    </row>
    <row r="52" spans="1:11" s="47" customFormat="1" ht="17.100000000000001" customHeight="1" x14ac:dyDescent="0.2">
      <c r="C52" s="182"/>
      <c r="D52" s="61"/>
      <c r="E52" s="48" t="s">
        <v>13</v>
      </c>
      <c r="F52" s="62" t="s">
        <v>14</v>
      </c>
      <c r="G52" s="48" t="s">
        <v>13</v>
      </c>
      <c r="H52" s="62" t="s">
        <v>14</v>
      </c>
      <c r="I52" s="116"/>
      <c r="J52" s="182"/>
    </row>
    <row r="53" spans="1:11" ht="17.100000000000001" customHeight="1" x14ac:dyDescent="0.25">
      <c r="C53" s="64" t="s">
        <v>15</v>
      </c>
      <c r="D53" s="117"/>
      <c r="E53" s="66">
        <f>COUNTIF(F12:F49,"XS")</f>
        <v>0</v>
      </c>
      <c r="F53" s="67">
        <f>E53*100/$A$46</f>
        <v>0</v>
      </c>
      <c r="G53" s="66">
        <f>COUNTIF(H12:H49,"Xuất sắc")</f>
        <v>0</v>
      </c>
      <c r="H53" s="67">
        <f>G53*100/$A$46</f>
        <v>0</v>
      </c>
      <c r="I53" s="68"/>
      <c r="J53" s="69"/>
    </row>
    <row r="54" spans="1:11" ht="17.100000000000001" customHeight="1" x14ac:dyDescent="0.25">
      <c r="C54" s="64" t="s">
        <v>16</v>
      </c>
      <c r="D54" s="117"/>
      <c r="E54" s="66">
        <f>COUNTIF(F12:F49,"Tốt")</f>
        <v>0</v>
      </c>
      <c r="F54" s="67">
        <f t="shared" ref="F54:F58" si="3">E54*100/$A$46</f>
        <v>0</v>
      </c>
      <c r="G54" s="66">
        <f>COUNTIF(H12:H49,"Tốt")</f>
        <v>1</v>
      </c>
      <c r="H54" s="67">
        <f t="shared" ref="H54:H58" si="4">G54*100/$A$46</f>
        <v>2.8571428571428572</v>
      </c>
      <c r="I54" s="68"/>
      <c r="J54" s="69"/>
    </row>
    <row r="55" spans="1:11" ht="17.100000000000001" customHeight="1" x14ac:dyDescent="0.25">
      <c r="C55" s="64" t="s">
        <v>17</v>
      </c>
      <c r="D55" s="117"/>
      <c r="E55" s="66">
        <f>COUNTIF(F12:F49,"Khá")</f>
        <v>0</v>
      </c>
      <c r="F55" s="67">
        <f t="shared" si="3"/>
        <v>0</v>
      </c>
      <c r="G55" s="66">
        <f>COUNTIF(H12:H49,"Khá")</f>
        <v>2</v>
      </c>
      <c r="H55" s="67">
        <f t="shared" si="4"/>
        <v>5.7142857142857144</v>
      </c>
      <c r="I55" s="68"/>
      <c r="J55" s="69"/>
    </row>
    <row r="56" spans="1:11" ht="17.100000000000001" customHeight="1" x14ac:dyDescent="0.25">
      <c r="C56" s="64" t="s">
        <v>18</v>
      </c>
      <c r="D56" s="117"/>
      <c r="E56" s="66">
        <f>COUNTIF(F12:F49,"TB")</f>
        <v>0</v>
      </c>
      <c r="F56" s="67">
        <f t="shared" si="3"/>
        <v>0</v>
      </c>
      <c r="G56" s="66">
        <f>COUNTIF(H12:H49,"TB")</f>
        <v>22</v>
      </c>
      <c r="H56" s="67">
        <f t="shared" si="4"/>
        <v>62.857142857142854</v>
      </c>
      <c r="I56" s="68"/>
      <c r="J56" s="69"/>
    </row>
    <row r="57" spans="1:11" ht="17.100000000000001" customHeight="1" x14ac:dyDescent="0.25">
      <c r="C57" s="64" t="s">
        <v>19</v>
      </c>
      <c r="D57" s="117"/>
      <c r="E57" s="66">
        <f>COUNTIF(F12:F49,"Yếu")</f>
        <v>0</v>
      </c>
      <c r="F57" s="67">
        <f t="shared" si="3"/>
        <v>0</v>
      </c>
      <c r="G57" s="66">
        <f>COUNTIF(H12:H49,"Yếu")</f>
        <v>8</v>
      </c>
      <c r="H57" s="67">
        <f t="shared" si="4"/>
        <v>22.857142857142858</v>
      </c>
      <c r="I57" s="68"/>
      <c r="J57" s="69"/>
    </row>
    <row r="58" spans="1:11" ht="17.100000000000001" customHeight="1" x14ac:dyDescent="0.25">
      <c r="C58" s="64" t="s">
        <v>25</v>
      </c>
      <c r="D58" s="117"/>
      <c r="E58" s="66">
        <f>COUNTIF(F12:F49,"Không XL")</f>
        <v>35</v>
      </c>
      <c r="F58" s="67">
        <f t="shared" si="3"/>
        <v>100</v>
      </c>
      <c r="G58" s="66">
        <f>COUNTIF(H12:H49,"Không XL")</f>
        <v>2</v>
      </c>
      <c r="H58" s="67">
        <f t="shared" si="4"/>
        <v>5.7142857142857144</v>
      </c>
      <c r="I58" s="68"/>
      <c r="J58" s="69"/>
    </row>
    <row r="59" spans="1:11" ht="9.9499999999999993" customHeight="1" x14ac:dyDescent="0.25">
      <c r="C59" s="70"/>
      <c r="D59" s="70"/>
      <c r="F59" s="71"/>
    </row>
    <row r="60" spans="1:11" ht="17.100000000000001" customHeight="1" x14ac:dyDescent="0.25">
      <c r="E60" s="185" t="s">
        <v>24</v>
      </c>
      <c r="F60" s="185"/>
      <c r="G60" s="185"/>
      <c r="H60" s="185"/>
      <c r="I60" s="185"/>
      <c r="J60" s="185"/>
    </row>
    <row r="61" spans="1:11" ht="17.100000000000001" customHeight="1" x14ac:dyDescent="0.25">
      <c r="A61" s="180" t="s">
        <v>28</v>
      </c>
      <c r="B61" s="180"/>
      <c r="C61" s="180"/>
      <c r="D61" s="180"/>
      <c r="E61" s="180"/>
      <c r="F61" s="180" t="s">
        <v>6</v>
      </c>
      <c r="G61" s="180"/>
      <c r="H61" s="180"/>
      <c r="I61" s="114"/>
      <c r="J61" s="73" t="s">
        <v>20</v>
      </c>
      <c r="K61" s="73"/>
    </row>
    <row r="62" spans="1:11" ht="17.100000000000001" customHeight="1" x14ac:dyDescent="0.25"/>
    <row r="63" spans="1:11" ht="17.100000000000001" customHeight="1" x14ac:dyDescent="0.25"/>
    <row r="64" spans="1:11" ht="17.100000000000001" customHeight="1" x14ac:dyDescent="0.25"/>
    <row r="65" spans="1:1" ht="18" customHeight="1" x14ac:dyDescent="0.25">
      <c r="A65" s="36">
        <v>1</v>
      </c>
    </row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</sheetData>
  <sheetProtection algorithmName="SHA-512" hashValue="OmJMF/yszYce0nZcw+1O+ukAKS1Ti8wVSvCcOKbhxYmeAwe8g/xOen/OtoSW7NOP2FQU62SxIf/kIsm60xlhJg==" saltValue="S/0tVS2gQrhXELIlCbQOJ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47:F49 H47:I49 I12:I46">
    <cfRule type="cellIs" dxfId="80" priority="7" stopIfTrue="1" operator="equal">
      <formula>"SVG"</formula>
    </cfRule>
    <cfRule type="cellIs" dxfId="79" priority="8" stopIfTrue="1" operator="equal">
      <formula>"SVXS"</formula>
    </cfRule>
  </conditionalFormatting>
  <conditionalFormatting sqref="F12:F46">
    <cfRule type="cellIs" dxfId="78" priority="5" stopIfTrue="1" operator="equal">
      <formula>"SVG"</formula>
    </cfRule>
    <cfRule type="cellIs" dxfId="77" priority="6" stopIfTrue="1" operator="equal">
      <formula>"SVXS"</formula>
    </cfRule>
  </conditionalFormatting>
  <conditionalFormatting sqref="H12:H46">
    <cfRule type="cellIs" dxfId="76" priority="3" stopIfTrue="1" operator="equal">
      <formula>"SVG"</formula>
    </cfRule>
    <cfRule type="cellIs" dxfId="75" priority="4" stopIfTrue="1" operator="equal">
      <formula>"SVXS"</formula>
    </cfRule>
  </conditionalFormatting>
  <conditionalFormatting sqref="I12:I46">
    <cfRule type="cellIs" dxfId="74" priority="2" operator="greaterThanOrEqual">
      <formula>7</formula>
    </cfRule>
    <cfRule type="cellIs" dxfId="73" priority="1" operator="lessThan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opLeftCell="A38" zoomScaleNormal="100" workbookViewId="0">
      <selection activeCell="G12" sqref="G12:H58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1498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1011</v>
      </c>
      <c r="C12" s="52" t="s">
        <v>76</v>
      </c>
      <c r="D12" s="53" t="s">
        <v>34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8" si="0">ROUND(I12,1)*10</f>
        <v>76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7.64</v>
      </c>
      <c r="J12" s="56"/>
    </row>
    <row r="13" spans="1:21" s="47" customFormat="1" ht="15.95" customHeight="1" x14ac:dyDescent="0.2">
      <c r="A13" s="50">
        <v>2</v>
      </c>
      <c r="B13" s="51" t="s">
        <v>1012</v>
      </c>
      <c r="C13" s="52" t="s">
        <v>1013</v>
      </c>
      <c r="D13" s="53" t="s">
        <v>281</v>
      </c>
      <c r="E13" s="50"/>
      <c r="F13" s="32" t="str">
        <f t="shared" ref="F13:F58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66</v>
      </c>
      <c r="H13" s="32" t="str">
        <f t="shared" ref="H13:H58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6.64</v>
      </c>
      <c r="J13" s="56"/>
    </row>
    <row r="14" spans="1:21" s="47" customFormat="1" ht="15.95" customHeight="1" x14ac:dyDescent="0.2">
      <c r="A14" s="50">
        <v>3</v>
      </c>
      <c r="B14" s="51" t="s">
        <v>1014</v>
      </c>
      <c r="C14" s="52" t="s">
        <v>1015</v>
      </c>
      <c r="D14" s="53" t="s">
        <v>35</v>
      </c>
      <c r="E14" s="50"/>
      <c r="F14" s="32" t="str">
        <f t="shared" si="1"/>
        <v>Không XL</v>
      </c>
      <c r="G14" s="134">
        <f t="shared" si="0"/>
        <v>65</v>
      </c>
      <c r="H14" s="32" t="str">
        <f t="shared" si="2"/>
        <v>TB</v>
      </c>
      <c r="I14" s="55">
        <v>6.46</v>
      </c>
      <c r="J14" s="56"/>
    </row>
    <row r="15" spans="1:21" s="47" customFormat="1" ht="15.95" customHeight="1" x14ac:dyDescent="0.2">
      <c r="A15" s="50">
        <v>4</v>
      </c>
      <c r="B15" s="51" t="s">
        <v>1016</v>
      </c>
      <c r="C15" s="52" t="s">
        <v>114</v>
      </c>
      <c r="D15" s="53" t="s">
        <v>78</v>
      </c>
      <c r="E15" s="50"/>
      <c r="F15" s="32" t="str">
        <f t="shared" si="1"/>
        <v>Không XL</v>
      </c>
      <c r="G15" s="134">
        <f t="shared" si="0"/>
        <v>53</v>
      </c>
      <c r="H15" s="32" t="str">
        <f t="shared" si="2"/>
        <v>TB</v>
      </c>
      <c r="I15" s="55">
        <v>5.34</v>
      </c>
      <c r="J15" s="57"/>
    </row>
    <row r="16" spans="1:21" s="47" customFormat="1" ht="15.95" customHeight="1" x14ac:dyDescent="0.2">
      <c r="A16" s="50">
        <v>5</v>
      </c>
      <c r="B16" s="51" t="s">
        <v>1017</v>
      </c>
      <c r="C16" s="52" t="s">
        <v>1018</v>
      </c>
      <c r="D16" s="53" t="s">
        <v>1019</v>
      </c>
      <c r="E16" s="50"/>
      <c r="F16" s="32" t="str">
        <f t="shared" si="1"/>
        <v>Không XL</v>
      </c>
      <c r="G16" s="134">
        <f t="shared" si="0"/>
        <v>65</v>
      </c>
      <c r="H16" s="32" t="str">
        <f t="shared" si="2"/>
        <v>TB</v>
      </c>
      <c r="I16" s="55">
        <v>6.46</v>
      </c>
      <c r="J16" s="57"/>
    </row>
    <row r="17" spans="1:10" s="47" customFormat="1" ht="15.95" customHeight="1" x14ac:dyDescent="0.2">
      <c r="A17" s="50">
        <v>6</v>
      </c>
      <c r="B17" s="51" t="s">
        <v>1020</v>
      </c>
      <c r="C17" s="52" t="s">
        <v>788</v>
      </c>
      <c r="D17" s="53" t="s">
        <v>1021</v>
      </c>
      <c r="E17" s="50"/>
      <c r="F17" s="32" t="str">
        <f t="shared" si="1"/>
        <v>Không XL</v>
      </c>
      <c r="G17" s="134">
        <f t="shared" si="0"/>
        <v>73</v>
      </c>
      <c r="H17" s="32" t="str">
        <f t="shared" si="2"/>
        <v>Khá</v>
      </c>
      <c r="I17" s="55">
        <v>7.27</v>
      </c>
      <c r="J17" s="57"/>
    </row>
    <row r="18" spans="1:10" s="47" customFormat="1" ht="15.95" customHeight="1" x14ac:dyDescent="0.2">
      <c r="A18" s="50">
        <v>7</v>
      </c>
      <c r="B18" s="51" t="s">
        <v>1022</v>
      </c>
      <c r="C18" s="52" t="s">
        <v>87</v>
      </c>
      <c r="D18" s="53" t="s">
        <v>38</v>
      </c>
      <c r="E18" s="50"/>
      <c r="F18" s="32" t="str">
        <f t="shared" si="1"/>
        <v>Không XL</v>
      </c>
      <c r="G18" s="134">
        <f t="shared" si="0"/>
        <v>72</v>
      </c>
      <c r="H18" s="32" t="str">
        <f t="shared" si="2"/>
        <v>Khá</v>
      </c>
      <c r="I18" s="55">
        <v>7.16</v>
      </c>
      <c r="J18" s="57"/>
    </row>
    <row r="19" spans="1:10" s="47" customFormat="1" ht="15.95" customHeight="1" x14ac:dyDescent="0.2">
      <c r="A19" s="50">
        <v>8</v>
      </c>
      <c r="B19" s="51" t="s">
        <v>1023</v>
      </c>
      <c r="C19" s="52" t="s">
        <v>66</v>
      </c>
      <c r="D19" s="53" t="s">
        <v>40</v>
      </c>
      <c r="E19" s="50"/>
      <c r="F19" s="32" t="str">
        <f t="shared" si="1"/>
        <v>Không XL</v>
      </c>
      <c r="G19" s="134">
        <v>30</v>
      </c>
      <c r="H19" s="32" t="str">
        <f t="shared" si="2"/>
        <v>Yếu</v>
      </c>
      <c r="I19" s="55">
        <v>1.21</v>
      </c>
      <c r="J19" s="57"/>
    </row>
    <row r="20" spans="1:10" s="47" customFormat="1" ht="15.95" customHeight="1" x14ac:dyDescent="0.2">
      <c r="A20" s="50">
        <v>9</v>
      </c>
      <c r="B20" s="51" t="s">
        <v>1024</v>
      </c>
      <c r="C20" s="52" t="s">
        <v>73</v>
      </c>
      <c r="D20" s="53" t="s">
        <v>41</v>
      </c>
      <c r="E20" s="50"/>
      <c r="F20" s="32" t="str">
        <f t="shared" si="1"/>
        <v>Không XL</v>
      </c>
      <c r="G20" s="134">
        <f t="shared" si="0"/>
        <v>61</v>
      </c>
      <c r="H20" s="32" t="str">
        <f t="shared" si="2"/>
        <v>TB</v>
      </c>
      <c r="I20" s="55">
        <v>6.11</v>
      </c>
      <c r="J20" s="57"/>
    </row>
    <row r="21" spans="1:10" s="47" customFormat="1" ht="15.95" customHeight="1" x14ac:dyDescent="0.2">
      <c r="A21" s="50">
        <v>10</v>
      </c>
      <c r="B21" s="51" t="s">
        <v>1025</v>
      </c>
      <c r="C21" s="52" t="s">
        <v>89</v>
      </c>
      <c r="D21" s="53" t="s">
        <v>41</v>
      </c>
      <c r="E21" s="50"/>
      <c r="F21" s="32" t="str">
        <f t="shared" si="1"/>
        <v>Không XL</v>
      </c>
      <c r="G21" s="134">
        <f t="shared" si="0"/>
        <v>68</v>
      </c>
      <c r="H21" s="32" t="str">
        <f t="shared" si="2"/>
        <v>TB</v>
      </c>
      <c r="I21" s="55">
        <v>6.75</v>
      </c>
      <c r="J21" s="56"/>
    </row>
    <row r="22" spans="1:10" s="47" customFormat="1" ht="15.95" customHeight="1" x14ac:dyDescent="0.2">
      <c r="A22" s="50">
        <v>11</v>
      </c>
      <c r="B22" s="51" t="s">
        <v>1026</v>
      </c>
      <c r="C22" s="52" t="s">
        <v>1027</v>
      </c>
      <c r="D22" s="53" t="s">
        <v>1028</v>
      </c>
      <c r="E22" s="50"/>
      <c r="F22" s="32" t="str">
        <f t="shared" si="1"/>
        <v>Không XL</v>
      </c>
      <c r="G22" s="134">
        <f t="shared" si="0"/>
        <v>57</v>
      </c>
      <c r="H22" s="32" t="str">
        <f t="shared" si="2"/>
        <v>TB</v>
      </c>
      <c r="I22" s="55">
        <v>5.68</v>
      </c>
      <c r="J22" s="56"/>
    </row>
    <row r="23" spans="1:10" s="47" customFormat="1" ht="15.95" customHeight="1" x14ac:dyDescent="0.2">
      <c r="A23" s="50">
        <v>12</v>
      </c>
      <c r="B23" s="51" t="s">
        <v>1029</v>
      </c>
      <c r="C23" s="52" t="s">
        <v>1030</v>
      </c>
      <c r="D23" s="53" t="s">
        <v>1031</v>
      </c>
      <c r="E23" s="50"/>
      <c r="F23" s="32" t="str">
        <f t="shared" si="1"/>
        <v>Không XL</v>
      </c>
      <c r="G23" s="134">
        <v>40</v>
      </c>
      <c r="H23" s="32" t="str">
        <f t="shared" si="2"/>
        <v>Yếu</v>
      </c>
      <c r="I23" s="55">
        <v>3.09</v>
      </c>
      <c r="J23" s="57" t="s">
        <v>1506</v>
      </c>
    </row>
    <row r="24" spans="1:10" s="47" customFormat="1" ht="15.95" customHeight="1" x14ac:dyDescent="0.2">
      <c r="A24" s="50">
        <v>13</v>
      </c>
      <c r="B24" s="51" t="s">
        <v>1032</v>
      </c>
      <c r="C24" s="52" t="s">
        <v>1033</v>
      </c>
      <c r="D24" s="53" t="s">
        <v>306</v>
      </c>
      <c r="E24" s="50"/>
      <c r="F24" s="32" t="str">
        <f t="shared" si="1"/>
        <v>Không XL</v>
      </c>
      <c r="G24" s="134">
        <f t="shared" si="0"/>
        <v>67</v>
      </c>
      <c r="H24" s="32" t="str">
        <f t="shared" si="2"/>
        <v>TB</v>
      </c>
      <c r="I24" s="55">
        <v>6.66</v>
      </c>
      <c r="J24" s="57"/>
    </row>
    <row r="25" spans="1:10" s="47" customFormat="1" ht="15.95" customHeight="1" x14ac:dyDescent="0.2">
      <c r="A25" s="50">
        <v>14</v>
      </c>
      <c r="B25" s="51" t="s">
        <v>1034</v>
      </c>
      <c r="C25" s="52" t="s">
        <v>1035</v>
      </c>
      <c r="D25" s="53" t="s">
        <v>45</v>
      </c>
      <c r="E25" s="50"/>
      <c r="F25" s="32" t="str">
        <f t="shared" si="1"/>
        <v>Không XL</v>
      </c>
      <c r="G25" s="134">
        <f t="shared" si="0"/>
        <v>0</v>
      </c>
      <c r="H25" s="32" t="str">
        <f t="shared" si="2"/>
        <v>Không XL</v>
      </c>
      <c r="I25" s="55">
        <v>0</v>
      </c>
      <c r="J25" s="57" t="s">
        <v>1523</v>
      </c>
    </row>
    <row r="26" spans="1:10" s="47" customFormat="1" ht="15.95" customHeight="1" x14ac:dyDescent="0.2">
      <c r="A26" s="50">
        <v>15</v>
      </c>
      <c r="B26" s="51" t="s">
        <v>1036</v>
      </c>
      <c r="C26" s="52" t="s">
        <v>163</v>
      </c>
      <c r="D26" s="53" t="s">
        <v>45</v>
      </c>
      <c r="E26" s="50"/>
      <c r="F26" s="32" t="str">
        <f t="shared" si="1"/>
        <v>Không XL</v>
      </c>
      <c r="G26" s="134">
        <f t="shared" si="0"/>
        <v>84</v>
      </c>
      <c r="H26" s="32" t="str">
        <f t="shared" si="2"/>
        <v>Tốt</v>
      </c>
      <c r="I26" s="55">
        <v>8.43</v>
      </c>
      <c r="J26" s="57"/>
    </row>
    <row r="27" spans="1:10" s="47" customFormat="1" ht="15.95" customHeight="1" x14ac:dyDescent="0.2">
      <c r="A27" s="50">
        <v>16</v>
      </c>
      <c r="B27" s="51" t="s">
        <v>1037</v>
      </c>
      <c r="C27" s="52" t="s">
        <v>1038</v>
      </c>
      <c r="D27" s="53" t="s">
        <v>1039</v>
      </c>
      <c r="E27" s="50"/>
      <c r="F27" s="32" t="str">
        <f t="shared" si="1"/>
        <v>Không XL</v>
      </c>
      <c r="G27" s="134">
        <f t="shared" si="0"/>
        <v>63</v>
      </c>
      <c r="H27" s="32" t="str">
        <f t="shared" si="2"/>
        <v>TB</v>
      </c>
      <c r="I27" s="55">
        <v>6.33</v>
      </c>
      <c r="J27" s="57"/>
    </row>
    <row r="28" spans="1:10" s="47" customFormat="1" ht="15.95" customHeight="1" x14ac:dyDescent="0.2">
      <c r="A28" s="50">
        <v>17</v>
      </c>
      <c r="B28" s="51" t="s">
        <v>1040</v>
      </c>
      <c r="C28" s="52" t="s">
        <v>454</v>
      </c>
      <c r="D28" s="53" t="s">
        <v>88</v>
      </c>
      <c r="E28" s="50"/>
      <c r="F28" s="32" t="str">
        <f t="shared" si="1"/>
        <v>Không XL</v>
      </c>
      <c r="G28" s="134">
        <f t="shared" si="0"/>
        <v>73</v>
      </c>
      <c r="H28" s="32" t="str">
        <f t="shared" si="2"/>
        <v>Khá</v>
      </c>
      <c r="I28" s="55">
        <v>7.27</v>
      </c>
      <c r="J28" s="57"/>
    </row>
    <row r="29" spans="1:10" s="47" customFormat="1" ht="15.95" customHeight="1" x14ac:dyDescent="0.2">
      <c r="A29" s="50">
        <v>18</v>
      </c>
      <c r="B29" s="51" t="s">
        <v>1041</v>
      </c>
      <c r="C29" s="52" t="s">
        <v>1042</v>
      </c>
      <c r="D29" s="53" t="s">
        <v>106</v>
      </c>
      <c r="E29" s="50"/>
      <c r="F29" s="32" t="str">
        <f t="shared" si="1"/>
        <v>Không XL</v>
      </c>
      <c r="G29" s="134">
        <f t="shared" si="0"/>
        <v>69</v>
      </c>
      <c r="H29" s="32" t="str">
        <f t="shared" si="2"/>
        <v>TB</v>
      </c>
      <c r="I29" s="55">
        <v>6.88</v>
      </c>
      <c r="J29" s="57"/>
    </row>
    <row r="30" spans="1:10" s="47" customFormat="1" ht="15.95" customHeight="1" x14ac:dyDescent="0.2">
      <c r="A30" s="50">
        <v>19</v>
      </c>
      <c r="B30" s="51" t="s">
        <v>1043</v>
      </c>
      <c r="C30" s="52" t="s">
        <v>1044</v>
      </c>
      <c r="D30" s="53" t="s">
        <v>1045</v>
      </c>
      <c r="E30" s="50"/>
      <c r="F30" s="32" t="str">
        <f t="shared" si="1"/>
        <v>Không XL</v>
      </c>
      <c r="G30" s="134">
        <f>ROUND(I30,1)*10+4</f>
        <v>66</v>
      </c>
      <c r="H30" s="32" t="str">
        <f t="shared" si="2"/>
        <v>TB</v>
      </c>
      <c r="I30" s="55">
        <v>6.15</v>
      </c>
      <c r="J30" s="57" t="s">
        <v>1515</v>
      </c>
    </row>
    <row r="31" spans="1:10" s="47" customFormat="1" ht="15.95" customHeight="1" x14ac:dyDescent="0.2">
      <c r="A31" s="50">
        <v>20</v>
      </c>
      <c r="B31" s="51" t="s">
        <v>1046</v>
      </c>
      <c r="C31" s="52" t="s">
        <v>1047</v>
      </c>
      <c r="D31" s="53" t="s">
        <v>318</v>
      </c>
      <c r="E31" s="50"/>
      <c r="F31" s="32" t="str">
        <f t="shared" si="1"/>
        <v>Không XL</v>
      </c>
      <c r="G31" s="134">
        <f t="shared" si="0"/>
        <v>63</v>
      </c>
      <c r="H31" s="32" t="str">
        <f t="shared" si="2"/>
        <v>TB</v>
      </c>
      <c r="I31" s="55">
        <v>6.29</v>
      </c>
      <c r="J31" s="56"/>
    </row>
    <row r="32" spans="1:10" s="47" customFormat="1" ht="15.95" customHeight="1" x14ac:dyDescent="0.2">
      <c r="A32" s="50">
        <v>21</v>
      </c>
      <c r="B32" s="51" t="s">
        <v>1048</v>
      </c>
      <c r="C32" s="52" t="s">
        <v>1049</v>
      </c>
      <c r="D32" s="53" t="s">
        <v>51</v>
      </c>
      <c r="E32" s="50"/>
      <c r="F32" s="32" t="str">
        <f t="shared" si="1"/>
        <v>Không XL</v>
      </c>
      <c r="G32" s="134">
        <f t="shared" si="0"/>
        <v>64</v>
      </c>
      <c r="H32" s="32" t="str">
        <f t="shared" si="2"/>
        <v>TB</v>
      </c>
      <c r="I32" s="55">
        <v>6.43</v>
      </c>
      <c r="J32" s="57"/>
    </row>
    <row r="33" spans="1:10" s="47" customFormat="1" ht="15.95" customHeight="1" x14ac:dyDescent="0.2">
      <c r="A33" s="50">
        <v>22</v>
      </c>
      <c r="B33" s="51" t="s">
        <v>1050</v>
      </c>
      <c r="C33" s="52" t="s">
        <v>62</v>
      </c>
      <c r="D33" s="53" t="s">
        <v>108</v>
      </c>
      <c r="E33" s="50"/>
      <c r="F33" s="32" t="str">
        <f t="shared" si="1"/>
        <v>Không XL</v>
      </c>
      <c r="G33" s="134">
        <f>ROUND(I33,1)*10+8</f>
        <v>96</v>
      </c>
      <c r="H33" s="32" t="str">
        <f t="shared" si="2"/>
        <v>XS</v>
      </c>
      <c r="I33" s="55">
        <v>8.76</v>
      </c>
      <c r="J33" s="57" t="s">
        <v>1519</v>
      </c>
    </row>
    <row r="34" spans="1:10" s="47" customFormat="1" ht="15.95" customHeight="1" x14ac:dyDescent="0.2">
      <c r="A34" s="50">
        <v>23</v>
      </c>
      <c r="B34" s="51" t="s">
        <v>1051</v>
      </c>
      <c r="C34" s="52" t="s">
        <v>36</v>
      </c>
      <c r="D34" s="53" t="s">
        <v>1052</v>
      </c>
      <c r="E34" s="50"/>
      <c r="F34" s="32" t="str">
        <f t="shared" si="1"/>
        <v>Không XL</v>
      </c>
      <c r="G34" s="134">
        <f t="shared" si="0"/>
        <v>62</v>
      </c>
      <c r="H34" s="32" t="str">
        <f t="shared" si="2"/>
        <v>TB</v>
      </c>
      <c r="I34" s="55">
        <v>6.23</v>
      </c>
      <c r="J34" s="57"/>
    </row>
    <row r="35" spans="1:10" s="47" customFormat="1" ht="15.95" customHeight="1" x14ac:dyDescent="0.2">
      <c r="A35" s="50">
        <v>24</v>
      </c>
      <c r="B35" s="51" t="s">
        <v>1053</v>
      </c>
      <c r="C35" s="52" t="s">
        <v>1054</v>
      </c>
      <c r="D35" s="53" t="s">
        <v>52</v>
      </c>
      <c r="E35" s="50"/>
      <c r="F35" s="32" t="str">
        <f t="shared" si="1"/>
        <v>Không XL</v>
      </c>
      <c r="G35" s="134">
        <v>50</v>
      </c>
      <c r="H35" s="32" t="str">
        <f t="shared" si="2"/>
        <v>TB</v>
      </c>
      <c r="I35" s="55">
        <v>4.84</v>
      </c>
      <c r="J35" s="57"/>
    </row>
    <row r="36" spans="1:10" s="47" customFormat="1" ht="15.95" customHeight="1" x14ac:dyDescent="0.2">
      <c r="A36" s="50">
        <v>25</v>
      </c>
      <c r="B36" s="51" t="s">
        <v>1055</v>
      </c>
      <c r="C36" s="52" t="s">
        <v>906</v>
      </c>
      <c r="D36" s="53" t="s">
        <v>92</v>
      </c>
      <c r="E36" s="50"/>
      <c r="F36" s="32" t="str">
        <f t="shared" si="1"/>
        <v>Không XL</v>
      </c>
      <c r="G36" s="134">
        <f>ROUND(I36,1)*10+8</f>
        <v>69</v>
      </c>
      <c r="H36" s="32" t="str">
        <f t="shared" si="2"/>
        <v>TB</v>
      </c>
      <c r="I36" s="55">
        <v>6.08</v>
      </c>
      <c r="J36" s="57" t="s">
        <v>1504</v>
      </c>
    </row>
    <row r="37" spans="1:10" s="47" customFormat="1" ht="15.95" customHeight="1" x14ac:dyDescent="0.2">
      <c r="A37" s="50">
        <v>26</v>
      </c>
      <c r="B37" s="51" t="s">
        <v>1056</v>
      </c>
      <c r="C37" s="52" t="s">
        <v>1057</v>
      </c>
      <c r="D37" s="53" t="s">
        <v>126</v>
      </c>
      <c r="E37" s="50"/>
      <c r="F37" s="32" t="str">
        <f t="shared" si="1"/>
        <v>Không XL</v>
      </c>
      <c r="G37" s="134">
        <v>30</v>
      </c>
      <c r="H37" s="32" t="str">
        <f t="shared" si="2"/>
        <v>Yếu</v>
      </c>
      <c r="I37" s="55">
        <v>1.96</v>
      </c>
      <c r="J37" s="57"/>
    </row>
    <row r="38" spans="1:10" s="47" customFormat="1" ht="15.95" customHeight="1" x14ac:dyDescent="0.2">
      <c r="A38" s="50">
        <v>27</v>
      </c>
      <c r="B38" s="51" t="s">
        <v>1058</v>
      </c>
      <c r="C38" s="52" t="s">
        <v>80</v>
      </c>
      <c r="D38" s="53" t="s">
        <v>672</v>
      </c>
      <c r="E38" s="50"/>
      <c r="F38" s="32" t="str">
        <f t="shared" si="1"/>
        <v>Không XL</v>
      </c>
      <c r="G38" s="134">
        <f t="shared" si="0"/>
        <v>51</v>
      </c>
      <c r="H38" s="32" t="str">
        <f t="shared" si="2"/>
        <v>TB</v>
      </c>
      <c r="I38" s="55">
        <v>5.08</v>
      </c>
      <c r="J38" s="57"/>
    </row>
    <row r="39" spans="1:10" s="47" customFormat="1" ht="15.95" customHeight="1" x14ac:dyDescent="0.2">
      <c r="A39" s="50">
        <v>28</v>
      </c>
      <c r="B39" s="51" t="s">
        <v>1059</v>
      </c>
      <c r="C39" s="52" t="s">
        <v>1060</v>
      </c>
      <c r="D39" s="53" t="s">
        <v>1061</v>
      </c>
      <c r="E39" s="50"/>
      <c r="F39" s="32" t="str">
        <f t="shared" si="1"/>
        <v>Không XL</v>
      </c>
      <c r="G39" s="134">
        <f t="shared" si="0"/>
        <v>55</v>
      </c>
      <c r="H39" s="32" t="str">
        <f t="shared" si="2"/>
        <v>TB</v>
      </c>
      <c r="I39" s="55">
        <v>5.53</v>
      </c>
      <c r="J39" s="130"/>
    </row>
    <row r="40" spans="1:10" s="47" customFormat="1" ht="15.95" customHeight="1" x14ac:dyDescent="0.2">
      <c r="A40" s="50">
        <v>29</v>
      </c>
      <c r="B40" s="51" t="s">
        <v>1062</v>
      </c>
      <c r="C40" s="52" t="s">
        <v>1063</v>
      </c>
      <c r="D40" s="53" t="s">
        <v>54</v>
      </c>
      <c r="E40" s="50"/>
      <c r="F40" s="32" t="str">
        <f t="shared" si="1"/>
        <v>Không XL</v>
      </c>
      <c r="G40" s="134">
        <f>ROUND(I40,1)*10+6</f>
        <v>71</v>
      </c>
      <c r="H40" s="32" t="str">
        <f t="shared" si="2"/>
        <v>Khá</v>
      </c>
      <c r="I40" s="55">
        <v>6.53</v>
      </c>
      <c r="J40" s="57" t="s">
        <v>1520</v>
      </c>
    </row>
    <row r="41" spans="1:10" s="47" customFormat="1" ht="15.95" customHeight="1" x14ac:dyDescent="0.2">
      <c r="A41" s="50">
        <v>30</v>
      </c>
      <c r="B41" s="51" t="s">
        <v>1064</v>
      </c>
      <c r="C41" s="52" t="s">
        <v>1065</v>
      </c>
      <c r="D41" s="53" t="s">
        <v>55</v>
      </c>
      <c r="E41" s="50"/>
      <c r="F41" s="32" t="str">
        <f t="shared" si="1"/>
        <v>Không XL</v>
      </c>
      <c r="G41" s="134">
        <f t="shared" si="0"/>
        <v>68</v>
      </c>
      <c r="H41" s="32" t="str">
        <f t="shared" si="2"/>
        <v>TB</v>
      </c>
      <c r="I41" s="55">
        <v>6.81</v>
      </c>
      <c r="J41" s="57"/>
    </row>
    <row r="42" spans="1:10" s="47" customFormat="1" ht="15.95" customHeight="1" x14ac:dyDescent="0.2">
      <c r="A42" s="50">
        <v>31</v>
      </c>
      <c r="B42" s="51" t="s">
        <v>1066</v>
      </c>
      <c r="C42" s="52" t="s">
        <v>1067</v>
      </c>
      <c r="D42" s="53" t="s">
        <v>113</v>
      </c>
      <c r="E42" s="50"/>
      <c r="F42" s="32" t="str">
        <f t="shared" si="1"/>
        <v>Không XL</v>
      </c>
      <c r="G42" s="134">
        <v>50</v>
      </c>
      <c r="H42" s="32" t="str">
        <f t="shared" si="2"/>
        <v>TB</v>
      </c>
      <c r="I42" s="55">
        <v>4.41</v>
      </c>
      <c r="J42" s="57"/>
    </row>
    <row r="43" spans="1:10" s="47" customFormat="1" ht="15.95" customHeight="1" x14ac:dyDescent="0.2">
      <c r="A43" s="50">
        <v>32</v>
      </c>
      <c r="B43" s="51" t="s">
        <v>1068</v>
      </c>
      <c r="C43" s="52" t="s">
        <v>125</v>
      </c>
      <c r="D43" s="53" t="s">
        <v>1069</v>
      </c>
      <c r="E43" s="50"/>
      <c r="F43" s="32" t="str">
        <f t="shared" si="1"/>
        <v>Không XL</v>
      </c>
      <c r="G43" s="134">
        <f t="shared" si="0"/>
        <v>80</v>
      </c>
      <c r="H43" s="32" t="str">
        <f t="shared" si="2"/>
        <v>Tốt</v>
      </c>
      <c r="I43" s="55">
        <v>7.99</v>
      </c>
      <c r="J43" s="130"/>
    </row>
    <row r="44" spans="1:10" s="47" customFormat="1" ht="15.95" customHeight="1" x14ac:dyDescent="0.2">
      <c r="A44" s="50">
        <v>33</v>
      </c>
      <c r="B44" s="51" t="s">
        <v>1070</v>
      </c>
      <c r="C44" s="52" t="s">
        <v>1071</v>
      </c>
      <c r="D44" s="53" t="s">
        <v>57</v>
      </c>
      <c r="E44" s="50"/>
      <c r="F44" s="32" t="str">
        <f t="shared" si="1"/>
        <v>Không XL</v>
      </c>
      <c r="G44" s="134">
        <f t="shared" si="0"/>
        <v>74</v>
      </c>
      <c r="H44" s="32" t="str">
        <f t="shared" si="2"/>
        <v>Khá</v>
      </c>
      <c r="I44" s="55">
        <v>7.41</v>
      </c>
      <c r="J44" s="57"/>
    </row>
    <row r="45" spans="1:10" s="47" customFormat="1" ht="15.95" customHeight="1" x14ac:dyDescent="0.2">
      <c r="A45" s="50">
        <v>34</v>
      </c>
      <c r="B45" s="51" t="s">
        <v>1072</v>
      </c>
      <c r="C45" s="52" t="s">
        <v>788</v>
      </c>
      <c r="D45" s="53" t="s">
        <v>58</v>
      </c>
      <c r="E45" s="50"/>
      <c r="F45" s="32" t="str">
        <f t="shared" si="1"/>
        <v>Không XL</v>
      </c>
      <c r="G45" s="134">
        <v>50</v>
      </c>
      <c r="H45" s="32" t="str">
        <f t="shared" si="2"/>
        <v>TB</v>
      </c>
      <c r="I45" s="55">
        <v>4.82</v>
      </c>
      <c r="J45" s="57"/>
    </row>
    <row r="46" spans="1:10" s="47" customFormat="1" ht="15.95" customHeight="1" x14ac:dyDescent="0.2">
      <c r="A46" s="50">
        <v>35</v>
      </c>
      <c r="B46" s="51" t="s">
        <v>1073</v>
      </c>
      <c r="C46" s="52" t="s">
        <v>1074</v>
      </c>
      <c r="D46" s="53" t="s">
        <v>58</v>
      </c>
      <c r="E46" s="50"/>
      <c r="F46" s="32" t="str">
        <f t="shared" si="1"/>
        <v>Không XL</v>
      </c>
      <c r="G46" s="134">
        <f t="shared" si="0"/>
        <v>58</v>
      </c>
      <c r="H46" s="32" t="str">
        <f t="shared" si="2"/>
        <v>TB</v>
      </c>
      <c r="I46" s="55">
        <v>5.75</v>
      </c>
      <c r="J46" s="57"/>
    </row>
    <row r="47" spans="1:10" s="47" customFormat="1" ht="15.95" customHeight="1" x14ac:dyDescent="0.2">
      <c r="A47" s="50">
        <v>36</v>
      </c>
      <c r="B47" s="51" t="s">
        <v>1075</v>
      </c>
      <c r="C47" s="52" t="s">
        <v>1076</v>
      </c>
      <c r="D47" s="53" t="s">
        <v>118</v>
      </c>
      <c r="E47" s="50"/>
      <c r="F47" s="32" t="str">
        <f t="shared" si="1"/>
        <v>Không XL</v>
      </c>
      <c r="G47" s="134">
        <f t="shared" si="0"/>
        <v>60</v>
      </c>
      <c r="H47" s="32" t="str">
        <f t="shared" si="2"/>
        <v>TB</v>
      </c>
      <c r="I47" s="55">
        <v>6</v>
      </c>
      <c r="J47" s="57"/>
    </row>
    <row r="48" spans="1:10" s="47" customFormat="1" ht="15.95" customHeight="1" x14ac:dyDescent="0.2">
      <c r="A48" s="50">
        <v>37</v>
      </c>
      <c r="B48" s="51" t="s">
        <v>1077</v>
      </c>
      <c r="C48" s="52" t="s">
        <v>1078</v>
      </c>
      <c r="D48" s="53" t="s">
        <v>63</v>
      </c>
      <c r="E48" s="50"/>
      <c r="F48" s="32" t="str">
        <f t="shared" si="1"/>
        <v>Không XL</v>
      </c>
      <c r="G48" s="134">
        <f t="shared" si="0"/>
        <v>67</v>
      </c>
      <c r="H48" s="32" t="str">
        <f t="shared" si="2"/>
        <v>TB</v>
      </c>
      <c r="I48" s="55">
        <v>6.67</v>
      </c>
      <c r="J48" s="130"/>
    </row>
    <row r="49" spans="1:10" s="47" customFormat="1" ht="15.95" customHeight="1" x14ac:dyDescent="0.2">
      <c r="A49" s="50">
        <v>38</v>
      </c>
      <c r="B49" s="51" t="s">
        <v>1079</v>
      </c>
      <c r="C49" s="52" t="s">
        <v>1080</v>
      </c>
      <c r="D49" s="53" t="s">
        <v>65</v>
      </c>
      <c r="E49" s="50"/>
      <c r="F49" s="32" t="str">
        <f t="shared" si="1"/>
        <v>Không XL</v>
      </c>
      <c r="G49" s="134">
        <f t="shared" si="0"/>
        <v>62</v>
      </c>
      <c r="H49" s="32" t="str">
        <f t="shared" si="2"/>
        <v>TB</v>
      </c>
      <c r="I49" s="55">
        <v>6.16</v>
      </c>
      <c r="J49" s="57"/>
    </row>
    <row r="50" spans="1:10" s="47" customFormat="1" ht="15.95" customHeight="1" x14ac:dyDescent="0.2">
      <c r="A50" s="50">
        <v>39</v>
      </c>
      <c r="B50" s="51" t="s">
        <v>1081</v>
      </c>
      <c r="C50" s="52" t="s">
        <v>1082</v>
      </c>
      <c r="D50" s="53" t="s">
        <v>97</v>
      </c>
      <c r="E50" s="50"/>
      <c r="F50" s="32" t="str">
        <f t="shared" si="1"/>
        <v>Không XL</v>
      </c>
      <c r="G50" s="134">
        <f t="shared" si="0"/>
        <v>75</v>
      </c>
      <c r="H50" s="32" t="str">
        <f t="shared" si="2"/>
        <v>Khá</v>
      </c>
      <c r="I50" s="55">
        <v>7.53</v>
      </c>
      <c r="J50" s="57"/>
    </row>
    <row r="51" spans="1:10" s="47" customFormat="1" ht="15.95" customHeight="1" x14ac:dyDescent="0.2">
      <c r="A51" s="50">
        <v>40</v>
      </c>
      <c r="B51" s="51" t="s">
        <v>1083</v>
      </c>
      <c r="C51" s="52" t="s">
        <v>80</v>
      </c>
      <c r="D51" s="53" t="s">
        <v>98</v>
      </c>
      <c r="E51" s="50"/>
      <c r="F51" s="32" t="str">
        <f t="shared" si="1"/>
        <v>Không XL</v>
      </c>
      <c r="G51" s="134">
        <f t="shared" si="0"/>
        <v>0</v>
      </c>
      <c r="H51" s="32" t="str">
        <f t="shared" si="2"/>
        <v>Không XL</v>
      </c>
      <c r="I51" s="55">
        <v>0</v>
      </c>
      <c r="J51" s="57" t="s">
        <v>1524</v>
      </c>
    </row>
    <row r="52" spans="1:10" s="47" customFormat="1" ht="15.95" customHeight="1" x14ac:dyDescent="0.2">
      <c r="A52" s="50">
        <v>41</v>
      </c>
      <c r="B52" s="51" t="s">
        <v>1084</v>
      </c>
      <c r="C52" s="52" t="s">
        <v>62</v>
      </c>
      <c r="D52" s="53" t="s">
        <v>98</v>
      </c>
      <c r="E52" s="50"/>
      <c r="F52" s="32" t="str">
        <f t="shared" si="1"/>
        <v>Không XL</v>
      </c>
      <c r="G52" s="134">
        <f t="shared" si="0"/>
        <v>66</v>
      </c>
      <c r="H52" s="32" t="str">
        <f t="shared" si="2"/>
        <v>TB</v>
      </c>
      <c r="I52" s="55">
        <v>6.59</v>
      </c>
      <c r="J52" s="57"/>
    </row>
    <row r="53" spans="1:10" s="47" customFormat="1" ht="15.95" customHeight="1" x14ac:dyDescent="0.2">
      <c r="A53" s="50">
        <v>42</v>
      </c>
      <c r="B53" s="51" t="s">
        <v>1085</v>
      </c>
      <c r="C53" s="52" t="s">
        <v>80</v>
      </c>
      <c r="D53" s="53" t="s">
        <v>68</v>
      </c>
      <c r="E53" s="50"/>
      <c r="F53" s="32" t="str">
        <f t="shared" si="1"/>
        <v>Không XL</v>
      </c>
      <c r="G53" s="134">
        <f t="shared" si="0"/>
        <v>63</v>
      </c>
      <c r="H53" s="32" t="str">
        <f t="shared" si="2"/>
        <v>TB</v>
      </c>
      <c r="I53" s="55">
        <v>6.32</v>
      </c>
      <c r="J53" s="130"/>
    </row>
    <row r="54" spans="1:10" s="47" customFormat="1" ht="15.95" customHeight="1" x14ac:dyDescent="0.2">
      <c r="A54" s="50">
        <v>43</v>
      </c>
      <c r="B54" s="51" t="s">
        <v>1086</v>
      </c>
      <c r="C54" s="52" t="s">
        <v>1087</v>
      </c>
      <c r="D54" s="53" t="s">
        <v>1088</v>
      </c>
      <c r="E54" s="50"/>
      <c r="F54" s="32" t="str">
        <f t="shared" si="1"/>
        <v>Không XL</v>
      </c>
      <c r="G54" s="134">
        <f t="shared" si="0"/>
        <v>61</v>
      </c>
      <c r="H54" s="32" t="str">
        <f t="shared" si="2"/>
        <v>TB</v>
      </c>
      <c r="I54" s="55">
        <v>6.09</v>
      </c>
      <c r="J54" s="57"/>
    </row>
    <row r="55" spans="1:10" s="47" customFormat="1" ht="15.95" customHeight="1" x14ac:dyDescent="0.2">
      <c r="A55" s="50">
        <v>44</v>
      </c>
      <c r="B55" s="51" t="s">
        <v>1089</v>
      </c>
      <c r="C55" s="52" t="s">
        <v>32</v>
      </c>
      <c r="D55" s="53" t="s">
        <v>101</v>
      </c>
      <c r="E55" s="50"/>
      <c r="F55" s="32" t="str">
        <f t="shared" si="1"/>
        <v>Không XL</v>
      </c>
      <c r="G55" s="134">
        <f t="shared" si="0"/>
        <v>59</v>
      </c>
      <c r="H55" s="32" t="str">
        <f t="shared" si="2"/>
        <v>TB</v>
      </c>
      <c r="I55" s="55">
        <v>5.94</v>
      </c>
      <c r="J55" s="130"/>
    </row>
    <row r="56" spans="1:10" s="47" customFormat="1" ht="15.95" customHeight="1" x14ac:dyDescent="0.2">
      <c r="A56" s="50">
        <v>45</v>
      </c>
      <c r="B56" s="51" t="s">
        <v>1090</v>
      </c>
      <c r="C56" s="52" t="s">
        <v>104</v>
      </c>
      <c r="D56" s="53" t="s">
        <v>101</v>
      </c>
      <c r="E56" s="50"/>
      <c r="F56" s="32" t="str">
        <f t="shared" si="1"/>
        <v>Không XL</v>
      </c>
      <c r="G56" s="134">
        <v>30</v>
      </c>
      <c r="H56" s="32" t="str">
        <f t="shared" si="2"/>
        <v>Yếu</v>
      </c>
      <c r="I56" s="55">
        <v>2.89</v>
      </c>
      <c r="J56" s="130"/>
    </row>
    <row r="57" spans="1:10" s="47" customFormat="1" ht="15.95" customHeight="1" x14ac:dyDescent="0.2">
      <c r="A57" s="50">
        <v>46</v>
      </c>
      <c r="B57" s="51" t="s">
        <v>1091</v>
      </c>
      <c r="C57" s="52" t="s">
        <v>1092</v>
      </c>
      <c r="D57" s="53" t="s">
        <v>75</v>
      </c>
      <c r="E57" s="50"/>
      <c r="F57" s="32" t="str">
        <f t="shared" si="1"/>
        <v>Không XL</v>
      </c>
      <c r="G57" s="134">
        <f t="shared" si="0"/>
        <v>57</v>
      </c>
      <c r="H57" s="32" t="str">
        <f t="shared" si="2"/>
        <v>TB</v>
      </c>
      <c r="I57" s="55">
        <v>5.72</v>
      </c>
      <c r="J57" s="130"/>
    </row>
    <row r="58" spans="1:10" s="47" customFormat="1" ht="15.95" customHeight="1" x14ac:dyDescent="0.2">
      <c r="A58" s="50">
        <v>47</v>
      </c>
      <c r="B58" s="51" t="s">
        <v>1093</v>
      </c>
      <c r="C58" s="52" t="s">
        <v>1094</v>
      </c>
      <c r="D58" s="53" t="s">
        <v>949</v>
      </c>
      <c r="E58" s="50"/>
      <c r="F58" s="32" t="str">
        <f t="shared" si="1"/>
        <v>Không XL</v>
      </c>
      <c r="G58" s="134">
        <f t="shared" si="0"/>
        <v>67</v>
      </c>
      <c r="H58" s="32" t="str">
        <f t="shared" si="2"/>
        <v>TB</v>
      </c>
      <c r="I58" s="55">
        <v>6.66</v>
      </c>
      <c r="J58" s="56"/>
    </row>
    <row r="59" spans="1:10" s="47" customFormat="1" ht="15.95" hidden="1" customHeight="1" x14ac:dyDescent="0.2">
      <c r="A59" s="50"/>
      <c r="B59" s="51"/>
      <c r="C59" s="52"/>
      <c r="D59" s="53"/>
      <c r="E59" s="50"/>
      <c r="F59" s="54"/>
      <c r="G59" s="128"/>
      <c r="H59" s="124"/>
      <c r="I59" s="55"/>
      <c r="J59" s="57"/>
    </row>
    <row r="60" spans="1:10" s="47" customFormat="1" ht="15.95" hidden="1" customHeight="1" x14ac:dyDescent="0.2">
      <c r="A60" s="50"/>
      <c r="B60" s="51"/>
      <c r="C60" s="52"/>
      <c r="D60" s="53"/>
      <c r="E60" s="50"/>
      <c r="F60" s="54"/>
      <c r="G60" s="128"/>
      <c r="H60" s="124"/>
      <c r="I60" s="55"/>
      <c r="J60" s="56"/>
    </row>
    <row r="61" spans="1:10" s="47" customFormat="1" ht="15.95" hidden="1" customHeight="1" x14ac:dyDescent="0.2">
      <c r="A61" s="50"/>
      <c r="B61" s="51"/>
      <c r="C61" s="52"/>
      <c r="D61" s="53"/>
      <c r="E61" s="50"/>
      <c r="F61" s="54"/>
      <c r="G61" s="128"/>
      <c r="H61" s="124"/>
      <c r="I61" s="55"/>
      <c r="J61" s="130"/>
    </row>
    <row r="62" spans="1:10" s="47" customFormat="1" ht="15.95" hidden="1" customHeight="1" x14ac:dyDescent="0.2">
      <c r="A62" s="50"/>
      <c r="B62" s="51"/>
      <c r="C62" s="52"/>
      <c r="D62" s="53"/>
      <c r="E62" s="50"/>
      <c r="F62" s="54"/>
      <c r="G62" s="128"/>
      <c r="H62" s="124"/>
      <c r="I62" s="55"/>
      <c r="J62" s="56"/>
    </row>
    <row r="63" spans="1:10" s="47" customFormat="1" ht="15.95" hidden="1" customHeight="1" x14ac:dyDescent="0.2">
      <c r="A63" s="50"/>
      <c r="B63" s="51"/>
      <c r="C63" s="52"/>
      <c r="D63" s="53"/>
      <c r="E63" s="50"/>
      <c r="F63" s="54"/>
      <c r="G63" s="128"/>
      <c r="H63" s="124"/>
      <c r="I63" s="55"/>
      <c r="J63" s="57"/>
    </row>
    <row r="64" spans="1:10" s="47" customFormat="1" ht="15.95" hidden="1" customHeight="1" x14ac:dyDescent="0.2">
      <c r="A64" s="50"/>
      <c r="B64" s="51"/>
      <c r="C64" s="52"/>
      <c r="D64" s="53"/>
      <c r="E64" s="50"/>
      <c r="F64" s="54"/>
      <c r="G64" s="128"/>
      <c r="H64" s="124"/>
      <c r="I64" s="55"/>
      <c r="J64" s="57"/>
    </row>
    <row r="65" spans="1:11" s="47" customFormat="1" ht="15.95" hidden="1" customHeight="1" x14ac:dyDescent="0.2">
      <c r="A65" s="50"/>
      <c r="B65" s="51"/>
      <c r="C65" s="52"/>
      <c r="D65" s="53"/>
      <c r="E65" s="50"/>
      <c r="F65" s="54"/>
      <c r="G65" s="128"/>
      <c r="H65" s="124"/>
      <c r="I65" s="55"/>
      <c r="J65" s="57"/>
    </row>
    <row r="66" spans="1:11" s="47" customFormat="1" ht="15.95" hidden="1" customHeight="1" x14ac:dyDescent="0.2">
      <c r="A66" s="50"/>
      <c r="B66" s="51"/>
      <c r="C66" s="52"/>
      <c r="D66" s="53"/>
      <c r="E66" s="50"/>
      <c r="F66" s="54"/>
      <c r="G66" s="128"/>
      <c r="H66" s="124"/>
      <c r="I66" s="55"/>
      <c r="J66" s="130"/>
    </row>
    <row r="67" spans="1:11" s="47" customFormat="1" ht="15.95" hidden="1" customHeight="1" x14ac:dyDescent="0.2">
      <c r="A67" s="50"/>
      <c r="B67" s="51"/>
      <c r="C67" s="52"/>
      <c r="D67" s="53"/>
      <c r="E67" s="50"/>
      <c r="F67" s="54"/>
      <c r="G67" s="128"/>
      <c r="H67" s="124"/>
      <c r="I67" s="55"/>
      <c r="J67" s="130"/>
    </row>
    <row r="68" spans="1:11" ht="18" customHeight="1" x14ac:dyDescent="0.25">
      <c r="A68" s="58"/>
      <c r="B68" s="58"/>
      <c r="C68" s="181" t="s">
        <v>11</v>
      </c>
      <c r="D68" s="181"/>
      <c r="E68" s="181"/>
      <c r="F68" s="181"/>
      <c r="G68" s="181"/>
      <c r="H68" s="181"/>
      <c r="I68" s="181"/>
      <c r="J68" s="181"/>
    </row>
    <row r="69" spans="1:11" ht="17.100000000000001" customHeight="1" x14ac:dyDescent="0.25">
      <c r="C69" s="182" t="s">
        <v>12</v>
      </c>
      <c r="D69" s="59"/>
      <c r="E69" s="183" t="s">
        <v>6</v>
      </c>
      <c r="F69" s="184"/>
      <c r="G69" s="183" t="s">
        <v>7</v>
      </c>
      <c r="H69" s="184"/>
      <c r="I69" s="60"/>
      <c r="J69" s="182" t="s">
        <v>8</v>
      </c>
    </row>
    <row r="70" spans="1:11" s="47" customFormat="1" ht="17.100000000000001" customHeight="1" x14ac:dyDescent="0.2">
      <c r="C70" s="182"/>
      <c r="D70" s="61"/>
      <c r="E70" s="48" t="s">
        <v>13</v>
      </c>
      <c r="F70" s="62" t="s">
        <v>14</v>
      </c>
      <c r="G70" s="48" t="s">
        <v>13</v>
      </c>
      <c r="H70" s="62" t="s">
        <v>14</v>
      </c>
      <c r="I70" s="116"/>
      <c r="J70" s="182"/>
    </row>
    <row r="71" spans="1:11" ht="17.100000000000001" customHeight="1" x14ac:dyDescent="0.25">
      <c r="C71" s="64" t="s">
        <v>15</v>
      </c>
      <c r="D71" s="117"/>
      <c r="E71" s="66">
        <f>COUNTIF(F12:F67,"XS")</f>
        <v>0</v>
      </c>
      <c r="F71" s="67">
        <f>E71*100/$A$58</f>
        <v>0</v>
      </c>
      <c r="G71" s="66">
        <f>COUNTIF(H12:H67,"Xuất sắc")</f>
        <v>0</v>
      </c>
      <c r="H71" s="67">
        <f>G71*100/$A$58</f>
        <v>0</v>
      </c>
      <c r="I71" s="68"/>
      <c r="J71" s="69"/>
    </row>
    <row r="72" spans="1:11" ht="17.100000000000001" customHeight="1" x14ac:dyDescent="0.25">
      <c r="C72" s="64" t="s">
        <v>16</v>
      </c>
      <c r="D72" s="117"/>
      <c r="E72" s="66">
        <f>COUNTIF(F12:F67,"Tốt")</f>
        <v>0</v>
      </c>
      <c r="F72" s="67">
        <f t="shared" ref="F72:F76" si="3">E72*100/$A$58</f>
        <v>0</v>
      </c>
      <c r="G72" s="66">
        <f>COUNTIF(H12:H67,"Tốt")</f>
        <v>2</v>
      </c>
      <c r="H72" s="67">
        <f t="shared" ref="H72:H76" si="4">G72*100/$A$58</f>
        <v>4.2553191489361701</v>
      </c>
      <c r="I72" s="68"/>
      <c r="J72" s="69"/>
    </row>
    <row r="73" spans="1:11" ht="17.100000000000001" customHeight="1" x14ac:dyDescent="0.25">
      <c r="C73" s="64" t="s">
        <v>17</v>
      </c>
      <c r="D73" s="117"/>
      <c r="E73" s="66">
        <f>COUNTIF(F12:F67,"Khá")</f>
        <v>0</v>
      </c>
      <c r="F73" s="67">
        <f t="shared" si="3"/>
        <v>0</v>
      </c>
      <c r="G73" s="66">
        <f>COUNTIF(H12:H67,"Khá")</f>
        <v>7</v>
      </c>
      <c r="H73" s="67">
        <f t="shared" si="4"/>
        <v>14.893617021276595</v>
      </c>
      <c r="I73" s="68"/>
      <c r="J73" s="69"/>
    </row>
    <row r="74" spans="1:11" ht="17.100000000000001" customHeight="1" x14ac:dyDescent="0.25">
      <c r="C74" s="64" t="s">
        <v>18</v>
      </c>
      <c r="D74" s="117"/>
      <c r="E74" s="66">
        <f>COUNTIF(F12:F67,"TB")</f>
        <v>0</v>
      </c>
      <c r="F74" s="67">
        <f t="shared" si="3"/>
        <v>0</v>
      </c>
      <c r="G74" s="66">
        <f>COUNTIF(H12:H67,"TB")</f>
        <v>31</v>
      </c>
      <c r="H74" s="67">
        <f t="shared" si="4"/>
        <v>65.957446808510639</v>
      </c>
      <c r="I74" s="68"/>
      <c r="J74" s="69"/>
    </row>
    <row r="75" spans="1:11" ht="17.100000000000001" customHeight="1" x14ac:dyDescent="0.25">
      <c r="C75" s="64" t="s">
        <v>19</v>
      </c>
      <c r="D75" s="117"/>
      <c r="E75" s="66">
        <f>COUNTIF(F12:F67,"Yếu")</f>
        <v>0</v>
      </c>
      <c r="F75" s="67">
        <f t="shared" si="3"/>
        <v>0</v>
      </c>
      <c r="G75" s="66">
        <f>COUNTIF(H12:H67,"Yếu")</f>
        <v>4</v>
      </c>
      <c r="H75" s="67">
        <f t="shared" si="4"/>
        <v>8.5106382978723403</v>
      </c>
      <c r="I75" s="68"/>
      <c r="J75" s="69"/>
    </row>
    <row r="76" spans="1:11" ht="17.100000000000001" customHeight="1" x14ac:dyDescent="0.25">
      <c r="C76" s="64" t="s">
        <v>25</v>
      </c>
      <c r="D76" s="117"/>
      <c r="E76" s="66">
        <f>COUNTIF(F12:F67,"Không XL")</f>
        <v>47</v>
      </c>
      <c r="F76" s="67">
        <f t="shared" si="3"/>
        <v>100</v>
      </c>
      <c r="G76" s="66">
        <f>COUNTIF(H12:H67,"Không XL")</f>
        <v>2</v>
      </c>
      <c r="H76" s="67">
        <f t="shared" si="4"/>
        <v>4.2553191489361701</v>
      </c>
      <c r="I76" s="68"/>
      <c r="J76" s="69"/>
    </row>
    <row r="77" spans="1:11" ht="9.9499999999999993" customHeight="1" x14ac:dyDescent="0.25">
      <c r="C77" s="70"/>
      <c r="D77" s="70"/>
      <c r="F77" s="71"/>
    </row>
    <row r="78" spans="1:11" ht="17.100000000000001" customHeight="1" x14ac:dyDescent="0.25">
      <c r="E78" s="185" t="s">
        <v>24</v>
      </c>
      <c r="F78" s="185"/>
      <c r="G78" s="185"/>
      <c r="H78" s="185"/>
      <c r="I78" s="185"/>
      <c r="J78" s="185"/>
    </row>
    <row r="79" spans="1:11" ht="17.100000000000001" customHeight="1" x14ac:dyDescent="0.25">
      <c r="A79" s="180" t="s">
        <v>28</v>
      </c>
      <c r="B79" s="180"/>
      <c r="C79" s="180"/>
      <c r="D79" s="180"/>
      <c r="E79" s="180"/>
      <c r="F79" s="180" t="s">
        <v>6</v>
      </c>
      <c r="G79" s="180"/>
      <c r="H79" s="180"/>
      <c r="I79" s="114"/>
      <c r="J79" s="73" t="s">
        <v>20</v>
      </c>
      <c r="K79" s="73"/>
    </row>
    <row r="80" spans="1:11" ht="17.100000000000001" customHeight="1" x14ac:dyDescent="0.25"/>
    <row r="81" spans="1:1" ht="17.100000000000001" customHeight="1" x14ac:dyDescent="0.25"/>
    <row r="82" spans="1:1" ht="17.100000000000001" customHeight="1" x14ac:dyDescent="0.25"/>
    <row r="83" spans="1:1" ht="18" customHeight="1" x14ac:dyDescent="0.25">
      <c r="A83" s="36">
        <v>1</v>
      </c>
    </row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</sheetData>
  <sheetProtection algorithmName="SHA-512" hashValue="ubHKx0conCncUxzH+84QB9p25lQ7hWLd0isBG4xsBZuUlesdggDS7pI8WDdWSW0gZgR0qfCP2DMpJSmxOgdtSQ==" saltValue="gnO6O3QoEiT8Fq2MLaeIl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9:E79"/>
    <mergeCell ref="F79:H79"/>
    <mergeCell ref="C68:J68"/>
    <mergeCell ref="C69:C70"/>
    <mergeCell ref="E69:F69"/>
    <mergeCell ref="G69:H69"/>
    <mergeCell ref="J69:J70"/>
    <mergeCell ref="E78:J78"/>
  </mergeCells>
  <conditionalFormatting sqref="F59:F67 H59:I67 I12:I58">
    <cfRule type="cellIs" dxfId="72" priority="7" stopIfTrue="1" operator="equal">
      <formula>"SVG"</formula>
    </cfRule>
    <cfRule type="cellIs" dxfId="71" priority="8" stopIfTrue="1" operator="equal">
      <formula>"SVXS"</formula>
    </cfRule>
  </conditionalFormatting>
  <conditionalFormatting sqref="F12:F58">
    <cfRule type="cellIs" dxfId="70" priority="5" stopIfTrue="1" operator="equal">
      <formula>"SVG"</formula>
    </cfRule>
    <cfRule type="cellIs" dxfId="69" priority="6" stopIfTrue="1" operator="equal">
      <formula>"SVXS"</formula>
    </cfRule>
  </conditionalFormatting>
  <conditionalFormatting sqref="H12:H58">
    <cfRule type="cellIs" dxfId="68" priority="3" stopIfTrue="1" operator="equal">
      <formula>"SVG"</formula>
    </cfRule>
    <cfRule type="cellIs" dxfId="67" priority="4" stopIfTrue="1" operator="equal">
      <formula>"SVXS"</formula>
    </cfRule>
  </conditionalFormatting>
  <conditionalFormatting sqref="I12:I58">
    <cfRule type="cellIs" dxfId="66" priority="2" operator="greaterThanOrEqual">
      <formula>7</formula>
    </cfRule>
    <cfRule type="cellIs" dxfId="65" priority="1" operator="lessThan">
      <formula>5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topLeftCell="A39" zoomScaleNormal="100" workbookViewId="0">
      <selection activeCell="G12" sqref="G12:H59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627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1095</v>
      </c>
      <c r="C12" s="52" t="s">
        <v>420</v>
      </c>
      <c r="D12" s="53" t="s">
        <v>33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59" si="0">ROUND(I12,1)*10</f>
        <v>71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7.05</v>
      </c>
      <c r="J12" s="56"/>
    </row>
    <row r="13" spans="1:21" s="47" customFormat="1" ht="15.95" customHeight="1" x14ac:dyDescent="0.2">
      <c r="A13" s="50">
        <v>2</v>
      </c>
      <c r="B13" s="51" t="s">
        <v>1096</v>
      </c>
      <c r="C13" s="52" t="s">
        <v>1097</v>
      </c>
      <c r="D13" s="53" t="s">
        <v>34</v>
      </c>
      <c r="E13" s="50"/>
      <c r="F13" s="32" t="str">
        <f t="shared" ref="F13:F59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67</v>
      </c>
      <c r="H13" s="32" t="str">
        <f t="shared" ref="H13:H59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6.73</v>
      </c>
      <c r="J13" s="56"/>
    </row>
    <row r="14" spans="1:21" s="47" customFormat="1" ht="15.95" customHeight="1" x14ac:dyDescent="0.2">
      <c r="A14" s="50">
        <v>3</v>
      </c>
      <c r="B14" s="51" t="s">
        <v>1098</v>
      </c>
      <c r="C14" s="52" t="s">
        <v>1099</v>
      </c>
      <c r="D14" s="53" t="s">
        <v>1100</v>
      </c>
      <c r="E14" s="50"/>
      <c r="F14" s="32" t="str">
        <f t="shared" si="1"/>
        <v>Không XL</v>
      </c>
      <c r="G14" s="134">
        <f t="shared" si="0"/>
        <v>53</v>
      </c>
      <c r="H14" s="32" t="str">
        <f t="shared" si="2"/>
        <v>TB</v>
      </c>
      <c r="I14" s="55">
        <v>5.34</v>
      </c>
      <c r="J14" s="56"/>
    </row>
    <row r="15" spans="1:21" s="47" customFormat="1" ht="15.95" customHeight="1" x14ac:dyDescent="0.2">
      <c r="A15" s="50">
        <v>4</v>
      </c>
      <c r="B15" s="51" t="s">
        <v>1101</v>
      </c>
      <c r="C15" s="52" t="s">
        <v>1102</v>
      </c>
      <c r="D15" s="53" t="s">
        <v>102</v>
      </c>
      <c r="E15" s="50"/>
      <c r="F15" s="32" t="str">
        <f t="shared" si="1"/>
        <v>Không XL</v>
      </c>
      <c r="G15" s="134">
        <v>40</v>
      </c>
      <c r="H15" s="32" t="str">
        <f t="shared" si="2"/>
        <v>Yếu</v>
      </c>
      <c r="I15" s="55">
        <v>2.11</v>
      </c>
      <c r="J15" s="57"/>
    </row>
    <row r="16" spans="1:21" s="47" customFormat="1" ht="15.95" customHeight="1" x14ac:dyDescent="0.2">
      <c r="A16" s="50">
        <v>5</v>
      </c>
      <c r="B16" s="51" t="s">
        <v>1103</v>
      </c>
      <c r="C16" s="52" t="s">
        <v>1104</v>
      </c>
      <c r="D16" s="53" t="s">
        <v>79</v>
      </c>
      <c r="E16" s="50"/>
      <c r="F16" s="32" t="str">
        <f t="shared" si="1"/>
        <v>Không XL</v>
      </c>
      <c r="G16" s="134">
        <f t="shared" si="0"/>
        <v>58</v>
      </c>
      <c r="H16" s="32" t="str">
        <f t="shared" si="2"/>
        <v>TB</v>
      </c>
      <c r="I16" s="55">
        <v>5.84</v>
      </c>
      <c r="J16" s="57"/>
    </row>
    <row r="17" spans="1:10" s="47" customFormat="1" ht="15.95" customHeight="1" x14ac:dyDescent="0.2">
      <c r="A17" s="50">
        <v>6</v>
      </c>
      <c r="B17" s="51" t="s">
        <v>1105</v>
      </c>
      <c r="C17" s="52" t="s">
        <v>1106</v>
      </c>
      <c r="D17" s="53" t="s">
        <v>737</v>
      </c>
      <c r="E17" s="50"/>
      <c r="F17" s="32" t="str">
        <f t="shared" si="1"/>
        <v>Không XL</v>
      </c>
      <c r="G17" s="134">
        <f t="shared" si="0"/>
        <v>69</v>
      </c>
      <c r="H17" s="32" t="str">
        <f t="shared" si="2"/>
        <v>TB</v>
      </c>
      <c r="I17" s="55">
        <v>6.85</v>
      </c>
      <c r="J17" s="57"/>
    </row>
    <row r="18" spans="1:10" s="47" customFormat="1" ht="15.95" customHeight="1" x14ac:dyDescent="0.2">
      <c r="A18" s="50">
        <v>7</v>
      </c>
      <c r="B18" s="51" t="s">
        <v>1107</v>
      </c>
      <c r="C18" s="52" t="s">
        <v>1108</v>
      </c>
      <c r="D18" s="53" t="s">
        <v>39</v>
      </c>
      <c r="E18" s="50"/>
      <c r="F18" s="32" t="str">
        <f t="shared" si="1"/>
        <v>Không XL</v>
      </c>
      <c r="G18" s="134">
        <f t="shared" si="0"/>
        <v>82</v>
      </c>
      <c r="H18" s="32" t="str">
        <f t="shared" si="2"/>
        <v>Tốt</v>
      </c>
      <c r="I18" s="55">
        <v>8.24</v>
      </c>
      <c r="J18" s="57"/>
    </row>
    <row r="19" spans="1:10" s="47" customFormat="1" ht="15.95" customHeight="1" x14ac:dyDescent="0.2">
      <c r="A19" s="50">
        <v>8</v>
      </c>
      <c r="B19" s="51" t="s">
        <v>1109</v>
      </c>
      <c r="C19" s="52" t="s">
        <v>1110</v>
      </c>
      <c r="D19" s="53" t="s">
        <v>511</v>
      </c>
      <c r="E19" s="50"/>
      <c r="F19" s="32" t="str">
        <f t="shared" si="1"/>
        <v>Không XL</v>
      </c>
      <c r="G19" s="134">
        <v>30</v>
      </c>
      <c r="H19" s="32" t="str">
        <f t="shared" si="2"/>
        <v>Yếu</v>
      </c>
      <c r="I19" s="55">
        <v>1.72</v>
      </c>
      <c r="J19" s="57"/>
    </row>
    <row r="20" spans="1:10" s="47" customFormat="1" ht="15.95" customHeight="1" x14ac:dyDescent="0.2">
      <c r="A20" s="50">
        <v>9</v>
      </c>
      <c r="B20" s="51" t="s">
        <v>1111</v>
      </c>
      <c r="C20" s="52" t="s">
        <v>212</v>
      </c>
      <c r="D20" s="53" t="s">
        <v>302</v>
      </c>
      <c r="E20" s="50"/>
      <c r="F20" s="32" t="str">
        <f t="shared" si="1"/>
        <v>Không XL</v>
      </c>
      <c r="G20" s="134">
        <f t="shared" si="0"/>
        <v>65</v>
      </c>
      <c r="H20" s="32" t="str">
        <f t="shared" si="2"/>
        <v>TB</v>
      </c>
      <c r="I20" s="55">
        <v>6.46</v>
      </c>
      <c r="J20" s="56"/>
    </row>
    <row r="21" spans="1:10" s="47" customFormat="1" ht="15.95" customHeight="1" x14ac:dyDescent="0.2">
      <c r="A21" s="50">
        <v>10</v>
      </c>
      <c r="B21" s="51" t="s">
        <v>1112</v>
      </c>
      <c r="C21" s="52" t="s">
        <v>1113</v>
      </c>
      <c r="D21" s="53" t="s">
        <v>85</v>
      </c>
      <c r="E21" s="50"/>
      <c r="F21" s="32" t="str">
        <f t="shared" si="1"/>
        <v>Không XL</v>
      </c>
      <c r="G21" s="134">
        <f>ROUND(I21,1)*10+6</f>
        <v>51</v>
      </c>
      <c r="H21" s="32" t="str">
        <f t="shared" si="2"/>
        <v>TB</v>
      </c>
      <c r="I21" s="55">
        <v>4.45</v>
      </c>
      <c r="J21" s="57" t="s">
        <v>1509</v>
      </c>
    </row>
    <row r="22" spans="1:10" s="47" customFormat="1" ht="15.95" customHeight="1" x14ac:dyDescent="0.2">
      <c r="A22" s="50">
        <v>11</v>
      </c>
      <c r="B22" s="51" t="s">
        <v>1114</v>
      </c>
      <c r="C22" s="52" t="s">
        <v>1115</v>
      </c>
      <c r="D22" s="53" t="s">
        <v>1116</v>
      </c>
      <c r="E22" s="50"/>
      <c r="F22" s="32" t="str">
        <f t="shared" si="1"/>
        <v>Không XL</v>
      </c>
      <c r="G22" s="134">
        <f t="shared" si="0"/>
        <v>58</v>
      </c>
      <c r="H22" s="32" t="str">
        <f t="shared" si="2"/>
        <v>TB</v>
      </c>
      <c r="I22" s="55">
        <v>5.76</v>
      </c>
      <c r="J22" s="56"/>
    </row>
    <row r="23" spans="1:10" s="47" customFormat="1" ht="15.95" customHeight="1" x14ac:dyDescent="0.2">
      <c r="A23" s="50">
        <v>12</v>
      </c>
      <c r="B23" s="51" t="s">
        <v>1117</v>
      </c>
      <c r="C23" s="52" t="s">
        <v>1118</v>
      </c>
      <c r="D23" s="53" t="s">
        <v>45</v>
      </c>
      <c r="E23" s="50"/>
      <c r="F23" s="32" t="str">
        <f t="shared" si="1"/>
        <v>Không XL</v>
      </c>
      <c r="G23" s="134">
        <f t="shared" si="0"/>
        <v>66</v>
      </c>
      <c r="H23" s="32" t="str">
        <f t="shared" si="2"/>
        <v>TB</v>
      </c>
      <c r="I23" s="55">
        <v>6.55</v>
      </c>
      <c r="J23" s="57"/>
    </row>
    <row r="24" spans="1:10" s="47" customFormat="1" ht="15.95" customHeight="1" x14ac:dyDescent="0.2">
      <c r="A24" s="50">
        <v>13</v>
      </c>
      <c r="B24" s="51" t="s">
        <v>1119</v>
      </c>
      <c r="C24" s="52" t="s">
        <v>1120</v>
      </c>
      <c r="D24" s="53" t="s">
        <v>45</v>
      </c>
      <c r="E24" s="50"/>
      <c r="F24" s="32" t="str">
        <f t="shared" si="1"/>
        <v>Không XL</v>
      </c>
      <c r="G24" s="134">
        <v>50</v>
      </c>
      <c r="H24" s="32" t="str">
        <f t="shared" si="2"/>
        <v>TB</v>
      </c>
      <c r="I24" s="55">
        <v>4.79</v>
      </c>
      <c r="J24" s="57"/>
    </row>
    <row r="25" spans="1:10" s="47" customFormat="1" ht="15.95" customHeight="1" x14ac:dyDescent="0.2">
      <c r="A25" s="50">
        <v>14</v>
      </c>
      <c r="B25" s="51" t="s">
        <v>1121</v>
      </c>
      <c r="C25" s="52" t="s">
        <v>287</v>
      </c>
      <c r="D25" s="53" t="s">
        <v>45</v>
      </c>
      <c r="E25" s="50"/>
      <c r="F25" s="32" t="str">
        <f t="shared" si="1"/>
        <v>Không XL</v>
      </c>
      <c r="G25" s="134">
        <f t="shared" si="0"/>
        <v>76</v>
      </c>
      <c r="H25" s="32" t="str">
        <f t="shared" si="2"/>
        <v>Khá</v>
      </c>
      <c r="I25" s="55">
        <v>7.62</v>
      </c>
      <c r="J25" s="57"/>
    </row>
    <row r="26" spans="1:10" s="47" customFormat="1" ht="15.95" customHeight="1" x14ac:dyDescent="0.2">
      <c r="A26" s="50">
        <v>15</v>
      </c>
      <c r="B26" s="51" t="s">
        <v>1122</v>
      </c>
      <c r="C26" s="52" t="s">
        <v>1123</v>
      </c>
      <c r="D26" s="53" t="s">
        <v>655</v>
      </c>
      <c r="E26" s="50"/>
      <c r="F26" s="32" t="str">
        <f t="shared" si="1"/>
        <v>Không XL</v>
      </c>
      <c r="G26" s="134">
        <f t="shared" si="0"/>
        <v>68</v>
      </c>
      <c r="H26" s="32" t="str">
        <f t="shared" si="2"/>
        <v>TB</v>
      </c>
      <c r="I26" s="55">
        <v>6.83</v>
      </c>
      <c r="J26" s="57"/>
    </row>
    <row r="27" spans="1:10" s="47" customFormat="1" ht="15.95" customHeight="1" x14ac:dyDescent="0.2">
      <c r="A27" s="50">
        <v>16</v>
      </c>
      <c r="B27" s="51" t="s">
        <v>1124</v>
      </c>
      <c r="C27" s="52" t="s">
        <v>66</v>
      </c>
      <c r="D27" s="53" t="s">
        <v>655</v>
      </c>
      <c r="E27" s="50"/>
      <c r="F27" s="32" t="str">
        <f t="shared" si="1"/>
        <v>Không XL</v>
      </c>
      <c r="G27" s="134">
        <v>30</v>
      </c>
      <c r="H27" s="32" t="str">
        <f t="shared" si="2"/>
        <v>Yếu</v>
      </c>
      <c r="I27" s="55">
        <v>2.11</v>
      </c>
      <c r="J27" s="57"/>
    </row>
    <row r="28" spans="1:10" s="47" customFormat="1" ht="15.95" customHeight="1" x14ac:dyDescent="0.2">
      <c r="A28" s="50">
        <v>17</v>
      </c>
      <c r="B28" s="51" t="s">
        <v>1125</v>
      </c>
      <c r="C28" s="52" t="s">
        <v>1126</v>
      </c>
      <c r="D28" s="53" t="s">
        <v>88</v>
      </c>
      <c r="E28" s="50"/>
      <c r="F28" s="32" t="str">
        <f t="shared" si="1"/>
        <v>Không XL</v>
      </c>
      <c r="G28" s="134">
        <v>35</v>
      </c>
      <c r="H28" s="32" t="str">
        <f t="shared" si="2"/>
        <v>Yếu</v>
      </c>
      <c r="I28" s="55">
        <v>2.98</v>
      </c>
      <c r="J28" s="57"/>
    </row>
    <row r="29" spans="1:10" s="47" customFormat="1" ht="15.95" customHeight="1" x14ac:dyDescent="0.2">
      <c r="A29" s="50">
        <v>18</v>
      </c>
      <c r="B29" s="51" t="s">
        <v>1127</v>
      </c>
      <c r="C29" s="52" t="s">
        <v>129</v>
      </c>
      <c r="D29" s="53" t="s">
        <v>90</v>
      </c>
      <c r="E29" s="50"/>
      <c r="F29" s="32" t="str">
        <f t="shared" si="1"/>
        <v>Không XL</v>
      </c>
      <c r="G29" s="134">
        <f t="shared" si="0"/>
        <v>59</v>
      </c>
      <c r="H29" s="32" t="str">
        <f t="shared" si="2"/>
        <v>TB</v>
      </c>
      <c r="I29" s="55">
        <v>5.92</v>
      </c>
      <c r="J29" s="57"/>
    </row>
    <row r="30" spans="1:10" s="47" customFormat="1" ht="15.95" customHeight="1" x14ac:dyDescent="0.2">
      <c r="A30" s="50">
        <v>19</v>
      </c>
      <c r="B30" s="51" t="s">
        <v>1128</v>
      </c>
      <c r="C30" s="52" t="s">
        <v>1129</v>
      </c>
      <c r="D30" s="53" t="s">
        <v>90</v>
      </c>
      <c r="E30" s="50"/>
      <c r="F30" s="32" t="str">
        <f t="shared" si="1"/>
        <v>Không XL</v>
      </c>
      <c r="G30" s="134">
        <f t="shared" si="0"/>
        <v>68</v>
      </c>
      <c r="H30" s="32" t="str">
        <f t="shared" si="2"/>
        <v>TB</v>
      </c>
      <c r="I30" s="55">
        <v>6.81</v>
      </c>
      <c r="J30" s="57"/>
    </row>
    <row r="31" spans="1:10" s="47" customFormat="1" ht="15.95" customHeight="1" x14ac:dyDescent="0.2">
      <c r="A31" s="50">
        <v>20</v>
      </c>
      <c r="B31" s="51" t="s">
        <v>1130</v>
      </c>
      <c r="C31" s="52" t="s">
        <v>1131</v>
      </c>
      <c r="D31" s="53" t="s">
        <v>107</v>
      </c>
      <c r="E31" s="50"/>
      <c r="F31" s="32" t="str">
        <f t="shared" si="1"/>
        <v>Không XL</v>
      </c>
      <c r="G31" s="134">
        <f t="shared" si="0"/>
        <v>73</v>
      </c>
      <c r="H31" s="32" t="str">
        <f t="shared" si="2"/>
        <v>Khá</v>
      </c>
      <c r="I31" s="55">
        <v>7.31</v>
      </c>
      <c r="J31" s="56"/>
    </row>
    <row r="32" spans="1:10" s="47" customFormat="1" ht="15.95" customHeight="1" x14ac:dyDescent="0.2">
      <c r="A32" s="50">
        <v>21</v>
      </c>
      <c r="B32" s="51" t="s">
        <v>1132</v>
      </c>
      <c r="C32" s="52" t="s">
        <v>1133</v>
      </c>
      <c r="D32" s="53" t="s">
        <v>51</v>
      </c>
      <c r="E32" s="50"/>
      <c r="F32" s="32" t="str">
        <f t="shared" si="1"/>
        <v>Không XL</v>
      </c>
      <c r="G32" s="134">
        <f t="shared" si="0"/>
        <v>63</v>
      </c>
      <c r="H32" s="32" t="str">
        <f t="shared" si="2"/>
        <v>TB</v>
      </c>
      <c r="I32" s="55">
        <v>6.26</v>
      </c>
      <c r="J32" s="57"/>
    </row>
    <row r="33" spans="1:10" s="47" customFormat="1" ht="15.95" customHeight="1" x14ac:dyDescent="0.2">
      <c r="A33" s="50">
        <v>22</v>
      </c>
      <c r="B33" s="51" t="s">
        <v>1134</v>
      </c>
      <c r="C33" s="52" t="s">
        <v>48</v>
      </c>
      <c r="D33" s="53" t="s">
        <v>92</v>
      </c>
      <c r="E33" s="50"/>
      <c r="F33" s="32" t="str">
        <f t="shared" si="1"/>
        <v>Không XL</v>
      </c>
      <c r="G33" s="134">
        <f t="shared" si="0"/>
        <v>68</v>
      </c>
      <c r="H33" s="32" t="str">
        <f t="shared" si="2"/>
        <v>TB</v>
      </c>
      <c r="I33" s="55">
        <v>6.78</v>
      </c>
      <c r="J33" s="57"/>
    </row>
    <row r="34" spans="1:10" s="47" customFormat="1" ht="15.95" customHeight="1" x14ac:dyDescent="0.2">
      <c r="A34" s="50">
        <v>23</v>
      </c>
      <c r="B34" s="51" t="s">
        <v>1135</v>
      </c>
      <c r="C34" s="52" t="s">
        <v>331</v>
      </c>
      <c r="D34" s="53" t="s">
        <v>171</v>
      </c>
      <c r="E34" s="50"/>
      <c r="F34" s="32" t="str">
        <f t="shared" si="1"/>
        <v>Không XL</v>
      </c>
      <c r="G34" s="134">
        <f t="shared" si="0"/>
        <v>66</v>
      </c>
      <c r="H34" s="32" t="str">
        <f t="shared" si="2"/>
        <v>TB</v>
      </c>
      <c r="I34" s="55">
        <v>6.61</v>
      </c>
      <c r="J34" s="57"/>
    </row>
    <row r="35" spans="1:10" s="47" customFormat="1" ht="15.95" customHeight="1" x14ac:dyDescent="0.2">
      <c r="A35" s="50">
        <v>24</v>
      </c>
      <c r="B35" s="51" t="s">
        <v>1136</v>
      </c>
      <c r="C35" s="52" t="s">
        <v>1137</v>
      </c>
      <c r="D35" s="53" t="s">
        <v>171</v>
      </c>
      <c r="E35" s="50"/>
      <c r="F35" s="32" t="str">
        <f t="shared" si="1"/>
        <v>Không XL</v>
      </c>
      <c r="G35" s="134">
        <f t="shared" si="0"/>
        <v>78</v>
      </c>
      <c r="H35" s="32" t="str">
        <f t="shared" si="2"/>
        <v>Khá</v>
      </c>
      <c r="I35" s="55">
        <v>7.84</v>
      </c>
      <c r="J35" s="57"/>
    </row>
    <row r="36" spans="1:10" s="47" customFormat="1" ht="15.95" customHeight="1" x14ac:dyDescent="0.2">
      <c r="A36" s="50">
        <v>25</v>
      </c>
      <c r="B36" s="51" t="s">
        <v>1138</v>
      </c>
      <c r="C36" s="52" t="s">
        <v>99</v>
      </c>
      <c r="D36" s="53" t="s">
        <v>672</v>
      </c>
      <c r="E36" s="50"/>
      <c r="F36" s="32" t="str">
        <f t="shared" si="1"/>
        <v>Không XL</v>
      </c>
      <c r="G36" s="134">
        <f t="shared" si="0"/>
        <v>73</v>
      </c>
      <c r="H36" s="32" t="str">
        <f t="shared" si="2"/>
        <v>Khá</v>
      </c>
      <c r="I36" s="55">
        <v>7.33</v>
      </c>
      <c r="J36" s="57"/>
    </row>
    <row r="37" spans="1:10" s="47" customFormat="1" ht="15.95" customHeight="1" x14ac:dyDescent="0.2">
      <c r="A37" s="50">
        <v>26</v>
      </c>
      <c r="B37" s="51" t="s">
        <v>1139</v>
      </c>
      <c r="C37" s="52" t="s">
        <v>537</v>
      </c>
      <c r="D37" s="53" t="s">
        <v>54</v>
      </c>
      <c r="E37" s="50"/>
      <c r="F37" s="32" t="str">
        <f t="shared" si="1"/>
        <v>Không XL</v>
      </c>
      <c r="G37" s="134">
        <f t="shared" si="0"/>
        <v>58</v>
      </c>
      <c r="H37" s="32" t="str">
        <f t="shared" si="2"/>
        <v>TB</v>
      </c>
      <c r="I37" s="55">
        <v>5.84</v>
      </c>
      <c r="J37" s="57"/>
    </row>
    <row r="38" spans="1:10" s="47" customFormat="1" ht="15.95" customHeight="1" x14ac:dyDescent="0.2">
      <c r="A38" s="50">
        <v>27</v>
      </c>
      <c r="B38" s="51" t="s">
        <v>1140</v>
      </c>
      <c r="C38" s="52" t="s">
        <v>1141</v>
      </c>
      <c r="D38" s="53" t="s">
        <v>605</v>
      </c>
      <c r="E38" s="50"/>
      <c r="F38" s="32" t="str">
        <f t="shared" si="1"/>
        <v>Không XL</v>
      </c>
      <c r="G38" s="134">
        <f t="shared" si="0"/>
        <v>69</v>
      </c>
      <c r="H38" s="32" t="str">
        <f t="shared" si="2"/>
        <v>TB</v>
      </c>
      <c r="I38" s="55">
        <v>6.94</v>
      </c>
      <c r="J38" s="56"/>
    </row>
    <row r="39" spans="1:10" s="47" customFormat="1" ht="15.95" customHeight="1" x14ac:dyDescent="0.2">
      <c r="A39" s="50">
        <v>28</v>
      </c>
      <c r="B39" s="51" t="s">
        <v>1142</v>
      </c>
      <c r="C39" s="52" t="s">
        <v>1143</v>
      </c>
      <c r="D39" s="53" t="s">
        <v>93</v>
      </c>
      <c r="E39" s="50"/>
      <c r="F39" s="32" t="str">
        <f t="shared" si="1"/>
        <v>Không XL</v>
      </c>
      <c r="G39" s="134">
        <f t="shared" si="0"/>
        <v>70</v>
      </c>
      <c r="H39" s="32" t="str">
        <f t="shared" si="2"/>
        <v>Khá</v>
      </c>
      <c r="I39" s="55">
        <v>7.01</v>
      </c>
      <c r="J39" s="57"/>
    </row>
    <row r="40" spans="1:10" s="47" customFormat="1" ht="15.95" customHeight="1" x14ac:dyDescent="0.2">
      <c r="A40" s="50">
        <v>29</v>
      </c>
      <c r="B40" s="51" t="s">
        <v>1144</v>
      </c>
      <c r="C40" s="52" t="s">
        <v>1145</v>
      </c>
      <c r="D40" s="53" t="s">
        <v>93</v>
      </c>
      <c r="E40" s="50"/>
      <c r="F40" s="32" t="str">
        <f t="shared" si="1"/>
        <v>Không XL</v>
      </c>
      <c r="G40" s="134">
        <f t="shared" si="0"/>
        <v>85</v>
      </c>
      <c r="H40" s="32" t="str">
        <f t="shared" si="2"/>
        <v>Tốt</v>
      </c>
      <c r="I40" s="55">
        <v>8.51</v>
      </c>
      <c r="J40" s="56"/>
    </row>
    <row r="41" spans="1:10" s="47" customFormat="1" ht="15.95" customHeight="1" x14ac:dyDescent="0.2">
      <c r="A41" s="50">
        <v>30</v>
      </c>
      <c r="B41" s="51" t="s">
        <v>1146</v>
      </c>
      <c r="C41" s="52" t="s">
        <v>223</v>
      </c>
      <c r="D41" s="53" t="s">
        <v>55</v>
      </c>
      <c r="E41" s="50"/>
      <c r="F41" s="32" t="str">
        <f t="shared" si="1"/>
        <v>Không XL</v>
      </c>
      <c r="G41" s="134">
        <f t="shared" si="0"/>
        <v>68</v>
      </c>
      <c r="H41" s="32" t="str">
        <f t="shared" si="2"/>
        <v>TB</v>
      </c>
      <c r="I41" s="55">
        <v>6.84</v>
      </c>
      <c r="J41" s="56"/>
    </row>
    <row r="42" spans="1:10" s="47" customFormat="1" ht="15.95" customHeight="1" x14ac:dyDescent="0.2">
      <c r="A42" s="50">
        <v>31</v>
      </c>
      <c r="B42" s="51" t="s">
        <v>1147</v>
      </c>
      <c r="C42" s="52" t="s">
        <v>1148</v>
      </c>
      <c r="D42" s="53" t="s">
        <v>56</v>
      </c>
      <c r="E42" s="50"/>
      <c r="F42" s="32" t="str">
        <f t="shared" si="1"/>
        <v>Không XL</v>
      </c>
      <c r="G42" s="134">
        <f t="shared" si="0"/>
        <v>76</v>
      </c>
      <c r="H42" s="32" t="str">
        <f t="shared" si="2"/>
        <v>Khá</v>
      </c>
      <c r="I42" s="55">
        <v>7.6</v>
      </c>
      <c r="J42" s="56"/>
    </row>
    <row r="43" spans="1:10" s="47" customFormat="1" ht="15.95" customHeight="1" x14ac:dyDescent="0.2">
      <c r="A43" s="50">
        <v>32</v>
      </c>
      <c r="B43" s="51" t="s">
        <v>1149</v>
      </c>
      <c r="C43" s="52" t="s">
        <v>881</v>
      </c>
      <c r="D43" s="53" t="s">
        <v>253</v>
      </c>
      <c r="E43" s="50"/>
      <c r="F43" s="32" t="str">
        <f t="shared" si="1"/>
        <v>Không XL</v>
      </c>
      <c r="G43" s="134">
        <f t="shared" si="0"/>
        <v>68</v>
      </c>
      <c r="H43" s="32" t="str">
        <f t="shared" si="2"/>
        <v>TB</v>
      </c>
      <c r="I43" s="55">
        <v>6.81</v>
      </c>
      <c r="J43" s="57"/>
    </row>
    <row r="44" spans="1:10" s="47" customFormat="1" ht="15.95" customHeight="1" x14ac:dyDescent="0.2">
      <c r="A44" s="50">
        <v>33</v>
      </c>
      <c r="B44" s="51" t="s">
        <v>1150</v>
      </c>
      <c r="C44" s="52" t="s">
        <v>1151</v>
      </c>
      <c r="D44" s="53" t="s">
        <v>113</v>
      </c>
      <c r="E44" s="50"/>
      <c r="F44" s="32" t="str">
        <f t="shared" si="1"/>
        <v>Không XL</v>
      </c>
      <c r="G44" s="134">
        <f>ROUND(I44,1)*10+8</f>
        <v>80</v>
      </c>
      <c r="H44" s="32" t="str">
        <f t="shared" si="2"/>
        <v>Tốt</v>
      </c>
      <c r="I44" s="55">
        <v>7.16</v>
      </c>
      <c r="J44" s="57" t="s">
        <v>1504</v>
      </c>
    </row>
    <row r="45" spans="1:10" s="47" customFormat="1" ht="15.95" customHeight="1" x14ac:dyDescent="0.2">
      <c r="A45" s="50">
        <v>34</v>
      </c>
      <c r="B45" s="51" t="s">
        <v>1152</v>
      </c>
      <c r="C45" s="52" t="s">
        <v>1153</v>
      </c>
      <c r="D45" s="53" t="s">
        <v>849</v>
      </c>
      <c r="E45" s="50"/>
      <c r="F45" s="32" t="str">
        <f t="shared" si="1"/>
        <v>Không XL</v>
      </c>
      <c r="G45" s="134">
        <f t="shared" si="0"/>
        <v>76</v>
      </c>
      <c r="H45" s="32" t="str">
        <f t="shared" si="2"/>
        <v>Khá</v>
      </c>
      <c r="I45" s="55">
        <v>7.56</v>
      </c>
      <c r="J45" s="57"/>
    </row>
    <row r="46" spans="1:10" s="47" customFormat="1" ht="15.95" customHeight="1" x14ac:dyDescent="0.2">
      <c r="A46" s="50">
        <v>35</v>
      </c>
      <c r="B46" s="51" t="s">
        <v>1154</v>
      </c>
      <c r="C46" s="52" t="s">
        <v>69</v>
      </c>
      <c r="D46" s="53" t="s">
        <v>116</v>
      </c>
      <c r="E46" s="50"/>
      <c r="F46" s="32" t="str">
        <f t="shared" si="1"/>
        <v>Không XL</v>
      </c>
      <c r="G46" s="134">
        <f t="shared" si="0"/>
        <v>62</v>
      </c>
      <c r="H46" s="32" t="str">
        <f t="shared" si="2"/>
        <v>TB</v>
      </c>
      <c r="I46" s="55">
        <v>6.22</v>
      </c>
      <c r="J46" s="57"/>
    </row>
    <row r="47" spans="1:10" s="47" customFormat="1" ht="15.95" customHeight="1" x14ac:dyDescent="0.2">
      <c r="A47" s="50">
        <v>36</v>
      </c>
      <c r="B47" s="51" t="s">
        <v>1155</v>
      </c>
      <c r="C47" s="52" t="s">
        <v>64</v>
      </c>
      <c r="D47" s="53" t="s">
        <v>58</v>
      </c>
      <c r="E47" s="50"/>
      <c r="F47" s="32" t="str">
        <f t="shared" si="1"/>
        <v>Không XL</v>
      </c>
      <c r="G47" s="134">
        <f t="shared" si="0"/>
        <v>70</v>
      </c>
      <c r="H47" s="32" t="str">
        <f t="shared" si="2"/>
        <v>Khá</v>
      </c>
      <c r="I47" s="55">
        <v>6.98</v>
      </c>
      <c r="J47" s="57"/>
    </row>
    <row r="48" spans="1:10" s="47" customFormat="1" ht="15.95" customHeight="1" x14ac:dyDescent="0.2">
      <c r="A48" s="50">
        <v>37</v>
      </c>
      <c r="B48" s="51" t="s">
        <v>1156</v>
      </c>
      <c r="C48" s="52" t="s">
        <v>930</v>
      </c>
      <c r="D48" s="53" t="s">
        <v>95</v>
      </c>
      <c r="E48" s="50"/>
      <c r="F48" s="32" t="str">
        <f t="shared" si="1"/>
        <v>Không XL</v>
      </c>
      <c r="G48" s="134">
        <v>50</v>
      </c>
      <c r="H48" s="32" t="str">
        <f t="shared" si="2"/>
        <v>TB</v>
      </c>
      <c r="I48" s="55">
        <v>4.78</v>
      </c>
      <c r="J48" s="57"/>
    </row>
    <row r="49" spans="1:10" s="47" customFormat="1" ht="15.95" customHeight="1" x14ac:dyDescent="0.2">
      <c r="A49" s="50">
        <v>38</v>
      </c>
      <c r="B49" s="51" t="s">
        <v>1157</v>
      </c>
      <c r="C49" s="52" t="s">
        <v>1158</v>
      </c>
      <c r="D49" s="53" t="s">
        <v>60</v>
      </c>
      <c r="E49" s="50"/>
      <c r="F49" s="32" t="str">
        <f t="shared" si="1"/>
        <v>Không XL</v>
      </c>
      <c r="G49" s="134">
        <v>50</v>
      </c>
      <c r="H49" s="32" t="str">
        <f t="shared" si="2"/>
        <v>TB</v>
      </c>
      <c r="I49" s="55">
        <v>4.88</v>
      </c>
      <c r="J49" s="57"/>
    </row>
    <row r="50" spans="1:10" s="47" customFormat="1" ht="15.95" customHeight="1" x14ac:dyDescent="0.2">
      <c r="A50" s="50">
        <v>39</v>
      </c>
      <c r="B50" s="51" t="s">
        <v>1159</v>
      </c>
      <c r="C50" s="52" t="s">
        <v>212</v>
      </c>
      <c r="D50" s="53" t="s">
        <v>1160</v>
      </c>
      <c r="E50" s="50"/>
      <c r="F50" s="32" t="str">
        <f t="shared" si="1"/>
        <v>Không XL</v>
      </c>
      <c r="G50" s="134">
        <f t="shared" si="0"/>
        <v>75</v>
      </c>
      <c r="H50" s="32" t="str">
        <f t="shared" si="2"/>
        <v>Khá</v>
      </c>
      <c r="I50" s="55">
        <v>7.46</v>
      </c>
      <c r="J50" s="57"/>
    </row>
    <row r="51" spans="1:10" s="47" customFormat="1" ht="15.95" customHeight="1" x14ac:dyDescent="0.2">
      <c r="A51" s="50">
        <v>40</v>
      </c>
      <c r="B51" s="51" t="s">
        <v>1161</v>
      </c>
      <c r="C51" s="52" t="s">
        <v>1162</v>
      </c>
      <c r="D51" s="53" t="s">
        <v>1163</v>
      </c>
      <c r="E51" s="50"/>
      <c r="F51" s="32" t="str">
        <f t="shared" si="1"/>
        <v>Không XL</v>
      </c>
      <c r="G51" s="134">
        <f t="shared" si="0"/>
        <v>83</v>
      </c>
      <c r="H51" s="32" t="str">
        <f t="shared" si="2"/>
        <v>Tốt</v>
      </c>
      <c r="I51" s="55">
        <v>8.27</v>
      </c>
      <c r="J51" s="56"/>
    </row>
    <row r="52" spans="1:10" s="47" customFormat="1" ht="15.95" customHeight="1" x14ac:dyDescent="0.2">
      <c r="A52" s="50">
        <v>41</v>
      </c>
      <c r="B52" s="51" t="s">
        <v>1164</v>
      </c>
      <c r="C52" s="52" t="s">
        <v>1165</v>
      </c>
      <c r="D52" s="53" t="s">
        <v>63</v>
      </c>
      <c r="E52" s="50"/>
      <c r="F52" s="32" t="str">
        <f t="shared" si="1"/>
        <v>Không XL</v>
      </c>
      <c r="G52" s="134">
        <f t="shared" si="0"/>
        <v>58</v>
      </c>
      <c r="H52" s="32" t="str">
        <f t="shared" si="2"/>
        <v>TB</v>
      </c>
      <c r="I52" s="55">
        <v>5.77</v>
      </c>
      <c r="J52" s="57"/>
    </row>
    <row r="53" spans="1:10" s="47" customFormat="1" ht="15.95" customHeight="1" x14ac:dyDescent="0.2">
      <c r="A53" s="50">
        <v>42</v>
      </c>
      <c r="B53" s="51" t="s">
        <v>1166</v>
      </c>
      <c r="C53" s="52" t="s">
        <v>388</v>
      </c>
      <c r="D53" s="53" t="s">
        <v>347</v>
      </c>
      <c r="E53" s="50"/>
      <c r="F53" s="32" t="str">
        <f t="shared" si="1"/>
        <v>Không XL</v>
      </c>
      <c r="G53" s="134">
        <f t="shared" si="0"/>
        <v>69</v>
      </c>
      <c r="H53" s="32" t="str">
        <f t="shared" si="2"/>
        <v>TB</v>
      </c>
      <c r="I53" s="55">
        <v>6.86</v>
      </c>
      <c r="J53" s="57"/>
    </row>
    <row r="54" spans="1:10" s="47" customFormat="1" ht="15.95" customHeight="1" x14ac:dyDescent="0.2">
      <c r="A54" s="50">
        <v>43</v>
      </c>
      <c r="B54" s="51" t="s">
        <v>1167</v>
      </c>
      <c r="C54" s="52" t="s">
        <v>498</v>
      </c>
      <c r="D54" s="53" t="s">
        <v>789</v>
      </c>
      <c r="E54" s="50"/>
      <c r="F54" s="32" t="str">
        <f t="shared" si="1"/>
        <v>Không XL</v>
      </c>
      <c r="G54" s="134">
        <f t="shared" si="0"/>
        <v>71</v>
      </c>
      <c r="H54" s="32" t="str">
        <f t="shared" si="2"/>
        <v>Khá</v>
      </c>
      <c r="I54" s="55">
        <v>7.09</v>
      </c>
      <c r="J54" s="57"/>
    </row>
    <row r="55" spans="1:10" s="47" customFormat="1" ht="15.95" customHeight="1" x14ac:dyDescent="0.2">
      <c r="A55" s="50">
        <v>44</v>
      </c>
      <c r="B55" s="51" t="s">
        <v>1168</v>
      </c>
      <c r="C55" s="52" t="s">
        <v>212</v>
      </c>
      <c r="D55" s="53" t="s">
        <v>100</v>
      </c>
      <c r="E55" s="50"/>
      <c r="F55" s="32" t="str">
        <f t="shared" si="1"/>
        <v>Không XL</v>
      </c>
      <c r="G55" s="134">
        <v>40</v>
      </c>
      <c r="H55" s="32" t="str">
        <f t="shared" si="2"/>
        <v>Yếu</v>
      </c>
      <c r="I55" s="55">
        <v>3.23</v>
      </c>
      <c r="J55" s="57"/>
    </row>
    <row r="56" spans="1:10" s="47" customFormat="1" ht="15.95" customHeight="1" x14ac:dyDescent="0.2">
      <c r="A56" s="50">
        <v>45</v>
      </c>
      <c r="B56" s="51" t="s">
        <v>1169</v>
      </c>
      <c r="C56" s="52" t="s">
        <v>1170</v>
      </c>
      <c r="D56" s="53" t="s">
        <v>101</v>
      </c>
      <c r="E56" s="50"/>
      <c r="F56" s="32" t="str">
        <f t="shared" si="1"/>
        <v>Không XL</v>
      </c>
      <c r="G56" s="134">
        <f t="shared" si="0"/>
        <v>66</v>
      </c>
      <c r="H56" s="32" t="str">
        <f t="shared" si="2"/>
        <v>TB</v>
      </c>
      <c r="I56" s="55">
        <v>6.55</v>
      </c>
      <c r="J56" s="57"/>
    </row>
    <row r="57" spans="1:10" s="47" customFormat="1" ht="15.95" customHeight="1" x14ac:dyDescent="0.2">
      <c r="A57" s="50">
        <v>46</v>
      </c>
      <c r="B57" s="51" t="s">
        <v>1171</v>
      </c>
      <c r="C57" s="52" t="s">
        <v>1172</v>
      </c>
      <c r="D57" s="53" t="s">
        <v>101</v>
      </c>
      <c r="E57" s="50"/>
      <c r="F57" s="32" t="str">
        <f t="shared" si="1"/>
        <v>Không XL</v>
      </c>
      <c r="G57" s="134">
        <f t="shared" si="0"/>
        <v>68</v>
      </c>
      <c r="H57" s="32" t="str">
        <f t="shared" si="2"/>
        <v>TB</v>
      </c>
      <c r="I57" s="55">
        <v>6.78</v>
      </c>
      <c r="J57" s="57"/>
    </row>
    <row r="58" spans="1:10" s="47" customFormat="1" ht="15.95" customHeight="1" x14ac:dyDescent="0.2">
      <c r="A58" s="50">
        <v>47</v>
      </c>
      <c r="B58" s="51" t="s">
        <v>1173</v>
      </c>
      <c r="C58" s="52" t="s">
        <v>1174</v>
      </c>
      <c r="D58" s="53" t="s">
        <v>263</v>
      </c>
      <c r="E58" s="50"/>
      <c r="F58" s="32" t="str">
        <f t="shared" si="1"/>
        <v>Không XL</v>
      </c>
      <c r="G58" s="134">
        <f t="shared" si="0"/>
        <v>57</v>
      </c>
      <c r="H58" s="32" t="str">
        <f t="shared" si="2"/>
        <v>TB</v>
      </c>
      <c r="I58" s="55">
        <v>5.69</v>
      </c>
      <c r="J58" s="56"/>
    </row>
    <row r="59" spans="1:10" s="47" customFormat="1" ht="15.95" customHeight="1" x14ac:dyDescent="0.2">
      <c r="A59" s="50">
        <v>48</v>
      </c>
      <c r="B59" s="51" t="s">
        <v>1175</v>
      </c>
      <c r="C59" s="52" t="s">
        <v>69</v>
      </c>
      <c r="D59" s="53" t="s">
        <v>74</v>
      </c>
      <c r="E59" s="50"/>
      <c r="F59" s="32" t="str">
        <f t="shared" si="1"/>
        <v>Không XL</v>
      </c>
      <c r="G59" s="134">
        <f t="shared" si="0"/>
        <v>60</v>
      </c>
      <c r="H59" s="32" t="str">
        <f t="shared" si="2"/>
        <v>TB</v>
      </c>
      <c r="I59" s="55">
        <v>6.02</v>
      </c>
      <c r="J59" s="57"/>
    </row>
    <row r="60" spans="1:10" ht="18" customHeight="1" x14ac:dyDescent="0.25">
      <c r="A60" s="58"/>
      <c r="B60" s="58"/>
      <c r="C60" s="181" t="s">
        <v>11</v>
      </c>
      <c r="D60" s="181"/>
      <c r="E60" s="181"/>
      <c r="F60" s="181"/>
      <c r="G60" s="181"/>
      <c r="H60" s="181"/>
      <c r="I60" s="181"/>
      <c r="J60" s="181"/>
    </row>
    <row r="61" spans="1:10" ht="17.100000000000001" customHeight="1" x14ac:dyDescent="0.25">
      <c r="C61" s="182" t="s">
        <v>12</v>
      </c>
      <c r="D61" s="59"/>
      <c r="E61" s="183" t="s">
        <v>6</v>
      </c>
      <c r="F61" s="184"/>
      <c r="G61" s="183" t="s">
        <v>7</v>
      </c>
      <c r="H61" s="184"/>
      <c r="I61" s="60"/>
      <c r="J61" s="182" t="s">
        <v>8</v>
      </c>
    </row>
    <row r="62" spans="1:10" s="47" customFormat="1" ht="17.100000000000001" customHeight="1" x14ac:dyDescent="0.2">
      <c r="C62" s="182"/>
      <c r="D62" s="61"/>
      <c r="E62" s="48" t="s">
        <v>13</v>
      </c>
      <c r="F62" s="62" t="s">
        <v>14</v>
      </c>
      <c r="G62" s="48" t="s">
        <v>13</v>
      </c>
      <c r="H62" s="62" t="s">
        <v>14</v>
      </c>
      <c r="I62" s="116"/>
      <c r="J62" s="182"/>
    </row>
    <row r="63" spans="1:10" ht="17.100000000000001" customHeight="1" x14ac:dyDescent="0.25">
      <c r="C63" s="64" t="s">
        <v>15</v>
      </c>
      <c r="D63" s="117"/>
      <c r="E63" s="66">
        <f>COUNTIF(F12:F59,"XS")</f>
        <v>0</v>
      </c>
      <c r="F63" s="67">
        <f>E63*100/$A$59</f>
        <v>0</v>
      </c>
      <c r="G63" s="66">
        <f>COUNTIF(H12:H59,"Xuất sắc")</f>
        <v>0</v>
      </c>
      <c r="H63" s="67">
        <f>G63*100/$A$59</f>
        <v>0</v>
      </c>
      <c r="I63" s="68"/>
      <c r="J63" s="69"/>
    </row>
    <row r="64" spans="1:10" ht="17.100000000000001" customHeight="1" x14ac:dyDescent="0.25">
      <c r="C64" s="64" t="s">
        <v>16</v>
      </c>
      <c r="D64" s="117"/>
      <c r="E64" s="66">
        <f>COUNTIF(F12:F59,"Tốt")</f>
        <v>0</v>
      </c>
      <c r="F64" s="67">
        <f t="shared" ref="F64:F68" si="3">E64*100/$A$59</f>
        <v>0</v>
      </c>
      <c r="G64" s="66">
        <f>COUNTIF(H12:H59,"Tốt")</f>
        <v>4</v>
      </c>
      <c r="H64" s="67">
        <f t="shared" ref="H64:H68" si="4">G64*100/$A$59</f>
        <v>8.3333333333333339</v>
      </c>
      <c r="I64" s="68"/>
      <c r="J64" s="69"/>
    </row>
    <row r="65" spans="1:11" ht="17.100000000000001" customHeight="1" x14ac:dyDescent="0.25">
      <c r="C65" s="64" t="s">
        <v>17</v>
      </c>
      <c r="D65" s="117"/>
      <c r="E65" s="66">
        <f>COUNTIF(F12:F59,"Khá")</f>
        <v>0</v>
      </c>
      <c r="F65" s="67">
        <f t="shared" si="3"/>
        <v>0</v>
      </c>
      <c r="G65" s="66">
        <f>COUNTIF(H12:H59,"Khá")</f>
        <v>11</v>
      </c>
      <c r="H65" s="67">
        <f t="shared" si="4"/>
        <v>22.916666666666668</v>
      </c>
      <c r="I65" s="68"/>
      <c r="J65" s="69"/>
    </row>
    <row r="66" spans="1:11" ht="17.100000000000001" customHeight="1" x14ac:dyDescent="0.25">
      <c r="C66" s="64" t="s">
        <v>18</v>
      </c>
      <c r="D66" s="117"/>
      <c r="E66" s="66">
        <f>COUNTIF(F12:F59,"TB")</f>
        <v>0</v>
      </c>
      <c r="F66" s="67">
        <f t="shared" si="3"/>
        <v>0</v>
      </c>
      <c r="G66" s="66">
        <f>COUNTIF(H12:H59,"TB")</f>
        <v>28</v>
      </c>
      <c r="H66" s="67">
        <f t="shared" si="4"/>
        <v>58.333333333333336</v>
      </c>
      <c r="I66" s="68"/>
      <c r="J66" s="69"/>
    </row>
    <row r="67" spans="1:11" ht="17.100000000000001" customHeight="1" x14ac:dyDescent="0.25">
      <c r="C67" s="64" t="s">
        <v>19</v>
      </c>
      <c r="D67" s="117"/>
      <c r="E67" s="66">
        <f>COUNTIF(F12:F59,"Yếu")</f>
        <v>0</v>
      </c>
      <c r="F67" s="67">
        <f t="shared" si="3"/>
        <v>0</v>
      </c>
      <c r="G67" s="66">
        <f>COUNTIF(H12:H59,"Yếu")</f>
        <v>5</v>
      </c>
      <c r="H67" s="67">
        <f t="shared" si="4"/>
        <v>10.416666666666666</v>
      </c>
      <c r="I67" s="68"/>
      <c r="J67" s="69"/>
    </row>
    <row r="68" spans="1:11" ht="17.100000000000001" customHeight="1" x14ac:dyDescent="0.25">
      <c r="C68" s="64" t="s">
        <v>25</v>
      </c>
      <c r="D68" s="117"/>
      <c r="E68" s="66">
        <f>COUNTIF(F12:F59,"Không XL")</f>
        <v>48</v>
      </c>
      <c r="F68" s="67">
        <f t="shared" si="3"/>
        <v>100</v>
      </c>
      <c r="G68" s="66">
        <f>COUNTIF(H12:H59,"Không XL")</f>
        <v>0</v>
      </c>
      <c r="H68" s="67">
        <f t="shared" si="4"/>
        <v>0</v>
      </c>
      <c r="I68" s="68"/>
      <c r="J68" s="69"/>
    </row>
    <row r="69" spans="1:11" ht="9.9499999999999993" customHeight="1" x14ac:dyDescent="0.25">
      <c r="C69" s="70"/>
      <c r="D69" s="70"/>
      <c r="F69" s="71"/>
    </row>
    <row r="70" spans="1:11" ht="17.100000000000001" customHeight="1" x14ac:dyDescent="0.25">
      <c r="E70" s="185" t="s">
        <v>24</v>
      </c>
      <c r="F70" s="185"/>
      <c r="G70" s="185"/>
      <c r="H70" s="185"/>
      <c r="I70" s="185"/>
      <c r="J70" s="185"/>
    </row>
    <row r="71" spans="1:11" ht="17.100000000000001" customHeight="1" x14ac:dyDescent="0.25">
      <c r="A71" s="180" t="s">
        <v>28</v>
      </c>
      <c r="B71" s="180"/>
      <c r="C71" s="180"/>
      <c r="D71" s="180"/>
      <c r="E71" s="180"/>
      <c r="F71" s="180" t="s">
        <v>6</v>
      </c>
      <c r="G71" s="180"/>
      <c r="H71" s="180"/>
      <c r="I71" s="114"/>
      <c r="J71" s="73" t="s">
        <v>20</v>
      </c>
      <c r="K71" s="73"/>
    </row>
    <row r="72" spans="1:11" ht="17.100000000000001" customHeight="1" x14ac:dyDescent="0.25"/>
    <row r="73" spans="1:11" ht="17.100000000000001" customHeight="1" x14ac:dyDescent="0.25"/>
    <row r="74" spans="1:11" ht="17.100000000000001" customHeight="1" x14ac:dyDescent="0.25"/>
    <row r="75" spans="1:11" ht="18" customHeight="1" x14ac:dyDescent="0.25">
      <c r="A75" s="36">
        <v>1</v>
      </c>
    </row>
    <row r="76" spans="1:11" ht="18" customHeight="1" x14ac:dyDescent="0.25"/>
    <row r="77" spans="1:11" ht="18" customHeight="1" x14ac:dyDescent="0.25"/>
    <row r="78" spans="1:11" ht="18" customHeight="1" x14ac:dyDescent="0.25"/>
    <row r="79" spans="1:11" ht="18" customHeight="1" x14ac:dyDescent="0.25"/>
    <row r="80" spans="1:1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</sheetData>
  <sheetProtection algorithmName="SHA-512" hashValue="2lQtycFsCfmS/BIer/VUgVesv+6sKSZwxRNHom5nyRNqeW0RAK2MHZXlG/dEQHuTVeicHzYOet478BiwRDNAdA==" saltValue="BmVlVMr/mjmHdhqXKMC8q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71:E71"/>
    <mergeCell ref="F71:H71"/>
    <mergeCell ref="C60:J60"/>
    <mergeCell ref="C61:C62"/>
    <mergeCell ref="E61:F61"/>
    <mergeCell ref="G61:H61"/>
    <mergeCell ref="J61:J62"/>
    <mergeCell ref="E70:J70"/>
  </mergeCells>
  <conditionalFormatting sqref="I12:I59">
    <cfRule type="cellIs" dxfId="64" priority="7" stopIfTrue="1" operator="equal">
      <formula>"SVG"</formula>
    </cfRule>
    <cfRule type="cellIs" dxfId="63" priority="8" stopIfTrue="1" operator="equal">
      <formula>"SVXS"</formula>
    </cfRule>
    <cfRule type="cellIs" dxfId="62" priority="2" operator="greaterThanOrEqual">
      <formula>7</formula>
    </cfRule>
    <cfRule type="cellIs" dxfId="61" priority="1" operator="lessThan">
      <formula>5</formula>
    </cfRule>
  </conditionalFormatting>
  <conditionalFormatting sqref="F12:F59">
    <cfRule type="cellIs" dxfId="60" priority="5" stopIfTrue="1" operator="equal">
      <formula>"SVG"</formula>
    </cfRule>
    <cfRule type="cellIs" dxfId="59" priority="6" stopIfTrue="1" operator="equal">
      <formula>"SVXS"</formula>
    </cfRule>
  </conditionalFormatting>
  <conditionalFormatting sqref="H12:H59">
    <cfRule type="cellIs" dxfId="58" priority="3" stopIfTrue="1" operator="equal">
      <formula>"SVG"</formula>
    </cfRule>
    <cfRule type="cellIs" dxfId="57" priority="4" stopIfTrue="1" operator="equal">
      <formula>"SVXS"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10" zoomScaleNormal="100" workbookViewId="0">
      <selection activeCell="G17" sqref="G17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1499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153" customFormat="1" ht="15.95" customHeight="1" x14ac:dyDescent="0.2">
      <c r="A12" s="145">
        <v>1</v>
      </c>
      <c r="B12" s="146" t="s">
        <v>1176</v>
      </c>
      <c r="C12" s="147" t="s">
        <v>1177</v>
      </c>
      <c r="D12" s="148" t="s">
        <v>121</v>
      </c>
      <c r="E12" s="145"/>
      <c r="F12" s="14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50">
        <f t="shared" ref="G12:G48" si="0">ROUND(I12,1)*10</f>
        <v>78</v>
      </c>
      <c r="H12" s="14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151">
        <v>7.79</v>
      </c>
      <c r="J12" s="152"/>
    </row>
    <row r="13" spans="1:21" s="153" customFormat="1" ht="15.95" customHeight="1" x14ac:dyDescent="0.2">
      <c r="A13" s="145">
        <v>2</v>
      </c>
      <c r="B13" s="146" t="s">
        <v>1178</v>
      </c>
      <c r="C13" s="147" t="s">
        <v>91</v>
      </c>
      <c r="D13" s="148" t="s">
        <v>33</v>
      </c>
      <c r="E13" s="145"/>
      <c r="F13" s="149" t="str">
        <f t="shared" ref="F13:F48" si="1">IF(AND(E13&gt;=90),"XS",IF(AND(E13&gt;=80),"Tốt",IF(AND(E13&gt;=70),"Khá",IF(AND(E13&gt;=60),"TB",IF(AND(E13&gt;=50),"TB",IF(AND(E13&lt;50),IF(AND(E13&gt;0),"Yếu",IF(AND(E13=0),"Không XL"," "))))))))</f>
        <v>Không XL</v>
      </c>
      <c r="G13" s="150">
        <f t="shared" si="0"/>
        <v>69</v>
      </c>
      <c r="H13" s="149" t="str">
        <f t="shared" ref="H13:H48" si="2">IF(AND(G13&gt;=90),"XS",IF(AND(G13&gt;=80),"Tốt",IF(AND(G13&gt;=70),"Khá",IF(AND(G13&gt;=60),"TB",IF(AND(G13&gt;=50),"TB",IF(AND(G13&lt;50),IF(AND(G13&gt;0),"Yếu",IF(AND(G13=0),"Không XL"," "))))))))</f>
        <v>TB</v>
      </c>
      <c r="I13" s="151">
        <v>6.93</v>
      </c>
      <c r="J13" s="152"/>
    </row>
    <row r="14" spans="1:21" s="153" customFormat="1" ht="15.95" customHeight="1" x14ac:dyDescent="0.2">
      <c r="A14" s="145">
        <v>3</v>
      </c>
      <c r="B14" s="146" t="s">
        <v>1179</v>
      </c>
      <c r="C14" s="147" t="s">
        <v>1180</v>
      </c>
      <c r="D14" s="148" t="s">
        <v>34</v>
      </c>
      <c r="E14" s="145"/>
      <c r="F14" s="149" t="str">
        <f t="shared" si="1"/>
        <v>Không XL</v>
      </c>
      <c r="G14" s="150">
        <f t="shared" si="0"/>
        <v>68</v>
      </c>
      <c r="H14" s="149" t="str">
        <f t="shared" si="2"/>
        <v>TB</v>
      </c>
      <c r="I14" s="151">
        <v>6.83</v>
      </c>
      <c r="J14" s="152"/>
    </row>
    <row r="15" spans="1:21" s="153" customFormat="1" ht="15.95" customHeight="1" x14ac:dyDescent="0.2">
      <c r="A15" s="145">
        <v>4</v>
      </c>
      <c r="B15" s="146" t="s">
        <v>1181</v>
      </c>
      <c r="C15" s="147" t="s">
        <v>87</v>
      </c>
      <c r="D15" s="148" t="s">
        <v>35</v>
      </c>
      <c r="E15" s="145"/>
      <c r="F15" s="149" t="str">
        <f t="shared" si="1"/>
        <v>Không XL</v>
      </c>
      <c r="G15" s="150">
        <f t="shared" si="0"/>
        <v>61</v>
      </c>
      <c r="H15" s="149" t="str">
        <f t="shared" si="2"/>
        <v>TB</v>
      </c>
      <c r="I15" s="151">
        <v>6.1</v>
      </c>
      <c r="J15" s="154"/>
    </row>
    <row r="16" spans="1:21" s="153" customFormat="1" ht="15.95" customHeight="1" x14ac:dyDescent="0.2">
      <c r="A16" s="145">
        <v>5</v>
      </c>
      <c r="B16" s="146" t="s">
        <v>1182</v>
      </c>
      <c r="C16" s="147" t="s">
        <v>848</v>
      </c>
      <c r="D16" s="148" t="s">
        <v>37</v>
      </c>
      <c r="E16" s="145"/>
      <c r="F16" s="149" t="str">
        <f t="shared" si="1"/>
        <v>Không XL</v>
      </c>
      <c r="G16" s="150">
        <f t="shared" si="0"/>
        <v>75</v>
      </c>
      <c r="H16" s="149" t="str">
        <f t="shared" si="2"/>
        <v>Khá</v>
      </c>
      <c r="I16" s="151">
        <v>7.5</v>
      </c>
      <c r="J16" s="154"/>
    </row>
    <row r="17" spans="1:10" s="153" customFormat="1" ht="15.95" customHeight="1" x14ac:dyDescent="0.2">
      <c r="A17" s="145">
        <v>6</v>
      </c>
      <c r="B17" s="146" t="s">
        <v>1183</v>
      </c>
      <c r="C17" s="147" t="s">
        <v>1184</v>
      </c>
      <c r="D17" s="148" t="s">
        <v>79</v>
      </c>
      <c r="E17" s="145"/>
      <c r="F17" s="149" t="str">
        <f t="shared" si="1"/>
        <v>Không XL</v>
      </c>
      <c r="G17" s="150">
        <f t="shared" si="0"/>
        <v>85</v>
      </c>
      <c r="H17" s="149" t="str">
        <f t="shared" si="2"/>
        <v>Tốt</v>
      </c>
      <c r="I17" s="151">
        <v>8.4600000000000009</v>
      </c>
      <c r="J17" s="154"/>
    </row>
    <row r="18" spans="1:10" s="153" customFormat="1" ht="15.95" customHeight="1" x14ac:dyDescent="0.2">
      <c r="A18" s="145">
        <v>7</v>
      </c>
      <c r="B18" s="146" t="s">
        <v>1185</v>
      </c>
      <c r="C18" s="147" t="s">
        <v>1186</v>
      </c>
      <c r="D18" s="148" t="s">
        <v>644</v>
      </c>
      <c r="E18" s="145"/>
      <c r="F18" s="149" t="str">
        <f t="shared" si="1"/>
        <v>Không XL</v>
      </c>
      <c r="G18" s="150">
        <f t="shared" si="0"/>
        <v>84</v>
      </c>
      <c r="H18" s="149" t="str">
        <f t="shared" si="2"/>
        <v>Tốt</v>
      </c>
      <c r="I18" s="151">
        <v>8.3699999999999992</v>
      </c>
      <c r="J18" s="154"/>
    </row>
    <row r="19" spans="1:10" s="153" customFormat="1" ht="15.95" customHeight="1" x14ac:dyDescent="0.2">
      <c r="A19" s="145">
        <v>8</v>
      </c>
      <c r="B19" s="146" t="s">
        <v>1187</v>
      </c>
      <c r="C19" s="147" t="s">
        <v>1188</v>
      </c>
      <c r="D19" s="148" t="s">
        <v>81</v>
      </c>
      <c r="E19" s="145"/>
      <c r="F19" s="149" t="str">
        <f t="shared" si="1"/>
        <v>Không XL</v>
      </c>
      <c r="G19" s="150">
        <f t="shared" si="0"/>
        <v>92</v>
      </c>
      <c r="H19" s="149" t="str">
        <f t="shared" si="2"/>
        <v>XS</v>
      </c>
      <c r="I19" s="151">
        <v>9.16</v>
      </c>
      <c r="J19" s="154"/>
    </row>
    <row r="20" spans="1:10" s="153" customFormat="1" ht="15.95" customHeight="1" x14ac:dyDescent="0.2">
      <c r="A20" s="145">
        <v>9</v>
      </c>
      <c r="B20" s="146" t="s">
        <v>1189</v>
      </c>
      <c r="C20" s="147" t="s">
        <v>1190</v>
      </c>
      <c r="D20" s="148" t="s">
        <v>1021</v>
      </c>
      <c r="E20" s="145"/>
      <c r="F20" s="149" t="str">
        <f t="shared" si="1"/>
        <v>Không XL</v>
      </c>
      <c r="G20" s="150">
        <f t="shared" si="0"/>
        <v>0</v>
      </c>
      <c r="H20" s="149" t="str">
        <f t="shared" si="2"/>
        <v>Không XL</v>
      </c>
      <c r="I20" s="151">
        <v>0</v>
      </c>
      <c r="J20" s="154" t="s">
        <v>1523</v>
      </c>
    </row>
    <row r="21" spans="1:10" s="153" customFormat="1" ht="15.95" customHeight="1" x14ac:dyDescent="0.2">
      <c r="A21" s="145">
        <v>10</v>
      </c>
      <c r="B21" s="146" t="s">
        <v>1191</v>
      </c>
      <c r="C21" s="147" t="s">
        <v>1192</v>
      </c>
      <c r="D21" s="148" t="s">
        <v>585</v>
      </c>
      <c r="E21" s="145"/>
      <c r="F21" s="149" t="str">
        <f t="shared" si="1"/>
        <v>Không XL</v>
      </c>
      <c r="G21" s="150">
        <f t="shared" si="0"/>
        <v>64</v>
      </c>
      <c r="H21" s="149" t="str">
        <f t="shared" si="2"/>
        <v>TB</v>
      </c>
      <c r="I21" s="151">
        <v>6.35</v>
      </c>
      <c r="J21" s="152"/>
    </row>
    <row r="22" spans="1:10" s="153" customFormat="1" ht="15.95" customHeight="1" x14ac:dyDescent="0.2">
      <c r="A22" s="145">
        <v>11</v>
      </c>
      <c r="B22" s="146" t="s">
        <v>1193</v>
      </c>
      <c r="C22" s="147" t="s">
        <v>125</v>
      </c>
      <c r="D22" s="148" t="s">
        <v>1116</v>
      </c>
      <c r="E22" s="145"/>
      <c r="F22" s="149" t="str">
        <f t="shared" si="1"/>
        <v>Không XL</v>
      </c>
      <c r="G22" s="150">
        <f t="shared" si="0"/>
        <v>75</v>
      </c>
      <c r="H22" s="149" t="str">
        <f t="shared" si="2"/>
        <v>Khá</v>
      </c>
      <c r="I22" s="151">
        <v>7.45</v>
      </c>
      <c r="J22" s="154"/>
    </row>
    <row r="23" spans="1:10" s="153" customFormat="1" ht="15.95" customHeight="1" x14ac:dyDescent="0.2">
      <c r="A23" s="145">
        <v>12</v>
      </c>
      <c r="B23" s="146" t="s">
        <v>1194</v>
      </c>
      <c r="C23" s="147" t="s">
        <v>1195</v>
      </c>
      <c r="D23" s="148" t="s">
        <v>45</v>
      </c>
      <c r="E23" s="145"/>
      <c r="F23" s="149" t="str">
        <f t="shared" si="1"/>
        <v>Không XL</v>
      </c>
      <c r="G23" s="150">
        <f t="shared" si="0"/>
        <v>51</v>
      </c>
      <c r="H23" s="149" t="str">
        <f t="shared" si="2"/>
        <v>TB</v>
      </c>
      <c r="I23" s="151">
        <v>5.0599999999999996</v>
      </c>
      <c r="J23" s="154"/>
    </row>
    <row r="24" spans="1:10" s="153" customFormat="1" ht="15.95" customHeight="1" x14ac:dyDescent="0.2">
      <c r="A24" s="145">
        <v>13</v>
      </c>
      <c r="B24" s="146" t="s">
        <v>1196</v>
      </c>
      <c r="C24" s="147" t="s">
        <v>1197</v>
      </c>
      <c r="D24" s="148" t="s">
        <v>86</v>
      </c>
      <c r="E24" s="145"/>
      <c r="F24" s="149" t="str">
        <f t="shared" si="1"/>
        <v>Không XL</v>
      </c>
      <c r="G24" s="150">
        <f t="shared" si="0"/>
        <v>72</v>
      </c>
      <c r="H24" s="149" t="str">
        <f t="shared" si="2"/>
        <v>Khá</v>
      </c>
      <c r="I24" s="151">
        <v>7.19</v>
      </c>
      <c r="J24" s="154"/>
    </row>
    <row r="25" spans="1:10" s="153" customFormat="1" ht="15.95" customHeight="1" x14ac:dyDescent="0.2">
      <c r="A25" s="145">
        <v>14</v>
      </c>
      <c r="B25" s="146" t="s">
        <v>1198</v>
      </c>
      <c r="C25" s="147" t="s">
        <v>1199</v>
      </c>
      <c r="D25" s="148" t="s">
        <v>88</v>
      </c>
      <c r="E25" s="145"/>
      <c r="F25" s="149" t="str">
        <f t="shared" si="1"/>
        <v>Không XL</v>
      </c>
      <c r="G25" s="150">
        <f t="shared" si="0"/>
        <v>73</v>
      </c>
      <c r="H25" s="149" t="str">
        <f t="shared" si="2"/>
        <v>Khá</v>
      </c>
      <c r="I25" s="151">
        <v>7.33</v>
      </c>
      <c r="J25" s="154"/>
    </row>
    <row r="26" spans="1:10" s="153" customFormat="1" ht="15.95" customHeight="1" x14ac:dyDescent="0.2">
      <c r="A26" s="145">
        <v>15</v>
      </c>
      <c r="B26" s="146" t="s">
        <v>1200</v>
      </c>
      <c r="C26" s="147" t="s">
        <v>1201</v>
      </c>
      <c r="D26" s="148" t="s">
        <v>90</v>
      </c>
      <c r="E26" s="145"/>
      <c r="F26" s="149" t="str">
        <f t="shared" si="1"/>
        <v>Không XL</v>
      </c>
      <c r="G26" s="150">
        <f t="shared" si="0"/>
        <v>0</v>
      </c>
      <c r="H26" s="149" t="str">
        <f t="shared" si="2"/>
        <v>Không XL</v>
      </c>
      <c r="I26" s="151">
        <v>0</v>
      </c>
      <c r="J26" s="154" t="s">
        <v>1523</v>
      </c>
    </row>
    <row r="27" spans="1:10" s="153" customFormat="1" ht="15.95" customHeight="1" x14ac:dyDescent="0.2">
      <c r="A27" s="145">
        <v>16</v>
      </c>
      <c r="B27" s="146" t="s">
        <v>1202</v>
      </c>
      <c r="C27" s="147" t="s">
        <v>212</v>
      </c>
      <c r="D27" s="148" t="s">
        <v>1203</v>
      </c>
      <c r="E27" s="145"/>
      <c r="F27" s="149" t="str">
        <f t="shared" si="1"/>
        <v>Không XL</v>
      </c>
      <c r="G27" s="150">
        <f t="shared" si="0"/>
        <v>69</v>
      </c>
      <c r="H27" s="149" t="str">
        <f t="shared" si="2"/>
        <v>TB</v>
      </c>
      <c r="I27" s="151">
        <v>6.87</v>
      </c>
      <c r="J27" s="154"/>
    </row>
    <row r="28" spans="1:10" s="153" customFormat="1" ht="15.95" customHeight="1" x14ac:dyDescent="0.2">
      <c r="A28" s="145">
        <v>17</v>
      </c>
      <c r="B28" s="146" t="s">
        <v>1204</v>
      </c>
      <c r="C28" s="147" t="s">
        <v>1205</v>
      </c>
      <c r="D28" s="148" t="s">
        <v>50</v>
      </c>
      <c r="E28" s="145"/>
      <c r="F28" s="149" t="str">
        <f t="shared" si="1"/>
        <v>Không XL</v>
      </c>
      <c r="G28" s="150">
        <f t="shared" si="0"/>
        <v>65</v>
      </c>
      <c r="H28" s="149" t="str">
        <f t="shared" si="2"/>
        <v>TB</v>
      </c>
      <c r="I28" s="151">
        <v>6.54</v>
      </c>
      <c r="J28" s="154"/>
    </row>
    <row r="29" spans="1:10" s="153" customFormat="1" ht="15.95" customHeight="1" x14ac:dyDescent="0.2">
      <c r="A29" s="145">
        <v>18</v>
      </c>
      <c r="B29" s="146" t="s">
        <v>1206</v>
      </c>
      <c r="C29" s="147" t="s">
        <v>1207</v>
      </c>
      <c r="D29" s="148" t="s">
        <v>318</v>
      </c>
      <c r="E29" s="145"/>
      <c r="F29" s="149" t="str">
        <f t="shared" si="1"/>
        <v>Không XL</v>
      </c>
      <c r="G29" s="150">
        <f t="shared" si="0"/>
        <v>67</v>
      </c>
      <c r="H29" s="149" t="str">
        <f t="shared" si="2"/>
        <v>TB</v>
      </c>
      <c r="I29" s="151">
        <v>6.72</v>
      </c>
      <c r="J29" s="154"/>
    </row>
    <row r="30" spans="1:10" s="153" customFormat="1" ht="15.95" customHeight="1" x14ac:dyDescent="0.2">
      <c r="A30" s="145">
        <v>19</v>
      </c>
      <c r="B30" s="146" t="s">
        <v>1208</v>
      </c>
      <c r="C30" s="147" t="s">
        <v>1209</v>
      </c>
      <c r="D30" s="148" t="s">
        <v>108</v>
      </c>
      <c r="E30" s="145"/>
      <c r="F30" s="149" t="str">
        <f t="shared" si="1"/>
        <v>Không XL</v>
      </c>
      <c r="G30" s="150">
        <f t="shared" si="0"/>
        <v>70</v>
      </c>
      <c r="H30" s="149" t="str">
        <f t="shared" si="2"/>
        <v>Khá</v>
      </c>
      <c r="I30" s="151">
        <v>7.03</v>
      </c>
      <c r="J30" s="154"/>
    </row>
    <row r="31" spans="1:10" s="153" customFormat="1" ht="15.95" customHeight="1" x14ac:dyDescent="0.2">
      <c r="A31" s="145">
        <v>20</v>
      </c>
      <c r="B31" s="146" t="s">
        <v>1210</v>
      </c>
      <c r="C31" s="147" t="s">
        <v>91</v>
      </c>
      <c r="D31" s="148" t="s">
        <v>52</v>
      </c>
      <c r="E31" s="145"/>
      <c r="F31" s="149" t="str">
        <f t="shared" si="1"/>
        <v>Không XL</v>
      </c>
      <c r="G31" s="150">
        <v>40</v>
      </c>
      <c r="H31" s="149" t="str">
        <f t="shared" si="2"/>
        <v>Yếu</v>
      </c>
      <c r="I31" s="151">
        <v>2.36</v>
      </c>
      <c r="J31" s="152"/>
    </row>
    <row r="32" spans="1:10" s="153" customFormat="1" ht="15.95" customHeight="1" x14ac:dyDescent="0.2">
      <c r="A32" s="145">
        <v>21</v>
      </c>
      <c r="B32" s="146" t="s">
        <v>1211</v>
      </c>
      <c r="C32" s="147" t="s">
        <v>246</v>
      </c>
      <c r="D32" s="148" t="s">
        <v>1212</v>
      </c>
      <c r="E32" s="145"/>
      <c r="F32" s="149" t="str">
        <f t="shared" si="1"/>
        <v>Không XL</v>
      </c>
      <c r="G32" s="150">
        <f t="shared" si="0"/>
        <v>71</v>
      </c>
      <c r="H32" s="149" t="str">
        <f t="shared" si="2"/>
        <v>Khá</v>
      </c>
      <c r="I32" s="151">
        <v>7.06</v>
      </c>
      <c r="J32" s="154"/>
    </row>
    <row r="33" spans="1:10" s="153" customFormat="1" ht="15.95" customHeight="1" x14ac:dyDescent="0.2">
      <c r="A33" s="145">
        <v>22</v>
      </c>
      <c r="B33" s="146" t="s">
        <v>1213</v>
      </c>
      <c r="C33" s="147" t="s">
        <v>298</v>
      </c>
      <c r="D33" s="148" t="s">
        <v>53</v>
      </c>
      <c r="E33" s="145"/>
      <c r="F33" s="149" t="str">
        <f t="shared" si="1"/>
        <v>Không XL</v>
      </c>
      <c r="G33" s="150">
        <f t="shared" si="0"/>
        <v>65</v>
      </c>
      <c r="H33" s="149" t="str">
        <f t="shared" si="2"/>
        <v>TB</v>
      </c>
      <c r="I33" s="151">
        <v>6.48</v>
      </c>
      <c r="J33" s="154"/>
    </row>
    <row r="34" spans="1:10" s="153" customFormat="1" ht="15.95" customHeight="1" x14ac:dyDescent="0.2">
      <c r="A34" s="145">
        <v>23</v>
      </c>
      <c r="B34" s="146" t="s">
        <v>1214</v>
      </c>
      <c r="C34" s="147" t="s">
        <v>1215</v>
      </c>
      <c r="D34" s="148" t="s">
        <v>53</v>
      </c>
      <c r="E34" s="145"/>
      <c r="F34" s="149" t="str">
        <f t="shared" si="1"/>
        <v>Không XL</v>
      </c>
      <c r="G34" s="150">
        <f t="shared" si="0"/>
        <v>65</v>
      </c>
      <c r="H34" s="149" t="str">
        <f t="shared" si="2"/>
        <v>TB</v>
      </c>
      <c r="I34" s="151">
        <v>6.46</v>
      </c>
      <c r="J34" s="154"/>
    </row>
    <row r="35" spans="1:10" s="153" customFormat="1" ht="15.95" customHeight="1" x14ac:dyDescent="0.2">
      <c r="A35" s="145">
        <v>24</v>
      </c>
      <c r="B35" s="146" t="s">
        <v>1216</v>
      </c>
      <c r="C35" s="147" t="s">
        <v>48</v>
      </c>
      <c r="D35" s="148" t="s">
        <v>113</v>
      </c>
      <c r="E35" s="145"/>
      <c r="F35" s="149" t="str">
        <f t="shared" si="1"/>
        <v>Không XL</v>
      </c>
      <c r="G35" s="150">
        <f t="shared" si="0"/>
        <v>69</v>
      </c>
      <c r="H35" s="149" t="str">
        <f t="shared" si="2"/>
        <v>TB</v>
      </c>
      <c r="I35" s="151">
        <v>6.86</v>
      </c>
      <c r="J35" s="154"/>
    </row>
    <row r="36" spans="1:10" s="153" customFormat="1" ht="15.95" customHeight="1" x14ac:dyDescent="0.2">
      <c r="A36" s="145">
        <v>25</v>
      </c>
      <c r="B36" s="146" t="s">
        <v>1217</v>
      </c>
      <c r="C36" s="147" t="s">
        <v>212</v>
      </c>
      <c r="D36" s="148" t="s">
        <v>1218</v>
      </c>
      <c r="E36" s="145"/>
      <c r="F36" s="149" t="str">
        <f t="shared" si="1"/>
        <v>Không XL</v>
      </c>
      <c r="G36" s="150">
        <f t="shared" si="0"/>
        <v>77</v>
      </c>
      <c r="H36" s="149" t="str">
        <f t="shared" si="2"/>
        <v>Khá</v>
      </c>
      <c r="I36" s="151">
        <v>7.74</v>
      </c>
      <c r="J36" s="154"/>
    </row>
    <row r="37" spans="1:10" s="153" customFormat="1" ht="15.95" customHeight="1" x14ac:dyDescent="0.2">
      <c r="A37" s="145">
        <v>26</v>
      </c>
      <c r="B37" s="146" t="s">
        <v>1219</v>
      </c>
      <c r="C37" s="147" t="s">
        <v>69</v>
      </c>
      <c r="D37" s="148" t="s">
        <v>116</v>
      </c>
      <c r="E37" s="145"/>
      <c r="F37" s="149" t="str">
        <f t="shared" si="1"/>
        <v>Không XL</v>
      </c>
      <c r="G37" s="150">
        <f>ROUND(I37,1)*10+6</f>
        <v>82</v>
      </c>
      <c r="H37" s="149" t="str">
        <f t="shared" si="2"/>
        <v>Tốt</v>
      </c>
      <c r="I37" s="151">
        <v>7.59</v>
      </c>
      <c r="J37" s="154" t="s">
        <v>1505</v>
      </c>
    </row>
    <row r="38" spans="1:10" s="153" customFormat="1" ht="15.95" customHeight="1" x14ac:dyDescent="0.2">
      <c r="A38" s="145">
        <v>27</v>
      </c>
      <c r="B38" s="146" t="s">
        <v>1220</v>
      </c>
      <c r="C38" s="147" t="s">
        <v>223</v>
      </c>
      <c r="D38" s="148" t="s">
        <v>116</v>
      </c>
      <c r="E38" s="145"/>
      <c r="F38" s="149" t="str">
        <f t="shared" si="1"/>
        <v>Không XL</v>
      </c>
      <c r="G38" s="150">
        <f t="shared" si="0"/>
        <v>54</v>
      </c>
      <c r="H38" s="149" t="str">
        <f t="shared" si="2"/>
        <v>TB</v>
      </c>
      <c r="I38" s="151">
        <v>5.42</v>
      </c>
      <c r="J38" s="152"/>
    </row>
    <row r="39" spans="1:10" s="153" customFormat="1" ht="15.95" customHeight="1" x14ac:dyDescent="0.2">
      <c r="A39" s="145">
        <v>28</v>
      </c>
      <c r="B39" s="146" t="s">
        <v>1221</v>
      </c>
      <c r="C39" s="147" t="s">
        <v>1222</v>
      </c>
      <c r="D39" s="148" t="s">
        <v>116</v>
      </c>
      <c r="E39" s="145"/>
      <c r="F39" s="149" t="str">
        <f t="shared" si="1"/>
        <v>Không XL</v>
      </c>
      <c r="G39" s="150">
        <v>0</v>
      </c>
      <c r="H39" s="149" t="str">
        <f t="shared" si="2"/>
        <v>Không XL</v>
      </c>
      <c r="I39" s="151">
        <v>0.08</v>
      </c>
      <c r="J39" s="154" t="s">
        <v>1523</v>
      </c>
    </row>
    <row r="40" spans="1:10" s="153" customFormat="1" ht="15.95" customHeight="1" x14ac:dyDescent="0.2">
      <c r="A40" s="145">
        <v>29</v>
      </c>
      <c r="B40" s="146" t="s">
        <v>1223</v>
      </c>
      <c r="C40" s="147" t="s">
        <v>226</v>
      </c>
      <c r="D40" s="148" t="s">
        <v>58</v>
      </c>
      <c r="E40" s="145"/>
      <c r="F40" s="149" t="str">
        <f t="shared" si="1"/>
        <v>Không XL</v>
      </c>
      <c r="G40" s="150">
        <f>ROUND(I40,1)*10+8</f>
        <v>90</v>
      </c>
      <c r="H40" s="149" t="str">
        <f t="shared" si="2"/>
        <v>XS</v>
      </c>
      <c r="I40" s="151">
        <v>8.23</v>
      </c>
      <c r="J40" s="154" t="s">
        <v>1504</v>
      </c>
    </row>
    <row r="41" spans="1:10" s="153" customFormat="1" ht="15.95" customHeight="1" x14ac:dyDescent="0.2">
      <c r="A41" s="145">
        <v>30</v>
      </c>
      <c r="B41" s="146" t="s">
        <v>1224</v>
      </c>
      <c r="C41" s="147" t="s">
        <v>103</v>
      </c>
      <c r="D41" s="148" t="s">
        <v>476</v>
      </c>
      <c r="E41" s="145"/>
      <c r="F41" s="149" t="str">
        <f t="shared" si="1"/>
        <v>Không XL</v>
      </c>
      <c r="G41" s="150">
        <v>0</v>
      </c>
      <c r="H41" s="149" t="str">
        <f t="shared" si="2"/>
        <v>Không XL</v>
      </c>
      <c r="I41" s="151">
        <v>0.27</v>
      </c>
      <c r="J41" s="154" t="s">
        <v>1523</v>
      </c>
    </row>
    <row r="42" spans="1:10" s="153" customFormat="1" ht="15.95" customHeight="1" x14ac:dyDescent="0.2">
      <c r="A42" s="145">
        <v>31</v>
      </c>
      <c r="B42" s="146" t="s">
        <v>1225</v>
      </c>
      <c r="C42" s="147" t="s">
        <v>168</v>
      </c>
      <c r="D42" s="148" t="s">
        <v>60</v>
      </c>
      <c r="E42" s="145"/>
      <c r="F42" s="149" t="str">
        <f t="shared" si="1"/>
        <v>Không XL</v>
      </c>
      <c r="G42" s="150">
        <f t="shared" si="0"/>
        <v>55</v>
      </c>
      <c r="H42" s="149" t="str">
        <f t="shared" si="2"/>
        <v>TB</v>
      </c>
      <c r="I42" s="151">
        <v>5.46</v>
      </c>
      <c r="J42" s="152"/>
    </row>
    <row r="43" spans="1:10" s="153" customFormat="1" ht="15.95" customHeight="1" x14ac:dyDescent="0.2">
      <c r="A43" s="145">
        <v>32</v>
      </c>
      <c r="B43" s="146" t="s">
        <v>1226</v>
      </c>
      <c r="C43" s="147" t="s">
        <v>298</v>
      </c>
      <c r="D43" s="148" t="s">
        <v>100</v>
      </c>
      <c r="E43" s="145"/>
      <c r="F43" s="149" t="str">
        <f t="shared" si="1"/>
        <v>Không XL</v>
      </c>
      <c r="G43" s="150">
        <f t="shared" si="0"/>
        <v>71</v>
      </c>
      <c r="H43" s="149" t="str">
        <f t="shared" si="2"/>
        <v>Khá</v>
      </c>
      <c r="I43" s="151">
        <v>7.1</v>
      </c>
      <c r="J43" s="154"/>
    </row>
    <row r="44" spans="1:10" s="153" customFormat="1" ht="15.95" customHeight="1" x14ac:dyDescent="0.2">
      <c r="A44" s="145">
        <v>33</v>
      </c>
      <c r="B44" s="146" t="s">
        <v>1227</v>
      </c>
      <c r="C44" s="147" t="s">
        <v>87</v>
      </c>
      <c r="D44" s="148" t="s">
        <v>1228</v>
      </c>
      <c r="E44" s="145"/>
      <c r="F44" s="149" t="str">
        <f t="shared" si="1"/>
        <v>Không XL</v>
      </c>
      <c r="G44" s="150">
        <f>ROUND(I44,1)*10+6</f>
        <v>100</v>
      </c>
      <c r="H44" s="149" t="str">
        <f t="shared" si="2"/>
        <v>XS</v>
      </c>
      <c r="I44" s="151">
        <v>9.39</v>
      </c>
      <c r="J44" s="154" t="s">
        <v>1506</v>
      </c>
    </row>
    <row r="45" spans="1:10" s="153" customFormat="1" ht="15.95" customHeight="1" x14ac:dyDescent="0.2">
      <c r="A45" s="145">
        <v>34</v>
      </c>
      <c r="B45" s="146" t="s">
        <v>1229</v>
      </c>
      <c r="C45" s="147" t="s">
        <v>1230</v>
      </c>
      <c r="D45" s="148" t="s">
        <v>1231</v>
      </c>
      <c r="E45" s="145"/>
      <c r="F45" s="149" t="str">
        <f t="shared" si="1"/>
        <v>Không XL</v>
      </c>
      <c r="G45" s="150">
        <f t="shared" si="0"/>
        <v>74</v>
      </c>
      <c r="H45" s="149" t="str">
        <f t="shared" si="2"/>
        <v>Khá</v>
      </c>
      <c r="I45" s="151">
        <v>7.37</v>
      </c>
      <c r="J45" s="154"/>
    </row>
    <row r="46" spans="1:10" s="153" customFormat="1" ht="15.95" customHeight="1" x14ac:dyDescent="0.2">
      <c r="A46" s="145">
        <v>35</v>
      </c>
      <c r="B46" s="146" t="s">
        <v>1232</v>
      </c>
      <c r="C46" s="147" t="s">
        <v>87</v>
      </c>
      <c r="D46" s="148" t="s">
        <v>72</v>
      </c>
      <c r="E46" s="145"/>
      <c r="F46" s="149" t="str">
        <f t="shared" si="1"/>
        <v>Không XL</v>
      </c>
      <c r="G46" s="150">
        <v>50</v>
      </c>
      <c r="H46" s="149" t="str">
        <f t="shared" si="2"/>
        <v>TB</v>
      </c>
      <c r="I46" s="151">
        <v>4.72</v>
      </c>
      <c r="J46" s="154"/>
    </row>
    <row r="47" spans="1:10" s="153" customFormat="1" ht="15.95" customHeight="1" x14ac:dyDescent="0.2">
      <c r="A47" s="145">
        <v>36</v>
      </c>
      <c r="B47" s="146" t="s">
        <v>1233</v>
      </c>
      <c r="C47" s="147" t="s">
        <v>719</v>
      </c>
      <c r="D47" s="148" t="s">
        <v>354</v>
      </c>
      <c r="E47" s="145"/>
      <c r="F47" s="149" t="str">
        <f t="shared" si="1"/>
        <v>Không XL</v>
      </c>
      <c r="G47" s="150">
        <f t="shared" si="0"/>
        <v>76</v>
      </c>
      <c r="H47" s="149" t="str">
        <f t="shared" si="2"/>
        <v>Khá</v>
      </c>
      <c r="I47" s="151">
        <v>7.64</v>
      </c>
      <c r="J47" s="154"/>
    </row>
    <row r="48" spans="1:10" s="153" customFormat="1" ht="15.95" customHeight="1" x14ac:dyDescent="0.2">
      <c r="A48" s="145">
        <v>37</v>
      </c>
      <c r="B48" s="146" t="s">
        <v>1234</v>
      </c>
      <c r="C48" s="147" t="s">
        <v>1165</v>
      </c>
      <c r="D48" s="148" t="s">
        <v>75</v>
      </c>
      <c r="E48" s="145"/>
      <c r="F48" s="149" t="str">
        <f t="shared" si="1"/>
        <v>Không XL</v>
      </c>
      <c r="G48" s="150">
        <f t="shared" si="0"/>
        <v>80</v>
      </c>
      <c r="H48" s="149" t="str">
        <f t="shared" si="2"/>
        <v>Tốt</v>
      </c>
      <c r="I48" s="151">
        <v>8.0399999999999991</v>
      </c>
      <c r="J48" s="154"/>
    </row>
    <row r="49" spans="1:11" s="47" customFormat="1" ht="15.95" hidden="1" customHeight="1" x14ac:dyDescent="0.2">
      <c r="A49" s="50"/>
      <c r="B49" s="51"/>
      <c r="C49" s="52"/>
      <c r="D49" s="53"/>
      <c r="E49" s="50"/>
      <c r="F49" s="54"/>
      <c r="G49" s="128"/>
      <c r="H49" s="124"/>
      <c r="I49" s="55"/>
      <c r="J49" s="57"/>
    </row>
    <row r="50" spans="1:11" s="47" customFormat="1" ht="15.95" hidden="1" customHeight="1" x14ac:dyDescent="0.2">
      <c r="A50" s="50"/>
      <c r="B50" s="51"/>
      <c r="C50" s="52"/>
      <c r="D50" s="53"/>
      <c r="E50" s="50"/>
      <c r="F50" s="54"/>
      <c r="G50" s="128"/>
      <c r="H50" s="124"/>
      <c r="I50" s="55"/>
      <c r="J50" s="57"/>
    </row>
    <row r="51" spans="1:11" s="47" customFormat="1" ht="15.95" hidden="1" customHeight="1" x14ac:dyDescent="0.2">
      <c r="A51" s="50"/>
      <c r="B51" s="51"/>
      <c r="C51" s="52"/>
      <c r="D51" s="53"/>
      <c r="E51" s="50"/>
      <c r="F51" s="54"/>
      <c r="G51" s="128"/>
      <c r="H51" s="124"/>
      <c r="I51" s="55"/>
      <c r="J51" s="56"/>
    </row>
    <row r="52" spans="1:11" s="47" customFormat="1" ht="15.95" hidden="1" customHeight="1" x14ac:dyDescent="0.2">
      <c r="A52" s="50"/>
      <c r="B52" s="51"/>
      <c r="C52" s="52"/>
      <c r="D52" s="53"/>
      <c r="E52" s="50"/>
      <c r="F52" s="54"/>
      <c r="G52" s="128"/>
      <c r="H52" s="124"/>
      <c r="I52" s="55"/>
      <c r="J52" s="57"/>
    </row>
    <row r="53" spans="1:11" ht="18" customHeight="1" x14ac:dyDescent="0.25">
      <c r="A53" s="58"/>
      <c r="B53" s="58"/>
      <c r="C53" s="181" t="s">
        <v>11</v>
      </c>
      <c r="D53" s="181"/>
      <c r="E53" s="181"/>
      <c r="F53" s="181"/>
      <c r="G53" s="181"/>
      <c r="H53" s="181"/>
      <c r="I53" s="181"/>
      <c r="J53" s="181"/>
    </row>
    <row r="54" spans="1:11" ht="17.100000000000001" customHeight="1" x14ac:dyDescent="0.25">
      <c r="C54" s="182" t="s">
        <v>12</v>
      </c>
      <c r="D54" s="59"/>
      <c r="E54" s="183" t="s">
        <v>6</v>
      </c>
      <c r="F54" s="184"/>
      <c r="G54" s="183" t="s">
        <v>7</v>
      </c>
      <c r="H54" s="184"/>
      <c r="I54" s="60"/>
      <c r="J54" s="182" t="s">
        <v>8</v>
      </c>
    </row>
    <row r="55" spans="1:11" s="47" customFormat="1" ht="17.100000000000001" customHeight="1" x14ac:dyDescent="0.2">
      <c r="C55" s="182"/>
      <c r="D55" s="61"/>
      <c r="E55" s="48" t="s">
        <v>13</v>
      </c>
      <c r="F55" s="62" t="s">
        <v>14</v>
      </c>
      <c r="G55" s="48" t="s">
        <v>13</v>
      </c>
      <c r="H55" s="62" t="s">
        <v>14</v>
      </c>
      <c r="I55" s="116"/>
      <c r="J55" s="182"/>
    </row>
    <row r="56" spans="1:11" ht="17.100000000000001" customHeight="1" x14ac:dyDescent="0.25">
      <c r="C56" s="64" t="s">
        <v>15</v>
      </c>
      <c r="D56" s="117"/>
      <c r="E56" s="66">
        <f>COUNTIF(F12:F52,"XS")</f>
        <v>0</v>
      </c>
      <c r="F56" s="67">
        <f>E56*100/$A$48</f>
        <v>0</v>
      </c>
      <c r="G56" s="66">
        <f>COUNTIF(H12:H52,"Xuất sắc")</f>
        <v>0</v>
      </c>
      <c r="H56" s="67">
        <f>G56*100/$A$48</f>
        <v>0</v>
      </c>
      <c r="I56" s="68"/>
      <c r="J56" s="69"/>
    </row>
    <row r="57" spans="1:11" ht="17.100000000000001" customHeight="1" x14ac:dyDescent="0.25">
      <c r="C57" s="64" t="s">
        <v>16</v>
      </c>
      <c r="D57" s="117"/>
      <c r="E57" s="66">
        <f>COUNTIF(F12:F52,"Tốt")</f>
        <v>0</v>
      </c>
      <c r="F57" s="67">
        <f t="shared" ref="F57:F61" si="3">E57*100/$A$48</f>
        <v>0</v>
      </c>
      <c r="G57" s="66">
        <f>COUNTIF(H12:H52,"Tốt")</f>
        <v>4</v>
      </c>
      <c r="H57" s="67">
        <f t="shared" ref="H57:H61" si="4">G57*100/$A$48</f>
        <v>10.810810810810811</v>
      </c>
      <c r="I57" s="68"/>
      <c r="J57" s="69"/>
    </row>
    <row r="58" spans="1:11" ht="17.100000000000001" customHeight="1" x14ac:dyDescent="0.25">
      <c r="C58" s="64" t="s">
        <v>17</v>
      </c>
      <c r="D58" s="117"/>
      <c r="E58" s="66">
        <f>COUNTIF(F12:F52,"Khá")</f>
        <v>0</v>
      </c>
      <c r="F58" s="67">
        <f t="shared" si="3"/>
        <v>0</v>
      </c>
      <c r="G58" s="66">
        <f>COUNTIF(H12:H52,"Khá")</f>
        <v>11</v>
      </c>
      <c r="H58" s="67">
        <f t="shared" si="4"/>
        <v>29.72972972972973</v>
      </c>
      <c r="I58" s="68"/>
      <c r="J58" s="69"/>
    </row>
    <row r="59" spans="1:11" ht="17.100000000000001" customHeight="1" x14ac:dyDescent="0.25">
      <c r="C59" s="64" t="s">
        <v>18</v>
      </c>
      <c r="D59" s="117"/>
      <c r="E59" s="66">
        <f>COUNTIF(F12:F52,"TB")</f>
        <v>0</v>
      </c>
      <c r="F59" s="67">
        <f t="shared" si="3"/>
        <v>0</v>
      </c>
      <c r="G59" s="66">
        <f>COUNTIF(H12:H52,"TB")</f>
        <v>14</v>
      </c>
      <c r="H59" s="67">
        <f t="shared" si="4"/>
        <v>37.837837837837839</v>
      </c>
      <c r="I59" s="68"/>
      <c r="J59" s="69"/>
    </row>
    <row r="60" spans="1:11" ht="17.100000000000001" customHeight="1" x14ac:dyDescent="0.25">
      <c r="C60" s="64" t="s">
        <v>19</v>
      </c>
      <c r="D60" s="117"/>
      <c r="E60" s="66">
        <f>COUNTIF(F12:F52,"Yếu")</f>
        <v>0</v>
      </c>
      <c r="F60" s="67">
        <f t="shared" si="3"/>
        <v>0</v>
      </c>
      <c r="G60" s="66">
        <f>COUNTIF(H12:H52,"Yếu")</f>
        <v>1</v>
      </c>
      <c r="H60" s="67">
        <f t="shared" si="4"/>
        <v>2.7027027027027026</v>
      </c>
      <c r="I60" s="68"/>
      <c r="J60" s="69"/>
    </row>
    <row r="61" spans="1:11" ht="17.100000000000001" customHeight="1" x14ac:dyDescent="0.25">
      <c r="C61" s="64" t="s">
        <v>25</v>
      </c>
      <c r="D61" s="117"/>
      <c r="E61" s="66">
        <f>COUNTIF(F12:F52,"Không XL")</f>
        <v>37</v>
      </c>
      <c r="F61" s="67">
        <f t="shared" si="3"/>
        <v>100</v>
      </c>
      <c r="G61" s="66">
        <f>COUNTIF(H12:H52,"Không XL")</f>
        <v>4</v>
      </c>
      <c r="H61" s="67">
        <f t="shared" si="4"/>
        <v>10.810810810810811</v>
      </c>
      <c r="I61" s="68"/>
      <c r="J61" s="69"/>
    </row>
    <row r="62" spans="1:11" ht="9.9499999999999993" customHeight="1" x14ac:dyDescent="0.25">
      <c r="C62" s="70"/>
      <c r="D62" s="70"/>
      <c r="F62" s="71"/>
    </row>
    <row r="63" spans="1:11" ht="17.100000000000001" customHeight="1" x14ac:dyDescent="0.25">
      <c r="E63" s="185" t="s">
        <v>24</v>
      </c>
      <c r="F63" s="185"/>
      <c r="G63" s="185"/>
      <c r="H63" s="185"/>
      <c r="I63" s="185"/>
      <c r="J63" s="185"/>
    </row>
    <row r="64" spans="1:11" ht="17.100000000000001" customHeight="1" x14ac:dyDescent="0.25">
      <c r="A64" s="180" t="s">
        <v>28</v>
      </c>
      <c r="B64" s="180"/>
      <c r="C64" s="180"/>
      <c r="D64" s="180"/>
      <c r="E64" s="180"/>
      <c r="F64" s="180" t="s">
        <v>6</v>
      </c>
      <c r="G64" s="180"/>
      <c r="H64" s="180"/>
      <c r="I64" s="114"/>
      <c r="J64" s="73" t="s">
        <v>20</v>
      </c>
      <c r="K64" s="73"/>
    </row>
    <row r="65" ht="17.100000000000001" customHeight="1" x14ac:dyDescent="0.25"/>
    <row r="66" ht="17.100000000000001" customHeight="1" x14ac:dyDescent="0.25"/>
    <row r="67" ht="17.100000000000001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sheetProtection algorithmName="SHA-512" hashValue="6WAeoTx8f4z/SDudd3hztGyUjTbwoJalzybFXuM+LqD/Z6+8TXDlIok/nUql2VF6T2wiAua3vUEN7LLV+VP+zQ==" saltValue="V+sF7GEdl1i7K2ve8O6o8g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4:E64"/>
    <mergeCell ref="F64:H64"/>
    <mergeCell ref="C53:J53"/>
    <mergeCell ref="C54:C55"/>
    <mergeCell ref="E54:F54"/>
    <mergeCell ref="G54:H54"/>
    <mergeCell ref="J54:J55"/>
    <mergeCell ref="E63:J63"/>
  </mergeCells>
  <conditionalFormatting sqref="F49:F52 H49:I52 I12:I48">
    <cfRule type="cellIs" dxfId="56" priority="7" stopIfTrue="1" operator="equal">
      <formula>"SVG"</formula>
    </cfRule>
    <cfRule type="cellIs" dxfId="55" priority="8" stopIfTrue="1" operator="equal">
      <formula>"SVXS"</formula>
    </cfRule>
  </conditionalFormatting>
  <conditionalFormatting sqref="F12:F48">
    <cfRule type="cellIs" dxfId="54" priority="5" stopIfTrue="1" operator="equal">
      <formula>"SVG"</formula>
    </cfRule>
    <cfRule type="cellIs" dxfId="53" priority="6" stopIfTrue="1" operator="equal">
      <formula>"SVXS"</formula>
    </cfRule>
  </conditionalFormatting>
  <conditionalFormatting sqref="H12:H48">
    <cfRule type="cellIs" dxfId="52" priority="3" stopIfTrue="1" operator="equal">
      <formula>"SVG"</formula>
    </cfRule>
    <cfRule type="cellIs" dxfId="51" priority="4" stopIfTrue="1" operator="equal">
      <formula>"SVXS"</formula>
    </cfRule>
  </conditionalFormatting>
  <conditionalFormatting sqref="I12:I48">
    <cfRule type="cellIs" dxfId="50" priority="2" operator="greaterThanOrEqual">
      <formula>7</formula>
    </cfRule>
    <cfRule type="cellIs" dxfId="49" priority="1" operator="lessThanOrEqual">
      <formula>2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topLeftCell="A26" zoomScaleNormal="100" workbookViewId="0">
      <selection activeCell="G12" sqref="G12:H46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1500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1235</v>
      </c>
      <c r="C12" s="52" t="s">
        <v>99</v>
      </c>
      <c r="D12" s="53" t="s">
        <v>121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46" si="0">ROUND(I12,1)*10</f>
        <v>66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55">
        <v>6.63</v>
      </c>
      <c r="J12" s="56"/>
    </row>
    <row r="13" spans="1:21" s="47" customFormat="1" ht="15.95" customHeight="1" x14ac:dyDescent="0.2">
      <c r="A13" s="50">
        <v>2</v>
      </c>
      <c r="B13" s="51" t="s">
        <v>1236</v>
      </c>
      <c r="C13" s="52" t="s">
        <v>594</v>
      </c>
      <c r="D13" s="53" t="s">
        <v>33</v>
      </c>
      <c r="E13" s="50"/>
      <c r="F13" s="32" t="str">
        <f t="shared" ref="F13:F46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77</v>
      </c>
      <c r="H13" s="32" t="str">
        <f t="shared" ref="H13:H46" si="2">IF(AND(G13&gt;=90),"XS",IF(AND(G13&gt;=80),"Tốt",IF(AND(G13&gt;=70),"Khá",IF(AND(G13&gt;=60),"TB",IF(AND(G13&gt;=50),"TB",IF(AND(G13&lt;50),IF(AND(G13&gt;0),"Yếu",IF(AND(G13=0),"Không XL"," "))))))))</f>
        <v>Khá</v>
      </c>
      <c r="I13" s="55">
        <v>7.69</v>
      </c>
      <c r="J13" s="56"/>
    </row>
    <row r="14" spans="1:21" s="47" customFormat="1" ht="15.95" customHeight="1" x14ac:dyDescent="0.2">
      <c r="A14" s="50">
        <v>3</v>
      </c>
      <c r="B14" s="51" t="s">
        <v>1237</v>
      </c>
      <c r="C14" s="52" t="s">
        <v>96</v>
      </c>
      <c r="D14" s="53" t="s">
        <v>1238</v>
      </c>
      <c r="E14" s="50"/>
      <c r="F14" s="32" t="str">
        <f t="shared" si="1"/>
        <v>Không XL</v>
      </c>
      <c r="G14" s="134">
        <f t="shared" si="0"/>
        <v>74</v>
      </c>
      <c r="H14" s="32" t="str">
        <f t="shared" si="2"/>
        <v>Khá</v>
      </c>
      <c r="I14" s="55">
        <v>7.41</v>
      </c>
      <c r="J14" s="56"/>
    </row>
    <row r="15" spans="1:21" s="47" customFormat="1" ht="15.95" customHeight="1" x14ac:dyDescent="0.2">
      <c r="A15" s="50">
        <v>4</v>
      </c>
      <c r="B15" s="51" t="s">
        <v>1239</v>
      </c>
      <c r="C15" s="52" t="s">
        <v>1240</v>
      </c>
      <c r="D15" s="53" t="s">
        <v>77</v>
      </c>
      <c r="E15" s="50"/>
      <c r="F15" s="32" t="str">
        <f t="shared" si="1"/>
        <v>Không XL</v>
      </c>
      <c r="G15" s="134">
        <f t="shared" si="0"/>
        <v>71</v>
      </c>
      <c r="H15" s="32" t="str">
        <f t="shared" si="2"/>
        <v>Khá</v>
      </c>
      <c r="I15" s="55">
        <v>7.12</v>
      </c>
      <c r="J15" s="57"/>
    </row>
    <row r="16" spans="1:21" s="47" customFormat="1" ht="15.95" customHeight="1" x14ac:dyDescent="0.2">
      <c r="A16" s="50">
        <v>5</v>
      </c>
      <c r="B16" s="51" t="s">
        <v>1241</v>
      </c>
      <c r="C16" s="52" t="s">
        <v>1242</v>
      </c>
      <c r="D16" s="53" t="s">
        <v>79</v>
      </c>
      <c r="E16" s="50"/>
      <c r="F16" s="32" t="str">
        <f t="shared" si="1"/>
        <v>Không XL</v>
      </c>
      <c r="G16" s="134">
        <v>40</v>
      </c>
      <c r="H16" s="32" t="str">
        <f t="shared" si="2"/>
        <v>Yếu</v>
      </c>
      <c r="I16" s="55">
        <v>3.37</v>
      </c>
      <c r="J16" s="57"/>
    </row>
    <row r="17" spans="1:10" s="47" customFormat="1" ht="15.95" customHeight="1" x14ac:dyDescent="0.2">
      <c r="A17" s="50">
        <v>6</v>
      </c>
      <c r="B17" s="51" t="s">
        <v>1243</v>
      </c>
      <c r="C17" s="52" t="s">
        <v>1244</v>
      </c>
      <c r="D17" s="53" t="s">
        <v>79</v>
      </c>
      <c r="E17" s="50"/>
      <c r="F17" s="32" t="str">
        <f t="shared" si="1"/>
        <v>Không XL</v>
      </c>
      <c r="G17" s="134">
        <f t="shared" si="0"/>
        <v>78</v>
      </c>
      <c r="H17" s="32" t="str">
        <f t="shared" si="2"/>
        <v>Khá</v>
      </c>
      <c r="I17" s="55">
        <v>7.79</v>
      </c>
      <c r="J17" s="57"/>
    </row>
    <row r="18" spans="1:10" s="47" customFormat="1" ht="15.95" customHeight="1" x14ac:dyDescent="0.2">
      <c r="A18" s="50">
        <v>7</v>
      </c>
      <c r="B18" s="51" t="s">
        <v>1245</v>
      </c>
      <c r="C18" s="52" t="s">
        <v>212</v>
      </c>
      <c r="D18" s="53" t="s">
        <v>882</v>
      </c>
      <c r="E18" s="50"/>
      <c r="F18" s="32" t="str">
        <f t="shared" si="1"/>
        <v>Không XL</v>
      </c>
      <c r="G18" s="134">
        <f t="shared" si="0"/>
        <v>75</v>
      </c>
      <c r="H18" s="32" t="str">
        <f t="shared" si="2"/>
        <v>Khá</v>
      </c>
      <c r="I18" s="55">
        <v>7.5</v>
      </c>
      <c r="J18" s="57"/>
    </row>
    <row r="19" spans="1:10" s="47" customFormat="1" ht="15.95" customHeight="1" x14ac:dyDescent="0.2">
      <c r="A19" s="50">
        <v>8</v>
      </c>
      <c r="B19" s="51" t="s">
        <v>1246</v>
      </c>
      <c r="C19" s="52" t="s">
        <v>1247</v>
      </c>
      <c r="D19" s="53" t="s">
        <v>1248</v>
      </c>
      <c r="E19" s="50"/>
      <c r="F19" s="32" t="str">
        <f t="shared" si="1"/>
        <v>Không XL</v>
      </c>
      <c r="G19" s="134">
        <f t="shared" si="0"/>
        <v>78</v>
      </c>
      <c r="H19" s="32" t="str">
        <f t="shared" si="2"/>
        <v>Khá</v>
      </c>
      <c r="I19" s="55">
        <v>7.77</v>
      </c>
      <c r="J19" s="57"/>
    </row>
    <row r="20" spans="1:10" s="47" customFormat="1" ht="15.95" customHeight="1" x14ac:dyDescent="0.2">
      <c r="A20" s="50">
        <v>9</v>
      </c>
      <c r="B20" s="51" t="s">
        <v>1249</v>
      </c>
      <c r="C20" s="52" t="s">
        <v>1250</v>
      </c>
      <c r="D20" s="53" t="s">
        <v>644</v>
      </c>
      <c r="E20" s="50"/>
      <c r="F20" s="32" t="str">
        <f t="shared" si="1"/>
        <v>Không XL</v>
      </c>
      <c r="G20" s="134">
        <f t="shared" si="0"/>
        <v>77</v>
      </c>
      <c r="H20" s="32" t="str">
        <f t="shared" si="2"/>
        <v>Khá</v>
      </c>
      <c r="I20" s="55">
        <v>7.65</v>
      </c>
      <c r="J20" s="56"/>
    </row>
    <row r="21" spans="1:10" s="47" customFormat="1" ht="15.95" customHeight="1" x14ac:dyDescent="0.2">
      <c r="A21" s="50">
        <v>10</v>
      </c>
      <c r="B21" s="51" t="s">
        <v>1251</v>
      </c>
      <c r="C21" s="52" t="s">
        <v>80</v>
      </c>
      <c r="D21" s="53" t="s">
        <v>644</v>
      </c>
      <c r="E21" s="50"/>
      <c r="F21" s="32" t="str">
        <f t="shared" si="1"/>
        <v>Không XL</v>
      </c>
      <c r="G21" s="134">
        <f t="shared" si="0"/>
        <v>77</v>
      </c>
      <c r="H21" s="32" t="str">
        <f t="shared" si="2"/>
        <v>Khá</v>
      </c>
      <c r="I21" s="55">
        <v>7.65</v>
      </c>
      <c r="J21" s="56"/>
    </row>
    <row r="22" spans="1:10" s="47" customFormat="1" ht="15.95" customHeight="1" x14ac:dyDescent="0.2">
      <c r="A22" s="50">
        <v>11</v>
      </c>
      <c r="B22" s="51" t="s">
        <v>1252</v>
      </c>
      <c r="C22" s="52" t="s">
        <v>91</v>
      </c>
      <c r="D22" s="53" t="s">
        <v>41</v>
      </c>
      <c r="E22" s="50"/>
      <c r="F22" s="32" t="str">
        <f t="shared" si="1"/>
        <v>Không XL</v>
      </c>
      <c r="G22" s="134">
        <f t="shared" si="0"/>
        <v>71</v>
      </c>
      <c r="H22" s="32" t="str">
        <f t="shared" si="2"/>
        <v>Khá</v>
      </c>
      <c r="I22" s="55">
        <v>7.07</v>
      </c>
      <c r="J22" s="56"/>
    </row>
    <row r="23" spans="1:10" s="47" customFormat="1" ht="15.95" customHeight="1" x14ac:dyDescent="0.2">
      <c r="A23" s="50">
        <v>12</v>
      </c>
      <c r="B23" s="51" t="s">
        <v>1253</v>
      </c>
      <c r="C23" s="52" t="s">
        <v>1254</v>
      </c>
      <c r="D23" s="53" t="s">
        <v>85</v>
      </c>
      <c r="E23" s="50"/>
      <c r="F23" s="32" t="str">
        <f t="shared" si="1"/>
        <v>Không XL</v>
      </c>
      <c r="G23" s="134">
        <f>ROUND(I23,1)*10+6</f>
        <v>84</v>
      </c>
      <c r="H23" s="32" t="str">
        <f t="shared" si="2"/>
        <v>Tốt</v>
      </c>
      <c r="I23" s="55">
        <v>7.82</v>
      </c>
      <c r="J23" s="57" t="s">
        <v>1505</v>
      </c>
    </row>
    <row r="24" spans="1:10" s="47" customFormat="1" ht="15.95" customHeight="1" x14ac:dyDescent="0.2">
      <c r="A24" s="50">
        <v>13</v>
      </c>
      <c r="B24" s="51" t="s">
        <v>1255</v>
      </c>
      <c r="C24" s="52" t="s">
        <v>1256</v>
      </c>
      <c r="D24" s="53" t="s">
        <v>45</v>
      </c>
      <c r="E24" s="50"/>
      <c r="F24" s="32" t="str">
        <f t="shared" si="1"/>
        <v>Không XL</v>
      </c>
      <c r="G24" s="134">
        <f t="shared" si="0"/>
        <v>77</v>
      </c>
      <c r="H24" s="32" t="str">
        <f t="shared" si="2"/>
        <v>Khá</v>
      </c>
      <c r="I24" s="55">
        <v>7.74</v>
      </c>
      <c r="J24" s="57"/>
    </row>
    <row r="25" spans="1:10" s="47" customFormat="1" ht="15.95" customHeight="1" x14ac:dyDescent="0.2">
      <c r="A25" s="50">
        <v>14</v>
      </c>
      <c r="B25" s="51" t="s">
        <v>1257</v>
      </c>
      <c r="C25" s="52" t="s">
        <v>528</v>
      </c>
      <c r="D25" s="53" t="s">
        <v>229</v>
      </c>
      <c r="E25" s="50"/>
      <c r="F25" s="32" t="str">
        <f t="shared" si="1"/>
        <v>Không XL</v>
      </c>
      <c r="G25" s="134">
        <f t="shared" si="0"/>
        <v>71</v>
      </c>
      <c r="H25" s="32" t="str">
        <f t="shared" si="2"/>
        <v>Khá</v>
      </c>
      <c r="I25" s="55">
        <v>7.07</v>
      </c>
      <c r="J25" s="57"/>
    </row>
    <row r="26" spans="1:10" s="47" customFormat="1" ht="15.95" customHeight="1" x14ac:dyDescent="0.2">
      <c r="A26" s="50">
        <v>15</v>
      </c>
      <c r="B26" s="51" t="s">
        <v>1258</v>
      </c>
      <c r="C26" s="52" t="s">
        <v>897</v>
      </c>
      <c r="D26" s="53" t="s">
        <v>88</v>
      </c>
      <c r="E26" s="50"/>
      <c r="F26" s="32" t="str">
        <f t="shared" si="1"/>
        <v>Không XL</v>
      </c>
      <c r="G26" s="134">
        <f t="shared" si="0"/>
        <v>73</v>
      </c>
      <c r="H26" s="32" t="str">
        <f t="shared" si="2"/>
        <v>Khá</v>
      </c>
      <c r="I26" s="55">
        <v>7.3</v>
      </c>
      <c r="J26" s="57"/>
    </row>
    <row r="27" spans="1:10" s="47" customFormat="1" ht="15.95" customHeight="1" x14ac:dyDescent="0.2">
      <c r="A27" s="50">
        <v>16</v>
      </c>
      <c r="B27" s="51" t="s">
        <v>1259</v>
      </c>
      <c r="C27" s="52" t="s">
        <v>1260</v>
      </c>
      <c r="D27" s="53" t="s">
        <v>46</v>
      </c>
      <c r="E27" s="50"/>
      <c r="F27" s="32" t="str">
        <f t="shared" si="1"/>
        <v>Không XL</v>
      </c>
      <c r="G27" s="134">
        <f t="shared" si="0"/>
        <v>82</v>
      </c>
      <c r="H27" s="32" t="str">
        <f t="shared" si="2"/>
        <v>Tốt</v>
      </c>
      <c r="I27" s="55">
        <v>8.24</v>
      </c>
      <c r="J27" s="57"/>
    </row>
    <row r="28" spans="1:10" s="47" customFormat="1" ht="15.95" customHeight="1" x14ac:dyDescent="0.2">
      <c r="A28" s="50">
        <v>17</v>
      </c>
      <c r="B28" s="51" t="s">
        <v>1261</v>
      </c>
      <c r="C28" s="52" t="s">
        <v>1262</v>
      </c>
      <c r="D28" s="53" t="s">
        <v>51</v>
      </c>
      <c r="E28" s="50"/>
      <c r="F28" s="32" t="str">
        <f t="shared" si="1"/>
        <v>Không XL</v>
      </c>
      <c r="G28" s="134">
        <f t="shared" si="0"/>
        <v>60</v>
      </c>
      <c r="H28" s="32" t="str">
        <f t="shared" si="2"/>
        <v>TB</v>
      </c>
      <c r="I28" s="55">
        <v>6.03</v>
      </c>
      <c r="J28" s="57"/>
    </row>
    <row r="29" spans="1:10" s="47" customFormat="1" ht="15.95" customHeight="1" x14ac:dyDescent="0.2">
      <c r="A29" s="50">
        <v>18</v>
      </c>
      <c r="B29" s="51" t="s">
        <v>1263</v>
      </c>
      <c r="C29" s="52" t="s">
        <v>226</v>
      </c>
      <c r="D29" s="53" t="s">
        <v>108</v>
      </c>
      <c r="E29" s="50"/>
      <c r="F29" s="32" t="str">
        <f t="shared" si="1"/>
        <v>Không XL</v>
      </c>
      <c r="G29" s="134">
        <f>ROUND(I29,1)*10+8</f>
        <v>87</v>
      </c>
      <c r="H29" s="32" t="str">
        <f t="shared" si="2"/>
        <v>Tốt</v>
      </c>
      <c r="I29" s="55">
        <v>7.86</v>
      </c>
      <c r="J29" s="57" t="s">
        <v>1504</v>
      </c>
    </row>
    <row r="30" spans="1:10" s="47" customFormat="1" ht="15.95" customHeight="1" x14ac:dyDescent="0.2">
      <c r="A30" s="50">
        <v>19</v>
      </c>
      <c r="B30" s="51" t="s">
        <v>1264</v>
      </c>
      <c r="C30" s="52" t="s">
        <v>32</v>
      </c>
      <c r="D30" s="53" t="s">
        <v>1265</v>
      </c>
      <c r="E30" s="50"/>
      <c r="F30" s="32" t="str">
        <f t="shared" si="1"/>
        <v>Không XL</v>
      </c>
      <c r="G30" s="134">
        <f t="shared" si="0"/>
        <v>77</v>
      </c>
      <c r="H30" s="32" t="str">
        <f t="shared" si="2"/>
        <v>Khá</v>
      </c>
      <c r="I30" s="55">
        <v>7.74</v>
      </c>
      <c r="J30" s="57"/>
    </row>
    <row r="31" spans="1:10" s="47" customFormat="1" ht="15.95" customHeight="1" x14ac:dyDescent="0.2">
      <c r="A31" s="50">
        <v>20</v>
      </c>
      <c r="B31" s="51" t="s">
        <v>1266</v>
      </c>
      <c r="C31" s="52" t="s">
        <v>1267</v>
      </c>
      <c r="D31" s="53" t="s">
        <v>92</v>
      </c>
      <c r="E31" s="50"/>
      <c r="F31" s="32" t="str">
        <f t="shared" si="1"/>
        <v>Không XL</v>
      </c>
      <c r="G31" s="134">
        <f t="shared" si="0"/>
        <v>80</v>
      </c>
      <c r="H31" s="32" t="str">
        <f t="shared" si="2"/>
        <v>Tốt</v>
      </c>
      <c r="I31" s="55">
        <v>8.0399999999999991</v>
      </c>
      <c r="J31" s="56"/>
    </row>
    <row r="32" spans="1:10" s="47" customFormat="1" ht="15.95" customHeight="1" x14ac:dyDescent="0.2">
      <c r="A32" s="50">
        <v>21</v>
      </c>
      <c r="B32" s="51" t="s">
        <v>1268</v>
      </c>
      <c r="C32" s="52" t="s">
        <v>1269</v>
      </c>
      <c r="D32" s="53" t="s">
        <v>1270</v>
      </c>
      <c r="E32" s="50"/>
      <c r="F32" s="32" t="str">
        <f t="shared" si="1"/>
        <v>Không XL</v>
      </c>
      <c r="G32" s="134">
        <f t="shared" si="0"/>
        <v>73</v>
      </c>
      <c r="H32" s="32" t="str">
        <f t="shared" si="2"/>
        <v>Khá</v>
      </c>
      <c r="I32" s="55">
        <v>7.26</v>
      </c>
      <c r="J32" s="57"/>
    </row>
    <row r="33" spans="1:10" s="47" customFormat="1" ht="15.95" customHeight="1" x14ac:dyDescent="0.2">
      <c r="A33" s="50">
        <v>22</v>
      </c>
      <c r="B33" s="51" t="s">
        <v>1271</v>
      </c>
      <c r="C33" s="52" t="s">
        <v>1272</v>
      </c>
      <c r="D33" s="53" t="s">
        <v>1273</v>
      </c>
      <c r="E33" s="50"/>
      <c r="F33" s="32" t="str">
        <f t="shared" si="1"/>
        <v>Không XL</v>
      </c>
      <c r="G33" s="134">
        <f t="shared" si="0"/>
        <v>80</v>
      </c>
      <c r="H33" s="32" t="str">
        <f t="shared" si="2"/>
        <v>Tốt</v>
      </c>
      <c r="I33" s="55">
        <v>7.98</v>
      </c>
      <c r="J33" s="57"/>
    </row>
    <row r="34" spans="1:10" s="47" customFormat="1" ht="15.95" customHeight="1" x14ac:dyDescent="0.2">
      <c r="A34" s="50">
        <v>23</v>
      </c>
      <c r="B34" s="51" t="s">
        <v>1274</v>
      </c>
      <c r="C34" s="52" t="s">
        <v>1275</v>
      </c>
      <c r="D34" s="53" t="s">
        <v>53</v>
      </c>
      <c r="E34" s="50"/>
      <c r="F34" s="32" t="str">
        <f t="shared" si="1"/>
        <v>Không XL</v>
      </c>
      <c r="G34" s="134">
        <f t="shared" si="0"/>
        <v>56</v>
      </c>
      <c r="H34" s="32" t="str">
        <f t="shared" si="2"/>
        <v>TB</v>
      </c>
      <c r="I34" s="55">
        <v>5.63</v>
      </c>
      <c r="J34" s="57"/>
    </row>
    <row r="35" spans="1:10" s="47" customFormat="1" ht="15.95" customHeight="1" x14ac:dyDescent="0.2">
      <c r="A35" s="50">
        <v>24</v>
      </c>
      <c r="B35" s="51" t="s">
        <v>1276</v>
      </c>
      <c r="C35" s="52" t="s">
        <v>1277</v>
      </c>
      <c r="D35" s="53" t="s">
        <v>111</v>
      </c>
      <c r="E35" s="50"/>
      <c r="F35" s="32" t="str">
        <f t="shared" si="1"/>
        <v>Không XL</v>
      </c>
      <c r="G35" s="134">
        <f t="shared" si="0"/>
        <v>81</v>
      </c>
      <c r="H35" s="32" t="str">
        <f t="shared" si="2"/>
        <v>Tốt</v>
      </c>
      <c r="I35" s="55">
        <v>8.1</v>
      </c>
      <c r="J35" s="57"/>
    </row>
    <row r="36" spans="1:10" s="47" customFormat="1" ht="15.95" customHeight="1" x14ac:dyDescent="0.2">
      <c r="A36" s="50">
        <v>25</v>
      </c>
      <c r="B36" s="51" t="s">
        <v>1278</v>
      </c>
      <c r="C36" s="52" t="s">
        <v>1184</v>
      </c>
      <c r="D36" s="53" t="s">
        <v>849</v>
      </c>
      <c r="E36" s="50"/>
      <c r="F36" s="32" t="str">
        <f t="shared" si="1"/>
        <v>Không XL</v>
      </c>
      <c r="G36" s="134">
        <v>50</v>
      </c>
      <c r="H36" s="32" t="str">
        <f t="shared" si="2"/>
        <v>TB</v>
      </c>
      <c r="I36" s="55">
        <v>4.5199999999999996</v>
      </c>
      <c r="J36" s="57"/>
    </row>
    <row r="37" spans="1:10" s="47" customFormat="1" ht="15.95" customHeight="1" x14ac:dyDescent="0.2">
      <c r="A37" s="50">
        <v>26</v>
      </c>
      <c r="B37" s="51" t="s">
        <v>1279</v>
      </c>
      <c r="C37" s="52" t="s">
        <v>73</v>
      </c>
      <c r="D37" s="53" t="s">
        <v>849</v>
      </c>
      <c r="E37" s="50"/>
      <c r="F37" s="32" t="str">
        <f t="shared" si="1"/>
        <v>Không XL</v>
      </c>
      <c r="G37" s="134">
        <f t="shared" si="0"/>
        <v>70</v>
      </c>
      <c r="H37" s="32" t="str">
        <f t="shared" si="2"/>
        <v>Khá</v>
      </c>
      <c r="I37" s="55">
        <v>7.02</v>
      </c>
      <c r="J37" s="57"/>
    </row>
    <row r="38" spans="1:10" s="47" customFormat="1" ht="15.95" customHeight="1" x14ac:dyDescent="0.2">
      <c r="A38" s="50">
        <v>27</v>
      </c>
      <c r="B38" s="51" t="s">
        <v>1280</v>
      </c>
      <c r="C38" s="52" t="s">
        <v>96</v>
      </c>
      <c r="D38" s="53" t="s">
        <v>58</v>
      </c>
      <c r="E38" s="50"/>
      <c r="F38" s="32" t="str">
        <f t="shared" si="1"/>
        <v>Không XL</v>
      </c>
      <c r="G38" s="134">
        <f>ROUND(I38,1)*10+6</f>
        <v>81</v>
      </c>
      <c r="H38" s="32" t="str">
        <f t="shared" si="2"/>
        <v>Tốt</v>
      </c>
      <c r="I38" s="55">
        <v>7.53</v>
      </c>
      <c r="J38" s="133" t="s">
        <v>1506</v>
      </c>
    </row>
    <row r="39" spans="1:10" s="47" customFormat="1" ht="15.95" customHeight="1" x14ac:dyDescent="0.2">
      <c r="A39" s="50">
        <v>28</v>
      </c>
      <c r="B39" s="51" t="s">
        <v>1281</v>
      </c>
      <c r="C39" s="52" t="s">
        <v>73</v>
      </c>
      <c r="D39" s="53" t="s">
        <v>118</v>
      </c>
      <c r="E39" s="50"/>
      <c r="F39" s="32" t="str">
        <f t="shared" si="1"/>
        <v>Không XL</v>
      </c>
      <c r="G39" s="134">
        <v>40</v>
      </c>
      <c r="H39" s="32" t="str">
        <f t="shared" si="2"/>
        <v>Yếu</v>
      </c>
      <c r="I39" s="55">
        <v>3.63</v>
      </c>
      <c r="J39" s="57"/>
    </row>
    <row r="40" spans="1:10" s="47" customFormat="1" ht="15.95" customHeight="1" x14ac:dyDescent="0.2">
      <c r="A40" s="50">
        <v>29</v>
      </c>
      <c r="B40" s="51" t="s">
        <v>1282</v>
      </c>
      <c r="C40" s="52" t="s">
        <v>128</v>
      </c>
      <c r="D40" s="53" t="s">
        <v>65</v>
      </c>
      <c r="E40" s="50"/>
      <c r="F40" s="32" t="str">
        <f t="shared" si="1"/>
        <v>Không XL</v>
      </c>
      <c r="G40" s="134">
        <f t="shared" si="0"/>
        <v>58</v>
      </c>
      <c r="H40" s="32" t="str">
        <f t="shared" si="2"/>
        <v>TB</v>
      </c>
      <c r="I40" s="55">
        <v>5.78</v>
      </c>
      <c r="J40" s="56"/>
    </row>
    <row r="41" spans="1:10" s="47" customFormat="1" ht="15.95" customHeight="1" x14ac:dyDescent="0.2">
      <c r="A41" s="50">
        <v>30</v>
      </c>
      <c r="B41" s="51" t="s">
        <v>1283</v>
      </c>
      <c r="C41" s="52" t="s">
        <v>1284</v>
      </c>
      <c r="D41" s="53" t="s">
        <v>1285</v>
      </c>
      <c r="E41" s="50"/>
      <c r="F41" s="32" t="str">
        <f t="shared" si="1"/>
        <v>Không XL</v>
      </c>
      <c r="G41" s="134">
        <f t="shared" si="0"/>
        <v>65</v>
      </c>
      <c r="H41" s="32" t="str">
        <f t="shared" si="2"/>
        <v>TB</v>
      </c>
      <c r="I41" s="55">
        <v>6.52</v>
      </c>
      <c r="J41" s="57"/>
    </row>
    <row r="42" spans="1:10" s="47" customFormat="1" ht="15.95" customHeight="1" x14ac:dyDescent="0.2">
      <c r="A42" s="50">
        <v>31</v>
      </c>
      <c r="B42" s="51" t="s">
        <v>1286</v>
      </c>
      <c r="C42" s="52" t="s">
        <v>774</v>
      </c>
      <c r="D42" s="53" t="s">
        <v>67</v>
      </c>
      <c r="E42" s="50"/>
      <c r="F42" s="32" t="str">
        <f t="shared" si="1"/>
        <v>Không XL</v>
      </c>
      <c r="G42" s="134">
        <f t="shared" si="0"/>
        <v>73</v>
      </c>
      <c r="H42" s="32" t="str">
        <f t="shared" si="2"/>
        <v>Khá</v>
      </c>
      <c r="I42" s="55">
        <v>7.25</v>
      </c>
      <c r="J42" s="56"/>
    </row>
    <row r="43" spans="1:10" s="47" customFormat="1" ht="15.95" customHeight="1" x14ac:dyDescent="0.2">
      <c r="A43" s="50">
        <v>32</v>
      </c>
      <c r="B43" s="51" t="s">
        <v>1287</v>
      </c>
      <c r="C43" s="52" t="s">
        <v>1288</v>
      </c>
      <c r="D43" s="53" t="s">
        <v>67</v>
      </c>
      <c r="E43" s="50"/>
      <c r="F43" s="32" t="str">
        <f t="shared" si="1"/>
        <v>Không XL</v>
      </c>
      <c r="G43" s="134">
        <f t="shared" si="0"/>
        <v>70</v>
      </c>
      <c r="H43" s="32" t="str">
        <f t="shared" si="2"/>
        <v>Khá</v>
      </c>
      <c r="I43" s="55">
        <v>6.98</v>
      </c>
      <c r="J43" s="57"/>
    </row>
    <row r="44" spans="1:10" s="47" customFormat="1" ht="15.95" customHeight="1" x14ac:dyDescent="0.2">
      <c r="A44" s="50">
        <v>33</v>
      </c>
      <c r="B44" s="51" t="s">
        <v>1289</v>
      </c>
      <c r="C44" s="52" t="s">
        <v>87</v>
      </c>
      <c r="D44" s="53" t="s">
        <v>100</v>
      </c>
      <c r="E44" s="50"/>
      <c r="F44" s="32" t="str">
        <f t="shared" si="1"/>
        <v>Không XL</v>
      </c>
      <c r="G44" s="134">
        <f t="shared" si="0"/>
        <v>73</v>
      </c>
      <c r="H44" s="32" t="str">
        <f t="shared" si="2"/>
        <v>Khá</v>
      </c>
      <c r="I44" s="55">
        <v>7.28</v>
      </c>
      <c r="J44" s="57"/>
    </row>
    <row r="45" spans="1:10" s="47" customFormat="1" ht="15.95" customHeight="1" x14ac:dyDescent="0.2">
      <c r="A45" s="50">
        <v>34</v>
      </c>
      <c r="B45" s="51" t="s">
        <v>1290</v>
      </c>
      <c r="C45" s="52" t="s">
        <v>32</v>
      </c>
      <c r="D45" s="53" t="s">
        <v>68</v>
      </c>
      <c r="E45" s="50"/>
      <c r="F45" s="32" t="str">
        <f t="shared" si="1"/>
        <v>Không XL</v>
      </c>
      <c r="G45" s="134">
        <f t="shared" si="0"/>
        <v>68</v>
      </c>
      <c r="H45" s="32" t="str">
        <f t="shared" si="2"/>
        <v>TB</v>
      </c>
      <c r="I45" s="55">
        <v>6.82</v>
      </c>
      <c r="J45" s="57"/>
    </row>
    <row r="46" spans="1:10" s="47" customFormat="1" ht="15.95" customHeight="1" x14ac:dyDescent="0.2">
      <c r="A46" s="50">
        <v>35</v>
      </c>
      <c r="B46" s="51" t="s">
        <v>1291</v>
      </c>
      <c r="C46" s="52" t="s">
        <v>776</v>
      </c>
      <c r="D46" s="53" t="s">
        <v>68</v>
      </c>
      <c r="E46" s="50"/>
      <c r="F46" s="32" t="str">
        <f t="shared" si="1"/>
        <v>Không XL</v>
      </c>
      <c r="G46" s="134">
        <f t="shared" si="0"/>
        <v>77</v>
      </c>
      <c r="H46" s="32" t="str">
        <f t="shared" si="2"/>
        <v>Khá</v>
      </c>
      <c r="I46" s="55">
        <v>7.69</v>
      </c>
      <c r="J46" s="57"/>
    </row>
    <row r="47" spans="1:10" s="47" customFormat="1" ht="15.95" hidden="1" customHeight="1" x14ac:dyDescent="0.2">
      <c r="A47" s="50"/>
      <c r="B47" s="51"/>
      <c r="C47" s="52"/>
      <c r="D47" s="53"/>
      <c r="E47" s="50"/>
      <c r="F47" s="54"/>
      <c r="G47" s="128"/>
      <c r="H47" s="124"/>
      <c r="I47" s="55"/>
      <c r="J47" s="57"/>
    </row>
    <row r="48" spans="1:10" s="47" customFormat="1" ht="15.95" hidden="1" customHeight="1" x14ac:dyDescent="0.2">
      <c r="A48" s="50"/>
      <c r="B48" s="51"/>
      <c r="C48" s="52"/>
      <c r="D48" s="53"/>
      <c r="E48" s="50"/>
      <c r="F48" s="54"/>
      <c r="G48" s="128"/>
      <c r="H48" s="124"/>
      <c r="I48" s="55"/>
      <c r="J48" s="57"/>
    </row>
    <row r="49" spans="1:11" s="47" customFormat="1" ht="15.95" hidden="1" customHeight="1" x14ac:dyDescent="0.2">
      <c r="A49" s="50"/>
      <c r="B49" s="51"/>
      <c r="C49" s="52"/>
      <c r="D49" s="53"/>
      <c r="E49" s="50"/>
      <c r="F49" s="54"/>
      <c r="G49" s="128"/>
      <c r="H49" s="124"/>
      <c r="I49" s="55"/>
      <c r="J49" s="57"/>
    </row>
    <row r="50" spans="1:11" ht="18" customHeight="1" x14ac:dyDescent="0.25">
      <c r="A50" s="58"/>
      <c r="B50" s="58"/>
      <c r="C50" s="181" t="s">
        <v>11</v>
      </c>
      <c r="D50" s="181"/>
      <c r="E50" s="181"/>
      <c r="F50" s="181"/>
      <c r="G50" s="181"/>
      <c r="H50" s="181"/>
      <c r="I50" s="181"/>
      <c r="J50" s="181"/>
    </row>
    <row r="51" spans="1:11" ht="17.100000000000001" customHeight="1" x14ac:dyDescent="0.25">
      <c r="C51" s="182" t="s">
        <v>12</v>
      </c>
      <c r="D51" s="59"/>
      <c r="E51" s="183" t="s">
        <v>6</v>
      </c>
      <c r="F51" s="184"/>
      <c r="G51" s="183" t="s">
        <v>7</v>
      </c>
      <c r="H51" s="184"/>
      <c r="I51" s="60"/>
      <c r="J51" s="182" t="s">
        <v>8</v>
      </c>
    </row>
    <row r="52" spans="1:11" s="47" customFormat="1" ht="17.100000000000001" customHeight="1" x14ac:dyDescent="0.2">
      <c r="C52" s="182"/>
      <c r="D52" s="61"/>
      <c r="E52" s="48" t="s">
        <v>13</v>
      </c>
      <c r="F52" s="62" t="s">
        <v>14</v>
      </c>
      <c r="G52" s="48" t="s">
        <v>13</v>
      </c>
      <c r="H52" s="62" t="s">
        <v>14</v>
      </c>
      <c r="I52" s="116"/>
      <c r="J52" s="182"/>
    </row>
    <row r="53" spans="1:11" ht="17.100000000000001" customHeight="1" x14ac:dyDescent="0.25">
      <c r="C53" s="64" t="s">
        <v>15</v>
      </c>
      <c r="D53" s="117"/>
      <c r="E53" s="66">
        <f>COUNTIF(F12:F49,"XS")</f>
        <v>0</v>
      </c>
      <c r="F53" s="67">
        <f>E53*100/$A$46</f>
        <v>0</v>
      </c>
      <c r="G53" s="66">
        <f>COUNTIF(H12:H49,"Xuất sắc")</f>
        <v>0</v>
      </c>
      <c r="H53" s="67">
        <f>G53*100/$A$46</f>
        <v>0</v>
      </c>
      <c r="I53" s="68"/>
      <c r="J53" s="69"/>
    </row>
    <row r="54" spans="1:11" ht="17.100000000000001" customHeight="1" x14ac:dyDescent="0.25">
      <c r="C54" s="64" t="s">
        <v>16</v>
      </c>
      <c r="D54" s="117"/>
      <c r="E54" s="66">
        <f>COUNTIF(F12:F49,"Tốt")</f>
        <v>0</v>
      </c>
      <c r="F54" s="67">
        <f t="shared" ref="F54:F58" si="3">E54*100/$A$46</f>
        <v>0</v>
      </c>
      <c r="G54" s="66">
        <f>COUNTIF(H12:H49,"Tốt")</f>
        <v>7</v>
      </c>
      <c r="H54" s="67">
        <f t="shared" ref="H54:H58" si="4">G54*100/$A$46</f>
        <v>20</v>
      </c>
      <c r="I54" s="68"/>
      <c r="J54" s="69"/>
    </row>
    <row r="55" spans="1:11" ht="17.100000000000001" customHeight="1" x14ac:dyDescent="0.25">
      <c r="C55" s="64" t="s">
        <v>17</v>
      </c>
      <c r="D55" s="117"/>
      <c r="E55" s="66">
        <f>COUNTIF(F12:F49,"Khá")</f>
        <v>0</v>
      </c>
      <c r="F55" s="67">
        <f t="shared" si="3"/>
        <v>0</v>
      </c>
      <c r="G55" s="66">
        <f>COUNTIF(H12:H49,"Khá")</f>
        <v>19</v>
      </c>
      <c r="H55" s="67">
        <f t="shared" si="4"/>
        <v>54.285714285714285</v>
      </c>
      <c r="I55" s="68"/>
      <c r="J55" s="69"/>
    </row>
    <row r="56" spans="1:11" ht="17.100000000000001" customHeight="1" x14ac:dyDescent="0.25">
      <c r="C56" s="64" t="s">
        <v>18</v>
      </c>
      <c r="D56" s="117"/>
      <c r="E56" s="66">
        <f>COUNTIF(F12:F49,"TB")</f>
        <v>0</v>
      </c>
      <c r="F56" s="67">
        <f t="shared" si="3"/>
        <v>0</v>
      </c>
      <c r="G56" s="66">
        <f>COUNTIF(H12:H49,"TB")</f>
        <v>7</v>
      </c>
      <c r="H56" s="67">
        <f t="shared" si="4"/>
        <v>20</v>
      </c>
      <c r="I56" s="68"/>
      <c r="J56" s="69"/>
    </row>
    <row r="57" spans="1:11" ht="17.100000000000001" customHeight="1" x14ac:dyDescent="0.25">
      <c r="C57" s="64" t="s">
        <v>19</v>
      </c>
      <c r="D57" s="117"/>
      <c r="E57" s="66">
        <f>COUNTIF(F12:F49,"Yếu")</f>
        <v>0</v>
      </c>
      <c r="F57" s="67">
        <f t="shared" si="3"/>
        <v>0</v>
      </c>
      <c r="G57" s="66">
        <f>COUNTIF(H12:H49,"Yếu")</f>
        <v>2</v>
      </c>
      <c r="H57" s="67">
        <f t="shared" si="4"/>
        <v>5.7142857142857144</v>
      </c>
      <c r="I57" s="68"/>
      <c r="J57" s="69"/>
    </row>
    <row r="58" spans="1:11" ht="17.100000000000001" customHeight="1" x14ac:dyDescent="0.25">
      <c r="C58" s="64" t="s">
        <v>25</v>
      </c>
      <c r="D58" s="117"/>
      <c r="E58" s="66">
        <f>COUNTIF(F12:F49,"Không XL")</f>
        <v>35</v>
      </c>
      <c r="F58" s="67">
        <f t="shared" si="3"/>
        <v>100</v>
      </c>
      <c r="G58" s="66">
        <f>COUNTIF(H12:H49,"Không XL")</f>
        <v>0</v>
      </c>
      <c r="H58" s="67">
        <f t="shared" si="4"/>
        <v>0</v>
      </c>
      <c r="I58" s="68"/>
      <c r="J58" s="69"/>
    </row>
    <row r="59" spans="1:11" ht="9.9499999999999993" customHeight="1" x14ac:dyDescent="0.25">
      <c r="C59" s="70"/>
      <c r="D59" s="70"/>
      <c r="F59" s="71"/>
    </row>
    <row r="60" spans="1:11" ht="17.100000000000001" customHeight="1" x14ac:dyDescent="0.25">
      <c r="E60" s="185" t="s">
        <v>24</v>
      </c>
      <c r="F60" s="185"/>
      <c r="G60" s="185"/>
      <c r="H60" s="185"/>
      <c r="I60" s="185"/>
      <c r="J60" s="185"/>
    </row>
    <row r="61" spans="1:11" ht="17.100000000000001" customHeight="1" x14ac:dyDescent="0.25">
      <c r="A61" s="180" t="s">
        <v>28</v>
      </c>
      <c r="B61" s="180"/>
      <c r="C61" s="180"/>
      <c r="D61" s="180"/>
      <c r="E61" s="180"/>
      <c r="F61" s="180" t="s">
        <v>6</v>
      </c>
      <c r="G61" s="180"/>
      <c r="H61" s="180"/>
      <c r="I61" s="114"/>
      <c r="J61" s="73" t="s">
        <v>20</v>
      </c>
      <c r="K61" s="73"/>
    </row>
    <row r="62" spans="1:11" ht="17.100000000000001" customHeight="1" x14ac:dyDescent="0.25"/>
    <row r="63" spans="1:11" ht="17.100000000000001" customHeight="1" x14ac:dyDescent="0.25"/>
    <row r="64" spans="1:11" ht="17.100000000000001" customHeight="1" x14ac:dyDescent="0.25"/>
    <row r="65" spans="1:1" ht="18" customHeight="1" x14ac:dyDescent="0.25">
      <c r="A65" s="36">
        <v>1</v>
      </c>
    </row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</sheetData>
  <sheetProtection algorithmName="SHA-512" hashValue="E8YLxuBn75HVkctSvcerT2fAxITVdQsH63CMMITipCkA0HUCTPpc+cGIhds+FhEVQrufdocOzPck7Yoxt/L6ig==" saltValue="L8EqPSNsu+19UkrY5FiqfQ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61:E61"/>
    <mergeCell ref="F61:H61"/>
    <mergeCell ref="C50:J50"/>
    <mergeCell ref="C51:C52"/>
    <mergeCell ref="E51:F51"/>
    <mergeCell ref="G51:H51"/>
    <mergeCell ref="J51:J52"/>
    <mergeCell ref="E60:J60"/>
  </mergeCells>
  <conditionalFormatting sqref="F47:F49 H47:I49 I12:I46">
    <cfRule type="cellIs" dxfId="48" priority="9" stopIfTrue="1" operator="equal">
      <formula>"SVG"</formula>
    </cfRule>
    <cfRule type="cellIs" dxfId="47" priority="10" stopIfTrue="1" operator="equal">
      <formula>"SVXS"</formula>
    </cfRule>
  </conditionalFormatting>
  <conditionalFormatting sqref="F12:F46">
    <cfRule type="cellIs" dxfId="46" priority="7" stopIfTrue="1" operator="equal">
      <formula>"SVG"</formula>
    </cfRule>
    <cfRule type="cellIs" dxfId="45" priority="8" stopIfTrue="1" operator="equal">
      <formula>"SVXS"</formula>
    </cfRule>
  </conditionalFormatting>
  <conditionalFormatting sqref="H12:H46">
    <cfRule type="cellIs" dxfId="44" priority="5" stopIfTrue="1" operator="equal">
      <formula>"SVG"</formula>
    </cfRule>
    <cfRule type="cellIs" dxfId="43" priority="6" stopIfTrue="1" operator="equal">
      <formula>"SVXS"</formula>
    </cfRule>
  </conditionalFormatting>
  <conditionalFormatting sqref="J38">
    <cfRule type="cellIs" dxfId="42" priority="3" stopIfTrue="1" operator="equal">
      <formula>"SVG"</formula>
    </cfRule>
    <cfRule type="cellIs" dxfId="41" priority="4" stopIfTrue="1" operator="equal">
      <formula>"SVXS"</formula>
    </cfRule>
  </conditionalFormatting>
  <conditionalFormatting sqref="I12:I46">
    <cfRule type="cellIs" dxfId="40" priority="2" operator="greaterThanOrEqual">
      <formula>7</formula>
    </cfRule>
    <cfRule type="cellIs" dxfId="39" priority="1" operator="lessThan">
      <formula>5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38" zoomScaleNormal="100" workbookViewId="0">
      <selection activeCell="I45" sqref="I45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628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1292</v>
      </c>
      <c r="C12" s="52" t="s">
        <v>1293</v>
      </c>
      <c r="D12" s="53" t="s">
        <v>121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>ROUND(I12,1)*10+8</f>
        <v>70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6.2</v>
      </c>
      <c r="J12" s="57" t="s">
        <v>1508</v>
      </c>
    </row>
    <row r="13" spans="1:21" s="47" customFormat="1" ht="15.95" customHeight="1" x14ac:dyDescent="0.2">
      <c r="A13" s="50">
        <v>2</v>
      </c>
      <c r="B13" s="51" t="s">
        <v>1294</v>
      </c>
      <c r="C13" s="52" t="s">
        <v>1295</v>
      </c>
      <c r="D13" s="53" t="s">
        <v>34</v>
      </c>
      <c r="E13" s="50"/>
      <c r="F13" s="32" t="str">
        <f t="shared" ref="F13:F46" si="0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ref="G13:G46" si="1">ROUND(I13,1)*10</f>
        <v>78</v>
      </c>
      <c r="H13" s="32" t="str">
        <f t="shared" ref="H13:H46" si="2">IF(AND(G13&gt;=90),"XS",IF(AND(G13&gt;=80),"Tốt",IF(AND(G13&gt;=70),"Khá",IF(AND(G13&gt;=60),"TB",IF(AND(G13&gt;=50),"TB",IF(AND(G13&lt;50),IF(AND(G13&gt;0),"Yếu",IF(AND(G13=0),"Không XL"," "))))))))</f>
        <v>Khá</v>
      </c>
      <c r="I13" s="55">
        <v>7.83</v>
      </c>
      <c r="J13" s="56"/>
    </row>
    <row r="14" spans="1:21" s="47" customFormat="1" ht="15.95" customHeight="1" x14ac:dyDescent="0.2">
      <c r="A14" s="50">
        <v>3</v>
      </c>
      <c r="B14" s="51" t="s">
        <v>1296</v>
      </c>
      <c r="C14" s="52" t="s">
        <v>1137</v>
      </c>
      <c r="D14" s="53" t="s">
        <v>77</v>
      </c>
      <c r="E14" s="50"/>
      <c r="F14" s="32" t="str">
        <f t="shared" si="0"/>
        <v>Không XL</v>
      </c>
      <c r="G14" s="134">
        <f>ROUND(I14,1)*10+6</f>
        <v>79</v>
      </c>
      <c r="H14" s="32" t="str">
        <f t="shared" si="2"/>
        <v>Khá</v>
      </c>
      <c r="I14" s="55">
        <v>7.34</v>
      </c>
      <c r="J14" s="57" t="s">
        <v>1505</v>
      </c>
    </row>
    <row r="15" spans="1:21" s="47" customFormat="1" ht="15.95" customHeight="1" x14ac:dyDescent="0.2">
      <c r="A15" s="50">
        <v>4</v>
      </c>
      <c r="B15" s="51" t="s">
        <v>1297</v>
      </c>
      <c r="C15" s="52" t="s">
        <v>1298</v>
      </c>
      <c r="D15" s="53" t="s">
        <v>79</v>
      </c>
      <c r="E15" s="50"/>
      <c r="F15" s="32" t="str">
        <f t="shared" si="0"/>
        <v>Không XL</v>
      </c>
      <c r="G15" s="134">
        <f t="shared" si="1"/>
        <v>58</v>
      </c>
      <c r="H15" s="32" t="str">
        <f t="shared" si="2"/>
        <v>TB</v>
      </c>
      <c r="I15" s="55">
        <v>5.83</v>
      </c>
      <c r="J15" s="57"/>
    </row>
    <row r="16" spans="1:21" s="47" customFormat="1" ht="15.95" customHeight="1" x14ac:dyDescent="0.2">
      <c r="A16" s="50">
        <v>5</v>
      </c>
      <c r="B16" s="51" t="s">
        <v>1299</v>
      </c>
      <c r="C16" s="52" t="s">
        <v>1300</v>
      </c>
      <c r="D16" s="53" t="s">
        <v>1301</v>
      </c>
      <c r="E16" s="50"/>
      <c r="F16" s="32" t="str">
        <f t="shared" si="0"/>
        <v>Không XL</v>
      </c>
      <c r="G16" s="134">
        <f t="shared" si="1"/>
        <v>71</v>
      </c>
      <c r="H16" s="32" t="str">
        <f t="shared" si="2"/>
        <v>Khá</v>
      </c>
      <c r="I16" s="55">
        <v>7.07</v>
      </c>
      <c r="J16" s="57"/>
    </row>
    <row r="17" spans="1:10" s="47" customFormat="1" ht="15.95" customHeight="1" x14ac:dyDescent="0.2">
      <c r="A17" s="50">
        <v>6</v>
      </c>
      <c r="B17" s="51" t="s">
        <v>1302</v>
      </c>
      <c r="C17" s="52" t="s">
        <v>588</v>
      </c>
      <c r="D17" s="53" t="s">
        <v>40</v>
      </c>
      <c r="E17" s="50"/>
      <c r="F17" s="32" t="str">
        <f t="shared" si="0"/>
        <v>Không XL</v>
      </c>
      <c r="G17" s="134">
        <f>ROUND(I17,1)*10+6</f>
        <v>76</v>
      </c>
      <c r="H17" s="32" t="str">
        <f t="shared" si="2"/>
        <v>Khá</v>
      </c>
      <c r="I17" s="55">
        <v>6.96</v>
      </c>
      <c r="J17" s="57" t="s">
        <v>1506</v>
      </c>
    </row>
    <row r="18" spans="1:10" s="47" customFormat="1" ht="15.95" customHeight="1" x14ac:dyDescent="0.2">
      <c r="A18" s="50">
        <v>7</v>
      </c>
      <c r="B18" s="51" t="s">
        <v>1303</v>
      </c>
      <c r="C18" s="52" t="s">
        <v>1304</v>
      </c>
      <c r="D18" s="53" t="s">
        <v>40</v>
      </c>
      <c r="E18" s="50"/>
      <c r="F18" s="32" t="str">
        <f t="shared" si="0"/>
        <v>Không XL</v>
      </c>
      <c r="G18" s="134">
        <f t="shared" si="1"/>
        <v>70</v>
      </c>
      <c r="H18" s="32" t="str">
        <f t="shared" si="2"/>
        <v>Khá</v>
      </c>
      <c r="I18" s="55">
        <v>6.98</v>
      </c>
      <c r="J18" s="57"/>
    </row>
    <row r="19" spans="1:10" s="47" customFormat="1" ht="15.95" customHeight="1" x14ac:dyDescent="0.2">
      <c r="A19" s="50">
        <v>8</v>
      </c>
      <c r="B19" s="51" t="s">
        <v>1305</v>
      </c>
      <c r="C19" s="52" t="s">
        <v>226</v>
      </c>
      <c r="D19" s="53" t="s">
        <v>511</v>
      </c>
      <c r="E19" s="50"/>
      <c r="F19" s="32" t="str">
        <f t="shared" si="0"/>
        <v>Không XL</v>
      </c>
      <c r="G19" s="134">
        <f t="shared" si="1"/>
        <v>71</v>
      </c>
      <c r="H19" s="32" t="str">
        <f t="shared" si="2"/>
        <v>Khá</v>
      </c>
      <c r="I19" s="55">
        <v>7.06</v>
      </c>
      <c r="J19" s="57"/>
    </row>
    <row r="20" spans="1:10" s="47" customFormat="1" ht="15.95" customHeight="1" x14ac:dyDescent="0.2">
      <c r="A20" s="50">
        <v>9</v>
      </c>
      <c r="B20" s="51" t="s">
        <v>1306</v>
      </c>
      <c r="C20" s="52" t="s">
        <v>1307</v>
      </c>
      <c r="D20" s="53" t="s">
        <v>105</v>
      </c>
      <c r="E20" s="50"/>
      <c r="F20" s="32" t="str">
        <f t="shared" si="0"/>
        <v>Không XL</v>
      </c>
      <c r="G20" s="134">
        <f t="shared" si="1"/>
        <v>71</v>
      </c>
      <c r="H20" s="32" t="str">
        <f t="shared" si="2"/>
        <v>Khá</v>
      </c>
      <c r="I20" s="55">
        <v>7.07</v>
      </c>
      <c r="J20" s="56"/>
    </row>
    <row r="21" spans="1:10" s="47" customFormat="1" ht="15.95" customHeight="1" x14ac:dyDescent="0.2">
      <c r="A21" s="50">
        <v>10</v>
      </c>
      <c r="B21" s="51" t="s">
        <v>1308</v>
      </c>
      <c r="C21" s="52" t="s">
        <v>223</v>
      </c>
      <c r="D21" s="53" t="s">
        <v>42</v>
      </c>
      <c r="E21" s="50"/>
      <c r="F21" s="32" t="str">
        <f t="shared" si="0"/>
        <v>Không XL</v>
      </c>
      <c r="G21" s="134">
        <f t="shared" si="1"/>
        <v>73</v>
      </c>
      <c r="H21" s="32" t="str">
        <f t="shared" si="2"/>
        <v>Khá</v>
      </c>
      <c r="I21" s="55">
        <v>7.3</v>
      </c>
      <c r="J21" s="56"/>
    </row>
    <row r="22" spans="1:10" s="47" customFormat="1" ht="15.95" customHeight="1" x14ac:dyDescent="0.2">
      <c r="A22" s="50">
        <v>11</v>
      </c>
      <c r="B22" s="51" t="s">
        <v>1309</v>
      </c>
      <c r="C22" s="52" t="s">
        <v>1310</v>
      </c>
      <c r="D22" s="53" t="s">
        <v>42</v>
      </c>
      <c r="E22" s="50"/>
      <c r="F22" s="32" t="str">
        <f t="shared" si="0"/>
        <v>Không XL</v>
      </c>
      <c r="G22" s="134">
        <f t="shared" si="1"/>
        <v>74</v>
      </c>
      <c r="H22" s="32" t="str">
        <f t="shared" si="2"/>
        <v>Khá</v>
      </c>
      <c r="I22" s="55">
        <v>7.4</v>
      </c>
      <c r="J22" s="56"/>
    </row>
    <row r="23" spans="1:10" s="47" customFormat="1" ht="15.95" customHeight="1" x14ac:dyDescent="0.2">
      <c r="A23" s="50">
        <v>12</v>
      </c>
      <c r="B23" s="51" t="s">
        <v>1311</v>
      </c>
      <c r="C23" s="52" t="s">
        <v>1312</v>
      </c>
      <c r="D23" s="53" t="s">
        <v>42</v>
      </c>
      <c r="E23" s="50"/>
      <c r="F23" s="32" t="str">
        <f t="shared" si="0"/>
        <v>Không XL</v>
      </c>
      <c r="G23" s="134">
        <f t="shared" si="1"/>
        <v>75</v>
      </c>
      <c r="H23" s="32" t="str">
        <f t="shared" si="2"/>
        <v>Khá</v>
      </c>
      <c r="I23" s="55">
        <v>7.45</v>
      </c>
      <c r="J23" s="57"/>
    </row>
    <row r="24" spans="1:10" s="47" customFormat="1" ht="15.95" customHeight="1" x14ac:dyDescent="0.2">
      <c r="A24" s="50">
        <v>13</v>
      </c>
      <c r="B24" s="51" t="s">
        <v>1313</v>
      </c>
      <c r="C24" s="52" t="s">
        <v>1123</v>
      </c>
      <c r="D24" s="53" t="s">
        <v>85</v>
      </c>
      <c r="E24" s="50"/>
      <c r="F24" s="32" t="str">
        <f t="shared" si="0"/>
        <v>Không XL</v>
      </c>
      <c r="G24" s="134">
        <f>ROUND(I24,1)*10+6</f>
        <v>73</v>
      </c>
      <c r="H24" s="32" t="str">
        <f t="shared" si="2"/>
        <v>Khá</v>
      </c>
      <c r="I24" s="55">
        <v>6.7</v>
      </c>
      <c r="J24" s="57" t="s">
        <v>1514</v>
      </c>
    </row>
    <row r="25" spans="1:10" s="47" customFormat="1" ht="15.95" customHeight="1" x14ac:dyDescent="0.2">
      <c r="A25" s="50">
        <v>14</v>
      </c>
      <c r="B25" s="51" t="s">
        <v>1314</v>
      </c>
      <c r="C25" s="52" t="s">
        <v>32</v>
      </c>
      <c r="D25" s="53" t="s">
        <v>86</v>
      </c>
      <c r="E25" s="50"/>
      <c r="F25" s="32" t="str">
        <f t="shared" si="0"/>
        <v>Không XL</v>
      </c>
      <c r="G25" s="134">
        <f t="shared" si="1"/>
        <v>66</v>
      </c>
      <c r="H25" s="32" t="str">
        <f t="shared" si="2"/>
        <v>TB</v>
      </c>
      <c r="I25" s="55">
        <v>6.55</v>
      </c>
      <c r="J25" s="57"/>
    </row>
    <row r="26" spans="1:10" s="47" customFormat="1" ht="15.95" customHeight="1" x14ac:dyDescent="0.2">
      <c r="A26" s="50">
        <v>15</v>
      </c>
      <c r="B26" s="51" t="s">
        <v>1315</v>
      </c>
      <c r="C26" s="52" t="s">
        <v>1316</v>
      </c>
      <c r="D26" s="53" t="s">
        <v>1317</v>
      </c>
      <c r="E26" s="50"/>
      <c r="F26" s="32" t="str">
        <f t="shared" si="0"/>
        <v>Không XL</v>
      </c>
      <c r="G26" s="134">
        <f t="shared" si="1"/>
        <v>74</v>
      </c>
      <c r="H26" s="32" t="str">
        <f t="shared" si="2"/>
        <v>Khá</v>
      </c>
      <c r="I26" s="55">
        <v>7.37</v>
      </c>
      <c r="J26" s="57"/>
    </row>
    <row r="27" spans="1:10" s="47" customFormat="1" ht="15.95" customHeight="1" x14ac:dyDescent="0.2">
      <c r="A27" s="50">
        <v>16</v>
      </c>
      <c r="B27" s="51" t="s">
        <v>1318</v>
      </c>
      <c r="C27" s="52" t="s">
        <v>1319</v>
      </c>
      <c r="D27" s="53" t="s">
        <v>90</v>
      </c>
      <c r="E27" s="50"/>
      <c r="F27" s="32" t="str">
        <f t="shared" si="0"/>
        <v>Không XL</v>
      </c>
      <c r="G27" s="134">
        <f t="shared" si="1"/>
        <v>82</v>
      </c>
      <c r="H27" s="32" t="str">
        <f t="shared" si="2"/>
        <v>Tốt</v>
      </c>
      <c r="I27" s="55">
        <v>8.2200000000000006</v>
      </c>
      <c r="J27" s="57"/>
    </row>
    <row r="28" spans="1:10" s="47" customFormat="1" ht="15.95" customHeight="1" x14ac:dyDescent="0.2">
      <c r="A28" s="50">
        <v>17</v>
      </c>
      <c r="B28" s="51" t="s">
        <v>1320</v>
      </c>
      <c r="C28" s="52" t="s">
        <v>99</v>
      </c>
      <c r="D28" s="53" t="s">
        <v>50</v>
      </c>
      <c r="E28" s="50"/>
      <c r="F28" s="32" t="str">
        <f t="shared" si="0"/>
        <v>Không XL</v>
      </c>
      <c r="G28" s="134">
        <f t="shared" si="1"/>
        <v>65</v>
      </c>
      <c r="H28" s="32" t="str">
        <f t="shared" si="2"/>
        <v>TB</v>
      </c>
      <c r="I28" s="55">
        <v>6.54</v>
      </c>
      <c r="J28" s="57"/>
    </row>
    <row r="29" spans="1:10" s="47" customFormat="1" ht="15.95" customHeight="1" x14ac:dyDescent="0.2">
      <c r="A29" s="50">
        <v>18</v>
      </c>
      <c r="B29" s="51" t="s">
        <v>1321</v>
      </c>
      <c r="C29" s="52" t="s">
        <v>1322</v>
      </c>
      <c r="D29" s="53" t="s">
        <v>52</v>
      </c>
      <c r="E29" s="50"/>
      <c r="F29" s="32" t="str">
        <f t="shared" si="0"/>
        <v>Không XL</v>
      </c>
      <c r="G29" s="134">
        <f t="shared" si="1"/>
        <v>72</v>
      </c>
      <c r="H29" s="32" t="str">
        <f t="shared" si="2"/>
        <v>Khá</v>
      </c>
      <c r="I29" s="55">
        <v>7.24</v>
      </c>
      <c r="J29" s="57"/>
    </row>
    <row r="30" spans="1:10" s="47" customFormat="1" ht="15.95" customHeight="1" x14ac:dyDescent="0.2">
      <c r="A30" s="50">
        <v>19</v>
      </c>
      <c r="B30" s="51" t="s">
        <v>1323</v>
      </c>
      <c r="C30" s="52" t="s">
        <v>559</v>
      </c>
      <c r="D30" s="53" t="s">
        <v>911</v>
      </c>
      <c r="E30" s="50"/>
      <c r="F30" s="32" t="str">
        <f t="shared" si="0"/>
        <v>Không XL</v>
      </c>
      <c r="G30" s="134">
        <f t="shared" si="1"/>
        <v>64</v>
      </c>
      <c r="H30" s="32" t="str">
        <f t="shared" si="2"/>
        <v>TB</v>
      </c>
      <c r="I30" s="55">
        <v>6.35</v>
      </c>
      <c r="J30" s="57"/>
    </row>
    <row r="31" spans="1:10" s="47" customFormat="1" ht="15.95" customHeight="1" x14ac:dyDescent="0.2">
      <c r="A31" s="50">
        <v>20</v>
      </c>
      <c r="B31" s="51" t="s">
        <v>1324</v>
      </c>
      <c r="C31" s="52" t="s">
        <v>1325</v>
      </c>
      <c r="D31" s="53" t="s">
        <v>171</v>
      </c>
      <c r="E31" s="50"/>
      <c r="F31" s="32" t="str">
        <f t="shared" si="0"/>
        <v>Không XL</v>
      </c>
      <c r="G31" s="134">
        <f t="shared" si="1"/>
        <v>77</v>
      </c>
      <c r="H31" s="32" t="str">
        <f t="shared" si="2"/>
        <v>Khá</v>
      </c>
      <c r="I31" s="55">
        <v>7.72</v>
      </c>
      <c r="J31" s="56"/>
    </row>
    <row r="32" spans="1:10" s="47" customFormat="1" ht="15.95" customHeight="1" x14ac:dyDescent="0.2">
      <c r="A32" s="50">
        <v>21</v>
      </c>
      <c r="B32" s="51" t="s">
        <v>1326</v>
      </c>
      <c r="C32" s="52" t="s">
        <v>96</v>
      </c>
      <c r="D32" s="53" t="s">
        <v>171</v>
      </c>
      <c r="E32" s="50"/>
      <c r="F32" s="32" t="str">
        <f t="shared" si="0"/>
        <v>Không XL</v>
      </c>
      <c r="G32" s="134">
        <f t="shared" si="1"/>
        <v>65</v>
      </c>
      <c r="H32" s="32" t="str">
        <f t="shared" si="2"/>
        <v>TB</v>
      </c>
      <c r="I32" s="55">
        <v>6.46</v>
      </c>
      <c r="J32" s="57"/>
    </row>
    <row r="33" spans="1:10" s="47" customFormat="1" ht="15.95" customHeight="1" x14ac:dyDescent="0.2">
      <c r="A33" s="50">
        <v>22</v>
      </c>
      <c r="B33" s="51" t="s">
        <v>1327</v>
      </c>
      <c r="C33" s="52" t="s">
        <v>42</v>
      </c>
      <c r="D33" s="53" t="s">
        <v>126</v>
      </c>
      <c r="E33" s="50"/>
      <c r="F33" s="32" t="str">
        <f t="shared" si="0"/>
        <v>Không XL</v>
      </c>
      <c r="G33" s="134">
        <f t="shared" si="1"/>
        <v>78</v>
      </c>
      <c r="H33" s="32" t="str">
        <f t="shared" si="2"/>
        <v>Khá</v>
      </c>
      <c r="I33" s="55">
        <v>7.79</v>
      </c>
      <c r="J33" s="57"/>
    </row>
    <row r="34" spans="1:10" s="47" customFormat="1" ht="15.95" customHeight="1" x14ac:dyDescent="0.2">
      <c r="A34" s="50">
        <v>23</v>
      </c>
      <c r="B34" s="51" t="s">
        <v>1328</v>
      </c>
      <c r="C34" s="52" t="s">
        <v>223</v>
      </c>
      <c r="D34" s="53" t="s">
        <v>175</v>
      </c>
      <c r="E34" s="50"/>
      <c r="F34" s="32" t="str">
        <f t="shared" si="0"/>
        <v>Không XL</v>
      </c>
      <c r="G34" s="134">
        <f t="shared" si="1"/>
        <v>67</v>
      </c>
      <c r="H34" s="32" t="str">
        <f t="shared" si="2"/>
        <v>TB</v>
      </c>
      <c r="I34" s="55">
        <v>6.7</v>
      </c>
      <c r="J34" s="57"/>
    </row>
    <row r="35" spans="1:10" s="47" customFormat="1" ht="15.95" customHeight="1" x14ac:dyDescent="0.2">
      <c r="A35" s="50">
        <v>24</v>
      </c>
      <c r="B35" s="51" t="s">
        <v>1329</v>
      </c>
      <c r="C35" s="52" t="s">
        <v>953</v>
      </c>
      <c r="D35" s="53" t="s">
        <v>53</v>
      </c>
      <c r="E35" s="50"/>
      <c r="F35" s="32" t="str">
        <f t="shared" si="0"/>
        <v>Không XL</v>
      </c>
      <c r="G35" s="134">
        <f t="shared" si="1"/>
        <v>77</v>
      </c>
      <c r="H35" s="32" t="str">
        <f t="shared" si="2"/>
        <v>Khá</v>
      </c>
      <c r="I35" s="55">
        <v>7.67</v>
      </c>
      <c r="J35" s="57"/>
    </row>
    <row r="36" spans="1:10" s="47" customFormat="1" ht="15.95" customHeight="1" x14ac:dyDescent="0.2">
      <c r="A36" s="50">
        <v>25</v>
      </c>
      <c r="B36" s="51" t="s">
        <v>1330</v>
      </c>
      <c r="C36" s="52" t="s">
        <v>689</v>
      </c>
      <c r="D36" s="53" t="s">
        <v>93</v>
      </c>
      <c r="E36" s="50"/>
      <c r="F36" s="32" t="str">
        <f t="shared" si="0"/>
        <v>Không XL</v>
      </c>
      <c r="G36" s="134">
        <f t="shared" si="1"/>
        <v>87</v>
      </c>
      <c r="H36" s="32" t="str">
        <f t="shared" si="2"/>
        <v>Tốt</v>
      </c>
      <c r="I36" s="55">
        <v>8.7200000000000006</v>
      </c>
      <c r="J36" s="57"/>
    </row>
    <row r="37" spans="1:10" s="47" customFormat="1" ht="15.95" customHeight="1" x14ac:dyDescent="0.2">
      <c r="A37" s="50">
        <v>26</v>
      </c>
      <c r="B37" s="51" t="s">
        <v>1331</v>
      </c>
      <c r="C37" s="52" t="s">
        <v>810</v>
      </c>
      <c r="D37" s="53" t="s">
        <v>55</v>
      </c>
      <c r="E37" s="50"/>
      <c r="F37" s="32" t="str">
        <f t="shared" si="0"/>
        <v>Không XL</v>
      </c>
      <c r="G37" s="134">
        <f t="shared" si="1"/>
        <v>77</v>
      </c>
      <c r="H37" s="32" t="str">
        <f t="shared" si="2"/>
        <v>Khá</v>
      </c>
      <c r="I37" s="55">
        <v>7.65</v>
      </c>
      <c r="J37" s="57"/>
    </row>
    <row r="38" spans="1:10" s="47" customFormat="1" ht="15.95" customHeight="1" x14ac:dyDescent="0.2">
      <c r="A38" s="50">
        <v>27</v>
      </c>
      <c r="B38" s="51" t="s">
        <v>1332</v>
      </c>
      <c r="C38" s="52" t="s">
        <v>1333</v>
      </c>
      <c r="D38" s="53" t="s">
        <v>118</v>
      </c>
      <c r="E38" s="50"/>
      <c r="F38" s="32" t="str">
        <f t="shared" si="0"/>
        <v>Không XL</v>
      </c>
      <c r="G38" s="134">
        <f t="shared" si="1"/>
        <v>68</v>
      </c>
      <c r="H38" s="32" t="str">
        <f t="shared" si="2"/>
        <v>TB</v>
      </c>
      <c r="I38" s="55">
        <v>6.76</v>
      </c>
      <c r="J38" s="56"/>
    </row>
    <row r="39" spans="1:10" s="47" customFormat="1" ht="15.95" customHeight="1" x14ac:dyDescent="0.2">
      <c r="A39" s="50">
        <v>28</v>
      </c>
      <c r="B39" s="51" t="s">
        <v>1334</v>
      </c>
      <c r="C39" s="52" t="s">
        <v>212</v>
      </c>
      <c r="D39" s="53" t="s">
        <v>60</v>
      </c>
      <c r="E39" s="50"/>
      <c r="F39" s="32" t="str">
        <f t="shared" si="0"/>
        <v>Không XL</v>
      </c>
      <c r="G39" s="134">
        <f t="shared" si="1"/>
        <v>89</v>
      </c>
      <c r="H39" s="32" t="str">
        <f t="shared" si="2"/>
        <v>Tốt</v>
      </c>
      <c r="I39" s="55">
        <v>8.85</v>
      </c>
      <c r="J39" s="57"/>
    </row>
    <row r="40" spans="1:10" s="47" customFormat="1" ht="15.95" customHeight="1" x14ac:dyDescent="0.2">
      <c r="A40" s="50">
        <v>29</v>
      </c>
      <c r="B40" s="51" t="s">
        <v>1335</v>
      </c>
      <c r="C40" s="52" t="s">
        <v>1336</v>
      </c>
      <c r="D40" s="53" t="s">
        <v>65</v>
      </c>
      <c r="E40" s="50"/>
      <c r="F40" s="32" t="str">
        <f t="shared" si="0"/>
        <v>Không XL</v>
      </c>
      <c r="G40" s="134">
        <f t="shared" si="1"/>
        <v>73</v>
      </c>
      <c r="H40" s="32" t="str">
        <f t="shared" si="2"/>
        <v>Khá</v>
      </c>
      <c r="I40" s="55">
        <v>7.28</v>
      </c>
      <c r="J40" s="56"/>
    </row>
    <row r="41" spans="1:10" s="47" customFormat="1" ht="15.95" customHeight="1" x14ac:dyDescent="0.2">
      <c r="A41" s="50">
        <v>30</v>
      </c>
      <c r="B41" s="51" t="s">
        <v>1337</v>
      </c>
      <c r="C41" s="52" t="s">
        <v>128</v>
      </c>
      <c r="D41" s="53" t="s">
        <v>65</v>
      </c>
      <c r="E41" s="50"/>
      <c r="F41" s="32" t="str">
        <f t="shared" si="0"/>
        <v>Không XL</v>
      </c>
      <c r="G41" s="134">
        <f t="shared" si="1"/>
        <v>63</v>
      </c>
      <c r="H41" s="32" t="str">
        <f t="shared" si="2"/>
        <v>TB</v>
      </c>
      <c r="I41" s="55">
        <v>6.33</v>
      </c>
      <c r="J41" s="56"/>
    </row>
    <row r="42" spans="1:10" s="47" customFormat="1" ht="15.95" customHeight="1" x14ac:dyDescent="0.2">
      <c r="A42" s="50">
        <v>31</v>
      </c>
      <c r="B42" s="51" t="s">
        <v>1338</v>
      </c>
      <c r="C42" s="52" t="s">
        <v>163</v>
      </c>
      <c r="D42" s="53" t="s">
        <v>789</v>
      </c>
      <c r="E42" s="50"/>
      <c r="F42" s="32" t="str">
        <f t="shared" si="0"/>
        <v>Không XL</v>
      </c>
      <c r="G42" s="134">
        <f>ROUND(I42,1)*10+8</f>
        <v>87</v>
      </c>
      <c r="H42" s="32" t="str">
        <f t="shared" si="2"/>
        <v>Tốt</v>
      </c>
      <c r="I42" s="55">
        <v>7.92</v>
      </c>
      <c r="J42" s="57" t="s">
        <v>1504</v>
      </c>
    </row>
    <row r="43" spans="1:10" s="47" customFormat="1" ht="15.95" customHeight="1" x14ac:dyDescent="0.2">
      <c r="A43" s="50">
        <v>32</v>
      </c>
      <c r="B43" s="51" t="s">
        <v>1339</v>
      </c>
      <c r="C43" s="52" t="s">
        <v>1340</v>
      </c>
      <c r="D43" s="53" t="s">
        <v>101</v>
      </c>
      <c r="E43" s="50"/>
      <c r="F43" s="32" t="str">
        <f t="shared" si="0"/>
        <v>Không XL</v>
      </c>
      <c r="G43" s="134">
        <f t="shared" si="1"/>
        <v>71</v>
      </c>
      <c r="H43" s="32" t="str">
        <f t="shared" si="2"/>
        <v>Khá</v>
      </c>
      <c r="I43" s="55">
        <v>7.11</v>
      </c>
      <c r="J43" s="57"/>
    </row>
    <row r="44" spans="1:10" s="47" customFormat="1" ht="15.95" customHeight="1" x14ac:dyDescent="0.2">
      <c r="A44" s="50">
        <v>33</v>
      </c>
      <c r="B44" s="51" t="s">
        <v>1341</v>
      </c>
      <c r="C44" s="52" t="s">
        <v>533</v>
      </c>
      <c r="D44" s="53" t="s">
        <v>72</v>
      </c>
      <c r="E44" s="50"/>
      <c r="F44" s="32" t="str">
        <f t="shared" si="0"/>
        <v>Không XL</v>
      </c>
      <c r="G44" s="134">
        <f t="shared" si="1"/>
        <v>56</v>
      </c>
      <c r="H44" s="32" t="str">
        <f t="shared" si="2"/>
        <v>TB</v>
      </c>
      <c r="I44" s="55">
        <v>5.6</v>
      </c>
      <c r="J44" s="57"/>
    </row>
    <row r="45" spans="1:10" s="47" customFormat="1" ht="15.95" customHeight="1" x14ac:dyDescent="0.2">
      <c r="A45" s="50">
        <v>34</v>
      </c>
      <c r="B45" s="51" t="s">
        <v>1342</v>
      </c>
      <c r="C45" s="52" t="s">
        <v>271</v>
      </c>
      <c r="D45" s="53" t="s">
        <v>74</v>
      </c>
      <c r="E45" s="50"/>
      <c r="F45" s="32" t="str">
        <f t="shared" si="0"/>
        <v>Không XL</v>
      </c>
      <c r="G45" s="134">
        <f t="shared" si="1"/>
        <v>77</v>
      </c>
      <c r="H45" s="32" t="str">
        <f t="shared" si="2"/>
        <v>Khá</v>
      </c>
      <c r="I45" s="55">
        <v>7.65</v>
      </c>
      <c r="J45" s="57"/>
    </row>
    <row r="46" spans="1:10" s="47" customFormat="1" ht="15.95" customHeight="1" x14ac:dyDescent="0.2">
      <c r="A46" s="50">
        <v>35</v>
      </c>
      <c r="B46" s="51" t="s">
        <v>1343</v>
      </c>
      <c r="C46" s="52" t="s">
        <v>1344</v>
      </c>
      <c r="D46" s="53" t="s">
        <v>1345</v>
      </c>
      <c r="E46" s="50"/>
      <c r="F46" s="32" t="str">
        <f t="shared" si="0"/>
        <v>Không XL</v>
      </c>
      <c r="G46" s="134">
        <f t="shared" si="1"/>
        <v>76</v>
      </c>
      <c r="H46" s="32" t="str">
        <f t="shared" si="2"/>
        <v>Khá</v>
      </c>
      <c r="I46" s="55">
        <v>7.58</v>
      </c>
      <c r="J46" s="57"/>
    </row>
    <row r="47" spans="1:10" ht="18" customHeight="1" x14ac:dyDescent="0.25">
      <c r="A47" s="58"/>
      <c r="B47" s="58"/>
      <c r="C47" s="181" t="s">
        <v>11</v>
      </c>
      <c r="D47" s="181"/>
      <c r="E47" s="181"/>
      <c r="F47" s="181"/>
      <c r="G47" s="181"/>
      <c r="H47" s="181"/>
      <c r="I47" s="181"/>
      <c r="J47" s="181"/>
    </row>
    <row r="48" spans="1:10" ht="17.100000000000001" customHeight="1" x14ac:dyDescent="0.25">
      <c r="C48" s="182" t="s">
        <v>12</v>
      </c>
      <c r="D48" s="59"/>
      <c r="E48" s="183" t="s">
        <v>6</v>
      </c>
      <c r="F48" s="184"/>
      <c r="G48" s="183" t="s">
        <v>7</v>
      </c>
      <c r="H48" s="184"/>
      <c r="I48" s="60"/>
      <c r="J48" s="182" t="s">
        <v>8</v>
      </c>
    </row>
    <row r="49" spans="1:11" s="47" customFormat="1" ht="17.100000000000001" customHeight="1" x14ac:dyDescent="0.2">
      <c r="C49" s="182"/>
      <c r="D49" s="61"/>
      <c r="E49" s="48" t="s">
        <v>13</v>
      </c>
      <c r="F49" s="62" t="s">
        <v>14</v>
      </c>
      <c r="G49" s="48" t="s">
        <v>13</v>
      </c>
      <c r="H49" s="62" t="s">
        <v>14</v>
      </c>
      <c r="I49" s="116"/>
      <c r="J49" s="182"/>
    </row>
    <row r="50" spans="1:11" ht="17.100000000000001" customHeight="1" x14ac:dyDescent="0.25">
      <c r="C50" s="64" t="s">
        <v>15</v>
      </c>
      <c r="D50" s="117"/>
      <c r="E50" s="66">
        <f>COUNTIF(F12:F46,"XS")</f>
        <v>0</v>
      </c>
      <c r="F50" s="67">
        <f>E50*100/$A$46</f>
        <v>0</v>
      </c>
      <c r="G50" s="66">
        <f>COUNTIF(H12:H46,"Xuất sắc")</f>
        <v>0</v>
      </c>
      <c r="H50" s="67">
        <f>G50*100/$A$46</f>
        <v>0</v>
      </c>
      <c r="I50" s="68"/>
      <c r="J50" s="69"/>
    </row>
    <row r="51" spans="1:11" ht="17.100000000000001" customHeight="1" x14ac:dyDescent="0.25">
      <c r="C51" s="64" t="s">
        <v>16</v>
      </c>
      <c r="D51" s="117"/>
      <c r="E51" s="66">
        <f>COUNTIF(F12:F46,"Tốt")</f>
        <v>0</v>
      </c>
      <c r="F51" s="67">
        <f t="shared" ref="F51:F55" si="3">E51*100/$A$46</f>
        <v>0</v>
      </c>
      <c r="G51" s="66">
        <f>COUNTIF(H12:H46,"Tốt")</f>
        <v>4</v>
      </c>
      <c r="H51" s="67">
        <f t="shared" ref="H51:H55" si="4">G51*100/$A$46</f>
        <v>11.428571428571429</v>
      </c>
      <c r="I51" s="68"/>
      <c r="J51" s="69"/>
    </row>
    <row r="52" spans="1:11" ht="17.100000000000001" customHeight="1" x14ac:dyDescent="0.25">
      <c r="C52" s="64" t="s">
        <v>17</v>
      </c>
      <c r="D52" s="117"/>
      <c r="E52" s="66">
        <f>COUNTIF(F12:F46,"Khá")</f>
        <v>0</v>
      </c>
      <c r="F52" s="67">
        <f t="shared" si="3"/>
        <v>0</v>
      </c>
      <c r="G52" s="66">
        <f>COUNTIF(H12:H46,"Khá")</f>
        <v>22</v>
      </c>
      <c r="H52" s="67">
        <f t="shared" si="4"/>
        <v>62.857142857142854</v>
      </c>
      <c r="I52" s="68"/>
      <c r="J52" s="69"/>
    </row>
    <row r="53" spans="1:11" ht="17.100000000000001" customHeight="1" x14ac:dyDescent="0.25">
      <c r="C53" s="64" t="s">
        <v>18</v>
      </c>
      <c r="D53" s="117"/>
      <c r="E53" s="66">
        <f>COUNTIF(F12:F46,"TB")</f>
        <v>0</v>
      </c>
      <c r="F53" s="67">
        <f t="shared" si="3"/>
        <v>0</v>
      </c>
      <c r="G53" s="66">
        <f>COUNTIF(H12:H46,"TB")</f>
        <v>9</v>
      </c>
      <c r="H53" s="67">
        <f t="shared" si="4"/>
        <v>25.714285714285715</v>
      </c>
      <c r="I53" s="68"/>
      <c r="J53" s="69"/>
    </row>
    <row r="54" spans="1:11" ht="17.100000000000001" customHeight="1" x14ac:dyDescent="0.25">
      <c r="C54" s="64" t="s">
        <v>19</v>
      </c>
      <c r="D54" s="117"/>
      <c r="E54" s="66">
        <f>COUNTIF(F12:F46,"Yếu")</f>
        <v>0</v>
      </c>
      <c r="F54" s="67">
        <f t="shared" si="3"/>
        <v>0</v>
      </c>
      <c r="G54" s="66">
        <f>COUNTIF(H12:H46,"Yếu")</f>
        <v>0</v>
      </c>
      <c r="H54" s="67">
        <f t="shared" si="4"/>
        <v>0</v>
      </c>
      <c r="I54" s="68"/>
      <c r="J54" s="69"/>
    </row>
    <row r="55" spans="1:11" ht="17.100000000000001" customHeight="1" x14ac:dyDescent="0.25">
      <c r="C55" s="64" t="s">
        <v>25</v>
      </c>
      <c r="D55" s="117"/>
      <c r="E55" s="66">
        <f>COUNTIF(F12:F46,"Không XL")</f>
        <v>35</v>
      </c>
      <c r="F55" s="67">
        <f t="shared" si="3"/>
        <v>100</v>
      </c>
      <c r="G55" s="66">
        <f>COUNTIF(H12:H46,"Không XL")</f>
        <v>0</v>
      </c>
      <c r="H55" s="67">
        <f t="shared" si="4"/>
        <v>0</v>
      </c>
      <c r="I55" s="68"/>
      <c r="J55" s="69"/>
    </row>
    <row r="56" spans="1:11" ht="9.9499999999999993" customHeight="1" x14ac:dyDescent="0.25">
      <c r="C56" s="70"/>
      <c r="D56" s="70"/>
      <c r="F56" s="71"/>
    </row>
    <row r="57" spans="1:11" ht="17.100000000000001" customHeight="1" x14ac:dyDescent="0.25">
      <c r="E57" s="185" t="s">
        <v>24</v>
      </c>
      <c r="F57" s="185"/>
      <c r="G57" s="185"/>
      <c r="H57" s="185"/>
      <c r="I57" s="185"/>
      <c r="J57" s="185"/>
    </row>
    <row r="58" spans="1:11" ht="17.100000000000001" customHeight="1" x14ac:dyDescent="0.25">
      <c r="A58" s="180" t="s">
        <v>28</v>
      </c>
      <c r="B58" s="180"/>
      <c r="C58" s="180"/>
      <c r="D58" s="180"/>
      <c r="E58" s="180"/>
      <c r="F58" s="180" t="s">
        <v>6</v>
      </c>
      <c r="G58" s="180"/>
      <c r="H58" s="180"/>
      <c r="I58" s="114"/>
      <c r="J58" s="73" t="s">
        <v>20</v>
      </c>
      <c r="K58" s="73"/>
    </row>
    <row r="59" spans="1:11" ht="17.100000000000001" customHeight="1" x14ac:dyDescent="0.25"/>
    <row r="60" spans="1:11" ht="17.100000000000001" customHeight="1" x14ac:dyDescent="0.25"/>
    <row r="61" spans="1:11" ht="17.100000000000001" customHeight="1" x14ac:dyDescent="0.25"/>
    <row r="62" spans="1:11" ht="18" customHeight="1" x14ac:dyDescent="0.25">
      <c r="A62" s="36">
        <v>1</v>
      </c>
    </row>
    <row r="63" spans="1:11" ht="18" customHeight="1" x14ac:dyDescent="0.25"/>
    <row r="64" spans="1:1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</sheetData>
  <sheetProtection algorithmName="SHA-512" hashValue="tPYXnHUcCFvGtwtYwof9AlXCF2rT4Wmvnca5UqXEtt4LnZ9QvTfS3C8EGLB6U7+R5WXl0pgiYMqZljFKBQxZAw==" saltValue="VQoPMlRAdv/9W9qcEb0Xk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8:E58"/>
    <mergeCell ref="F58:H58"/>
    <mergeCell ref="C47:J47"/>
    <mergeCell ref="C48:C49"/>
    <mergeCell ref="E48:F48"/>
    <mergeCell ref="G48:H48"/>
    <mergeCell ref="J48:J49"/>
    <mergeCell ref="E57:J57"/>
  </mergeCells>
  <conditionalFormatting sqref="I12:I46">
    <cfRule type="cellIs" dxfId="38" priority="7" stopIfTrue="1" operator="equal">
      <formula>"SVG"</formula>
    </cfRule>
    <cfRule type="cellIs" dxfId="37" priority="8" stopIfTrue="1" operator="equal">
      <formula>"SVXS"</formula>
    </cfRule>
    <cfRule type="cellIs" dxfId="36" priority="2" operator="greaterThanOrEqual">
      <formula>7</formula>
    </cfRule>
    <cfRule type="cellIs" dxfId="35" priority="1" operator="lessThan">
      <formula>5</formula>
    </cfRule>
  </conditionalFormatting>
  <conditionalFormatting sqref="F12:F46">
    <cfRule type="cellIs" dxfId="34" priority="5" stopIfTrue="1" operator="equal">
      <formula>"SVG"</formula>
    </cfRule>
    <cfRule type="cellIs" dxfId="33" priority="6" stopIfTrue="1" operator="equal">
      <formula>"SVXS"</formula>
    </cfRule>
  </conditionalFormatting>
  <conditionalFormatting sqref="H12:H46">
    <cfRule type="cellIs" dxfId="32" priority="3" stopIfTrue="1" operator="equal">
      <formula>"SVG"</formula>
    </cfRule>
    <cfRule type="cellIs" dxfId="31" priority="4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topLeftCell="A11" zoomScaleNormal="100" workbookViewId="0">
      <selection activeCell="G12" sqref="G12:H30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629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1346</v>
      </c>
      <c r="C12" s="52" t="s">
        <v>1347</v>
      </c>
      <c r="D12" s="53" t="s">
        <v>31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30" si="0">ROUND(I12,1)*10</f>
        <v>73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7.31</v>
      </c>
      <c r="J12" s="56"/>
    </row>
    <row r="13" spans="1:21" s="47" customFormat="1" ht="15.95" customHeight="1" x14ac:dyDescent="0.2">
      <c r="A13" s="50">
        <v>2</v>
      </c>
      <c r="B13" s="51" t="s">
        <v>1348</v>
      </c>
      <c r="C13" s="52" t="s">
        <v>942</v>
      </c>
      <c r="D13" s="53" t="s">
        <v>31</v>
      </c>
      <c r="E13" s="50"/>
      <c r="F13" s="32" t="str">
        <f t="shared" ref="F13:F30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>ROUND(I13,1)*10+4</f>
        <v>77</v>
      </c>
      <c r="H13" s="32" t="str">
        <f t="shared" ref="H13:H30" si="2">IF(AND(G13&gt;=90),"XS",IF(AND(G13&gt;=80),"Tốt",IF(AND(G13&gt;=70),"Khá",IF(AND(G13&gt;=60),"TB",IF(AND(G13&gt;=50),"TB",IF(AND(G13&lt;50),IF(AND(G13&gt;0),"Yếu",IF(AND(G13=0),"Không XL"," "))))))))</f>
        <v>Khá</v>
      </c>
      <c r="I13" s="55">
        <v>7.34</v>
      </c>
      <c r="J13" s="57" t="s">
        <v>1515</v>
      </c>
    </row>
    <row r="14" spans="1:21" s="47" customFormat="1" ht="15.95" customHeight="1" x14ac:dyDescent="0.2">
      <c r="A14" s="50">
        <v>3</v>
      </c>
      <c r="B14" s="51" t="s">
        <v>1349</v>
      </c>
      <c r="C14" s="52" t="s">
        <v>71</v>
      </c>
      <c r="D14" s="53" t="s">
        <v>33</v>
      </c>
      <c r="E14" s="50"/>
      <c r="F14" s="32" t="str">
        <f t="shared" si="1"/>
        <v>Không XL</v>
      </c>
      <c r="G14" s="134">
        <f t="shared" si="0"/>
        <v>75</v>
      </c>
      <c r="H14" s="32" t="str">
        <f t="shared" si="2"/>
        <v>Khá</v>
      </c>
      <c r="I14" s="55">
        <v>7.5</v>
      </c>
      <c r="J14" s="56"/>
    </row>
    <row r="15" spans="1:21" s="47" customFormat="1" ht="15.95" customHeight="1" x14ac:dyDescent="0.2">
      <c r="A15" s="50">
        <v>4</v>
      </c>
      <c r="B15" s="51" t="s">
        <v>1350</v>
      </c>
      <c r="C15" s="52" t="s">
        <v>87</v>
      </c>
      <c r="D15" s="53" t="s">
        <v>33</v>
      </c>
      <c r="E15" s="50"/>
      <c r="F15" s="32" t="str">
        <f t="shared" si="1"/>
        <v>Không XL</v>
      </c>
      <c r="G15" s="134">
        <f t="shared" si="0"/>
        <v>70</v>
      </c>
      <c r="H15" s="32" t="str">
        <f t="shared" si="2"/>
        <v>Khá</v>
      </c>
      <c r="I15" s="55">
        <v>7.01</v>
      </c>
      <c r="J15" s="57"/>
    </row>
    <row r="16" spans="1:21" s="47" customFormat="1" ht="15.95" customHeight="1" x14ac:dyDescent="0.2">
      <c r="A16" s="50">
        <v>5</v>
      </c>
      <c r="B16" s="51" t="s">
        <v>1351</v>
      </c>
      <c r="C16" s="52" t="s">
        <v>559</v>
      </c>
      <c r="D16" s="53" t="s">
        <v>33</v>
      </c>
      <c r="E16" s="50"/>
      <c r="F16" s="32" t="str">
        <f t="shared" si="1"/>
        <v>Không XL</v>
      </c>
      <c r="G16" s="134">
        <f t="shared" si="0"/>
        <v>69</v>
      </c>
      <c r="H16" s="32" t="str">
        <f t="shared" si="2"/>
        <v>TB</v>
      </c>
      <c r="I16" s="55">
        <v>6.87</v>
      </c>
      <c r="J16" s="57"/>
    </row>
    <row r="17" spans="1:10" s="47" customFormat="1" ht="15.95" customHeight="1" x14ac:dyDescent="0.2">
      <c r="A17" s="50">
        <v>6</v>
      </c>
      <c r="B17" s="51" t="s">
        <v>1352</v>
      </c>
      <c r="C17" s="52" t="s">
        <v>1353</v>
      </c>
      <c r="D17" s="53" t="s">
        <v>33</v>
      </c>
      <c r="E17" s="50"/>
      <c r="F17" s="32" t="str">
        <f t="shared" si="1"/>
        <v>Không XL</v>
      </c>
      <c r="G17" s="134">
        <f>ROUND(I17,1)*10+6</f>
        <v>91</v>
      </c>
      <c r="H17" s="32" t="str">
        <f t="shared" si="2"/>
        <v>XS</v>
      </c>
      <c r="I17" s="55">
        <v>8.52</v>
      </c>
      <c r="J17" s="57" t="s">
        <v>1521</v>
      </c>
    </row>
    <row r="18" spans="1:10" s="47" customFormat="1" ht="15.95" customHeight="1" x14ac:dyDescent="0.2">
      <c r="A18" s="50">
        <v>7</v>
      </c>
      <c r="B18" s="51" t="s">
        <v>1354</v>
      </c>
      <c r="C18" s="52" t="s">
        <v>1355</v>
      </c>
      <c r="D18" s="53" t="s">
        <v>79</v>
      </c>
      <c r="E18" s="50"/>
      <c r="F18" s="32" t="str">
        <f t="shared" si="1"/>
        <v>Không XL</v>
      </c>
      <c r="G18" s="134">
        <f>ROUND(I18,1)*10+8</f>
        <v>63</v>
      </c>
      <c r="H18" s="32" t="str">
        <f t="shared" si="2"/>
        <v>TB</v>
      </c>
      <c r="I18" s="55">
        <v>5.45</v>
      </c>
      <c r="J18" s="57" t="s">
        <v>1522</v>
      </c>
    </row>
    <row r="19" spans="1:10" s="47" customFormat="1" ht="15.95" customHeight="1" x14ac:dyDescent="0.2">
      <c r="A19" s="50">
        <v>8</v>
      </c>
      <c r="B19" s="51" t="s">
        <v>1356</v>
      </c>
      <c r="C19" s="52" t="s">
        <v>32</v>
      </c>
      <c r="D19" s="53" t="s">
        <v>82</v>
      </c>
      <c r="E19" s="50"/>
      <c r="F19" s="32" t="str">
        <f t="shared" si="1"/>
        <v>Không XL</v>
      </c>
      <c r="G19" s="134">
        <f t="shared" si="0"/>
        <v>77</v>
      </c>
      <c r="H19" s="32" t="str">
        <f t="shared" si="2"/>
        <v>Khá</v>
      </c>
      <c r="I19" s="55">
        <v>7.69</v>
      </c>
      <c r="J19" s="57"/>
    </row>
    <row r="20" spans="1:10" s="47" customFormat="1" ht="15.95" customHeight="1" x14ac:dyDescent="0.2">
      <c r="A20" s="50">
        <v>9</v>
      </c>
      <c r="B20" s="51" t="s">
        <v>1357</v>
      </c>
      <c r="C20" s="52" t="s">
        <v>99</v>
      </c>
      <c r="D20" s="53" t="s">
        <v>105</v>
      </c>
      <c r="E20" s="50"/>
      <c r="F20" s="32" t="str">
        <f t="shared" si="1"/>
        <v>Không XL</v>
      </c>
      <c r="G20" s="134">
        <f t="shared" si="0"/>
        <v>80</v>
      </c>
      <c r="H20" s="32" t="str">
        <f t="shared" si="2"/>
        <v>Tốt</v>
      </c>
      <c r="I20" s="55">
        <v>8</v>
      </c>
      <c r="J20" s="56"/>
    </row>
    <row r="21" spans="1:10" s="47" customFormat="1" ht="15.95" customHeight="1" x14ac:dyDescent="0.2">
      <c r="A21" s="50">
        <v>10</v>
      </c>
      <c r="B21" s="51" t="s">
        <v>1358</v>
      </c>
      <c r="C21" s="52" t="s">
        <v>1359</v>
      </c>
      <c r="D21" s="53" t="s">
        <v>42</v>
      </c>
      <c r="E21" s="50"/>
      <c r="F21" s="32" t="str">
        <f t="shared" si="1"/>
        <v>Không XL</v>
      </c>
      <c r="G21" s="134">
        <f t="shared" si="0"/>
        <v>82</v>
      </c>
      <c r="H21" s="32" t="str">
        <f t="shared" si="2"/>
        <v>Tốt</v>
      </c>
      <c r="I21" s="55">
        <v>8.17</v>
      </c>
      <c r="J21" s="56"/>
    </row>
    <row r="22" spans="1:10" s="47" customFormat="1" ht="15.95" customHeight="1" x14ac:dyDescent="0.2">
      <c r="A22" s="50">
        <v>11</v>
      </c>
      <c r="B22" s="51" t="s">
        <v>1360</v>
      </c>
      <c r="C22" s="52" t="s">
        <v>87</v>
      </c>
      <c r="D22" s="53" t="s">
        <v>45</v>
      </c>
      <c r="E22" s="50"/>
      <c r="F22" s="32" t="str">
        <f t="shared" si="1"/>
        <v>Không XL</v>
      </c>
      <c r="G22" s="134">
        <f t="shared" si="0"/>
        <v>80</v>
      </c>
      <c r="H22" s="32" t="str">
        <f t="shared" si="2"/>
        <v>Tốt</v>
      </c>
      <c r="I22" s="55">
        <v>8</v>
      </c>
      <c r="J22" s="56"/>
    </row>
    <row r="23" spans="1:10" s="47" customFormat="1" ht="15.95" customHeight="1" x14ac:dyDescent="0.2">
      <c r="A23" s="50">
        <v>12</v>
      </c>
      <c r="B23" s="51" t="s">
        <v>1361</v>
      </c>
      <c r="C23" s="52" t="s">
        <v>1362</v>
      </c>
      <c r="D23" s="53" t="s">
        <v>86</v>
      </c>
      <c r="E23" s="50"/>
      <c r="F23" s="32" t="str">
        <f t="shared" si="1"/>
        <v>Không XL</v>
      </c>
      <c r="G23" s="134">
        <f t="shared" si="0"/>
        <v>78</v>
      </c>
      <c r="H23" s="32" t="str">
        <f t="shared" si="2"/>
        <v>Khá</v>
      </c>
      <c r="I23" s="55">
        <v>7.77</v>
      </c>
      <c r="J23" s="57"/>
    </row>
    <row r="24" spans="1:10" s="47" customFormat="1" ht="15.95" customHeight="1" x14ac:dyDescent="0.2">
      <c r="A24" s="50">
        <v>13</v>
      </c>
      <c r="B24" s="51" t="s">
        <v>1363</v>
      </c>
      <c r="C24" s="52" t="s">
        <v>607</v>
      </c>
      <c r="D24" s="53" t="s">
        <v>86</v>
      </c>
      <c r="E24" s="50"/>
      <c r="F24" s="32" t="str">
        <f t="shared" si="1"/>
        <v>Không XL</v>
      </c>
      <c r="G24" s="134">
        <f t="shared" si="0"/>
        <v>82</v>
      </c>
      <c r="H24" s="32" t="str">
        <f t="shared" si="2"/>
        <v>Tốt</v>
      </c>
      <c r="I24" s="55">
        <v>8.17</v>
      </c>
      <c r="J24" s="57"/>
    </row>
    <row r="25" spans="1:10" s="47" customFormat="1" ht="15.95" customHeight="1" x14ac:dyDescent="0.2">
      <c r="A25" s="50">
        <v>14</v>
      </c>
      <c r="B25" s="51" t="s">
        <v>1364</v>
      </c>
      <c r="C25" s="52" t="s">
        <v>776</v>
      </c>
      <c r="D25" s="53" t="s">
        <v>1365</v>
      </c>
      <c r="E25" s="50"/>
      <c r="F25" s="32" t="str">
        <f t="shared" si="1"/>
        <v>Không XL</v>
      </c>
      <c r="G25" s="134">
        <f t="shared" si="0"/>
        <v>63</v>
      </c>
      <c r="H25" s="32" t="str">
        <f t="shared" si="2"/>
        <v>TB</v>
      </c>
      <c r="I25" s="55">
        <v>6.25</v>
      </c>
      <c r="J25" s="57"/>
    </row>
    <row r="26" spans="1:10" s="47" customFormat="1" ht="15.95" customHeight="1" x14ac:dyDescent="0.2">
      <c r="A26" s="50">
        <v>15</v>
      </c>
      <c r="B26" s="51" t="s">
        <v>1366</v>
      </c>
      <c r="C26" s="52" t="s">
        <v>271</v>
      </c>
      <c r="D26" s="53" t="s">
        <v>93</v>
      </c>
      <c r="E26" s="50"/>
      <c r="F26" s="32" t="str">
        <f t="shared" si="1"/>
        <v>Không XL</v>
      </c>
      <c r="G26" s="134">
        <f t="shared" si="0"/>
        <v>81</v>
      </c>
      <c r="H26" s="32" t="str">
        <f t="shared" si="2"/>
        <v>Tốt</v>
      </c>
      <c r="I26" s="55">
        <v>8.1300000000000008</v>
      </c>
      <c r="J26" s="57"/>
    </row>
    <row r="27" spans="1:10" s="47" customFormat="1" ht="15.95" customHeight="1" x14ac:dyDescent="0.2">
      <c r="A27" s="50">
        <v>16</v>
      </c>
      <c r="B27" s="51" t="s">
        <v>1367</v>
      </c>
      <c r="C27" s="52" t="s">
        <v>36</v>
      </c>
      <c r="D27" s="53" t="s">
        <v>59</v>
      </c>
      <c r="E27" s="50"/>
      <c r="F27" s="32" t="str">
        <f t="shared" si="1"/>
        <v>Không XL</v>
      </c>
      <c r="G27" s="134">
        <f t="shared" si="0"/>
        <v>71</v>
      </c>
      <c r="H27" s="32" t="str">
        <f t="shared" si="2"/>
        <v>Khá</v>
      </c>
      <c r="I27" s="55">
        <v>7.09</v>
      </c>
      <c r="J27" s="57"/>
    </row>
    <row r="28" spans="1:10" s="47" customFormat="1" ht="15.95" customHeight="1" x14ac:dyDescent="0.2">
      <c r="A28" s="50">
        <v>17</v>
      </c>
      <c r="B28" s="51" t="s">
        <v>1368</v>
      </c>
      <c r="C28" s="52" t="s">
        <v>1369</v>
      </c>
      <c r="D28" s="53" t="s">
        <v>60</v>
      </c>
      <c r="E28" s="50"/>
      <c r="F28" s="32" t="str">
        <f t="shared" si="1"/>
        <v>Không XL</v>
      </c>
      <c r="G28" s="134">
        <f>ROUND(I28,1)*10+8</f>
        <v>87</v>
      </c>
      <c r="H28" s="32" t="str">
        <f t="shared" si="2"/>
        <v>Tốt</v>
      </c>
      <c r="I28" s="55">
        <v>7.94</v>
      </c>
      <c r="J28" s="57" t="s">
        <v>1504</v>
      </c>
    </row>
    <row r="29" spans="1:10" s="47" customFormat="1" ht="15.95" customHeight="1" x14ac:dyDescent="0.2">
      <c r="A29" s="50">
        <v>18</v>
      </c>
      <c r="B29" s="51" t="s">
        <v>1370</v>
      </c>
      <c r="C29" s="52" t="s">
        <v>1371</v>
      </c>
      <c r="D29" s="53" t="s">
        <v>63</v>
      </c>
      <c r="E29" s="50"/>
      <c r="F29" s="32" t="str">
        <f t="shared" si="1"/>
        <v>Không XL</v>
      </c>
      <c r="G29" s="134">
        <f t="shared" si="0"/>
        <v>61</v>
      </c>
      <c r="H29" s="32" t="str">
        <f t="shared" si="2"/>
        <v>TB</v>
      </c>
      <c r="I29" s="55">
        <v>6.1</v>
      </c>
      <c r="J29" s="57"/>
    </row>
    <row r="30" spans="1:10" s="47" customFormat="1" ht="15.95" customHeight="1" x14ac:dyDescent="0.2">
      <c r="A30" s="50">
        <v>19</v>
      </c>
      <c r="B30" s="51" t="s">
        <v>1372</v>
      </c>
      <c r="C30" s="52" t="s">
        <v>99</v>
      </c>
      <c r="D30" s="53" t="s">
        <v>263</v>
      </c>
      <c r="E30" s="50"/>
      <c r="F30" s="32" t="str">
        <f t="shared" si="1"/>
        <v>Không XL</v>
      </c>
      <c r="G30" s="134">
        <f t="shared" si="0"/>
        <v>81</v>
      </c>
      <c r="H30" s="32" t="str">
        <f t="shared" si="2"/>
        <v>Tốt</v>
      </c>
      <c r="I30" s="55">
        <v>8.1</v>
      </c>
      <c r="J30" s="57"/>
    </row>
    <row r="31" spans="1:10" ht="18" customHeight="1" x14ac:dyDescent="0.25">
      <c r="A31" s="58"/>
      <c r="B31" s="58"/>
      <c r="C31" s="181" t="s">
        <v>11</v>
      </c>
      <c r="D31" s="181"/>
      <c r="E31" s="181"/>
      <c r="F31" s="181"/>
      <c r="G31" s="181"/>
      <c r="H31" s="181"/>
      <c r="I31" s="181"/>
      <c r="J31" s="181"/>
    </row>
    <row r="32" spans="1:10" ht="17.100000000000001" customHeight="1" x14ac:dyDescent="0.25">
      <c r="C32" s="182" t="s">
        <v>12</v>
      </c>
      <c r="D32" s="59"/>
      <c r="E32" s="183" t="s">
        <v>6</v>
      </c>
      <c r="F32" s="184"/>
      <c r="G32" s="183" t="s">
        <v>7</v>
      </c>
      <c r="H32" s="184"/>
      <c r="I32" s="118"/>
      <c r="J32" s="182" t="s">
        <v>8</v>
      </c>
    </row>
    <row r="33" spans="1:11" s="47" customFormat="1" ht="17.100000000000001" customHeight="1" x14ac:dyDescent="0.2">
      <c r="C33" s="182"/>
      <c r="D33" s="61"/>
      <c r="E33" s="48" t="s">
        <v>13</v>
      </c>
      <c r="F33" s="62" t="s">
        <v>14</v>
      </c>
      <c r="G33" s="48" t="s">
        <v>13</v>
      </c>
      <c r="H33" s="62" t="s">
        <v>14</v>
      </c>
      <c r="I33" s="62"/>
      <c r="J33" s="182"/>
    </row>
    <row r="34" spans="1:11" ht="17.100000000000001" customHeight="1" x14ac:dyDescent="0.25">
      <c r="C34" s="64" t="s">
        <v>15</v>
      </c>
      <c r="D34" s="117"/>
      <c r="E34" s="66">
        <f>COUNTIF(F12:F30,"XS")</f>
        <v>0</v>
      </c>
      <c r="F34" s="67">
        <f>E34*100/$A$30</f>
        <v>0</v>
      </c>
      <c r="G34" s="66">
        <f>COUNTIF(H12:H30,"Xuất sắc")</f>
        <v>0</v>
      </c>
      <c r="H34" s="67">
        <f>G34*100/$A$30</f>
        <v>0</v>
      </c>
      <c r="I34" s="67"/>
      <c r="J34" s="69"/>
    </row>
    <row r="35" spans="1:11" ht="17.100000000000001" customHeight="1" x14ac:dyDescent="0.25">
      <c r="C35" s="64" t="s">
        <v>16</v>
      </c>
      <c r="D35" s="117"/>
      <c r="E35" s="66">
        <f>COUNTIF(F12:F30,"Tốt")</f>
        <v>0</v>
      </c>
      <c r="F35" s="67">
        <f t="shared" ref="F35:F39" si="3">E35*100/$A$30</f>
        <v>0</v>
      </c>
      <c r="G35" s="66">
        <f>COUNTIF(H12:H30,"Tốt")</f>
        <v>7</v>
      </c>
      <c r="H35" s="67">
        <f t="shared" ref="H35:H39" si="4">G35*100/$A$30</f>
        <v>36.842105263157897</v>
      </c>
      <c r="I35" s="67"/>
      <c r="J35" s="69"/>
    </row>
    <row r="36" spans="1:11" ht="17.100000000000001" customHeight="1" x14ac:dyDescent="0.25">
      <c r="C36" s="64" t="s">
        <v>17</v>
      </c>
      <c r="D36" s="117"/>
      <c r="E36" s="66">
        <f>COUNTIF(F12:F30,"Khá")</f>
        <v>0</v>
      </c>
      <c r="F36" s="67">
        <f t="shared" si="3"/>
        <v>0</v>
      </c>
      <c r="G36" s="66">
        <f>COUNTIF(H12:H30,"Khá")</f>
        <v>7</v>
      </c>
      <c r="H36" s="67">
        <f t="shared" si="4"/>
        <v>36.842105263157897</v>
      </c>
      <c r="I36" s="67"/>
      <c r="J36" s="69"/>
    </row>
    <row r="37" spans="1:11" ht="17.100000000000001" customHeight="1" x14ac:dyDescent="0.25">
      <c r="C37" s="64" t="s">
        <v>18</v>
      </c>
      <c r="D37" s="117"/>
      <c r="E37" s="66">
        <f>COUNTIF(F12:F30,"TB")</f>
        <v>0</v>
      </c>
      <c r="F37" s="67">
        <f t="shared" si="3"/>
        <v>0</v>
      </c>
      <c r="G37" s="66">
        <f>COUNTIF(H12:H30,"TB")</f>
        <v>4</v>
      </c>
      <c r="H37" s="67">
        <f t="shared" si="4"/>
        <v>21.05263157894737</v>
      </c>
      <c r="I37" s="67"/>
      <c r="J37" s="69"/>
    </row>
    <row r="38" spans="1:11" ht="17.100000000000001" customHeight="1" x14ac:dyDescent="0.25">
      <c r="C38" s="64" t="s">
        <v>19</v>
      </c>
      <c r="D38" s="117"/>
      <c r="E38" s="66">
        <f>COUNTIF(F12:F30,"Yếu")</f>
        <v>0</v>
      </c>
      <c r="F38" s="67">
        <f t="shared" si="3"/>
        <v>0</v>
      </c>
      <c r="G38" s="66">
        <f>COUNTIF(H12:H30,"Yếu")</f>
        <v>0</v>
      </c>
      <c r="H38" s="67">
        <f t="shared" si="4"/>
        <v>0</v>
      </c>
      <c r="I38" s="67"/>
      <c r="J38" s="69"/>
    </row>
    <row r="39" spans="1:11" ht="17.100000000000001" customHeight="1" x14ac:dyDescent="0.25">
      <c r="C39" s="64" t="s">
        <v>25</v>
      </c>
      <c r="D39" s="117"/>
      <c r="E39" s="66">
        <f>COUNTIF(F12:F30,"Không XL")</f>
        <v>19</v>
      </c>
      <c r="F39" s="67">
        <f t="shared" si="3"/>
        <v>100</v>
      </c>
      <c r="G39" s="66">
        <f>COUNTIF(H12:H30,"Không XL")</f>
        <v>0</v>
      </c>
      <c r="H39" s="67">
        <f t="shared" si="4"/>
        <v>0</v>
      </c>
      <c r="I39" s="67"/>
      <c r="J39" s="69"/>
    </row>
    <row r="40" spans="1:11" ht="9.9499999999999993" customHeight="1" x14ac:dyDescent="0.25">
      <c r="C40" s="70"/>
      <c r="D40" s="70"/>
      <c r="F40" s="71"/>
    </row>
    <row r="41" spans="1:11" ht="17.100000000000001" customHeight="1" x14ac:dyDescent="0.25">
      <c r="E41" s="185" t="s">
        <v>24</v>
      </c>
      <c r="F41" s="185"/>
      <c r="G41" s="185"/>
      <c r="H41" s="185"/>
      <c r="I41" s="185"/>
      <c r="J41" s="185"/>
    </row>
    <row r="42" spans="1:11" ht="17.100000000000001" customHeight="1" x14ac:dyDescent="0.25">
      <c r="A42" s="180" t="s">
        <v>28</v>
      </c>
      <c r="B42" s="180"/>
      <c r="C42" s="180"/>
      <c r="D42" s="180"/>
      <c r="E42" s="180"/>
      <c r="F42" s="180" t="s">
        <v>6</v>
      </c>
      <c r="G42" s="180"/>
      <c r="H42" s="180"/>
      <c r="I42" s="114"/>
      <c r="J42" s="73" t="s">
        <v>20</v>
      </c>
      <c r="K42" s="73"/>
    </row>
    <row r="43" spans="1:11" ht="17.100000000000001" customHeight="1" x14ac:dyDescent="0.25"/>
    <row r="44" spans="1:11" ht="17.100000000000001" customHeight="1" x14ac:dyDescent="0.25"/>
    <row r="45" spans="1:11" ht="17.100000000000001" customHeight="1" x14ac:dyDescent="0.25"/>
    <row r="46" spans="1:11" ht="18" customHeight="1" x14ac:dyDescent="0.25">
      <c r="A46" s="36">
        <v>1</v>
      </c>
    </row>
    <row r="47" spans="1:11" ht="18" customHeight="1" x14ac:dyDescent="0.25"/>
    <row r="48" spans="1:1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sheetProtection algorithmName="SHA-512" hashValue="Zup+6gYY7gP+HWEN+PrC/Xrgg7pqh2jCdyJZMEHkfq1mxXoALeoUhog1jwwkdtXgRG2S7EXSVTOqAr74RAqm5A==" saltValue="IQMXqSiBBEm3080RiY0Zj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2:E42"/>
    <mergeCell ref="F42:H42"/>
    <mergeCell ref="C31:J31"/>
    <mergeCell ref="C32:C33"/>
    <mergeCell ref="E32:F32"/>
    <mergeCell ref="G32:H32"/>
    <mergeCell ref="J32:J33"/>
    <mergeCell ref="E41:J41"/>
  </mergeCells>
  <conditionalFormatting sqref="I12:I30">
    <cfRule type="cellIs" dxfId="30" priority="7" stopIfTrue="1" operator="equal">
      <formula>"SVG"</formula>
    </cfRule>
    <cfRule type="cellIs" dxfId="29" priority="8" stopIfTrue="1" operator="equal">
      <formula>"SVXS"</formula>
    </cfRule>
    <cfRule type="cellIs" dxfId="28" priority="2" operator="greaterThanOrEqual">
      <formula>7</formula>
    </cfRule>
    <cfRule type="cellIs" dxfId="27" priority="1" operator="lessThan">
      <formula>5</formula>
    </cfRule>
  </conditionalFormatting>
  <conditionalFormatting sqref="F12:F30">
    <cfRule type="cellIs" dxfId="26" priority="5" stopIfTrue="1" operator="equal">
      <formula>"SVG"</formula>
    </cfRule>
    <cfRule type="cellIs" dxfId="25" priority="6" stopIfTrue="1" operator="equal">
      <formula>"SVXS"</formula>
    </cfRule>
  </conditionalFormatting>
  <conditionalFormatting sqref="H12:H30">
    <cfRule type="cellIs" dxfId="24" priority="3" stopIfTrue="1" operator="equal">
      <formula>"SVG"</formula>
    </cfRule>
    <cfRule type="cellIs" dxfId="23" priority="4" stopIfTrue="1" operator="equal">
      <formula>"SVXS"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opLeftCell="A13" zoomScaleNormal="100" workbookViewId="0">
      <selection activeCell="G12" sqref="G12:H33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1501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1373</v>
      </c>
      <c r="C12" s="52" t="s">
        <v>96</v>
      </c>
      <c r="D12" s="53" t="s">
        <v>281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33" si="0">ROUND(I12,1)*10</f>
        <v>70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6.98</v>
      </c>
      <c r="J12" s="56"/>
    </row>
    <row r="13" spans="1:21" s="47" customFormat="1" ht="15.95" customHeight="1" x14ac:dyDescent="0.2">
      <c r="A13" s="50">
        <v>2</v>
      </c>
      <c r="B13" s="51" t="s">
        <v>1374</v>
      </c>
      <c r="C13" s="52" t="s">
        <v>1165</v>
      </c>
      <c r="D13" s="53" t="s">
        <v>281</v>
      </c>
      <c r="E13" s="50"/>
      <c r="F13" s="32" t="str">
        <f t="shared" ref="F13:F33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67</v>
      </c>
      <c r="H13" s="32" t="str">
        <f t="shared" ref="H13:H33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6.72</v>
      </c>
      <c r="J13" s="56"/>
    </row>
    <row r="14" spans="1:21" s="47" customFormat="1" ht="15.95" customHeight="1" x14ac:dyDescent="0.2">
      <c r="A14" s="50">
        <v>3</v>
      </c>
      <c r="B14" s="51" t="s">
        <v>1375</v>
      </c>
      <c r="C14" s="52" t="s">
        <v>953</v>
      </c>
      <c r="D14" s="53" t="s">
        <v>281</v>
      </c>
      <c r="E14" s="50"/>
      <c r="F14" s="32" t="str">
        <f t="shared" si="1"/>
        <v>Không XL</v>
      </c>
      <c r="G14" s="134">
        <f t="shared" si="0"/>
        <v>64</v>
      </c>
      <c r="H14" s="32" t="str">
        <f t="shared" si="2"/>
        <v>TB</v>
      </c>
      <c r="I14" s="55">
        <v>6.44</v>
      </c>
      <c r="J14" s="56"/>
    </row>
    <row r="15" spans="1:21" s="47" customFormat="1" ht="15.95" customHeight="1" x14ac:dyDescent="0.2">
      <c r="A15" s="50">
        <v>4</v>
      </c>
      <c r="B15" s="51" t="s">
        <v>1376</v>
      </c>
      <c r="C15" s="52" t="s">
        <v>1377</v>
      </c>
      <c r="D15" s="53" t="s">
        <v>1378</v>
      </c>
      <c r="E15" s="50"/>
      <c r="F15" s="32" t="str">
        <f t="shared" si="1"/>
        <v>Không XL</v>
      </c>
      <c r="G15" s="134">
        <f t="shared" si="0"/>
        <v>69</v>
      </c>
      <c r="H15" s="32" t="str">
        <f t="shared" si="2"/>
        <v>TB</v>
      </c>
      <c r="I15" s="55">
        <v>6.93</v>
      </c>
      <c r="J15" s="57"/>
    </row>
    <row r="16" spans="1:21" s="47" customFormat="1" ht="15.95" customHeight="1" x14ac:dyDescent="0.2">
      <c r="A16" s="50">
        <v>5</v>
      </c>
      <c r="B16" s="51" t="s">
        <v>1379</v>
      </c>
      <c r="C16" s="52" t="s">
        <v>1380</v>
      </c>
      <c r="D16" s="53" t="s">
        <v>82</v>
      </c>
      <c r="E16" s="50"/>
      <c r="F16" s="32" t="str">
        <f t="shared" si="1"/>
        <v>Không XL</v>
      </c>
      <c r="G16" s="134">
        <f t="shared" si="0"/>
        <v>66</v>
      </c>
      <c r="H16" s="32" t="str">
        <f t="shared" si="2"/>
        <v>TB</v>
      </c>
      <c r="I16" s="55">
        <v>6.64</v>
      </c>
      <c r="J16" s="57"/>
    </row>
    <row r="17" spans="1:10" s="47" customFormat="1" ht="15.95" customHeight="1" x14ac:dyDescent="0.2">
      <c r="A17" s="50">
        <v>6</v>
      </c>
      <c r="B17" s="51" t="s">
        <v>1381</v>
      </c>
      <c r="C17" s="52" t="s">
        <v>1382</v>
      </c>
      <c r="D17" s="53" t="s">
        <v>45</v>
      </c>
      <c r="E17" s="50"/>
      <c r="F17" s="32" t="str">
        <f t="shared" si="1"/>
        <v>Không XL</v>
      </c>
      <c r="G17" s="134">
        <f t="shared" si="0"/>
        <v>71</v>
      </c>
      <c r="H17" s="32" t="str">
        <f t="shared" si="2"/>
        <v>Khá</v>
      </c>
      <c r="I17" s="55">
        <v>7.13</v>
      </c>
      <c r="J17" s="57"/>
    </row>
    <row r="18" spans="1:10" s="47" customFormat="1" ht="15.95" customHeight="1" x14ac:dyDescent="0.2">
      <c r="A18" s="50">
        <v>7</v>
      </c>
      <c r="B18" s="51" t="s">
        <v>1383</v>
      </c>
      <c r="C18" s="52" t="s">
        <v>32</v>
      </c>
      <c r="D18" s="53" t="s">
        <v>86</v>
      </c>
      <c r="E18" s="50"/>
      <c r="F18" s="32" t="str">
        <f t="shared" si="1"/>
        <v>Không XL</v>
      </c>
      <c r="G18" s="134">
        <f t="shared" si="0"/>
        <v>69</v>
      </c>
      <c r="H18" s="32" t="str">
        <f t="shared" si="2"/>
        <v>TB</v>
      </c>
      <c r="I18" s="55">
        <v>6.93</v>
      </c>
      <c r="J18" s="130"/>
    </row>
    <row r="19" spans="1:10" s="47" customFormat="1" ht="15.95" customHeight="1" x14ac:dyDescent="0.2">
      <c r="A19" s="50">
        <v>8</v>
      </c>
      <c r="B19" s="51" t="s">
        <v>1384</v>
      </c>
      <c r="C19" s="52" t="s">
        <v>1385</v>
      </c>
      <c r="D19" s="53" t="s">
        <v>88</v>
      </c>
      <c r="E19" s="50"/>
      <c r="F19" s="32" t="str">
        <f t="shared" si="1"/>
        <v>Không XL</v>
      </c>
      <c r="G19" s="134">
        <f>ROUND(I19,1)*10+6</f>
        <v>81</v>
      </c>
      <c r="H19" s="32" t="str">
        <f t="shared" si="2"/>
        <v>Tốt</v>
      </c>
      <c r="I19" s="55">
        <v>7.51</v>
      </c>
      <c r="J19" s="130" t="s">
        <v>1505</v>
      </c>
    </row>
    <row r="20" spans="1:10" s="47" customFormat="1" ht="15.95" customHeight="1" x14ac:dyDescent="0.2">
      <c r="A20" s="50">
        <v>9</v>
      </c>
      <c r="B20" s="51" t="s">
        <v>1386</v>
      </c>
      <c r="C20" s="52" t="s">
        <v>69</v>
      </c>
      <c r="D20" s="53" t="s">
        <v>1387</v>
      </c>
      <c r="E20" s="50"/>
      <c r="F20" s="32" t="str">
        <f t="shared" si="1"/>
        <v>Không XL</v>
      </c>
      <c r="G20" s="134">
        <f t="shared" si="0"/>
        <v>69</v>
      </c>
      <c r="H20" s="32" t="str">
        <f t="shared" si="2"/>
        <v>TB</v>
      </c>
      <c r="I20" s="55">
        <v>6.93</v>
      </c>
      <c r="J20" s="56"/>
    </row>
    <row r="21" spans="1:10" s="47" customFormat="1" ht="15.95" customHeight="1" x14ac:dyDescent="0.2">
      <c r="A21" s="50">
        <v>10</v>
      </c>
      <c r="B21" s="51" t="s">
        <v>1388</v>
      </c>
      <c r="C21" s="52" t="s">
        <v>1389</v>
      </c>
      <c r="D21" s="53" t="s">
        <v>106</v>
      </c>
      <c r="E21" s="50"/>
      <c r="F21" s="32" t="str">
        <f t="shared" si="1"/>
        <v>Không XL</v>
      </c>
      <c r="G21" s="134">
        <f t="shared" si="0"/>
        <v>63</v>
      </c>
      <c r="H21" s="32" t="str">
        <f t="shared" si="2"/>
        <v>TB</v>
      </c>
      <c r="I21" s="55">
        <v>6.31</v>
      </c>
      <c r="J21" s="57"/>
    </row>
    <row r="22" spans="1:10" s="47" customFormat="1" ht="15.95" customHeight="1" x14ac:dyDescent="0.2">
      <c r="A22" s="50">
        <v>11</v>
      </c>
      <c r="B22" s="51" t="s">
        <v>1390</v>
      </c>
      <c r="C22" s="52" t="s">
        <v>125</v>
      </c>
      <c r="D22" s="53" t="s">
        <v>53</v>
      </c>
      <c r="E22" s="50"/>
      <c r="F22" s="32" t="str">
        <f t="shared" si="1"/>
        <v>Không XL</v>
      </c>
      <c r="G22" s="134">
        <f t="shared" si="0"/>
        <v>63</v>
      </c>
      <c r="H22" s="32" t="str">
        <f t="shared" si="2"/>
        <v>TB</v>
      </c>
      <c r="I22" s="55">
        <v>6.34</v>
      </c>
      <c r="J22" s="56"/>
    </row>
    <row r="23" spans="1:10" s="47" customFormat="1" ht="15.95" customHeight="1" x14ac:dyDescent="0.2">
      <c r="A23" s="50">
        <v>12</v>
      </c>
      <c r="B23" s="51" t="s">
        <v>1391</v>
      </c>
      <c r="C23" s="52" t="s">
        <v>129</v>
      </c>
      <c r="D23" s="53" t="s">
        <v>109</v>
      </c>
      <c r="E23" s="50"/>
      <c r="F23" s="32" t="str">
        <f t="shared" si="1"/>
        <v>Không XL</v>
      </c>
      <c r="G23" s="134">
        <f t="shared" si="0"/>
        <v>74</v>
      </c>
      <c r="H23" s="32" t="str">
        <f t="shared" si="2"/>
        <v>Khá</v>
      </c>
      <c r="I23" s="55">
        <v>7.43</v>
      </c>
      <c r="J23" s="57"/>
    </row>
    <row r="24" spans="1:10" s="47" customFormat="1" ht="15.95" customHeight="1" x14ac:dyDescent="0.2">
      <c r="A24" s="50">
        <v>13</v>
      </c>
      <c r="B24" s="51" t="s">
        <v>1392</v>
      </c>
      <c r="C24" s="52" t="s">
        <v>567</v>
      </c>
      <c r="D24" s="53" t="s">
        <v>672</v>
      </c>
      <c r="E24" s="50"/>
      <c r="F24" s="32" t="str">
        <f t="shared" si="1"/>
        <v>Không XL</v>
      </c>
      <c r="G24" s="134">
        <f t="shared" si="0"/>
        <v>63</v>
      </c>
      <c r="H24" s="32" t="str">
        <f t="shared" si="2"/>
        <v>TB</v>
      </c>
      <c r="I24" s="55">
        <v>6.31</v>
      </c>
      <c r="J24" s="57"/>
    </row>
    <row r="25" spans="1:10" s="47" customFormat="1" ht="15.95" customHeight="1" x14ac:dyDescent="0.2">
      <c r="A25" s="50">
        <v>14</v>
      </c>
      <c r="B25" s="51" t="s">
        <v>1393</v>
      </c>
      <c r="C25" s="52" t="s">
        <v>1394</v>
      </c>
      <c r="D25" s="53" t="s">
        <v>54</v>
      </c>
      <c r="E25" s="50"/>
      <c r="F25" s="32" t="str">
        <f t="shared" si="1"/>
        <v>Không XL</v>
      </c>
      <c r="G25" s="134">
        <f t="shared" si="0"/>
        <v>68</v>
      </c>
      <c r="H25" s="32" t="str">
        <f t="shared" si="2"/>
        <v>TB</v>
      </c>
      <c r="I25" s="55">
        <v>6.77</v>
      </c>
      <c r="J25" s="57"/>
    </row>
    <row r="26" spans="1:10" s="47" customFormat="1" ht="15.95" customHeight="1" x14ac:dyDescent="0.2">
      <c r="A26" s="50">
        <v>15</v>
      </c>
      <c r="B26" s="51" t="s">
        <v>1395</v>
      </c>
      <c r="C26" s="52" t="s">
        <v>69</v>
      </c>
      <c r="D26" s="53" t="s">
        <v>1396</v>
      </c>
      <c r="E26" s="50"/>
      <c r="F26" s="32" t="str">
        <f t="shared" si="1"/>
        <v>Không XL</v>
      </c>
      <c r="G26" s="134">
        <f t="shared" si="0"/>
        <v>69</v>
      </c>
      <c r="H26" s="32" t="str">
        <f t="shared" si="2"/>
        <v>TB</v>
      </c>
      <c r="I26" s="55">
        <v>6.87</v>
      </c>
      <c r="J26" s="57"/>
    </row>
    <row r="27" spans="1:10" s="47" customFormat="1" ht="15.95" customHeight="1" x14ac:dyDescent="0.2">
      <c r="A27" s="50">
        <v>16</v>
      </c>
      <c r="B27" s="51" t="s">
        <v>1397</v>
      </c>
      <c r="C27" s="52" t="s">
        <v>1398</v>
      </c>
      <c r="D27" s="53" t="s">
        <v>93</v>
      </c>
      <c r="E27" s="50"/>
      <c r="F27" s="32" t="str">
        <f t="shared" si="1"/>
        <v>Không XL</v>
      </c>
      <c r="G27" s="134">
        <f t="shared" si="0"/>
        <v>76</v>
      </c>
      <c r="H27" s="32" t="str">
        <f t="shared" si="2"/>
        <v>Khá</v>
      </c>
      <c r="I27" s="55">
        <v>7.55</v>
      </c>
      <c r="J27" s="57"/>
    </row>
    <row r="28" spans="1:10" s="47" customFormat="1" ht="15.95" customHeight="1" x14ac:dyDescent="0.2">
      <c r="A28" s="50">
        <v>17</v>
      </c>
      <c r="B28" s="51" t="s">
        <v>1399</v>
      </c>
      <c r="C28" s="52" t="s">
        <v>1400</v>
      </c>
      <c r="D28" s="53" t="s">
        <v>846</v>
      </c>
      <c r="E28" s="50"/>
      <c r="F28" s="32" t="str">
        <f t="shared" si="1"/>
        <v>Không XL</v>
      </c>
      <c r="G28" s="134">
        <f>ROUND(I28,1)*10+8</f>
        <v>89</v>
      </c>
      <c r="H28" s="32" t="str">
        <f t="shared" si="2"/>
        <v>Tốt</v>
      </c>
      <c r="I28" s="55">
        <v>8.1300000000000008</v>
      </c>
      <c r="J28" s="57" t="s">
        <v>1504</v>
      </c>
    </row>
    <row r="29" spans="1:10" s="47" customFormat="1" ht="15.95" customHeight="1" x14ac:dyDescent="0.2">
      <c r="A29" s="50">
        <v>18</v>
      </c>
      <c r="B29" s="51" t="s">
        <v>1401</v>
      </c>
      <c r="C29" s="52" t="s">
        <v>163</v>
      </c>
      <c r="D29" s="53" t="s">
        <v>57</v>
      </c>
      <c r="E29" s="50"/>
      <c r="F29" s="32" t="str">
        <f t="shared" si="1"/>
        <v>Không XL</v>
      </c>
      <c r="G29" s="134">
        <f t="shared" si="0"/>
        <v>70</v>
      </c>
      <c r="H29" s="32" t="str">
        <f t="shared" si="2"/>
        <v>Khá</v>
      </c>
      <c r="I29" s="55">
        <v>7.04</v>
      </c>
      <c r="J29" s="57"/>
    </row>
    <row r="30" spans="1:10" s="47" customFormat="1" ht="15.95" customHeight="1" x14ac:dyDescent="0.2">
      <c r="A30" s="50">
        <v>19</v>
      </c>
      <c r="B30" s="51" t="s">
        <v>1402</v>
      </c>
      <c r="C30" s="52" t="s">
        <v>104</v>
      </c>
      <c r="D30" s="53" t="s">
        <v>117</v>
      </c>
      <c r="E30" s="50"/>
      <c r="F30" s="32" t="str">
        <f t="shared" si="1"/>
        <v>Không XL</v>
      </c>
      <c r="G30" s="134">
        <f>ROUND(I30,1)*10+6</f>
        <v>78</v>
      </c>
      <c r="H30" s="32" t="str">
        <f t="shared" si="2"/>
        <v>Khá</v>
      </c>
      <c r="I30" s="55">
        <v>7.17</v>
      </c>
      <c r="J30" s="57" t="s">
        <v>1506</v>
      </c>
    </row>
    <row r="31" spans="1:10" s="47" customFormat="1" ht="15.95" customHeight="1" x14ac:dyDescent="0.2">
      <c r="A31" s="50">
        <v>20</v>
      </c>
      <c r="B31" s="51" t="s">
        <v>1403</v>
      </c>
      <c r="C31" s="52" t="s">
        <v>1404</v>
      </c>
      <c r="D31" s="53" t="s">
        <v>60</v>
      </c>
      <c r="E31" s="50"/>
      <c r="F31" s="32" t="str">
        <f t="shared" si="1"/>
        <v>Không XL</v>
      </c>
      <c r="G31" s="134">
        <f t="shared" si="0"/>
        <v>64</v>
      </c>
      <c r="H31" s="32" t="str">
        <f t="shared" si="2"/>
        <v>TB</v>
      </c>
      <c r="I31" s="55">
        <v>6.41</v>
      </c>
      <c r="J31" s="56"/>
    </row>
    <row r="32" spans="1:10" s="47" customFormat="1" ht="15.95" customHeight="1" x14ac:dyDescent="0.2">
      <c r="A32" s="50">
        <v>21</v>
      </c>
      <c r="B32" s="51" t="s">
        <v>1405</v>
      </c>
      <c r="C32" s="52" t="s">
        <v>1406</v>
      </c>
      <c r="D32" s="53" t="s">
        <v>789</v>
      </c>
      <c r="E32" s="50"/>
      <c r="F32" s="32" t="str">
        <f t="shared" si="1"/>
        <v>Không XL</v>
      </c>
      <c r="G32" s="134">
        <f t="shared" si="0"/>
        <v>80</v>
      </c>
      <c r="H32" s="32" t="str">
        <f t="shared" si="2"/>
        <v>Tốt</v>
      </c>
      <c r="I32" s="55">
        <v>7.95</v>
      </c>
      <c r="J32" s="57"/>
    </row>
    <row r="33" spans="1:11" s="47" customFormat="1" ht="15.95" customHeight="1" x14ac:dyDescent="0.2">
      <c r="A33" s="50">
        <v>22</v>
      </c>
      <c r="B33" s="51" t="s">
        <v>1407</v>
      </c>
      <c r="C33" s="52" t="s">
        <v>1408</v>
      </c>
      <c r="D33" s="53" t="s">
        <v>263</v>
      </c>
      <c r="E33" s="50"/>
      <c r="F33" s="32" t="str">
        <f t="shared" si="1"/>
        <v>Không XL</v>
      </c>
      <c r="G33" s="134">
        <f t="shared" si="0"/>
        <v>67</v>
      </c>
      <c r="H33" s="32" t="str">
        <f t="shared" si="2"/>
        <v>TB</v>
      </c>
      <c r="I33" s="55">
        <v>6.74</v>
      </c>
      <c r="J33" s="57"/>
    </row>
    <row r="34" spans="1:11" s="47" customFormat="1" ht="15.95" hidden="1" customHeight="1" x14ac:dyDescent="0.2">
      <c r="A34" s="50"/>
      <c r="B34" s="51"/>
      <c r="C34" s="52"/>
      <c r="D34" s="53"/>
      <c r="E34" s="50"/>
      <c r="F34" s="54"/>
      <c r="G34" s="128"/>
      <c r="H34" s="124"/>
      <c r="I34" s="55"/>
      <c r="J34" s="57"/>
    </row>
    <row r="35" spans="1:11" s="47" customFormat="1" ht="15.95" hidden="1" customHeight="1" x14ac:dyDescent="0.2">
      <c r="A35" s="50"/>
      <c r="B35" s="51"/>
      <c r="C35" s="52"/>
      <c r="D35" s="53"/>
      <c r="E35" s="50"/>
      <c r="F35" s="54"/>
      <c r="G35" s="128"/>
      <c r="H35" s="124"/>
      <c r="I35" s="55"/>
      <c r="J35" s="57"/>
    </row>
    <row r="36" spans="1:11" s="47" customFormat="1" ht="15.95" hidden="1" customHeight="1" x14ac:dyDescent="0.2">
      <c r="A36" s="50"/>
      <c r="B36" s="51"/>
      <c r="C36" s="52"/>
      <c r="D36" s="53"/>
      <c r="E36" s="50"/>
      <c r="F36" s="54"/>
      <c r="G36" s="128"/>
      <c r="H36" s="124"/>
      <c r="I36" s="55"/>
      <c r="J36" s="130"/>
    </row>
    <row r="37" spans="1:11" ht="18" customHeight="1" x14ac:dyDescent="0.25">
      <c r="A37" s="58"/>
      <c r="B37" s="58"/>
      <c r="C37" s="181" t="s">
        <v>11</v>
      </c>
      <c r="D37" s="181"/>
      <c r="E37" s="181"/>
      <c r="F37" s="181"/>
      <c r="G37" s="181"/>
      <c r="H37" s="181"/>
      <c r="I37" s="181"/>
      <c r="J37" s="181"/>
    </row>
    <row r="38" spans="1:11" ht="17.100000000000001" customHeight="1" x14ac:dyDescent="0.25">
      <c r="C38" s="182" t="s">
        <v>12</v>
      </c>
      <c r="D38" s="59"/>
      <c r="E38" s="183" t="s">
        <v>6</v>
      </c>
      <c r="F38" s="184"/>
      <c r="G38" s="183" t="s">
        <v>7</v>
      </c>
      <c r="H38" s="184"/>
      <c r="I38" s="60"/>
      <c r="J38" s="182" t="s">
        <v>8</v>
      </c>
    </row>
    <row r="39" spans="1:11" s="47" customFormat="1" ht="17.100000000000001" customHeight="1" x14ac:dyDescent="0.2">
      <c r="C39" s="182"/>
      <c r="D39" s="61"/>
      <c r="E39" s="48" t="s">
        <v>13</v>
      </c>
      <c r="F39" s="62" t="s">
        <v>14</v>
      </c>
      <c r="G39" s="48" t="s">
        <v>13</v>
      </c>
      <c r="H39" s="62" t="s">
        <v>14</v>
      </c>
      <c r="I39" s="116"/>
      <c r="J39" s="182"/>
    </row>
    <row r="40" spans="1:11" ht="17.100000000000001" customHeight="1" x14ac:dyDescent="0.25">
      <c r="C40" s="64" t="s">
        <v>15</v>
      </c>
      <c r="D40" s="117"/>
      <c r="E40" s="66">
        <f>COUNTIF(F12:F36,"XS")</f>
        <v>0</v>
      </c>
      <c r="F40" s="67">
        <f>E40*100/$A$33</f>
        <v>0</v>
      </c>
      <c r="G40" s="66">
        <f>COUNTIF(H12:H36,"Xuất sắc")</f>
        <v>0</v>
      </c>
      <c r="H40" s="67">
        <f>G40*100/$A$33</f>
        <v>0</v>
      </c>
      <c r="I40" s="68"/>
      <c r="J40" s="69"/>
    </row>
    <row r="41" spans="1:11" ht="17.100000000000001" customHeight="1" x14ac:dyDescent="0.25">
      <c r="C41" s="64" t="s">
        <v>16</v>
      </c>
      <c r="D41" s="117"/>
      <c r="E41" s="66">
        <f>COUNTIF(F12:F36,"Tốt")</f>
        <v>0</v>
      </c>
      <c r="F41" s="67">
        <f t="shared" ref="F41:F45" si="3">E41*100/$A$33</f>
        <v>0</v>
      </c>
      <c r="G41" s="66">
        <f>COUNTIF(H12:H36,"Tốt")</f>
        <v>3</v>
      </c>
      <c r="H41" s="67">
        <f t="shared" ref="H41:H45" si="4">G41*100/$A$33</f>
        <v>13.636363636363637</v>
      </c>
      <c r="I41" s="68"/>
      <c r="J41" s="69"/>
    </row>
    <row r="42" spans="1:11" ht="17.100000000000001" customHeight="1" x14ac:dyDescent="0.25">
      <c r="C42" s="64" t="s">
        <v>17</v>
      </c>
      <c r="D42" s="117"/>
      <c r="E42" s="66">
        <f>COUNTIF(F12:F36,"Khá")</f>
        <v>0</v>
      </c>
      <c r="F42" s="67">
        <f t="shared" si="3"/>
        <v>0</v>
      </c>
      <c r="G42" s="66">
        <f>COUNTIF(H12:H36,"Khá")</f>
        <v>6</v>
      </c>
      <c r="H42" s="67">
        <f t="shared" si="4"/>
        <v>27.272727272727273</v>
      </c>
      <c r="I42" s="68"/>
      <c r="J42" s="69"/>
    </row>
    <row r="43" spans="1:11" ht="17.100000000000001" customHeight="1" x14ac:dyDescent="0.25">
      <c r="C43" s="64" t="s">
        <v>18</v>
      </c>
      <c r="D43" s="117"/>
      <c r="E43" s="66">
        <f>COUNTIF(F12:F36,"TB")</f>
        <v>0</v>
      </c>
      <c r="F43" s="67">
        <f t="shared" si="3"/>
        <v>0</v>
      </c>
      <c r="G43" s="66">
        <f>COUNTIF(H12:H36,"TB")</f>
        <v>13</v>
      </c>
      <c r="H43" s="67">
        <f t="shared" si="4"/>
        <v>59.090909090909093</v>
      </c>
      <c r="I43" s="68"/>
      <c r="J43" s="69"/>
    </row>
    <row r="44" spans="1:11" ht="17.100000000000001" customHeight="1" x14ac:dyDescent="0.25">
      <c r="C44" s="64" t="s">
        <v>19</v>
      </c>
      <c r="D44" s="117"/>
      <c r="E44" s="66">
        <f>COUNTIF(F12:F36,"Yếu")</f>
        <v>0</v>
      </c>
      <c r="F44" s="67">
        <f t="shared" si="3"/>
        <v>0</v>
      </c>
      <c r="G44" s="66">
        <f>COUNTIF(H12:H36,"Yếu")</f>
        <v>0</v>
      </c>
      <c r="H44" s="67">
        <f t="shared" si="4"/>
        <v>0</v>
      </c>
      <c r="I44" s="68"/>
      <c r="J44" s="69"/>
    </row>
    <row r="45" spans="1:11" ht="17.100000000000001" customHeight="1" x14ac:dyDescent="0.25">
      <c r="C45" s="64" t="s">
        <v>25</v>
      </c>
      <c r="D45" s="117"/>
      <c r="E45" s="66">
        <f>COUNTIF(F12:F36,"Không XL")</f>
        <v>22</v>
      </c>
      <c r="F45" s="67">
        <f t="shared" si="3"/>
        <v>100</v>
      </c>
      <c r="G45" s="66">
        <f>COUNTIF(H12:H36,"Không XL")</f>
        <v>0</v>
      </c>
      <c r="H45" s="67">
        <f t="shared" si="4"/>
        <v>0</v>
      </c>
      <c r="I45" s="68"/>
      <c r="J45" s="69"/>
    </row>
    <row r="46" spans="1:11" ht="9.9499999999999993" customHeight="1" x14ac:dyDescent="0.25">
      <c r="C46" s="70"/>
      <c r="D46" s="70"/>
      <c r="F46" s="71"/>
    </row>
    <row r="47" spans="1:11" ht="17.100000000000001" customHeight="1" x14ac:dyDescent="0.25">
      <c r="E47" s="185" t="s">
        <v>24</v>
      </c>
      <c r="F47" s="185"/>
      <c r="G47" s="185"/>
      <c r="H47" s="185"/>
      <c r="I47" s="185"/>
      <c r="J47" s="185"/>
    </row>
    <row r="48" spans="1:11" ht="17.100000000000001" customHeight="1" x14ac:dyDescent="0.25">
      <c r="A48" s="180" t="s">
        <v>28</v>
      </c>
      <c r="B48" s="180"/>
      <c r="C48" s="180"/>
      <c r="D48" s="180"/>
      <c r="E48" s="180"/>
      <c r="F48" s="180" t="s">
        <v>6</v>
      </c>
      <c r="G48" s="180"/>
      <c r="H48" s="180"/>
      <c r="I48" s="114"/>
      <c r="J48" s="73" t="s">
        <v>20</v>
      </c>
      <c r="K48" s="73"/>
    </row>
    <row r="49" spans="1:1" ht="17.100000000000001" customHeight="1" x14ac:dyDescent="0.25"/>
    <row r="50" spans="1:1" ht="17.100000000000001" customHeight="1" x14ac:dyDescent="0.25"/>
    <row r="51" spans="1:1" ht="17.100000000000001" customHeight="1" x14ac:dyDescent="0.25"/>
    <row r="52" spans="1:1" ht="18" customHeight="1" x14ac:dyDescent="0.25">
      <c r="A52" s="36">
        <v>1</v>
      </c>
    </row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</sheetData>
  <sheetProtection algorithmName="SHA-512" hashValue="ytPYKPqFo5WAUvMmaD9m8vVrNsd8KyOcVD9O+xETWT2FxeGTaq2qA3iKRcnayleSP7qavwrPf3T1RR6OXfR+LA==" saltValue="/bot3FdjdjZaMPyH8mKcL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8:E48"/>
    <mergeCell ref="F48:H48"/>
    <mergeCell ref="C37:J37"/>
    <mergeCell ref="C38:C39"/>
    <mergeCell ref="E38:F38"/>
    <mergeCell ref="G38:H38"/>
    <mergeCell ref="J38:J39"/>
    <mergeCell ref="E47:J47"/>
  </mergeCells>
  <conditionalFormatting sqref="F34:F36 H34:I36 I12:I33">
    <cfRule type="cellIs" dxfId="22" priority="7" stopIfTrue="1" operator="equal">
      <formula>"SVG"</formula>
    </cfRule>
    <cfRule type="cellIs" dxfId="21" priority="8" stopIfTrue="1" operator="equal">
      <formula>"SVXS"</formula>
    </cfRule>
  </conditionalFormatting>
  <conditionalFormatting sqref="F12:F33">
    <cfRule type="cellIs" dxfId="20" priority="5" stopIfTrue="1" operator="equal">
      <formula>"SVG"</formula>
    </cfRule>
    <cfRule type="cellIs" dxfId="19" priority="6" stopIfTrue="1" operator="equal">
      <formula>"SVXS"</formula>
    </cfRule>
  </conditionalFormatting>
  <conditionalFormatting sqref="H12:H33">
    <cfRule type="cellIs" dxfId="18" priority="3" stopIfTrue="1" operator="equal">
      <formula>"SVG"</formula>
    </cfRule>
    <cfRule type="cellIs" dxfId="17" priority="4" stopIfTrue="1" operator="equal">
      <formula>"SVXS"</formula>
    </cfRule>
  </conditionalFormatting>
  <conditionalFormatting sqref="I12:I33">
    <cfRule type="cellIs" dxfId="16" priority="2" operator="lessThan">
      <formula>5</formula>
    </cfRule>
    <cfRule type="cellIs" dxfId="15" priority="1" operator="greaterThanOrEqual">
      <formula>7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topLeftCell="A11" zoomScaleNormal="100" workbookViewId="0">
      <selection activeCell="G12" sqref="G12:H37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1502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47" customFormat="1" ht="15.95" customHeight="1" x14ac:dyDescent="0.2">
      <c r="A12" s="50">
        <v>1</v>
      </c>
      <c r="B12" s="51" t="s">
        <v>1409</v>
      </c>
      <c r="C12" s="52" t="s">
        <v>1410</v>
      </c>
      <c r="D12" s="53" t="s">
        <v>563</v>
      </c>
      <c r="E12" s="50"/>
      <c r="F12" s="32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34">
        <f t="shared" ref="G12:G36" si="0">ROUND(I12,1)*10</f>
        <v>71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55">
        <v>7.11</v>
      </c>
      <c r="J12" s="56"/>
    </row>
    <row r="13" spans="1:21" s="47" customFormat="1" ht="15.95" customHeight="1" x14ac:dyDescent="0.2">
      <c r="A13" s="50">
        <v>2</v>
      </c>
      <c r="B13" s="51" t="s">
        <v>1411</v>
      </c>
      <c r="C13" s="52" t="s">
        <v>815</v>
      </c>
      <c r="D13" s="53" t="s">
        <v>34</v>
      </c>
      <c r="E13" s="50"/>
      <c r="F13" s="32" t="str">
        <f t="shared" ref="F13:F37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67</v>
      </c>
      <c r="H13" s="32" t="str">
        <f t="shared" ref="H13:H37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6.67</v>
      </c>
      <c r="J13" s="56"/>
    </row>
    <row r="14" spans="1:21" s="47" customFormat="1" ht="15.95" customHeight="1" x14ac:dyDescent="0.2">
      <c r="A14" s="50">
        <v>3</v>
      </c>
      <c r="B14" s="51" t="s">
        <v>1412</v>
      </c>
      <c r="C14" s="52" t="s">
        <v>696</v>
      </c>
      <c r="D14" s="53" t="s">
        <v>34</v>
      </c>
      <c r="E14" s="50"/>
      <c r="F14" s="32" t="str">
        <f t="shared" si="1"/>
        <v>Không XL</v>
      </c>
      <c r="G14" s="134">
        <f t="shared" si="0"/>
        <v>66</v>
      </c>
      <c r="H14" s="32" t="str">
        <f t="shared" si="2"/>
        <v>TB</v>
      </c>
      <c r="I14" s="55">
        <v>6.61</v>
      </c>
      <c r="J14" s="56"/>
    </row>
    <row r="15" spans="1:21" s="47" customFormat="1" ht="15.95" customHeight="1" x14ac:dyDescent="0.2">
      <c r="A15" s="50">
        <v>4</v>
      </c>
      <c r="B15" s="51" t="s">
        <v>1413</v>
      </c>
      <c r="C15" s="52" t="s">
        <v>983</v>
      </c>
      <c r="D15" s="53" t="s">
        <v>77</v>
      </c>
      <c r="E15" s="50"/>
      <c r="F15" s="32" t="str">
        <f t="shared" si="1"/>
        <v>Không XL</v>
      </c>
      <c r="G15" s="134">
        <f t="shared" si="0"/>
        <v>75</v>
      </c>
      <c r="H15" s="32" t="str">
        <f t="shared" si="2"/>
        <v>Khá</v>
      </c>
      <c r="I15" s="55">
        <v>7.53</v>
      </c>
      <c r="J15" s="57"/>
    </row>
    <row r="16" spans="1:21" s="47" customFormat="1" ht="15.95" customHeight="1" x14ac:dyDescent="0.2">
      <c r="A16" s="50">
        <v>5</v>
      </c>
      <c r="B16" s="51" t="s">
        <v>1414</v>
      </c>
      <c r="C16" s="52" t="s">
        <v>207</v>
      </c>
      <c r="D16" s="53" t="s">
        <v>37</v>
      </c>
      <c r="E16" s="50"/>
      <c r="F16" s="32" t="str">
        <f t="shared" si="1"/>
        <v>Không XL</v>
      </c>
      <c r="G16" s="134">
        <f t="shared" si="0"/>
        <v>68</v>
      </c>
      <c r="H16" s="32" t="str">
        <f t="shared" si="2"/>
        <v>TB</v>
      </c>
      <c r="I16" s="55">
        <v>6.78</v>
      </c>
      <c r="J16" s="57"/>
    </row>
    <row r="17" spans="1:10" s="47" customFormat="1" ht="15.95" customHeight="1" x14ac:dyDescent="0.2">
      <c r="A17" s="50">
        <v>6</v>
      </c>
      <c r="B17" s="51" t="s">
        <v>1415</v>
      </c>
      <c r="C17" s="52" t="s">
        <v>1416</v>
      </c>
      <c r="D17" s="53" t="s">
        <v>37</v>
      </c>
      <c r="E17" s="50"/>
      <c r="F17" s="32" t="str">
        <f t="shared" si="1"/>
        <v>Không XL</v>
      </c>
      <c r="G17" s="134">
        <f t="shared" si="0"/>
        <v>62</v>
      </c>
      <c r="H17" s="32" t="str">
        <f t="shared" si="2"/>
        <v>TB</v>
      </c>
      <c r="I17" s="55">
        <v>6.24</v>
      </c>
      <c r="J17" s="57"/>
    </row>
    <row r="18" spans="1:10" s="47" customFormat="1" ht="15.95" customHeight="1" x14ac:dyDescent="0.2">
      <c r="A18" s="50">
        <v>7</v>
      </c>
      <c r="B18" s="51" t="s">
        <v>1417</v>
      </c>
      <c r="C18" s="52" t="s">
        <v>584</v>
      </c>
      <c r="D18" s="53" t="s">
        <v>1418</v>
      </c>
      <c r="E18" s="50"/>
      <c r="F18" s="32" t="str">
        <f t="shared" si="1"/>
        <v>Không XL</v>
      </c>
      <c r="G18" s="134">
        <f t="shared" si="0"/>
        <v>54</v>
      </c>
      <c r="H18" s="32" t="str">
        <f t="shared" si="2"/>
        <v>TB</v>
      </c>
      <c r="I18" s="55">
        <v>5.44</v>
      </c>
      <c r="J18" s="57"/>
    </row>
    <row r="19" spans="1:10" s="47" customFormat="1" ht="15.95" customHeight="1" x14ac:dyDescent="0.2">
      <c r="A19" s="50">
        <v>8</v>
      </c>
      <c r="B19" s="51" t="s">
        <v>1419</v>
      </c>
      <c r="C19" s="52" t="s">
        <v>1420</v>
      </c>
      <c r="D19" s="53" t="s">
        <v>742</v>
      </c>
      <c r="E19" s="50"/>
      <c r="F19" s="32" t="str">
        <f t="shared" si="1"/>
        <v>Không XL</v>
      </c>
      <c r="G19" s="134">
        <f t="shared" si="0"/>
        <v>61</v>
      </c>
      <c r="H19" s="32" t="str">
        <f t="shared" si="2"/>
        <v>TB</v>
      </c>
      <c r="I19" s="55">
        <v>6.05</v>
      </c>
      <c r="J19" s="57"/>
    </row>
    <row r="20" spans="1:10" s="47" customFormat="1" ht="15.95" customHeight="1" x14ac:dyDescent="0.2">
      <c r="A20" s="50">
        <v>9</v>
      </c>
      <c r="B20" s="51" t="s">
        <v>1421</v>
      </c>
      <c r="C20" s="52" t="s">
        <v>1422</v>
      </c>
      <c r="D20" s="53" t="s">
        <v>511</v>
      </c>
      <c r="E20" s="50"/>
      <c r="F20" s="32" t="str">
        <f t="shared" si="1"/>
        <v>Không XL</v>
      </c>
      <c r="G20" s="134">
        <f t="shared" si="0"/>
        <v>58</v>
      </c>
      <c r="H20" s="32" t="str">
        <f t="shared" si="2"/>
        <v>TB</v>
      </c>
      <c r="I20" s="55">
        <v>5.84</v>
      </c>
      <c r="J20" s="56"/>
    </row>
    <row r="21" spans="1:10" s="47" customFormat="1" ht="15.95" customHeight="1" x14ac:dyDescent="0.2">
      <c r="A21" s="50">
        <v>10</v>
      </c>
      <c r="B21" s="51" t="s">
        <v>1423</v>
      </c>
      <c r="C21" s="52" t="s">
        <v>91</v>
      </c>
      <c r="D21" s="53" t="s">
        <v>88</v>
      </c>
      <c r="E21" s="50"/>
      <c r="F21" s="32" t="str">
        <f t="shared" si="1"/>
        <v>Không XL</v>
      </c>
      <c r="G21" s="134">
        <f t="shared" si="0"/>
        <v>77</v>
      </c>
      <c r="H21" s="32" t="str">
        <f t="shared" si="2"/>
        <v>Khá</v>
      </c>
      <c r="I21" s="55">
        <v>7.66</v>
      </c>
      <c r="J21" s="56"/>
    </row>
    <row r="22" spans="1:10" s="47" customFormat="1" ht="15.95" customHeight="1" x14ac:dyDescent="0.2">
      <c r="A22" s="50">
        <v>11</v>
      </c>
      <c r="B22" s="51" t="s">
        <v>1424</v>
      </c>
      <c r="C22" s="52" t="s">
        <v>1425</v>
      </c>
      <c r="D22" s="53" t="s">
        <v>51</v>
      </c>
      <c r="E22" s="50"/>
      <c r="F22" s="32" t="str">
        <f t="shared" si="1"/>
        <v>Không XL</v>
      </c>
      <c r="G22" s="134">
        <f t="shared" si="0"/>
        <v>70</v>
      </c>
      <c r="H22" s="32" t="str">
        <f t="shared" si="2"/>
        <v>Khá</v>
      </c>
      <c r="I22" s="55">
        <v>6.98</v>
      </c>
      <c r="J22" s="56"/>
    </row>
    <row r="23" spans="1:10" s="47" customFormat="1" ht="15.95" customHeight="1" x14ac:dyDescent="0.2">
      <c r="A23" s="50">
        <v>12</v>
      </c>
      <c r="B23" s="51" t="s">
        <v>1426</v>
      </c>
      <c r="C23" s="52" t="s">
        <v>48</v>
      </c>
      <c r="D23" s="53" t="s">
        <v>1265</v>
      </c>
      <c r="E23" s="50"/>
      <c r="F23" s="32" t="str">
        <f t="shared" si="1"/>
        <v>Không XL</v>
      </c>
      <c r="G23" s="134">
        <f>ROUND(I23,1)*10+8</f>
        <v>73</v>
      </c>
      <c r="H23" s="32" t="str">
        <f t="shared" si="2"/>
        <v>Khá</v>
      </c>
      <c r="I23" s="55">
        <v>6.47</v>
      </c>
      <c r="J23" s="57" t="s">
        <v>1504</v>
      </c>
    </row>
    <row r="24" spans="1:10" s="47" customFormat="1" ht="15.95" customHeight="1" x14ac:dyDescent="0.2">
      <c r="A24" s="50">
        <v>13</v>
      </c>
      <c r="B24" s="51" t="s">
        <v>1427</v>
      </c>
      <c r="C24" s="52" t="s">
        <v>1362</v>
      </c>
      <c r="D24" s="53" t="s">
        <v>52</v>
      </c>
      <c r="E24" s="50"/>
      <c r="F24" s="32" t="str">
        <f t="shared" si="1"/>
        <v>Không XL</v>
      </c>
      <c r="G24" s="134">
        <f t="shared" si="0"/>
        <v>67</v>
      </c>
      <c r="H24" s="32" t="str">
        <f t="shared" si="2"/>
        <v>TB</v>
      </c>
      <c r="I24" s="55">
        <v>6.74</v>
      </c>
      <c r="J24" s="57"/>
    </row>
    <row r="25" spans="1:10" s="47" customFormat="1" ht="15.95" customHeight="1" x14ac:dyDescent="0.2">
      <c r="A25" s="50">
        <v>14</v>
      </c>
      <c r="B25" s="51" t="s">
        <v>1428</v>
      </c>
      <c r="C25" s="52" t="s">
        <v>545</v>
      </c>
      <c r="D25" s="53" t="s">
        <v>126</v>
      </c>
      <c r="E25" s="50"/>
      <c r="F25" s="32" t="str">
        <f t="shared" si="1"/>
        <v>Không XL</v>
      </c>
      <c r="G25" s="134">
        <f t="shared" si="0"/>
        <v>70</v>
      </c>
      <c r="H25" s="32" t="str">
        <f t="shared" si="2"/>
        <v>Khá</v>
      </c>
      <c r="I25" s="55">
        <v>6.95</v>
      </c>
      <c r="J25" s="57"/>
    </row>
    <row r="26" spans="1:10" s="47" customFormat="1" ht="15.95" customHeight="1" x14ac:dyDescent="0.2">
      <c r="A26" s="50">
        <v>15</v>
      </c>
      <c r="B26" s="51" t="s">
        <v>1429</v>
      </c>
      <c r="C26" s="52" t="s">
        <v>69</v>
      </c>
      <c r="D26" s="53" t="s">
        <v>679</v>
      </c>
      <c r="E26" s="50"/>
      <c r="F26" s="32" t="str">
        <f t="shared" si="1"/>
        <v>Không XL</v>
      </c>
      <c r="G26" s="134">
        <f t="shared" si="0"/>
        <v>56</v>
      </c>
      <c r="H26" s="32" t="str">
        <f t="shared" si="2"/>
        <v>TB</v>
      </c>
      <c r="I26" s="55">
        <v>5.58</v>
      </c>
      <c r="J26" s="57"/>
    </row>
    <row r="27" spans="1:10" s="47" customFormat="1" ht="15.95" customHeight="1" x14ac:dyDescent="0.2">
      <c r="A27" s="50">
        <v>16</v>
      </c>
      <c r="B27" s="51" t="s">
        <v>1430</v>
      </c>
      <c r="C27" s="52" t="s">
        <v>1431</v>
      </c>
      <c r="D27" s="53" t="s">
        <v>54</v>
      </c>
      <c r="E27" s="50"/>
      <c r="F27" s="32" t="str">
        <f t="shared" si="1"/>
        <v>Không XL</v>
      </c>
      <c r="G27" s="134">
        <f t="shared" si="0"/>
        <v>61</v>
      </c>
      <c r="H27" s="32" t="str">
        <f t="shared" si="2"/>
        <v>TB</v>
      </c>
      <c r="I27" s="55">
        <v>6.06</v>
      </c>
      <c r="J27" s="57"/>
    </row>
    <row r="28" spans="1:10" s="47" customFormat="1" ht="15.95" customHeight="1" x14ac:dyDescent="0.2">
      <c r="A28" s="50">
        <v>17</v>
      </c>
      <c r="B28" s="51" t="s">
        <v>1432</v>
      </c>
      <c r="C28" s="52" t="s">
        <v>1433</v>
      </c>
      <c r="D28" s="53" t="s">
        <v>849</v>
      </c>
      <c r="E28" s="50"/>
      <c r="F28" s="32" t="str">
        <f t="shared" si="1"/>
        <v>Không XL</v>
      </c>
      <c r="G28" s="134">
        <f t="shared" si="0"/>
        <v>71</v>
      </c>
      <c r="H28" s="32" t="str">
        <f t="shared" si="2"/>
        <v>Khá</v>
      </c>
      <c r="I28" s="55">
        <v>7.11</v>
      </c>
      <c r="J28" s="57"/>
    </row>
    <row r="29" spans="1:10" s="47" customFormat="1" ht="15.95" customHeight="1" x14ac:dyDescent="0.2">
      <c r="A29" s="50">
        <v>18</v>
      </c>
      <c r="B29" s="51" t="s">
        <v>1434</v>
      </c>
      <c r="C29" s="52" t="s">
        <v>930</v>
      </c>
      <c r="D29" s="53" t="s">
        <v>854</v>
      </c>
      <c r="E29" s="50"/>
      <c r="F29" s="32" t="str">
        <f t="shared" si="1"/>
        <v>Không XL</v>
      </c>
      <c r="G29" s="134">
        <f t="shared" si="0"/>
        <v>60</v>
      </c>
      <c r="H29" s="32" t="str">
        <f t="shared" si="2"/>
        <v>TB</v>
      </c>
      <c r="I29" s="55">
        <v>6.01</v>
      </c>
      <c r="J29" s="57"/>
    </row>
    <row r="30" spans="1:10" s="47" customFormat="1" ht="15.95" customHeight="1" x14ac:dyDescent="0.2">
      <c r="A30" s="50">
        <v>19</v>
      </c>
      <c r="B30" s="51" t="s">
        <v>1435</v>
      </c>
      <c r="C30" s="52" t="s">
        <v>395</v>
      </c>
      <c r="D30" s="53" t="s">
        <v>1436</v>
      </c>
      <c r="E30" s="50"/>
      <c r="F30" s="32" t="str">
        <f t="shared" si="1"/>
        <v>Không XL</v>
      </c>
      <c r="G30" s="134">
        <f t="shared" si="0"/>
        <v>63</v>
      </c>
      <c r="H30" s="32" t="str">
        <f t="shared" si="2"/>
        <v>TB</v>
      </c>
      <c r="I30" s="55">
        <v>6.3</v>
      </c>
      <c r="J30" s="57"/>
    </row>
    <row r="31" spans="1:10" s="47" customFormat="1" ht="15.95" customHeight="1" x14ac:dyDescent="0.2">
      <c r="A31" s="50">
        <v>20</v>
      </c>
      <c r="B31" s="51" t="s">
        <v>1437</v>
      </c>
      <c r="C31" s="52" t="s">
        <v>533</v>
      </c>
      <c r="D31" s="53" t="s">
        <v>95</v>
      </c>
      <c r="E31" s="50"/>
      <c r="F31" s="32" t="str">
        <f t="shared" si="1"/>
        <v>Không XL</v>
      </c>
      <c r="G31" s="134">
        <f t="shared" si="0"/>
        <v>69</v>
      </c>
      <c r="H31" s="32" t="str">
        <f t="shared" si="2"/>
        <v>TB</v>
      </c>
      <c r="I31" s="55">
        <v>6.89</v>
      </c>
      <c r="J31" s="56"/>
    </row>
    <row r="32" spans="1:10" s="47" customFormat="1" ht="15.95" customHeight="1" x14ac:dyDescent="0.2">
      <c r="A32" s="50">
        <v>21</v>
      </c>
      <c r="B32" s="51" t="s">
        <v>1438</v>
      </c>
      <c r="C32" s="52" t="s">
        <v>1439</v>
      </c>
      <c r="D32" s="53" t="s">
        <v>65</v>
      </c>
      <c r="E32" s="50"/>
      <c r="F32" s="32" t="str">
        <f t="shared" si="1"/>
        <v>Không XL</v>
      </c>
      <c r="G32" s="134">
        <f t="shared" si="0"/>
        <v>68</v>
      </c>
      <c r="H32" s="32" t="str">
        <f t="shared" si="2"/>
        <v>TB</v>
      </c>
      <c r="I32" s="55">
        <v>6.84</v>
      </c>
      <c r="J32" s="57"/>
    </row>
    <row r="33" spans="1:10" s="47" customFormat="1" ht="15.95" customHeight="1" x14ac:dyDescent="0.2">
      <c r="A33" s="50">
        <v>22</v>
      </c>
      <c r="B33" s="51" t="s">
        <v>1440</v>
      </c>
      <c r="C33" s="52" t="s">
        <v>226</v>
      </c>
      <c r="D33" s="53" t="s">
        <v>65</v>
      </c>
      <c r="E33" s="50"/>
      <c r="F33" s="32" t="str">
        <f t="shared" si="1"/>
        <v>Không XL</v>
      </c>
      <c r="G33" s="134">
        <f>ROUND(I33,1)*10+6</f>
        <v>66</v>
      </c>
      <c r="H33" s="32" t="str">
        <f t="shared" si="2"/>
        <v>TB</v>
      </c>
      <c r="I33" s="55">
        <v>6</v>
      </c>
      <c r="J33" s="57" t="s">
        <v>1505</v>
      </c>
    </row>
    <row r="34" spans="1:10" s="47" customFormat="1" ht="15.95" customHeight="1" x14ac:dyDescent="0.2">
      <c r="A34" s="50">
        <v>23</v>
      </c>
      <c r="B34" s="51" t="s">
        <v>1441</v>
      </c>
      <c r="C34" s="52" t="s">
        <v>1442</v>
      </c>
      <c r="D34" s="53" t="s">
        <v>98</v>
      </c>
      <c r="E34" s="50"/>
      <c r="F34" s="32" t="str">
        <f t="shared" si="1"/>
        <v>Không XL</v>
      </c>
      <c r="G34" s="134">
        <f t="shared" si="0"/>
        <v>63</v>
      </c>
      <c r="H34" s="32" t="str">
        <f t="shared" si="2"/>
        <v>TB</v>
      </c>
      <c r="I34" s="55">
        <v>6.32</v>
      </c>
      <c r="J34" s="57"/>
    </row>
    <row r="35" spans="1:10" s="47" customFormat="1" ht="15.95" customHeight="1" x14ac:dyDescent="0.2">
      <c r="A35" s="50">
        <v>24</v>
      </c>
      <c r="B35" s="51" t="s">
        <v>1443</v>
      </c>
      <c r="C35" s="52" t="s">
        <v>1444</v>
      </c>
      <c r="D35" s="53" t="s">
        <v>263</v>
      </c>
      <c r="E35" s="50"/>
      <c r="F35" s="32" t="str">
        <f t="shared" si="1"/>
        <v>Không XL</v>
      </c>
      <c r="G35" s="134">
        <f t="shared" si="0"/>
        <v>64</v>
      </c>
      <c r="H35" s="32" t="str">
        <f t="shared" si="2"/>
        <v>TB</v>
      </c>
      <c r="I35" s="55">
        <v>6.38</v>
      </c>
      <c r="J35" s="57"/>
    </row>
    <row r="36" spans="1:10" s="47" customFormat="1" ht="15.95" customHeight="1" x14ac:dyDescent="0.2">
      <c r="A36" s="50">
        <v>25</v>
      </c>
      <c r="B36" s="51" t="s">
        <v>1445</v>
      </c>
      <c r="C36" s="52" t="s">
        <v>103</v>
      </c>
      <c r="D36" s="53" t="s">
        <v>72</v>
      </c>
      <c r="E36" s="50"/>
      <c r="F36" s="32" t="str">
        <f t="shared" si="1"/>
        <v>Không XL</v>
      </c>
      <c r="G36" s="134">
        <f t="shared" si="0"/>
        <v>55</v>
      </c>
      <c r="H36" s="32" t="str">
        <f t="shared" si="2"/>
        <v>TB</v>
      </c>
      <c r="I36" s="55">
        <v>5.49</v>
      </c>
      <c r="J36" s="57"/>
    </row>
    <row r="37" spans="1:10" s="47" customFormat="1" ht="15.95" customHeight="1" x14ac:dyDescent="0.2">
      <c r="A37" s="50">
        <v>26</v>
      </c>
      <c r="B37" s="51" t="s">
        <v>1446</v>
      </c>
      <c r="C37" s="52" t="s">
        <v>1254</v>
      </c>
      <c r="D37" s="53" t="s">
        <v>949</v>
      </c>
      <c r="E37" s="50"/>
      <c r="F37" s="32" t="str">
        <f t="shared" si="1"/>
        <v>Không XL</v>
      </c>
      <c r="G37" s="134">
        <f>ROUND(I37,1)*10+6</f>
        <v>79</v>
      </c>
      <c r="H37" s="32" t="str">
        <f t="shared" si="2"/>
        <v>Khá</v>
      </c>
      <c r="I37" s="55">
        <v>7.29</v>
      </c>
      <c r="J37" s="57" t="s">
        <v>1506</v>
      </c>
    </row>
    <row r="38" spans="1:10" s="47" customFormat="1" ht="15.95" hidden="1" customHeight="1" x14ac:dyDescent="0.2">
      <c r="A38" s="50"/>
      <c r="B38" s="51"/>
      <c r="C38" s="52"/>
      <c r="D38" s="53"/>
      <c r="E38" s="50"/>
      <c r="F38" s="54"/>
      <c r="G38" s="128"/>
      <c r="H38" s="124"/>
      <c r="I38" s="55"/>
      <c r="J38" s="56"/>
    </row>
    <row r="39" spans="1:10" s="47" customFormat="1" ht="15.95" hidden="1" customHeight="1" x14ac:dyDescent="0.2">
      <c r="A39" s="50"/>
      <c r="B39" s="51"/>
      <c r="C39" s="52"/>
      <c r="D39" s="53"/>
      <c r="E39" s="50"/>
      <c r="F39" s="54"/>
      <c r="G39" s="128"/>
      <c r="H39" s="124"/>
      <c r="I39" s="55"/>
      <c r="J39" s="57"/>
    </row>
    <row r="40" spans="1:10" ht="18" customHeight="1" x14ac:dyDescent="0.25">
      <c r="A40" s="58"/>
      <c r="B40" s="58"/>
      <c r="C40" s="181" t="s">
        <v>11</v>
      </c>
      <c r="D40" s="181"/>
      <c r="E40" s="181"/>
      <c r="F40" s="181"/>
      <c r="G40" s="181"/>
      <c r="H40" s="181"/>
      <c r="I40" s="181"/>
      <c r="J40" s="181"/>
    </row>
    <row r="41" spans="1:10" ht="17.100000000000001" customHeight="1" x14ac:dyDescent="0.25">
      <c r="C41" s="182" t="s">
        <v>12</v>
      </c>
      <c r="D41" s="59"/>
      <c r="E41" s="183" t="s">
        <v>6</v>
      </c>
      <c r="F41" s="184"/>
      <c r="G41" s="183" t="s">
        <v>7</v>
      </c>
      <c r="H41" s="184"/>
      <c r="I41" s="60"/>
      <c r="J41" s="182" t="s">
        <v>8</v>
      </c>
    </row>
    <row r="42" spans="1:10" s="47" customFormat="1" ht="17.100000000000001" customHeight="1" x14ac:dyDescent="0.2">
      <c r="C42" s="182"/>
      <c r="D42" s="61"/>
      <c r="E42" s="48" t="s">
        <v>13</v>
      </c>
      <c r="F42" s="62" t="s">
        <v>14</v>
      </c>
      <c r="G42" s="48" t="s">
        <v>13</v>
      </c>
      <c r="H42" s="62" t="s">
        <v>14</v>
      </c>
      <c r="I42" s="116"/>
      <c r="J42" s="182"/>
    </row>
    <row r="43" spans="1:10" ht="17.100000000000001" customHeight="1" x14ac:dyDescent="0.25">
      <c r="C43" s="64" t="s">
        <v>15</v>
      </c>
      <c r="D43" s="117"/>
      <c r="E43" s="66">
        <f>COUNTIF(F12:F39,"XS")</f>
        <v>0</v>
      </c>
      <c r="F43" s="67">
        <f>E43*100/$A$37</f>
        <v>0</v>
      </c>
      <c r="G43" s="66">
        <f>COUNTIF(H12:H39,"Xuất sắc")</f>
        <v>0</v>
      </c>
      <c r="H43" s="67">
        <f>G43*100/$A$37</f>
        <v>0</v>
      </c>
      <c r="I43" s="68"/>
      <c r="J43" s="69"/>
    </row>
    <row r="44" spans="1:10" ht="17.100000000000001" customHeight="1" x14ac:dyDescent="0.25">
      <c r="C44" s="64" t="s">
        <v>16</v>
      </c>
      <c r="D44" s="117"/>
      <c r="E44" s="66">
        <f>COUNTIF(F12:F39,"Tốt")</f>
        <v>0</v>
      </c>
      <c r="F44" s="67">
        <f t="shared" ref="F44:F48" si="3">E44*100/$A$37</f>
        <v>0</v>
      </c>
      <c r="G44" s="66">
        <f>COUNTIF(H12:H39,"Tốt")</f>
        <v>0</v>
      </c>
      <c r="H44" s="67">
        <f t="shared" ref="H44:H48" si="4">G44*100/$A$37</f>
        <v>0</v>
      </c>
      <c r="I44" s="68"/>
      <c r="J44" s="69"/>
    </row>
    <row r="45" spans="1:10" ht="17.100000000000001" customHeight="1" x14ac:dyDescent="0.25">
      <c r="C45" s="64" t="s">
        <v>17</v>
      </c>
      <c r="D45" s="117"/>
      <c r="E45" s="66">
        <f>COUNTIF(F12:F39,"Khá")</f>
        <v>0</v>
      </c>
      <c r="F45" s="67">
        <f t="shared" si="3"/>
        <v>0</v>
      </c>
      <c r="G45" s="66">
        <f>COUNTIF(H12:H39,"Khá")</f>
        <v>8</v>
      </c>
      <c r="H45" s="67">
        <f t="shared" si="4"/>
        <v>30.76923076923077</v>
      </c>
      <c r="I45" s="68"/>
      <c r="J45" s="69"/>
    </row>
    <row r="46" spans="1:10" ht="17.100000000000001" customHeight="1" x14ac:dyDescent="0.25">
      <c r="C46" s="64" t="s">
        <v>18</v>
      </c>
      <c r="D46" s="117"/>
      <c r="E46" s="66">
        <f>COUNTIF(F12:F39,"TB")</f>
        <v>0</v>
      </c>
      <c r="F46" s="67">
        <f t="shared" si="3"/>
        <v>0</v>
      </c>
      <c r="G46" s="66">
        <f>COUNTIF(H12:H39,"TB")</f>
        <v>18</v>
      </c>
      <c r="H46" s="67">
        <f t="shared" si="4"/>
        <v>69.230769230769226</v>
      </c>
      <c r="I46" s="68"/>
      <c r="J46" s="69"/>
    </row>
    <row r="47" spans="1:10" ht="17.100000000000001" customHeight="1" x14ac:dyDescent="0.25">
      <c r="C47" s="64" t="s">
        <v>19</v>
      </c>
      <c r="D47" s="117"/>
      <c r="E47" s="66">
        <f>COUNTIF(F12:F39,"Yếu")</f>
        <v>0</v>
      </c>
      <c r="F47" s="67">
        <f t="shared" si="3"/>
        <v>0</v>
      </c>
      <c r="G47" s="66">
        <f>COUNTIF(H12:H39,"Yếu")</f>
        <v>0</v>
      </c>
      <c r="H47" s="67">
        <f t="shared" si="4"/>
        <v>0</v>
      </c>
      <c r="I47" s="68"/>
      <c r="J47" s="69"/>
    </row>
    <row r="48" spans="1:10" ht="17.100000000000001" customHeight="1" x14ac:dyDescent="0.25">
      <c r="C48" s="64" t="s">
        <v>25</v>
      </c>
      <c r="D48" s="117"/>
      <c r="E48" s="66">
        <f>COUNTIF(F12:F39,"Không XL")</f>
        <v>26</v>
      </c>
      <c r="F48" s="67">
        <f t="shared" si="3"/>
        <v>100</v>
      </c>
      <c r="G48" s="66">
        <f>COUNTIF(H12:H39,"Không XL")</f>
        <v>0</v>
      </c>
      <c r="H48" s="67">
        <f t="shared" si="4"/>
        <v>0</v>
      </c>
      <c r="I48" s="68"/>
      <c r="J48" s="69"/>
    </row>
    <row r="49" spans="1:11" ht="9.9499999999999993" customHeight="1" x14ac:dyDescent="0.25">
      <c r="C49" s="70"/>
      <c r="D49" s="70"/>
      <c r="F49" s="71"/>
    </row>
    <row r="50" spans="1:11" ht="17.100000000000001" customHeight="1" x14ac:dyDescent="0.25">
      <c r="E50" s="185" t="s">
        <v>24</v>
      </c>
      <c r="F50" s="185"/>
      <c r="G50" s="185"/>
      <c r="H50" s="185"/>
      <c r="I50" s="185"/>
      <c r="J50" s="185"/>
    </row>
    <row r="51" spans="1:11" ht="17.100000000000001" customHeight="1" x14ac:dyDescent="0.25">
      <c r="A51" s="180" t="s">
        <v>28</v>
      </c>
      <c r="B51" s="180"/>
      <c r="C51" s="180"/>
      <c r="D51" s="180"/>
      <c r="E51" s="180"/>
      <c r="F51" s="180" t="s">
        <v>6</v>
      </c>
      <c r="G51" s="180"/>
      <c r="H51" s="180"/>
      <c r="I51" s="114"/>
      <c r="J51" s="73" t="s">
        <v>20</v>
      </c>
      <c r="K51" s="73"/>
    </row>
    <row r="52" spans="1:11" ht="17.100000000000001" customHeight="1" x14ac:dyDescent="0.25"/>
    <row r="53" spans="1:11" ht="17.100000000000001" customHeight="1" x14ac:dyDescent="0.25"/>
    <row r="54" spans="1:11" ht="17.100000000000001" customHeight="1" x14ac:dyDescent="0.25"/>
    <row r="55" spans="1:11" ht="18" customHeight="1" x14ac:dyDescent="0.25">
      <c r="A55" s="36">
        <v>1</v>
      </c>
    </row>
    <row r="56" spans="1:11" ht="18" customHeight="1" x14ac:dyDescent="0.25"/>
    <row r="57" spans="1:11" ht="18" customHeight="1" x14ac:dyDescent="0.25"/>
    <row r="58" spans="1:11" ht="18" customHeight="1" x14ac:dyDescent="0.25"/>
    <row r="59" spans="1:11" ht="18" customHeight="1" x14ac:dyDescent="0.25"/>
    <row r="60" spans="1:11" ht="18" customHeight="1" x14ac:dyDescent="0.25"/>
    <row r="61" spans="1:11" ht="18" customHeight="1" x14ac:dyDescent="0.25"/>
    <row r="62" spans="1:11" ht="18" customHeight="1" x14ac:dyDescent="0.25"/>
    <row r="63" spans="1:11" ht="18" customHeight="1" x14ac:dyDescent="0.25"/>
    <row r="64" spans="1:1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sheetProtection algorithmName="SHA-512" hashValue="eDPYSdNKSVgjArfIOZUAI3JtxIKj1RpblvvqTryDTUTSDO4H+P6LtLwN/rsLtV0FaGvNfef6Sy6gUevL5h8/mw==" saltValue="m+H1DxYcXzKZ0GTjcTFpvA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51:E51"/>
    <mergeCell ref="F51:H51"/>
    <mergeCell ref="C40:J40"/>
    <mergeCell ref="C41:C42"/>
    <mergeCell ref="E41:F41"/>
    <mergeCell ref="G41:H41"/>
    <mergeCell ref="J41:J42"/>
    <mergeCell ref="E50:J50"/>
  </mergeCells>
  <conditionalFormatting sqref="F38:F39 H38:I39 I12:I37">
    <cfRule type="cellIs" dxfId="14" priority="7" stopIfTrue="1" operator="equal">
      <formula>"SVG"</formula>
    </cfRule>
    <cfRule type="cellIs" dxfId="13" priority="8" stopIfTrue="1" operator="equal">
      <formula>"SVXS"</formula>
    </cfRule>
  </conditionalFormatting>
  <conditionalFormatting sqref="F12:F37">
    <cfRule type="cellIs" dxfId="12" priority="5" stopIfTrue="1" operator="equal">
      <formula>"SVG"</formula>
    </cfRule>
    <cfRule type="cellIs" dxfId="11" priority="6" stopIfTrue="1" operator="equal">
      <formula>"SVXS"</formula>
    </cfRule>
  </conditionalFormatting>
  <conditionalFormatting sqref="H12:H37">
    <cfRule type="cellIs" dxfId="10" priority="3" stopIfTrue="1" operator="equal">
      <formula>"SVG"</formula>
    </cfRule>
    <cfRule type="cellIs" dxfId="9" priority="4" stopIfTrue="1" operator="equal">
      <formula>"SVXS"</formula>
    </cfRule>
  </conditionalFormatting>
  <conditionalFormatting sqref="I12:I37">
    <cfRule type="cellIs" dxfId="8" priority="2" operator="greaterThanOrEqual">
      <formula>7</formula>
    </cfRule>
    <cfRule type="cellIs" dxfId="7" priority="1" operator="lessThan">
      <formula>5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8"/>
  <sheetViews>
    <sheetView topLeftCell="A7" zoomScaleNormal="100" workbookViewId="0">
      <selection activeCell="J19" sqref="J19"/>
    </sheetView>
  </sheetViews>
  <sheetFormatPr defaultRowHeight="15" x14ac:dyDescent="0.25"/>
  <cols>
    <col min="1" max="1" width="6.83203125" style="36" customWidth="1"/>
    <col min="2" max="2" width="11.83203125" style="36" customWidth="1"/>
    <col min="3" max="3" width="23.83203125" style="36" customWidth="1"/>
    <col min="4" max="4" width="8.83203125" style="36" customWidth="1"/>
    <col min="5" max="8" width="9.6640625" style="36" customWidth="1"/>
    <col min="9" max="9" width="9.6640625" style="36" hidden="1" customWidth="1"/>
    <col min="10" max="10" width="20.83203125" style="36" customWidth="1"/>
    <col min="11" max="16384" width="9.33203125" style="36"/>
  </cols>
  <sheetData>
    <row r="1" spans="1:21" ht="15" customHeight="1" x14ac:dyDescent="0.25">
      <c r="J1" s="37" t="s">
        <v>0</v>
      </c>
    </row>
    <row r="2" spans="1:21" ht="17.100000000000001" customHeight="1" x14ac:dyDescent="0.25">
      <c r="A2" s="199" t="s">
        <v>21</v>
      </c>
      <c r="B2" s="199"/>
      <c r="C2" s="199"/>
      <c r="D2" s="199"/>
      <c r="E2" s="200" t="s">
        <v>1</v>
      </c>
      <c r="F2" s="200"/>
      <c r="G2" s="200"/>
      <c r="H2" s="200"/>
      <c r="I2" s="200"/>
      <c r="J2" s="200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1" ht="17.100000000000001" customHeight="1" x14ac:dyDescent="0.25">
      <c r="A3" s="200" t="s">
        <v>22</v>
      </c>
      <c r="B3" s="200"/>
      <c r="C3" s="200"/>
      <c r="D3" s="200"/>
      <c r="E3" s="201" t="s">
        <v>2</v>
      </c>
      <c r="F3" s="201"/>
      <c r="G3" s="201"/>
      <c r="H3" s="201"/>
      <c r="I3" s="201"/>
      <c r="J3" s="201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1" ht="17.100000000000001" customHeight="1" x14ac:dyDescent="0.25">
      <c r="A4" s="200" t="s">
        <v>23</v>
      </c>
      <c r="B4" s="200"/>
      <c r="C4" s="200"/>
      <c r="D4" s="200"/>
      <c r="E4" s="180"/>
      <c r="F4" s="180"/>
      <c r="G4" s="180"/>
      <c r="H4" s="180"/>
      <c r="I4" s="180"/>
      <c r="J4" s="180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</row>
    <row r="5" spans="1:21" s="40" customFormat="1" ht="12" customHeight="1" x14ac:dyDescent="0.25">
      <c r="A5" s="186"/>
      <c r="B5" s="186"/>
      <c r="C5" s="186"/>
      <c r="D5" s="186"/>
      <c r="E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</row>
    <row r="6" spans="1:21" ht="24.95" customHeight="1" x14ac:dyDescent="0.3">
      <c r="A6" s="187" t="s">
        <v>3</v>
      </c>
      <c r="B6" s="187"/>
      <c r="C6" s="187"/>
      <c r="D6" s="187"/>
      <c r="E6" s="187"/>
      <c r="F6" s="187"/>
      <c r="G6" s="187"/>
      <c r="H6" s="187"/>
      <c r="I6" s="187"/>
      <c r="J6" s="187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</row>
    <row r="7" spans="1:21" s="43" customFormat="1" ht="18" customHeight="1" x14ac:dyDescent="0.3">
      <c r="A7" s="187" t="s">
        <v>630</v>
      </c>
      <c r="B7" s="187"/>
      <c r="C7" s="187"/>
      <c r="D7" s="187"/>
      <c r="E7" s="187"/>
      <c r="F7" s="187"/>
      <c r="G7" s="187"/>
      <c r="H7" s="187"/>
      <c r="I7" s="187"/>
      <c r="J7" s="187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</row>
    <row r="8" spans="1:21" s="43" customFormat="1" ht="18" customHeight="1" x14ac:dyDescent="0.3">
      <c r="A8" s="188" t="s">
        <v>1503</v>
      </c>
      <c r="B8" s="188"/>
      <c r="C8" s="188"/>
      <c r="D8" s="188"/>
      <c r="E8" s="188"/>
      <c r="F8" s="188"/>
      <c r="G8" s="188"/>
      <c r="H8" s="188"/>
      <c r="I8" s="188"/>
      <c r="J8" s="188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</row>
    <row r="9" spans="1:21" s="43" customFormat="1" ht="12" customHeight="1" x14ac:dyDescent="0.3">
      <c r="A9" s="115"/>
      <c r="B9" s="115"/>
      <c r="C9" s="115"/>
      <c r="D9" s="115"/>
      <c r="E9" s="115"/>
      <c r="F9" s="115"/>
      <c r="G9" s="115"/>
      <c r="H9" s="115"/>
      <c r="I9" s="115"/>
      <c r="J9" s="115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</row>
    <row r="10" spans="1:21" s="47" customFormat="1" ht="18" customHeight="1" x14ac:dyDescent="0.2">
      <c r="A10" s="189" t="s">
        <v>4</v>
      </c>
      <c r="B10" s="189" t="s">
        <v>30</v>
      </c>
      <c r="C10" s="192" t="s">
        <v>5</v>
      </c>
      <c r="D10" s="193"/>
      <c r="E10" s="196" t="s">
        <v>6</v>
      </c>
      <c r="F10" s="197"/>
      <c r="G10" s="196" t="s">
        <v>27</v>
      </c>
      <c r="H10" s="197"/>
      <c r="I10" s="46"/>
      <c r="J10" s="198" t="s">
        <v>8</v>
      </c>
    </row>
    <row r="11" spans="1:21" s="47" customFormat="1" ht="30" customHeight="1" x14ac:dyDescent="0.2">
      <c r="A11" s="190"/>
      <c r="B11" s="191"/>
      <c r="C11" s="194"/>
      <c r="D11" s="195"/>
      <c r="E11" s="48" t="s">
        <v>9</v>
      </c>
      <c r="F11" s="48" t="s">
        <v>10</v>
      </c>
      <c r="G11" s="48" t="s">
        <v>9</v>
      </c>
      <c r="H11" s="48" t="s">
        <v>10</v>
      </c>
      <c r="I11" s="49"/>
      <c r="J11" s="190"/>
    </row>
    <row r="12" spans="1:21" s="143" customFormat="1" ht="15.95" customHeight="1" x14ac:dyDescent="0.2">
      <c r="A12" s="135">
        <v>1</v>
      </c>
      <c r="B12" s="136" t="s">
        <v>1447</v>
      </c>
      <c r="C12" s="137" t="s">
        <v>99</v>
      </c>
      <c r="D12" s="138" t="s">
        <v>1448</v>
      </c>
      <c r="E12" s="135"/>
      <c r="F12" s="139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140">
        <f t="shared" ref="G12:G33" si="0">ROUND(I12,1)*10</f>
        <v>74</v>
      </c>
      <c r="H12" s="139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141">
        <v>7.42</v>
      </c>
      <c r="J12" s="142"/>
    </row>
    <row r="13" spans="1:21" s="47" customFormat="1" ht="15.95" customHeight="1" x14ac:dyDescent="0.2">
      <c r="A13" s="50">
        <v>2</v>
      </c>
      <c r="B13" s="51" t="s">
        <v>1449</v>
      </c>
      <c r="C13" s="52" t="s">
        <v>1450</v>
      </c>
      <c r="D13" s="53" t="s">
        <v>77</v>
      </c>
      <c r="E13" s="50"/>
      <c r="F13" s="32" t="str">
        <f t="shared" ref="F13:F34" si="1">IF(AND(E13&gt;=90),"XS",IF(AND(E13&gt;=80),"Tốt",IF(AND(E13&gt;=70),"Khá",IF(AND(E13&gt;=60),"TB",IF(AND(E13&gt;=50),"TB",IF(AND(E13&lt;50),IF(AND(E13&gt;0),"Yếu",IF(AND(E13=0),"Không XL"," "))))))))</f>
        <v>Không XL</v>
      </c>
      <c r="G13" s="134">
        <f t="shared" si="0"/>
        <v>65</v>
      </c>
      <c r="H13" s="32" t="str">
        <f t="shared" ref="H13:H34" si="2">IF(AND(G13&gt;=90),"XS",IF(AND(G13&gt;=80),"Tốt",IF(AND(G13&gt;=70),"Khá",IF(AND(G13&gt;=60),"TB",IF(AND(G13&gt;=50),"TB",IF(AND(G13&lt;50),IF(AND(G13&gt;0),"Yếu",IF(AND(G13=0),"Không XL"," "))))))))</f>
        <v>TB</v>
      </c>
      <c r="I13" s="55">
        <v>6.46</v>
      </c>
      <c r="J13" s="56"/>
    </row>
    <row r="14" spans="1:21" s="47" customFormat="1" ht="15.95" customHeight="1" x14ac:dyDescent="0.2">
      <c r="A14" s="50">
        <v>3</v>
      </c>
      <c r="B14" s="51" t="s">
        <v>1451</v>
      </c>
      <c r="C14" s="52" t="s">
        <v>1452</v>
      </c>
      <c r="D14" s="53" t="s">
        <v>79</v>
      </c>
      <c r="E14" s="50"/>
      <c r="F14" s="32" t="str">
        <f t="shared" si="1"/>
        <v>Không XL</v>
      </c>
      <c r="G14" s="134">
        <f t="shared" si="0"/>
        <v>57</v>
      </c>
      <c r="H14" s="32" t="str">
        <f t="shared" si="2"/>
        <v>TB</v>
      </c>
      <c r="I14" s="55">
        <v>5.74</v>
      </c>
      <c r="J14" s="56"/>
    </row>
    <row r="15" spans="1:21" s="143" customFormat="1" ht="15.95" customHeight="1" x14ac:dyDescent="0.2">
      <c r="A15" s="135">
        <v>4</v>
      </c>
      <c r="B15" s="136" t="s">
        <v>1453</v>
      </c>
      <c r="C15" s="137" t="s">
        <v>1454</v>
      </c>
      <c r="D15" s="138" t="s">
        <v>40</v>
      </c>
      <c r="E15" s="135"/>
      <c r="F15" s="139" t="str">
        <f t="shared" si="1"/>
        <v>Không XL</v>
      </c>
      <c r="G15" s="140">
        <f t="shared" si="0"/>
        <v>76</v>
      </c>
      <c r="H15" s="139" t="str">
        <f t="shared" si="2"/>
        <v>Khá</v>
      </c>
      <c r="I15" s="141">
        <v>7.58</v>
      </c>
      <c r="J15" s="144"/>
    </row>
    <row r="16" spans="1:21" s="47" customFormat="1" ht="15.95" customHeight="1" x14ac:dyDescent="0.2">
      <c r="A16" s="50">
        <v>5</v>
      </c>
      <c r="B16" s="51" t="s">
        <v>1455</v>
      </c>
      <c r="C16" s="52" t="s">
        <v>1456</v>
      </c>
      <c r="D16" s="53" t="s">
        <v>1116</v>
      </c>
      <c r="E16" s="50"/>
      <c r="F16" s="32" t="str">
        <f t="shared" si="1"/>
        <v>Không XL</v>
      </c>
      <c r="G16" s="134">
        <v>50</v>
      </c>
      <c r="H16" s="32" t="str">
        <f t="shared" si="2"/>
        <v>TB</v>
      </c>
      <c r="I16" s="55">
        <v>4.24</v>
      </c>
      <c r="J16" s="57"/>
    </row>
    <row r="17" spans="1:10" s="47" customFormat="1" ht="15.95" customHeight="1" x14ac:dyDescent="0.2">
      <c r="A17" s="50">
        <v>6</v>
      </c>
      <c r="B17" s="51" t="s">
        <v>1457</v>
      </c>
      <c r="C17" s="52" t="s">
        <v>1458</v>
      </c>
      <c r="D17" s="53" t="s">
        <v>90</v>
      </c>
      <c r="E17" s="50"/>
      <c r="F17" s="32" t="str">
        <f t="shared" si="1"/>
        <v>Không XL</v>
      </c>
      <c r="G17" s="134">
        <f t="shared" si="0"/>
        <v>70</v>
      </c>
      <c r="H17" s="32" t="str">
        <f t="shared" si="2"/>
        <v>Khá</v>
      </c>
      <c r="I17" s="55">
        <v>6.99</v>
      </c>
      <c r="J17" s="57"/>
    </row>
    <row r="18" spans="1:10" s="47" customFormat="1" ht="15.95" customHeight="1" x14ac:dyDescent="0.2">
      <c r="A18" s="50">
        <v>7</v>
      </c>
      <c r="B18" s="51" t="s">
        <v>1459</v>
      </c>
      <c r="C18" s="52" t="s">
        <v>1460</v>
      </c>
      <c r="D18" s="53" t="s">
        <v>52</v>
      </c>
      <c r="E18" s="50"/>
      <c r="F18" s="32" t="str">
        <f t="shared" si="1"/>
        <v>Không XL</v>
      </c>
      <c r="G18" s="134">
        <f t="shared" si="0"/>
        <v>61</v>
      </c>
      <c r="H18" s="32" t="str">
        <f t="shared" si="2"/>
        <v>TB</v>
      </c>
      <c r="I18" s="55">
        <v>6.12</v>
      </c>
      <c r="J18" s="57"/>
    </row>
    <row r="19" spans="1:10" s="47" customFormat="1" ht="15.95" customHeight="1" x14ac:dyDescent="0.2">
      <c r="A19" s="50">
        <v>8</v>
      </c>
      <c r="B19" s="51" t="s">
        <v>1461</v>
      </c>
      <c r="C19" s="52" t="s">
        <v>1462</v>
      </c>
      <c r="D19" s="53" t="s">
        <v>126</v>
      </c>
      <c r="E19" s="50"/>
      <c r="F19" s="32" t="str">
        <f t="shared" si="1"/>
        <v>Không XL</v>
      </c>
      <c r="G19" s="134">
        <f>ROUND(I19,1)*10+6</f>
        <v>72</v>
      </c>
      <c r="H19" s="32" t="str">
        <f t="shared" si="2"/>
        <v>Khá</v>
      </c>
      <c r="I19" s="55">
        <v>6.63</v>
      </c>
      <c r="J19" s="57" t="s">
        <v>1505</v>
      </c>
    </row>
    <row r="20" spans="1:10" s="47" customFormat="1" ht="15.95" customHeight="1" x14ac:dyDescent="0.2">
      <c r="A20" s="50">
        <v>9</v>
      </c>
      <c r="B20" s="51" t="s">
        <v>1463</v>
      </c>
      <c r="C20" s="52" t="s">
        <v>265</v>
      </c>
      <c r="D20" s="53" t="s">
        <v>1464</v>
      </c>
      <c r="E20" s="50"/>
      <c r="F20" s="32" t="str">
        <f t="shared" si="1"/>
        <v>Không XL</v>
      </c>
      <c r="G20" s="134">
        <f t="shared" si="0"/>
        <v>63</v>
      </c>
      <c r="H20" s="32" t="str">
        <f t="shared" si="2"/>
        <v>TB</v>
      </c>
      <c r="I20" s="55">
        <v>6.31</v>
      </c>
      <c r="J20" s="56"/>
    </row>
    <row r="21" spans="1:10" s="47" customFormat="1" ht="15.95" customHeight="1" x14ac:dyDescent="0.2">
      <c r="A21" s="50">
        <v>10</v>
      </c>
      <c r="B21" s="51" t="s">
        <v>1465</v>
      </c>
      <c r="C21" s="52" t="s">
        <v>1466</v>
      </c>
      <c r="D21" s="53" t="s">
        <v>846</v>
      </c>
      <c r="E21" s="50"/>
      <c r="F21" s="32" t="str">
        <f t="shared" si="1"/>
        <v>Không XL</v>
      </c>
      <c r="G21" s="134">
        <f t="shared" si="0"/>
        <v>68</v>
      </c>
      <c r="H21" s="32" t="str">
        <f t="shared" si="2"/>
        <v>TB</v>
      </c>
      <c r="I21" s="55">
        <v>6.76</v>
      </c>
      <c r="J21" s="56"/>
    </row>
    <row r="22" spans="1:10" s="47" customFormat="1" ht="15.95" customHeight="1" x14ac:dyDescent="0.2">
      <c r="A22" s="50">
        <v>11</v>
      </c>
      <c r="B22" s="51" t="s">
        <v>1467</v>
      </c>
      <c r="C22" s="52" t="s">
        <v>1080</v>
      </c>
      <c r="D22" s="53" t="s">
        <v>1468</v>
      </c>
      <c r="E22" s="50"/>
      <c r="F22" s="32" t="str">
        <f t="shared" si="1"/>
        <v>Không XL</v>
      </c>
      <c r="G22" s="134">
        <f t="shared" si="0"/>
        <v>65</v>
      </c>
      <c r="H22" s="32" t="str">
        <f t="shared" si="2"/>
        <v>TB</v>
      </c>
      <c r="I22" s="55">
        <v>6.48</v>
      </c>
      <c r="J22" s="57"/>
    </row>
    <row r="23" spans="1:10" s="47" customFormat="1" ht="15.95" customHeight="1" x14ac:dyDescent="0.2">
      <c r="A23" s="50">
        <v>12</v>
      </c>
      <c r="B23" s="51" t="s">
        <v>1469</v>
      </c>
      <c r="C23" s="52" t="s">
        <v>1470</v>
      </c>
      <c r="D23" s="53" t="s">
        <v>58</v>
      </c>
      <c r="E23" s="50"/>
      <c r="F23" s="32" t="str">
        <f t="shared" si="1"/>
        <v>Không XL</v>
      </c>
      <c r="G23" s="134">
        <f t="shared" si="0"/>
        <v>69</v>
      </c>
      <c r="H23" s="32" t="str">
        <f t="shared" si="2"/>
        <v>TB</v>
      </c>
      <c r="I23" s="55">
        <v>6.93</v>
      </c>
      <c r="J23" s="57"/>
    </row>
    <row r="24" spans="1:10" s="143" customFormat="1" ht="15.95" customHeight="1" x14ac:dyDescent="0.2">
      <c r="A24" s="135">
        <v>13</v>
      </c>
      <c r="B24" s="136" t="s">
        <v>1471</v>
      </c>
      <c r="C24" s="137" t="s">
        <v>1472</v>
      </c>
      <c r="D24" s="138" t="s">
        <v>118</v>
      </c>
      <c r="E24" s="135"/>
      <c r="F24" s="139" t="str">
        <f t="shared" si="1"/>
        <v>Không XL</v>
      </c>
      <c r="G24" s="140">
        <f>ROUND(I24,1)*10+6</f>
        <v>82</v>
      </c>
      <c r="H24" s="139" t="str">
        <f t="shared" si="2"/>
        <v>Tốt</v>
      </c>
      <c r="I24" s="141">
        <v>7.64</v>
      </c>
      <c r="J24" s="144" t="s">
        <v>1506</v>
      </c>
    </row>
    <row r="25" spans="1:10" s="143" customFormat="1" ht="15.95" customHeight="1" x14ac:dyDescent="0.2">
      <c r="A25" s="135">
        <v>14</v>
      </c>
      <c r="B25" s="136" t="s">
        <v>1473</v>
      </c>
      <c r="C25" s="137" t="s">
        <v>80</v>
      </c>
      <c r="D25" s="138" t="s">
        <v>95</v>
      </c>
      <c r="E25" s="135"/>
      <c r="F25" s="139" t="str">
        <f t="shared" si="1"/>
        <v>Không XL</v>
      </c>
      <c r="G25" s="140">
        <f t="shared" si="0"/>
        <v>75</v>
      </c>
      <c r="H25" s="139" t="str">
        <f t="shared" si="2"/>
        <v>Khá</v>
      </c>
      <c r="I25" s="141">
        <v>7.5</v>
      </c>
      <c r="J25" s="144"/>
    </row>
    <row r="26" spans="1:10" s="47" customFormat="1" ht="15.95" customHeight="1" x14ac:dyDescent="0.2">
      <c r="A26" s="50">
        <v>15</v>
      </c>
      <c r="B26" s="51" t="s">
        <v>1474</v>
      </c>
      <c r="C26" s="52" t="s">
        <v>1475</v>
      </c>
      <c r="D26" s="53" t="s">
        <v>119</v>
      </c>
      <c r="E26" s="50"/>
      <c r="F26" s="32" t="str">
        <f t="shared" si="1"/>
        <v>Không XL</v>
      </c>
      <c r="G26" s="134">
        <f t="shared" si="0"/>
        <v>56</v>
      </c>
      <c r="H26" s="32" t="str">
        <f t="shared" si="2"/>
        <v>TB</v>
      </c>
      <c r="I26" s="55">
        <v>5.63</v>
      </c>
      <c r="J26" s="57"/>
    </row>
    <row r="27" spans="1:10" s="47" customFormat="1" ht="15.95" customHeight="1" x14ac:dyDescent="0.2">
      <c r="A27" s="50">
        <v>16</v>
      </c>
      <c r="B27" s="51" t="s">
        <v>1476</v>
      </c>
      <c r="C27" s="52" t="s">
        <v>1477</v>
      </c>
      <c r="D27" s="53" t="s">
        <v>1478</v>
      </c>
      <c r="E27" s="50"/>
      <c r="F27" s="32" t="str">
        <f t="shared" si="1"/>
        <v>Không XL</v>
      </c>
      <c r="G27" s="134">
        <f t="shared" si="0"/>
        <v>61</v>
      </c>
      <c r="H27" s="32" t="str">
        <f t="shared" si="2"/>
        <v>TB</v>
      </c>
      <c r="I27" s="55">
        <v>6.14</v>
      </c>
      <c r="J27" s="57"/>
    </row>
    <row r="28" spans="1:10" s="47" customFormat="1" ht="15.95" customHeight="1" x14ac:dyDescent="0.2">
      <c r="A28" s="50">
        <v>17</v>
      </c>
      <c r="B28" s="51" t="s">
        <v>1479</v>
      </c>
      <c r="C28" s="52" t="s">
        <v>1480</v>
      </c>
      <c r="D28" s="53" t="s">
        <v>65</v>
      </c>
      <c r="E28" s="50"/>
      <c r="F28" s="32" t="str">
        <f t="shared" si="1"/>
        <v>Không XL</v>
      </c>
      <c r="G28" s="134">
        <v>50</v>
      </c>
      <c r="H28" s="32" t="str">
        <f t="shared" si="2"/>
        <v>TB</v>
      </c>
      <c r="I28" s="55">
        <v>3.95</v>
      </c>
      <c r="J28" s="57"/>
    </row>
    <row r="29" spans="1:10" s="47" customFormat="1" ht="15.95" customHeight="1" x14ac:dyDescent="0.2">
      <c r="A29" s="50">
        <v>18</v>
      </c>
      <c r="B29" s="51" t="s">
        <v>1481</v>
      </c>
      <c r="C29" s="52" t="s">
        <v>1482</v>
      </c>
      <c r="D29" s="53" t="s">
        <v>98</v>
      </c>
      <c r="E29" s="50"/>
      <c r="F29" s="32" t="str">
        <f t="shared" si="1"/>
        <v>Không XL</v>
      </c>
      <c r="G29" s="134">
        <f t="shared" si="0"/>
        <v>65</v>
      </c>
      <c r="H29" s="32" t="str">
        <f t="shared" si="2"/>
        <v>TB</v>
      </c>
      <c r="I29" s="55">
        <v>6.54</v>
      </c>
      <c r="J29" s="57"/>
    </row>
    <row r="30" spans="1:10" s="47" customFormat="1" ht="15.95" customHeight="1" x14ac:dyDescent="0.2">
      <c r="A30" s="50">
        <v>19</v>
      </c>
      <c r="B30" s="51" t="s">
        <v>1483</v>
      </c>
      <c r="C30" s="52" t="s">
        <v>237</v>
      </c>
      <c r="D30" s="53" t="s">
        <v>67</v>
      </c>
      <c r="E30" s="50"/>
      <c r="F30" s="32" t="str">
        <f t="shared" si="1"/>
        <v>Không XL</v>
      </c>
      <c r="G30" s="134">
        <f t="shared" si="0"/>
        <v>61</v>
      </c>
      <c r="H30" s="32" t="str">
        <f t="shared" si="2"/>
        <v>TB</v>
      </c>
      <c r="I30" s="55">
        <v>6.07</v>
      </c>
      <c r="J30" s="57"/>
    </row>
    <row r="31" spans="1:10" s="47" customFormat="1" ht="15.95" customHeight="1" x14ac:dyDescent="0.2">
      <c r="A31" s="50">
        <v>20</v>
      </c>
      <c r="B31" s="51" t="s">
        <v>1484</v>
      </c>
      <c r="C31" s="52" t="s">
        <v>1485</v>
      </c>
      <c r="D31" s="53" t="s">
        <v>1231</v>
      </c>
      <c r="E31" s="50"/>
      <c r="F31" s="32" t="str">
        <f t="shared" si="1"/>
        <v>Không XL</v>
      </c>
      <c r="G31" s="134">
        <f t="shared" si="0"/>
        <v>61</v>
      </c>
      <c r="H31" s="32" t="str">
        <f t="shared" si="2"/>
        <v>TB</v>
      </c>
      <c r="I31" s="55">
        <v>6.11</v>
      </c>
      <c r="J31" s="56"/>
    </row>
    <row r="32" spans="1:10" s="47" customFormat="1" ht="15.95" customHeight="1" x14ac:dyDescent="0.2">
      <c r="A32" s="50">
        <v>21</v>
      </c>
      <c r="B32" s="51" t="s">
        <v>1486</v>
      </c>
      <c r="C32" s="52" t="s">
        <v>215</v>
      </c>
      <c r="D32" s="53" t="s">
        <v>101</v>
      </c>
      <c r="E32" s="50"/>
      <c r="F32" s="32" t="str">
        <f t="shared" si="1"/>
        <v>Không XL</v>
      </c>
      <c r="G32" s="134">
        <f t="shared" si="0"/>
        <v>68</v>
      </c>
      <c r="H32" s="32" t="str">
        <f t="shared" si="2"/>
        <v>TB</v>
      </c>
      <c r="I32" s="55">
        <v>6.84</v>
      </c>
      <c r="J32" s="57"/>
    </row>
    <row r="33" spans="1:11" s="143" customFormat="1" ht="15.95" customHeight="1" x14ac:dyDescent="0.2">
      <c r="A33" s="135">
        <v>22</v>
      </c>
      <c r="B33" s="136" t="s">
        <v>1487</v>
      </c>
      <c r="C33" s="137" t="s">
        <v>80</v>
      </c>
      <c r="D33" s="138" t="s">
        <v>101</v>
      </c>
      <c r="E33" s="135"/>
      <c r="F33" s="139" t="str">
        <f t="shared" si="1"/>
        <v>Không XL</v>
      </c>
      <c r="G33" s="140">
        <f t="shared" si="0"/>
        <v>74</v>
      </c>
      <c r="H33" s="139" t="str">
        <f t="shared" si="2"/>
        <v>Khá</v>
      </c>
      <c r="I33" s="141">
        <v>7.44</v>
      </c>
      <c r="J33" s="144"/>
    </row>
    <row r="34" spans="1:11" s="47" customFormat="1" ht="15.95" customHeight="1" x14ac:dyDescent="0.2">
      <c r="A34" s="50">
        <v>23</v>
      </c>
      <c r="B34" s="51" t="s">
        <v>1488</v>
      </c>
      <c r="C34" s="52" t="s">
        <v>1035</v>
      </c>
      <c r="D34" s="53" t="s">
        <v>72</v>
      </c>
      <c r="E34" s="50"/>
      <c r="F34" s="32" t="str">
        <f t="shared" si="1"/>
        <v>Không XL</v>
      </c>
      <c r="G34" s="134">
        <f>ROUND(I34,1)*10+8</f>
        <v>71</v>
      </c>
      <c r="H34" s="32" t="str">
        <f t="shared" si="2"/>
        <v>Khá</v>
      </c>
      <c r="I34" s="55">
        <v>6.27</v>
      </c>
      <c r="J34" s="57" t="s">
        <v>1504</v>
      </c>
    </row>
    <row r="35" spans="1:11" s="47" customFormat="1" ht="15.95" hidden="1" customHeight="1" x14ac:dyDescent="0.2">
      <c r="A35" s="50"/>
      <c r="B35" s="51"/>
      <c r="C35" s="52"/>
      <c r="D35" s="53"/>
      <c r="E35" s="50"/>
      <c r="F35" s="54"/>
      <c r="G35" s="128"/>
      <c r="H35" s="124"/>
      <c r="I35" s="55"/>
      <c r="J35" s="57"/>
    </row>
    <row r="36" spans="1:11" ht="18" customHeight="1" x14ac:dyDescent="0.25">
      <c r="A36" s="58"/>
      <c r="B36" s="58"/>
      <c r="C36" s="181" t="s">
        <v>11</v>
      </c>
      <c r="D36" s="181"/>
      <c r="E36" s="181"/>
      <c r="F36" s="181"/>
      <c r="G36" s="181"/>
      <c r="H36" s="181"/>
      <c r="I36" s="181"/>
      <c r="J36" s="181"/>
    </row>
    <row r="37" spans="1:11" ht="17.100000000000001" customHeight="1" x14ac:dyDescent="0.25">
      <c r="C37" s="182" t="s">
        <v>12</v>
      </c>
      <c r="D37" s="59"/>
      <c r="E37" s="183" t="s">
        <v>6</v>
      </c>
      <c r="F37" s="184"/>
      <c r="G37" s="183" t="s">
        <v>7</v>
      </c>
      <c r="H37" s="184"/>
      <c r="I37" s="60"/>
      <c r="J37" s="182" t="s">
        <v>8</v>
      </c>
    </row>
    <row r="38" spans="1:11" s="47" customFormat="1" ht="17.100000000000001" customHeight="1" x14ac:dyDescent="0.2">
      <c r="C38" s="182"/>
      <c r="D38" s="61"/>
      <c r="E38" s="48" t="s">
        <v>13</v>
      </c>
      <c r="F38" s="62" t="s">
        <v>14</v>
      </c>
      <c r="G38" s="48" t="s">
        <v>13</v>
      </c>
      <c r="H38" s="62" t="s">
        <v>14</v>
      </c>
      <c r="I38" s="116"/>
      <c r="J38" s="182"/>
    </row>
    <row r="39" spans="1:11" ht="17.100000000000001" customHeight="1" x14ac:dyDescent="0.25">
      <c r="C39" s="64" t="s">
        <v>15</v>
      </c>
      <c r="D39" s="117"/>
      <c r="E39" s="66">
        <f>COUNTIF(F12:F35,"XS")</f>
        <v>0</v>
      </c>
      <c r="F39" s="67">
        <f>E39*100/$A$34</f>
        <v>0</v>
      </c>
      <c r="G39" s="66">
        <f>COUNTIF(H12:H35,"Xuất sắc")</f>
        <v>0</v>
      </c>
      <c r="H39" s="67">
        <f>G39*100/$A$34</f>
        <v>0</v>
      </c>
      <c r="I39" s="68"/>
      <c r="J39" s="69"/>
    </row>
    <row r="40" spans="1:11" ht="17.100000000000001" customHeight="1" x14ac:dyDescent="0.25">
      <c r="C40" s="64" t="s">
        <v>16</v>
      </c>
      <c r="D40" s="117"/>
      <c r="E40" s="66">
        <f>COUNTIF(F12:F35,"Tốt")</f>
        <v>0</v>
      </c>
      <c r="F40" s="67">
        <f t="shared" ref="F40:F44" si="3">E40*100/$A$34</f>
        <v>0</v>
      </c>
      <c r="G40" s="66">
        <f>COUNTIF(H12:H35,"Tốt")</f>
        <v>1</v>
      </c>
      <c r="H40" s="67">
        <f t="shared" ref="H40:H44" si="4">G40*100/$A$34</f>
        <v>4.3478260869565215</v>
      </c>
      <c r="I40" s="68"/>
      <c r="J40" s="69"/>
    </row>
    <row r="41" spans="1:11" ht="17.100000000000001" customHeight="1" x14ac:dyDescent="0.25">
      <c r="C41" s="64" t="s">
        <v>17</v>
      </c>
      <c r="D41" s="117"/>
      <c r="E41" s="66">
        <f>COUNTIF(F12:F35,"Khá")</f>
        <v>0</v>
      </c>
      <c r="F41" s="67">
        <f t="shared" si="3"/>
        <v>0</v>
      </c>
      <c r="G41" s="66">
        <f>COUNTIF(H12:H35,"Khá")</f>
        <v>7</v>
      </c>
      <c r="H41" s="67">
        <f t="shared" si="4"/>
        <v>30.434782608695652</v>
      </c>
      <c r="I41" s="68"/>
      <c r="J41" s="69"/>
    </row>
    <row r="42" spans="1:11" ht="17.100000000000001" customHeight="1" x14ac:dyDescent="0.25">
      <c r="C42" s="64" t="s">
        <v>18</v>
      </c>
      <c r="D42" s="117"/>
      <c r="E42" s="66">
        <f>COUNTIF(F12:F35,"TB")</f>
        <v>0</v>
      </c>
      <c r="F42" s="67">
        <f t="shared" si="3"/>
        <v>0</v>
      </c>
      <c r="G42" s="66">
        <f>COUNTIF(H12:H35,"TB")</f>
        <v>15</v>
      </c>
      <c r="H42" s="67">
        <f t="shared" si="4"/>
        <v>65.217391304347828</v>
      </c>
      <c r="I42" s="68"/>
      <c r="J42" s="69"/>
    </row>
    <row r="43" spans="1:11" ht="17.100000000000001" customHeight="1" x14ac:dyDescent="0.25">
      <c r="C43" s="64" t="s">
        <v>19</v>
      </c>
      <c r="D43" s="117"/>
      <c r="E43" s="66">
        <f>COUNTIF(F12:F35,"Yếu")</f>
        <v>0</v>
      </c>
      <c r="F43" s="67">
        <f t="shared" si="3"/>
        <v>0</v>
      </c>
      <c r="G43" s="66">
        <f>COUNTIF(H12:H35,"Yếu")</f>
        <v>0</v>
      </c>
      <c r="H43" s="67">
        <f t="shared" si="4"/>
        <v>0</v>
      </c>
      <c r="I43" s="68"/>
      <c r="J43" s="69"/>
    </row>
    <row r="44" spans="1:11" ht="17.100000000000001" customHeight="1" x14ac:dyDescent="0.25">
      <c r="C44" s="64" t="s">
        <v>25</v>
      </c>
      <c r="D44" s="117"/>
      <c r="E44" s="66">
        <f>COUNTIF(F12:F35,"Không XL")</f>
        <v>23</v>
      </c>
      <c r="F44" s="67">
        <f t="shared" si="3"/>
        <v>100</v>
      </c>
      <c r="G44" s="66">
        <f>COUNTIF(H12:H35,"Không XL")</f>
        <v>0</v>
      </c>
      <c r="H44" s="67">
        <f t="shared" si="4"/>
        <v>0</v>
      </c>
      <c r="I44" s="68"/>
      <c r="J44" s="69"/>
    </row>
    <row r="45" spans="1:11" ht="9.9499999999999993" customHeight="1" x14ac:dyDescent="0.25">
      <c r="C45" s="70"/>
      <c r="D45" s="70"/>
      <c r="F45" s="71"/>
    </row>
    <row r="46" spans="1:11" ht="17.100000000000001" customHeight="1" x14ac:dyDescent="0.25">
      <c r="E46" s="185" t="s">
        <v>24</v>
      </c>
      <c r="F46" s="185"/>
      <c r="G46" s="185"/>
      <c r="H46" s="185"/>
      <c r="I46" s="185"/>
      <c r="J46" s="185"/>
    </row>
    <row r="47" spans="1:11" ht="17.100000000000001" customHeight="1" x14ac:dyDescent="0.25">
      <c r="A47" s="180" t="s">
        <v>28</v>
      </c>
      <c r="B47" s="180"/>
      <c r="C47" s="180"/>
      <c r="D47" s="180"/>
      <c r="E47" s="180"/>
      <c r="F47" s="180" t="s">
        <v>6</v>
      </c>
      <c r="G47" s="180"/>
      <c r="H47" s="180"/>
      <c r="I47" s="114"/>
      <c r="J47" s="73" t="s">
        <v>20</v>
      </c>
      <c r="K47" s="73"/>
    </row>
    <row r="48" spans="1:11" ht="17.100000000000001" customHeight="1" x14ac:dyDescent="0.25"/>
    <row r="49" spans="1:1" ht="17.100000000000001" customHeight="1" x14ac:dyDescent="0.25"/>
    <row r="50" spans="1:1" ht="17.100000000000001" customHeight="1" x14ac:dyDescent="0.25"/>
    <row r="51" spans="1:1" ht="18" customHeight="1" x14ac:dyDescent="0.25">
      <c r="A51" s="36">
        <v>1</v>
      </c>
    </row>
    <row r="52" spans="1:1" ht="18" customHeight="1" x14ac:dyDescent="0.25"/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</sheetData>
  <sheetProtection algorithmName="SHA-512" hashValue="Xtaqa1zKHXl/TqXodYbf+VkOA6moRH1fL+Jc2YokHariFtosqhuhUHmuxKbRZMNspihCBQ/Amt2ya8NnkyUP+g==" saltValue="cWL9QWeLb8/FYDkPhUJakw==" spinCount="100000" sheet="1" objects="1" scenarios="1"/>
  <mergeCells count="24">
    <mergeCell ref="A2:D2"/>
    <mergeCell ref="E2:J2"/>
    <mergeCell ref="A3:D3"/>
    <mergeCell ref="E3:J3"/>
    <mergeCell ref="A4:D4"/>
    <mergeCell ref="E4:J4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A47:E47"/>
    <mergeCell ref="F47:H47"/>
    <mergeCell ref="C36:J36"/>
    <mergeCell ref="C37:C38"/>
    <mergeCell ref="E37:F37"/>
    <mergeCell ref="G37:H37"/>
    <mergeCell ref="J37:J38"/>
    <mergeCell ref="E46:J46"/>
  </mergeCells>
  <conditionalFormatting sqref="F35 H35:I35 I12:I34">
    <cfRule type="cellIs" dxfId="6" priority="6" stopIfTrue="1" operator="equal">
      <formula>"SVG"</formula>
    </cfRule>
    <cfRule type="cellIs" dxfId="5" priority="7" stopIfTrue="1" operator="equal">
      <formula>"SVXS"</formula>
    </cfRule>
  </conditionalFormatting>
  <conditionalFormatting sqref="F12:F34">
    <cfRule type="cellIs" dxfId="4" priority="4" stopIfTrue="1" operator="equal">
      <formula>"SVG"</formula>
    </cfRule>
    <cfRule type="cellIs" dxfId="3" priority="5" stopIfTrue="1" operator="equal">
      <formula>"SVXS"</formula>
    </cfRule>
  </conditionalFormatting>
  <conditionalFormatting sqref="H12:H34">
    <cfRule type="cellIs" dxfId="2" priority="2" stopIfTrue="1" operator="equal">
      <formula>"SVG"</formula>
    </cfRule>
    <cfRule type="cellIs" dxfId="1" priority="3" stopIfTrue="1" operator="equal">
      <formula>"SVXS"</formula>
    </cfRule>
  </conditionalFormatting>
  <conditionalFormatting sqref="I12:I34">
    <cfRule type="cellIs" dxfId="0" priority="1" operator="greaterThanOrEqual">
      <formula>7</formula>
    </cfRule>
  </conditionalFormatting>
  <pageMargins left="0.7" right="0.7" top="0.75" bottom="0.75" header="0.3" footer="0.3"/>
  <pageSetup scale="9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Mau</vt:lpstr>
      <vt:lpstr>20C1-CNÔ1</vt:lpstr>
      <vt:lpstr>20C1-CNÔ2</vt:lpstr>
      <vt:lpstr>20C1-CNÔ3</vt:lpstr>
      <vt:lpstr>20C1-CNÔ4</vt:lpstr>
      <vt:lpstr>20C1-CNÔ5</vt:lpstr>
      <vt:lpstr>20C1-CNÔ6</vt:lpstr>
      <vt:lpstr>20C1-CNÔ7</vt:lpstr>
      <vt:lpstr>20C1-CNÔ8</vt:lpstr>
      <vt:lpstr>20C1-CNÔ9</vt:lpstr>
      <vt:lpstr>20C1-CNÔ10</vt:lpstr>
      <vt:lpstr>20C1-CNÔ11</vt:lpstr>
      <vt:lpstr>20C1-CNÔ12</vt:lpstr>
      <vt:lpstr>20C1-CNÔ13</vt:lpstr>
      <vt:lpstr>20C1-CNÔ14</vt:lpstr>
      <vt:lpstr>20C3-CNÔ1</vt:lpstr>
      <vt:lpstr>20C3-CNÔ2</vt:lpstr>
      <vt:lpstr>20C3-CNÔ3</vt:lpstr>
      <vt:lpstr> 20C6-CNÔ1</vt:lpstr>
      <vt:lpstr> 20C6-CNÔ2</vt:lpstr>
      <vt:lpstr> 20C6-CNÔ3</vt:lpstr>
      <vt:lpstr> 20C6-CNÔ4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2022-06-27T23:20:39Z</cp:lastPrinted>
  <dcterms:created xsi:type="dcterms:W3CDTF">2014-11-24T02:19:52Z</dcterms:created>
  <dcterms:modified xsi:type="dcterms:W3CDTF">2022-06-28T01:42:41Z</dcterms:modified>
</cp:coreProperties>
</file>