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HUONG TRINH DAO TAO\CTĐT KTDN 2022\"/>
    </mc:Choice>
  </mc:AlternateContent>
  <bookViews>
    <workbookView xWindow="-15" yWindow="-15" windowWidth="9675" windowHeight="7515" tabRatio="860" activeTab="3"/>
  </bookViews>
  <sheets>
    <sheet name="SOSANH" sheetId="5" r:id="rId1"/>
    <sheet name="C1" sheetId="1" r:id="rId2"/>
    <sheet name="T4" sheetId="2" r:id="rId3"/>
    <sheet name="C2" sheetId="3" r:id="rId4"/>
    <sheet name="CLC" sheetId="4" r:id="rId5"/>
    <sheet name="PHÂN CÔNG LÀM ĐCCT KTDN" sheetId="6" r:id="rId6"/>
    <sheet name="DAI HOC" sheetId="7" r:id="rId7"/>
  </sheets>
  <calcPr calcId="162913"/>
</workbook>
</file>

<file path=xl/calcChain.xml><?xml version="1.0" encoding="utf-8"?>
<calcChain xmlns="http://schemas.openxmlformats.org/spreadsheetml/2006/main">
  <c r="C38" i="3" l="1"/>
  <c r="C41" i="3"/>
  <c r="C40" i="3"/>
  <c r="C39" i="3"/>
  <c r="D44" i="3"/>
  <c r="C67" i="3"/>
  <c r="D55" i="3"/>
  <c r="D56" i="3"/>
  <c r="J44" i="3"/>
  <c r="C59" i="4"/>
  <c r="C106" i="4"/>
  <c r="L84" i="4"/>
  <c r="E84" i="4"/>
  <c r="L66" i="4"/>
  <c r="E66" i="4"/>
  <c r="F50" i="2"/>
  <c r="K84" i="4"/>
  <c r="D84" i="4"/>
  <c r="D83" i="4" s="1"/>
  <c r="K83" i="4"/>
  <c r="K65" i="4"/>
  <c r="D65" i="4"/>
  <c r="F50" i="4"/>
  <c r="D50" i="4" s="1"/>
  <c r="D49" i="4"/>
  <c r="F48" i="4"/>
  <c r="D23" i="4"/>
  <c r="D24" i="4"/>
  <c r="D25" i="4"/>
  <c r="D18" i="5"/>
  <c r="D17" i="5" s="1"/>
  <c r="D31" i="5"/>
  <c r="D5" i="5"/>
  <c r="C60" i="4"/>
  <c r="D50" i="2"/>
  <c r="D102" i="2"/>
  <c r="D101" i="2" s="1"/>
  <c r="K102" i="2"/>
  <c r="K101" i="2" s="1"/>
  <c r="K83" i="2"/>
  <c r="K66" i="2"/>
  <c r="D83" i="2"/>
  <c r="D82" i="2" s="1"/>
  <c r="D66" i="2"/>
  <c r="D65" i="2" s="1"/>
  <c r="D42" i="2"/>
  <c r="D43" i="2"/>
  <c r="D41" i="2"/>
  <c r="C98" i="4" l="1"/>
  <c r="D114" i="2"/>
  <c r="K75" i="1"/>
  <c r="D40" i="1"/>
  <c r="D41" i="1"/>
  <c r="F40" i="1"/>
  <c r="F41" i="1"/>
  <c r="D74" i="1"/>
  <c r="D75" i="1"/>
  <c r="K92" i="1"/>
  <c r="K74" i="1"/>
  <c r="J53" i="1"/>
  <c r="H54" i="1"/>
  <c r="K57" i="1"/>
  <c r="D57" i="1"/>
  <c r="D48" i="4"/>
  <c r="F47" i="4"/>
  <c r="D47" i="4" s="1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33" i="4"/>
  <c r="D20" i="4"/>
  <c r="D21" i="4"/>
  <c r="D22" i="4"/>
  <c r="D19" i="4"/>
  <c r="C54" i="1"/>
  <c r="D26" i="3"/>
  <c r="D27" i="3"/>
  <c r="D28" i="3"/>
  <c r="D25" i="3"/>
  <c r="D20" i="3"/>
  <c r="D21" i="3"/>
  <c r="D22" i="3"/>
  <c r="D23" i="3"/>
  <c r="D24" i="3"/>
  <c r="D18" i="3"/>
  <c r="D19" i="3"/>
  <c r="D17" i="3"/>
  <c r="F49" i="2"/>
  <c r="C62" i="2" s="1"/>
  <c r="D31" i="1"/>
  <c r="D32" i="1"/>
  <c r="D33" i="1"/>
  <c r="D34" i="1"/>
  <c r="D35" i="1"/>
  <c r="D36" i="1"/>
  <c r="D26" i="1"/>
  <c r="D27" i="1"/>
  <c r="D28" i="1"/>
  <c r="D29" i="1"/>
  <c r="D30" i="1"/>
  <c r="D25" i="1"/>
  <c r="D18" i="1"/>
  <c r="D19" i="1"/>
  <c r="D20" i="1"/>
  <c r="D21" i="1"/>
  <c r="D22" i="1"/>
  <c r="D23" i="1"/>
  <c r="D17" i="1"/>
  <c r="P31" i="5"/>
  <c r="C89" i="1" l="1"/>
  <c r="P18" i="5"/>
  <c r="L31" i="5"/>
  <c r="L17" i="5" s="1"/>
  <c r="L18" i="5"/>
  <c r="H31" i="5"/>
  <c r="H18" i="5"/>
  <c r="D16" i="5"/>
  <c r="D32" i="5"/>
  <c r="H17" i="5" l="1"/>
  <c r="H65" i="5" s="1"/>
  <c r="D71" i="7"/>
  <c r="D70" i="7"/>
  <c r="D69" i="7"/>
  <c r="D68" i="7"/>
  <c r="D67" i="7"/>
  <c r="D66" i="7"/>
  <c r="D65" i="7"/>
  <c r="D64" i="7"/>
  <c r="G63" i="7"/>
  <c r="F63" i="7"/>
  <c r="E63" i="7"/>
  <c r="F62" i="7"/>
  <c r="D62" i="7" s="1"/>
  <c r="F60" i="7"/>
  <c r="F38" i="7" s="1"/>
  <c r="D59" i="7"/>
  <c r="D58" i="7"/>
  <c r="D56" i="7"/>
  <c r="D54" i="7"/>
  <c r="D52" i="7"/>
  <c r="D51" i="7"/>
  <c r="D44" i="7"/>
  <c r="D43" i="7"/>
  <c r="D42" i="7"/>
  <c r="D41" i="7"/>
  <c r="D40" i="7"/>
  <c r="D39" i="7"/>
  <c r="G38" i="7"/>
  <c r="G27" i="7" s="1"/>
  <c r="G72" i="7" s="1"/>
  <c r="E38" i="7"/>
  <c r="D37" i="7"/>
  <c r="D36" i="7"/>
  <c r="D35" i="7"/>
  <c r="D34" i="7"/>
  <c r="D29" i="7"/>
  <c r="G28" i="7"/>
  <c r="F28" i="7"/>
  <c r="E28" i="7"/>
  <c r="D28" i="7" l="1"/>
  <c r="F27" i="7"/>
  <c r="F72" i="7" s="1"/>
  <c r="D63" i="7"/>
  <c r="D38" i="7"/>
  <c r="E27" i="7"/>
  <c r="E72" i="7" s="1"/>
  <c r="D60" i="7"/>
  <c r="C55" i="1"/>
  <c r="C37" i="3"/>
  <c r="D27" i="7" l="1"/>
  <c r="D72" i="7" s="1"/>
  <c r="E51" i="4" l="1"/>
  <c r="F51" i="4"/>
  <c r="G51" i="4"/>
  <c r="D53" i="4"/>
  <c r="D51" i="4" s="1"/>
  <c r="D54" i="4"/>
  <c r="D55" i="4"/>
  <c r="D52" i="4"/>
  <c r="E27" i="4"/>
  <c r="F27" i="4"/>
  <c r="G27" i="4"/>
  <c r="D29" i="4"/>
  <c r="D30" i="4"/>
  <c r="D28" i="4"/>
  <c r="E32" i="4"/>
  <c r="G32" i="4"/>
  <c r="D26" i="4"/>
  <c r="E18" i="4"/>
  <c r="F18" i="4"/>
  <c r="F17" i="4" s="1"/>
  <c r="G18" i="4"/>
  <c r="F32" i="4"/>
  <c r="F31" i="4" s="1"/>
  <c r="E17" i="4" l="1"/>
  <c r="E31" i="4"/>
  <c r="D32" i="4"/>
  <c r="D31" i="4" s="1"/>
  <c r="G17" i="4"/>
  <c r="G31" i="4"/>
  <c r="D27" i="4"/>
  <c r="F16" i="4"/>
  <c r="F56" i="4" s="1"/>
  <c r="C63" i="4" s="1"/>
  <c r="E16" i="4"/>
  <c r="E56" i="4" s="1"/>
  <c r="D18" i="4"/>
  <c r="G16" i="3"/>
  <c r="E16" i="3"/>
  <c r="F16" i="3"/>
  <c r="E29" i="3"/>
  <c r="F29" i="3"/>
  <c r="G29" i="3"/>
  <c r="D30" i="3"/>
  <c r="D31" i="3"/>
  <c r="D32" i="3"/>
  <c r="D33" i="3"/>
  <c r="D15" i="3"/>
  <c r="D14" i="3"/>
  <c r="F13" i="3"/>
  <c r="G13" i="3"/>
  <c r="E13" i="3"/>
  <c r="E51" i="2"/>
  <c r="F51" i="2"/>
  <c r="G51" i="2"/>
  <c r="E40" i="2"/>
  <c r="F40" i="2"/>
  <c r="G40" i="2"/>
  <c r="D36" i="2"/>
  <c r="D37" i="2"/>
  <c r="D38" i="2"/>
  <c r="D39" i="2"/>
  <c r="D44" i="2"/>
  <c r="D45" i="2"/>
  <c r="D46" i="2"/>
  <c r="D47" i="2"/>
  <c r="D49" i="2"/>
  <c r="D52" i="2"/>
  <c r="D53" i="2"/>
  <c r="D54" i="2"/>
  <c r="D55" i="2"/>
  <c r="D35" i="2"/>
  <c r="F34" i="2"/>
  <c r="G34" i="2"/>
  <c r="E34" i="2"/>
  <c r="D48" i="2"/>
  <c r="F42" i="1"/>
  <c r="G42" i="1"/>
  <c r="E42" i="1"/>
  <c r="D43" i="1"/>
  <c r="D44" i="1"/>
  <c r="D45" i="1"/>
  <c r="D46" i="1"/>
  <c r="D47" i="1"/>
  <c r="D48" i="1"/>
  <c r="D49" i="1"/>
  <c r="D50" i="1"/>
  <c r="G24" i="1"/>
  <c r="E24" i="1"/>
  <c r="F39" i="1"/>
  <c r="D39" i="1" s="1"/>
  <c r="D38" i="1"/>
  <c r="F16" i="1"/>
  <c r="G16" i="1"/>
  <c r="E16" i="1"/>
  <c r="D17" i="4" l="1"/>
  <c r="G16" i="4"/>
  <c r="G56" i="4" s="1"/>
  <c r="C62" i="4" s="1"/>
  <c r="D51" i="2"/>
  <c r="D16" i="4"/>
  <c r="F12" i="3"/>
  <c r="F34" i="3" s="1"/>
  <c r="E33" i="2"/>
  <c r="G33" i="2"/>
  <c r="G56" i="2" s="1"/>
  <c r="F33" i="2"/>
  <c r="F56" i="2" s="1"/>
  <c r="D34" i="2"/>
  <c r="E15" i="1"/>
  <c r="E51" i="1" s="1"/>
  <c r="G15" i="1"/>
  <c r="G51" i="1" s="1"/>
  <c r="D40" i="2"/>
  <c r="D13" i="3"/>
  <c r="D16" i="1"/>
  <c r="D42" i="1"/>
  <c r="F24" i="1"/>
  <c r="D24" i="1" s="1"/>
  <c r="D29" i="3"/>
  <c r="G12" i="3"/>
  <c r="G34" i="3" s="1"/>
  <c r="D16" i="3"/>
  <c r="E12" i="3"/>
  <c r="E34" i="3" s="1"/>
  <c r="D56" i="4" l="1"/>
  <c r="C58" i="4" s="1"/>
  <c r="C61" i="4"/>
  <c r="D33" i="2"/>
  <c r="D56" i="2" s="1"/>
  <c r="E56" i="2"/>
  <c r="C59" i="2"/>
  <c r="D12" i="3"/>
  <c r="D34" i="3" s="1"/>
  <c r="C36" i="3" s="1"/>
  <c r="C58" i="2"/>
  <c r="F15" i="1"/>
  <c r="F51" i="1" s="1"/>
  <c r="H55" i="1" s="1"/>
  <c r="D15" i="1"/>
  <c r="C60" i="2" l="1"/>
  <c r="C61" i="2" s="1"/>
  <c r="C63" i="2"/>
  <c r="D51" i="1"/>
  <c r="H53" i="1"/>
  <c r="K53" i="1" s="1"/>
  <c r="C53" i="1"/>
  <c r="D54" i="1"/>
</calcChain>
</file>

<file path=xl/comments1.xml><?xml version="1.0" encoding="utf-8"?>
<comments xmlns="http://schemas.openxmlformats.org/spreadsheetml/2006/main">
  <authors>
    <author>Quynh Nhu</author>
  </authors>
  <commentList>
    <comment ref="K33" authorId="0" shapeId="0">
      <text>
        <r>
          <rPr>
            <b/>
            <sz val="9"/>
            <color indexed="81"/>
            <rFont val="Tahoma"/>
            <family val="2"/>
          </rPr>
          <t>Quynh Nhu:</t>
        </r>
        <r>
          <rPr>
            <sz val="9"/>
            <color indexed="81"/>
            <rFont val="Tahoma"/>
            <family val="2"/>
          </rPr>
          <t xml:space="preserve">
Vì các em kiến thức đầu vào thấp nên để hiểu được các em T4 học hơn các em C1 về số tín chỉ
</t>
        </r>
      </text>
    </comment>
  </commentList>
</comments>
</file>

<file path=xl/comments2.xml><?xml version="1.0" encoding="utf-8"?>
<comments xmlns="http://schemas.openxmlformats.org/spreadsheetml/2006/main">
  <authors>
    <author>Quynh Nhu</author>
  </authors>
  <commentList>
    <comment ref="C41" authorId="0" shapeId="0">
      <text>
        <r>
          <rPr>
            <b/>
            <sz val="9"/>
            <color indexed="81"/>
            <rFont val="Tahoma"/>
            <family val="2"/>
          </rPr>
          <t>Quynh Nhu:</t>
        </r>
        <r>
          <rPr>
            <sz val="9"/>
            <color indexed="81"/>
            <rFont val="Tahoma"/>
            <family val="2"/>
          </rPr>
          <t xml:space="preserve">
Vì các em kiến thức đầu vào thấp nên để hiểu được các em T4 học hơn các em C1 về số tín chỉ
</t>
        </r>
      </text>
    </comment>
    <comment ref="C109" authorId="0" shapeId="0">
      <text>
        <r>
          <rPr>
            <b/>
            <sz val="9"/>
            <color indexed="81"/>
            <rFont val="Tahoma"/>
            <family val="2"/>
          </rPr>
          <t>Quynh Nhu:</t>
        </r>
        <r>
          <rPr>
            <sz val="9"/>
            <color indexed="81"/>
            <rFont val="Tahoma"/>
            <family val="2"/>
          </rPr>
          <t xml:space="preserve">
Vì các em kiến thức đầu vào thấp nên để hiểu được các em T4 học hơn các em C1 về số tín chỉ
</t>
        </r>
      </text>
    </comment>
  </commentList>
</comments>
</file>

<file path=xl/sharedStrings.xml><?xml version="1.0" encoding="utf-8"?>
<sst xmlns="http://schemas.openxmlformats.org/spreadsheetml/2006/main" count="1758" uniqueCount="381">
  <si>
    <t>Mã môn học</t>
  </si>
  <si>
    <t>Tên môn học</t>
  </si>
  <si>
    <t>Số tín chỉ</t>
  </si>
  <si>
    <t>I</t>
  </si>
  <si>
    <t>Các môn học chung/ đại cương</t>
  </si>
  <si>
    <t>CTC104</t>
  </si>
  <si>
    <t>Giáo dục Chính trị</t>
  </si>
  <si>
    <t>4(3,1,7)</t>
  </si>
  <si>
    <t>CTC105</t>
  </si>
  <si>
    <t>Pháp luật</t>
  </si>
  <si>
    <t>2(2,0,4)</t>
  </si>
  <si>
    <t>CBC105</t>
  </si>
  <si>
    <t>Giáo dục thể chất (*)</t>
  </si>
  <si>
    <t>2(0,2,1)</t>
  </si>
  <si>
    <t>CBC107</t>
  </si>
  <si>
    <t>Giáo dục quốc phòng và An ninh (*)</t>
  </si>
  <si>
    <t>TTC101</t>
  </si>
  <si>
    <t>Tin học</t>
  </si>
  <si>
    <t>4(1,3,4)</t>
  </si>
  <si>
    <t>CBC101</t>
  </si>
  <si>
    <t>Tiếng Anh 1</t>
  </si>
  <si>
    <t>3(1,2,3)</t>
  </si>
  <si>
    <t>CBC102</t>
  </si>
  <si>
    <t>Tiếng Anh 2</t>
  </si>
  <si>
    <t>CBC103</t>
  </si>
  <si>
    <t>Tiếng Anh 3</t>
  </si>
  <si>
    <t>2(1,1,3)</t>
  </si>
  <si>
    <t>KTC101</t>
  </si>
  <si>
    <t>Kỹ năng mềm (*)</t>
  </si>
  <si>
    <t>4(4,0,8)</t>
  </si>
  <si>
    <t>II</t>
  </si>
  <si>
    <t>Các môn học chuyên môn ngành, nghề</t>
  </si>
  <si>
    <t>II.1</t>
  </si>
  <si>
    <t>Môn học cơ sở</t>
  </si>
  <si>
    <t>3(3,0,6)</t>
  </si>
  <si>
    <t>KTC104</t>
  </si>
  <si>
    <t>Kinh tế vi mô</t>
  </si>
  <si>
    <t>KTC105</t>
  </si>
  <si>
    <t>Nguyên lý kế toán</t>
  </si>
  <si>
    <t>KTC115</t>
  </si>
  <si>
    <t>Marketing căn bản</t>
  </si>
  <si>
    <t>KTC162</t>
  </si>
  <si>
    <t>Tài chính doanh nghiệp 1</t>
  </si>
  <si>
    <t>3(2,1,5)</t>
  </si>
  <si>
    <t>II.2</t>
  </si>
  <si>
    <t>Môn học chuyên môn ngành</t>
  </si>
  <si>
    <t>KTC108</t>
  </si>
  <si>
    <t>KTC109</t>
  </si>
  <si>
    <t>KTC181</t>
  </si>
  <si>
    <t>Kế toán quản trị</t>
  </si>
  <si>
    <t>KTC135</t>
  </si>
  <si>
    <t>Thuế</t>
  </si>
  <si>
    <t>KTC117</t>
  </si>
  <si>
    <t>Phân tích hoạt động kinh doanh</t>
  </si>
  <si>
    <t>KTC107</t>
  </si>
  <si>
    <t>Kế toán trên Excel</t>
  </si>
  <si>
    <t>KTC111</t>
  </si>
  <si>
    <t>Kế toán hành chính sự nghiệp (**)</t>
  </si>
  <si>
    <t>KTC193</t>
  </si>
  <si>
    <t>Đồ án chuyên ngành 1 (**)</t>
  </si>
  <si>
    <t>1(0,1,0)</t>
  </si>
  <si>
    <t>KTC195</t>
  </si>
  <si>
    <t>Thực tập tốt nghiệp (**)</t>
  </si>
  <si>
    <t>6(0,6,0)</t>
  </si>
  <si>
    <t>KTC179</t>
  </si>
  <si>
    <t>KTC194</t>
  </si>
  <si>
    <t>Đồ án chuyên ngành 2 (**)</t>
  </si>
  <si>
    <t>KTC177</t>
  </si>
  <si>
    <t>Báo cáo thuế (**)</t>
  </si>
  <si>
    <t>KTC138</t>
  </si>
  <si>
    <t>KTC144</t>
  </si>
  <si>
    <t>Kế toán trên phần mềm Misa (**)</t>
  </si>
  <si>
    <t>KTC180</t>
  </si>
  <si>
    <t>Thị trường tài chính</t>
  </si>
  <si>
    <t>Kế toán chi phí</t>
  </si>
  <si>
    <t>II.3</t>
  </si>
  <si>
    <t>Môn học tự chọn</t>
  </si>
  <si>
    <t>KTC137</t>
  </si>
  <si>
    <t>Thương mại điện tử</t>
  </si>
  <si>
    <t>KTC146</t>
  </si>
  <si>
    <t>Tâm lý kinh doanh</t>
  </si>
  <si>
    <t>KTC132</t>
  </si>
  <si>
    <t>Thị trường chứng khoán</t>
  </si>
  <si>
    <t>KTC112</t>
  </si>
  <si>
    <t>Kinh tế vĩ mô</t>
  </si>
  <si>
    <t>KTC178</t>
  </si>
  <si>
    <t>Kế toán ngân hàng</t>
  </si>
  <si>
    <t>KTC134</t>
  </si>
  <si>
    <t>Thanh toán quốc tế</t>
  </si>
  <si>
    <t>Tổng cộng</t>
  </si>
  <si>
    <t>Kế toán tài chính 1</t>
  </si>
  <si>
    <t>Kế toán tài chính 2</t>
  </si>
  <si>
    <t>Kế toán tài chính 3</t>
  </si>
  <si>
    <t>CHƯƠNG TRÌNH TRUNG CẤP 46 chỉ</t>
  </si>
  <si>
    <t>CHƯƠNG  TRÌNH LIÊN THÔNG 36 chỉ</t>
  </si>
  <si>
    <t>CHƯƠNG TRÌNH CAO ĐẲNG CHÍNH QUY 62 chỉ</t>
  </si>
  <si>
    <t>KTC113</t>
  </si>
  <si>
    <t>Luật kinh tế</t>
  </si>
  <si>
    <t>KTT413</t>
  </si>
  <si>
    <t>KTC1283</t>
  </si>
  <si>
    <t>Thực tập doanh nghiệp (**)</t>
  </si>
  <si>
    <t>4(0,4,0)</t>
  </si>
  <si>
    <t>KTT426</t>
  </si>
  <si>
    <t>Tài chính – tiền tệ</t>
  </si>
  <si>
    <t>Nguyên lý thống kê</t>
  </si>
  <si>
    <t>Quản trị học</t>
  </si>
  <si>
    <t>KTT405</t>
  </si>
  <si>
    <t>KTT415</t>
  </si>
  <si>
    <t>KTT418</t>
  </si>
  <si>
    <t>KTT408</t>
  </si>
  <si>
    <t>KTT409</t>
  </si>
  <si>
    <t>KTT479</t>
  </si>
  <si>
    <t>KTT435</t>
  </si>
  <si>
    <t>KTT407</t>
  </si>
  <si>
    <t>KTT444</t>
  </si>
  <si>
    <t>KTT493</t>
  </si>
  <si>
    <t>KTT495</t>
  </si>
  <si>
    <t>KTC204</t>
  </si>
  <si>
    <t>KTC262</t>
  </si>
  <si>
    <t>KTC238</t>
  </si>
  <si>
    <t>KTC277</t>
  </si>
  <si>
    <t>KTC281</t>
  </si>
  <si>
    <t>KTC217</t>
  </si>
  <si>
    <t>KTC207</t>
  </si>
  <si>
    <t>KTC244</t>
  </si>
  <si>
    <t>KTC294</t>
  </si>
  <si>
    <t>KTC234</t>
  </si>
  <si>
    <t>KTC240</t>
  </si>
  <si>
    <t>KTC232</t>
  </si>
  <si>
    <t>KTC211</t>
  </si>
  <si>
    <t>KTC278</t>
  </si>
  <si>
    <t>KTT437</t>
  </si>
  <si>
    <t>KTT446</t>
  </si>
  <si>
    <t>KTT412</t>
  </si>
  <si>
    <t>KTT478</t>
  </si>
  <si>
    <t>CTC304</t>
  </si>
  <si>
    <t>CTC305</t>
  </si>
  <si>
    <t>CBC305</t>
  </si>
  <si>
    <t>Giáo dục thể chất</t>
  </si>
  <si>
    <t>CBC307</t>
  </si>
  <si>
    <t>Giáo dục quốc phòng và An ninh</t>
  </si>
  <si>
    <t>TTC301</t>
  </si>
  <si>
    <t>CBC301</t>
  </si>
  <si>
    <t>CBC302</t>
  </si>
  <si>
    <t>CBC303</t>
  </si>
  <si>
    <t>CBC304</t>
  </si>
  <si>
    <t>Tiếng Anh 4</t>
  </si>
  <si>
    <t>KTC301</t>
  </si>
  <si>
    <t>Kỹ năng mềm</t>
  </si>
  <si>
    <t>Môn học bắt buộc</t>
  </si>
  <si>
    <t>KTC304</t>
  </si>
  <si>
    <t>KTC305</t>
  </si>
  <si>
    <t>KTC315</t>
  </si>
  <si>
    <t>KTC362</t>
  </si>
  <si>
    <t>KTC342</t>
  </si>
  <si>
    <t>Bảo vệ môi trường, sử dụng năng lượng và tài nguyên hiệu quả</t>
  </si>
  <si>
    <t>Môn học tự chọn (Chọn 2 trong 3 môn học)</t>
  </si>
  <si>
    <t>KTC346</t>
  </si>
  <si>
    <t>KTC312</t>
  </si>
  <si>
    <t>KTC337</t>
  </si>
  <si>
    <t>KTC308</t>
  </si>
  <si>
    <t>KTC309</t>
  </si>
  <si>
    <t>KTC338</t>
  </si>
  <si>
    <t>KTC381</t>
  </si>
  <si>
    <t>KTC379</t>
  </si>
  <si>
    <t>KTC307</t>
  </si>
  <si>
    <t>KTC344</t>
  </si>
  <si>
    <t>Kế toán trên PM Misa(**)</t>
  </si>
  <si>
    <t>KTC335</t>
  </si>
  <si>
    <t>KTC377</t>
  </si>
  <si>
    <t>KTC317</t>
  </si>
  <si>
    <t>KTC393</t>
  </si>
  <si>
    <t>KTC394</t>
  </si>
  <si>
    <t>KTC395</t>
  </si>
  <si>
    <t>Thực tập tốt nghiệp(**)</t>
  </si>
  <si>
    <t>KTC388</t>
  </si>
  <si>
    <t>Đồ án tốt nghiệp (**)</t>
  </si>
  <si>
    <t>5(0,5,0)</t>
  </si>
  <si>
    <t>KTC330</t>
  </si>
  <si>
    <t>Môn học tự chọn (Chọn 2 trong 4 môn học)</t>
  </si>
  <si>
    <t>KTC332</t>
  </si>
  <si>
    <t>KTC378</t>
  </si>
  <si>
    <t>KTC334</t>
  </si>
  <si>
    <t>Principle Accounting</t>
  </si>
  <si>
    <t>Thời gian học tập (giờ)</t>
  </si>
  <si>
    <t>Tổng số giờ</t>
  </si>
  <si>
    <t>Trong đó</t>
  </si>
  <si>
    <t>Lý thuyết</t>
  </si>
  <si>
    <t>Thực hành/   thực tập/ thí nghiệm/ bài tập/ thảo luận</t>
  </si>
  <si>
    <t>Kiểm tra</t>
  </si>
  <si>
    <t>Thực hành/ thực tập/ thí nghiệm/ bài tập/ thảo luận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</si>
  <si>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</si>
  <si>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</si>
  <si>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</si>
  <si>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</si>
  <si>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</si>
  <si>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</si>
  <si>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</si>
  <si>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</si>
  <si>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</si>
  <si>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</si>
  <si>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</si>
  <si>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</si>
  <si>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</si>
  <si>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</si>
  <si>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</si>
  <si>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</si>
  <si>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</si>
  <si>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</si>
  <si>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</si>
  <si>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</si>
  <si>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</si>
  <si>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</si>
  <si>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</si>
  <si>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</si>
  <si>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</si>
  <si>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</si>
  <si>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</si>
  <si>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</si>
  <si>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</si>
  <si>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</si>
  <si>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</si>
  <si>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</si>
  <si>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</si>
  <si>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</si>
  <si>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</si>
  <si>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</si>
  <si>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</si>
  <si>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</si>
  <si>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</si>
  <si>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</si>
  <si>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</si>
  <si>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</si>
  <si>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</si>
  <si>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</si>
  <si>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</si>
  <si>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TTT4200</t>
  </si>
  <si>
    <t>CBT441</t>
  </si>
  <si>
    <t>CBT442</t>
  </si>
  <si>
    <t>KTT401</t>
  </si>
  <si>
    <t>Mã      môn học</t>
  </si>
  <si>
    <t>Tổng số</t>
  </si>
  <si>
    <t>CTC208</t>
  </si>
  <si>
    <t>CTC207</t>
  </si>
  <si>
    <t>CBC241</t>
  </si>
  <si>
    <t>CBC246</t>
  </si>
  <si>
    <t>TTC270</t>
  </si>
  <si>
    <t>CBC245</t>
  </si>
  <si>
    <t>Tiếng Anh</t>
  </si>
  <si>
    <t>Tỷ lệ thực hành</t>
  </si>
  <si>
    <t>Tỷ lệ thực tập DN</t>
  </si>
  <si>
    <t xml:space="preserve">Báo cáo thuế </t>
  </si>
  <si>
    <t xml:space="preserve">Kế toán trên phần mềm Misa </t>
  </si>
  <si>
    <t xml:space="preserve">Kế toán hành chính sự nghiệp </t>
  </si>
  <si>
    <t>Đồ án 2- SỔ SÁCH KẾ TOÁN (**)</t>
  </si>
  <si>
    <t>Đồ án 1-CHỨNG TỪ KẾ TOÁN  (**)</t>
  </si>
  <si>
    <t>KTT411</t>
  </si>
  <si>
    <t>KTC116</t>
  </si>
  <si>
    <t>Phân tích báo cáo tài chính</t>
  </si>
  <si>
    <t>MÔN HỌC</t>
  </si>
  <si>
    <t>GV</t>
  </si>
  <si>
    <t>GHI CHÚ</t>
  </si>
  <si>
    <t>NẾU HỆ NÀO CÓ THÌ LÀM LUÔN CE NHÉ</t>
  </si>
  <si>
    <t>SỐ CHỈ XEM TỪNG SHEET GIÙM EM</t>
  </si>
  <si>
    <t>Các môn đại cương hầu hết giống TCDN</t>
  </si>
  <si>
    <t>THÙY</t>
  </si>
  <si>
    <t>THẢO</t>
  </si>
  <si>
    <t>NHƯ</t>
  </si>
  <si>
    <t>C.THÚY</t>
  </si>
  <si>
    <t>TUYẾT</t>
  </si>
  <si>
    <t>EM XEM CTRÌNH CŨ CÓ CẦN SỬA ĐỔI, BỎ BỚT HAY BỔ SUNG GÌ KHÔNG EM NHÉ</t>
  </si>
  <si>
    <t>LẤY ĐỀ CƯƠNG BÊN TCDN</t>
  </si>
  <si>
    <t>khác số chỉ</t>
  </si>
  <si>
    <t>Số môn học</t>
  </si>
  <si>
    <t>Số giờ thực hành</t>
  </si>
  <si>
    <t>Số giờ lý thuyết</t>
  </si>
  <si>
    <t>Tổng</t>
  </si>
  <si>
    <t>Số lượng môn học</t>
  </si>
  <si>
    <t>CHƯƠNG TRÌNH CHẤT LƯỢNG CAO  70 chỉ</t>
  </si>
  <si>
    <t>Triết học Mác-Lênin</t>
  </si>
  <si>
    <t>Kinh tế chính trị Mác-Lênin</t>
  </si>
  <si>
    <t>Chủ nghĩa xã hội khoa học</t>
  </si>
  <si>
    <t>Lịch sử Đảng cộng sản Việt Nam</t>
  </si>
  <si>
    <t>Tư tưởng Hồ Chí Minh</t>
  </si>
  <si>
    <t>Tiếng Anh thương mại 1</t>
  </si>
  <si>
    <t>Tiếng Anh thương mại  2</t>
  </si>
  <si>
    <t>Tiếng Anh thương mại  3</t>
  </si>
  <si>
    <t>Tiếng Anh thương mại  4</t>
  </si>
  <si>
    <t>Toán kinh tế</t>
  </si>
  <si>
    <t>Thống kê ứng dụng trong kinh tế và kinh doanh</t>
  </si>
  <si>
    <t>Khởi nghiệp kinh doanh</t>
  </si>
  <si>
    <t>Kinh tế học quốc tế</t>
  </si>
  <si>
    <t>Tài chính tiền tệ</t>
  </si>
  <si>
    <t>Kế toán trên phần mềm Misa 1</t>
  </si>
  <si>
    <t>Kế toán trên phần mềm Misa 2</t>
  </si>
  <si>
    <t>Hệ thống thông tin kế toán</t>
  </si>
  <si>
    <t>Khóa luận tốt nghiệp</t>
  </si>
  <si>
    <t>Tiếng Anh chuyên ngành kế toán</t>
  </si>
  <si>
    <t>Kế toán quốc tế 1 (Acounting Principle)</t>
  </si>
  <si>
    <t>Kế toán quốc tế 2 (Kế toán Mỹ)</t>
  </si>
  <si>
    <t>Kiểm toán cơ bản</t>
  </si>
  <si>
    <t>Kiểm soát nội bộ</t>
  </si>
  <si>
    <t>Thiết lập và thẩm định dự án đầu tư</t>
  </si>
  <si>
    <t>CÁC MÔN HỌC THAY THẾ KHÓA LUẬN TỐT NGHIỆP</t>
  </si>
  <si>
    <t>Đầu tư tài chính</t>
  </si>
  <si>
    <t>Tài chính quốc tế</t>
  </si>
  <si>
    <t>Kế toán ngân sách và kho bạc</t>
  </si>
  <si>
    <t>Luật kế toán và đạo đức nghề nghiệp</t>
  </si>
  <si>
    <t>Tài chính công</t>
  </si>
  <si>
    <t>Chứng từ sổ sách kế toán</t>
  </si>
  <si>
    <t>Như + Thúy</t>
  </si>
  <si>
    <t>KTC326</t>
  </si>
  <si>
    <t>KTC126</t>
  </si>
  <si>
    <t>Đồ án chuyên ngành 1</t>
  </si>
  <si>
    <t>Đồ án chuyên ngành 2</t>
  </si>
  <si>
    <t>KTT164</t>
  </si>
  <si>
    <t>Soạn thảo văn bản</t>
  </si>
  <si>
    <t>KTC114</t>
  </si>
  <si>
    <t>Kế toán hành chính sự nghiệp</t>
  </si>
  <si>
    <t>KTC279</t>
  </si>
  <si>
    <t>KTC318</t>
  </si>
  <si>
    <t>Đồ án chuyên ngành 1 (**)</t>
  </si>
  <si>
    <t>Đồ án chuyên ngành 2(**)</t>
  </si>
  <si>
    <t>Giờ Thực tập doanh nghiệp</t>
  </si>
  <si>
    <t>Tỷ lệ thực tập tại doanh nghiệp</t>
  </si>
  <si>
    <t>Đồ án chuyên ngành 1(**)</t>
  </si>
  <si>
    <t>Báo cáo thuế</t>
  </si>
  <si>
    <t>HỌC KỲ 1</t>
  </si>
  <si>
    <t>HỌC KỲ 2</t>
  </si>
  <si>
    <t>HỌC KỲ 3</t>
  </si>
  <si>
    <t>HỌC KỲ 4</t>
  </si>
  <si>
    <t>HK1</t>
  </si>
  <si>
    <t>HK2</t>
  </si>
  <si>
    <t>TỰ CHỌN</t>
  </si>
  <si>
    <t>BẮT BUỘC</t>
  </si>
  <si>
    <t>Số giờ học môn chuyên</t>
  </si>
  <si>
    <t>Lượng lý thuyết</t>
  </si>
  <si>
    <t>Lượng thực hành</t>
  </si>
  <si>
    <t>Số giờ học đại cương</t>
  </si>
  <si>
    <t>HỌC KỲ 5</t>
  </si>
  <si>
    <t>Chọn 3 môn</t>
  </si>
  <si>
    <t>Tổng số tín chỉ của 5 học kỳ</t>
  </si>
  <si>
    <t>8 môn</t>
  </si>
  <si>
    <t>9 môn</t>
  </si>
  <si>
    <t>KTC1282</t>
  </si>
  <si>
    <t>Thực tập doanh nghiệp 1 (**)</t>
  </si>
  <si>
    <t>KTC1291</t>
  </si>
  <si>
    <t>Thực tập doanh nghiệp 2 (**)</t>
  </si>
  <si>
    <t>KTT4282</t>
  </si>
  <si>
    <t>3(0,3,2)</t>
  </si>
  <si>
    <t>HỌC KỲ 6</t>
  </si>
  <si>
    <t>KTT496</t>
  </si>
  <si>
    <t>TỔNG SỐ TÍN CHỈ</t>
  </si>
  <si>
    <t>HK4</t>
  </si>
  <si>
    <t>HK3</t>
  </si>
  <si>
    <t>HK5</t>
  </si>
  <si>
    <t>HK6</t>
  </si>
  <si>
    <t>Sôố giờ học chuyên môn</t>
  </si>
  <si>
    <t>Số giơờ lý thuyết</t>
  </si>
  <si>
    <t>Số giờ thực hành</t>
  </si>
  <si>
    <t>KTC3282</t>
  </si>
  <si>
    <t>KTC164</t>
  </si>
  <si>
    <t>KTC118</t>
  </si>
  <si>
    <t>KTC314</t>
  </si>
  <si>
    <t>KTC364</t>
  </si>
  <si>
    <t>KTC311</t>
  </si>
  <si>
    <t>Kế toán trên PM Misa</t>
  </si>
  <si>
    <t xml:space="preserve">Đồ án chuyên ngành 1 </t>
  </si>
  <si>
    <t>Chọn 2 môn</t>
  </si>
  <si>
    <t>KTC313</t>
  </si>
  <si>
    <t>KTC380</t>
  </si>
  <si>
    <t>Số môn</t>
  </si>
  <si>
    <t>TỔNG SỐ MÔN</t>
  </si>
  <si>
    <t>KTC214</t>
  </si>
  <si>
    <t xml:space="preserve">Tin học </t>
  </si>
  <si>
    <t>TỔNG SỐ CHỈ</t>
  </si>
  <si>
    <t>TỔNG SÔỐ MÔN</t>
  </si>
  <si>
    <t>Khối lượng chuyên môn</t>
  </si>
  <si>
    <t>Số giờ lý thuyết</t>
  </si>
  <si>
    <t>Sôố giờ thực hành</t>
  </si>
  <si>
    <t>Khối lượng đại cương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</si>
</sst>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.5"/>
      <color rgb="FFFF0000"/>
      <name val="Times New Roman"/>
      <family val="1"/>
    </font>
    <font>
      <sz val="12.5"/>
      <color rgb="FF000000"/>
      <name val="Times New Roman"/>
      <family val="1"/>
    </font>
    <font>
      <i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sz val="13"/>
      <color rgb="FF00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354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/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Fill="1" applyBorder="1" applyAlignment="1"/>
    <xf numFmtId="0" fontId="8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" fillId="0" borderId="0" xfId="0" applyFont="1"/>
    <xf numFmtId="0" fontId="4" fillId="0" borderId="13" xfId="0" applyFont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9" fillId="3" borderId="13" xfId="0" applyFont="1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left" vertical="center"/>
    </xf>
    <xf numFmtId="0" fontId="2" fillId="0" borderId="0" xfId="0" applyFont="1" applyAlignment="1"/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13" fillId="0" borderId="13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/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3" fillId="2" borderId="13" xfId="0" applyFont="1" applyFill="1" applyBorder="1" applyAlignment="1"/>
    <xf numFmtId="0" fontId="2" fillId="0" borderId="0" xfId="0" applyFont="1" applyFill="1" applyBorder="1" applyAlignment="1">
      <alignment vertical="center"/>
    </xf>
    <xf numFmtId="164" fontId="2" fillId="0" borderId="0" xfId="1" applyNumberFormat="1" applyFont="1" applyAlignment="1"/>
    <xf numFmtId="9" fontId="2" fillId="0" borderId="0" xfId="1" applyFont="1" applyAlignment="1"/>
    <xf numFmtId="0" fontId="2" fillId="0" borderId="0" xfId="0" applyFont="1" applyBorder="1" applyAlignment="1"/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2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3" fillId="0" borderId="0" xfId="0" applyFont="1" applyAlignment="1"/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2" fillId="0" borderId="0" xfId="1" applyFont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164" fontId="2" fillId="0" borderId="0" xfId="1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5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2" borderId="0" xfId="0" applyFill="1"/>
    <xf numFmtId="0" fontId="17" fillId="0" borderId="0" xfId="0" applyFont="1"/>
    <xf numFmtId="0" fontId="18" fillId="0" borderId="7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17" fillId="2" borderId="7" xfId="0" applyFont="1" applyFill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7" fillId="2" borderId="0" xfId="0" applyFont="1" applyFill="1" applyAlignment="1">
      <alignment horizontal="left" vertical="center" indent="1"/>
    </xf>
    <xf numFmtId="0" fontId="17" fillId="0" borderId="22" xfId="0" applyFont="1" applyBorder="1" applyAlignment="1">
      <alignment vertical="center" wrapText="1"/>
    </xf>
    <xf numFmtId="0" fontId="17" fillId="0" borderId="0" xfId="0" applyFont="1" applyAlignment="1">
      <alignment horizontal="left" vertical="center" indent="1"/>
    </xf>
    <xf numFmtId="0" fontId="18" fillId="0" borderId="1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/>
    </xf>
    <xf numFmtId="0" fontId="19" fillId="0" borderId="4" xfId="0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8" fillId="0" borderId="13" xfId="0" applyFont="1" applyBorder="1" applyAlignment="1"/>
    <xf numFmtId="0" fontId="17" fillId="0" borderId="10" xfId="0" applyFont="1" applyBorder="1" applyAlignment="1">
      <alignment horizontal="center" vertical="center"/>
    </xf>
    <xf numFmtId="0" fontId="17" fillId="0" borderId="13" xfId="0" applyFont="1" applyBorder="1" applyAlignment="1"/>
    <xf numFmtId="0" fontId="17" fillId="0" borderId="13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19" fillId="0" borderId="9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7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8" fillId="2" borderId="13" xfId="0" applyFont="1" applyFill="1" applyBorder="1" applyAlignment="1"/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4" fillId="5" borderId="5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9" fillId="5" borderId="4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vertical="center"/>
    </xf>
    <xf numFmtId="0" fontId="4" fillId="5" borderId="2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4" fillId="5" borderId="23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vertical="center"/>
    </xf>
    <xf numFmtId="0" fontId="0" fillId="5" borderId="25" xfId="0" applyFill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1" fillId="0" borderId="0" xfId="0" applyFont="1" applyFill="1" applyBorder="1" applyAlignment="1"/>
    <xf numFmtId="0" fontId="1" fillId="4" borderId="0" xfId="0" applyFont="1" applyFill="1" applyAlignment="1"/>
    <xf numFmtId="0" fontId="0" fillId="4" borderId="0" xfId="0" applyFill="1" applyAlignment="1"/>
    <xf numFmtId="0" fontId="1" fillId="4" borderId="0" xfId="0" applyFont="1" applyFill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1" fillId="6" borderId="0" xfId="0" applyFont="1" applyFill="1" applyAlignment="1">
      <alignment horizontal="center"/>
    </xf>
    <xf numFmtId="0" fontId="0" fillId="6" borderId="0" xfId="0" applyFill="1" applyBorder="1" applyAlignment="1">
      <alignment horizontal="center"/>
    </xf>
    <xf numFmtId="0" fontId="10" fillId="0" borderId="8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3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1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" fillId="0" borderId="0" xfId="0" quotePrefix="1" applyFont="1" applyBorder="1" applyAlignment="1"/>
    <xf numFmtId="0" fontId="2" fillId="6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2" fillId="0" borderId="0" xfId="0" applyFont="1" applyFill="1" applyAlignment="1"/>
    <xf numFmtId="0" fontId="13" fillId="6" borderId="0" xfId="0" applyFont="1" applyFill="1" applyAlignment="1"/>
    <xf numFmtId="0" fontId="21" fillId="6" borderId="0" xfId="0" applyFont="1" applyFill="1" applyAlignment="1"/>
    <xf numFmtId="0" fontId="15" fillId="0" borderId="0" xfId="0" applyFont="1" applyBorder="1" applyAlignme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15" fillId="0" borderId="0" xfId="0" applyFont="1" applyAlignment="1"/>
    <xf numFmtId="0" fontId="21" fillId="7" borderId="0" xfId="0" applyFont="1" applyFill="1" applyAlignment="1"/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5" xfId="0" applyFont="1" applyFill="1" applyBorder="1" applyAlignment="1">
      <alignment vertical="center" wrapText="1"/>
    </xf>
    <xf numFmtId="0" fontId="22" fillId="7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vertical="center"/>
    </xf>
    <xf numFmtId="0" fontId="6" fillId="4" borderId="7" xfId="0" applyFont="1" applyFill="1" applyBorder="1" applyAlignment="1">
      <alignment horizontal="center" vertical="center"/>
    </xf>
    <xf numFmtId="0" fontId="0" fillId="8" borderId="0" xfId="0" applyFill="1" applyAlignment="1"/>
    <xf numFmtId="0" fontId="0" fillId="9" borderId="0" xfId="0" applyFill="1" applyAlignment="1"/>
    <xf numFmtId="0" fontId="9" fillId="5" borderId="0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vertical="center"/>
    </xf>
    <xf numFmtId="0" fontId="0" fillId="8" borderId="0" xfId="0" applyFill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3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wrapText="1"/>
    </xf>
    <xf numFmtId="0" fontId="13" fillId="2" borderId="13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 wrapText="1"/>
    </xf>
    <xf numFmtId="0" fontId="15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Alignment="1">
      <alignment wrapText="1"/>
    </xf>
    <xf numFmtId="0" fontId="21" fillId="6" borderId="0" xfId="0" applyFont="1" applyFill="1" applyAlignment="1">
      <alignment wrapText="1"/>
    </xf>
    <xf numFmtId="0" fontId="13" fillId="6" borderId="0" xfId="0" applyFont="1" applyFill="1" applyAlignment="1">
      <alignment wrapText="1"/>
    </xf>
    <xf numFmtId="0" fontId="13" fillId="0" borderId="0" xfId="0" applyFont="1" applyBorder="1" applyAlignment="1">
      <alignment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2" fillId="0" borderId="0" xfId="0" quotePrefix="1" applyFont="1" applyBorder="1" applyAlignment="1">
      <alignment wrapText="1"/>
    </xf>
    <xf numFmtId="0" fontId="2" fillId="6" borderId="0" xfId="0" applyFont="1" applyFill="1" applyAlignment="1">
      <alignment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4" borderId="0" xfId="0" applyFont="1" applyFill="1" applyAlignment="1">
      <alignment wrapText="1"/>
    </xf>
    <xf numFmtId="0" fontId="21" fillId="7" borderId="0" xfId="0" applyFont="1" applyFill="1" applyAlignment="1">
      <alignment wrapText="1"/>
    </xf>
    <xf numFmtId="0" fontId="15" fillId="0" borderId="0" xfId="0" applyFont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8"/>
  <sheetViews>
    <sheetView topLeftCell="H36" workbookViewId="0">
      <selection activeCell="M49" sqref="M49:O51"/>
    </sheetView>
  </sheetViews>
  <sheetFormatPr defaultColWidth="24" defaultRowHeight="15" x14ac:dyDescent="0.25"/>
  <cols>
    <col min="1" max="1" width="15.42578125" style="3" customWidth="1"/>
    <col min="2" max="2" width="35" style="3" customWidth="1"/>
    <col min="3" max="3" width="10.85546875" style="3" customWidth="1"/>
    <col min="4" max="4" width="7.5703125" style="3" customWidth="1"/>
    <col min="5" max="5" width="10.7109375" style="3" customWidth="1"/>
    <col min="6" max="6" width="35.85546875" style="3" customWidth="1"/>
    <col min="7" max="7" width="11.140625" style="3" customWidth="1"/>
    <col min="8" max="8" width="6.5703125" style="15" customWidth="1"/>
    <col min="9" max="9" width="10.85546875" style="3" customWidth="1"/>
    <col min="10" max="10" width="30.5703125" style="3" customWidth="1"/>
    <col min="11" max="11" width="10.85546875" style="3" customWidth="1"/>
    <col min="12" max="12" width="6.140625" style="15" customWidth="1"/>
    <col min="13" max="13" width="10.85546875" style="3" customWidth="1"/>
    <col min="14" max="14" width="31.85546875" style="3" customWidth="1"/>
    <col min="15" max="15" width="10.85546875" style="3" customWidth="1"/>
    <col min="16" max="16" width="8.28515625" style="15" customWidth="1"/>
    <col min="17" max="16384" width="24" style="3"/>
  </cols>
  <sheetData>
    <row r="1" spans="1:16" ht="15.75" thickBot="1" x14ac:dyDescent="0.3">
      <c r="A1" s="197" t="s">
        <v>278</v>
      </c>
      <c r="B1" s="197"/>
      <c r="C1" s="197"/>
    </row>
    <row r="2" spans="1:16" s="34" customFormat="1" x14ac:dyDescent="0.25">
      <c r="A2" s="198" t="s">
        <v>0</v>
      </c>
      <c r="B2" s="198" t="s">
        <v>1</v>
      </c>
      <c r="C2" s="198" t="s">
        <v>2</v>
      </c>
      <c r="D2" s="3"/>
      <c r="E2" s="201" t="s">
        <v>95</v>
      </c>
      <c r="F2" s="201"/>
      <c r="G2" s="201"/>
      <c r="H2" s="16"/>
      <c r="I2" s="201" t="s">
        <v>93</v>
      </c>
      <c r="J2" s="201"/>
      <c r="K2" s="201"/>
      <c r="L2" s="16"/>
      <c r="M2" s="201" t="s">
        <v>94</v>
      </c>
      <c r="N2" s="201"/>
      <c r="O2" s="201"/>
      <c r="P2" s="16"/>
    </row>
    <row r="3" spans="1:16" ht="15.75" thickBot="1" x14ac:dyDescent="0.3">
      <c r="A3" s="199"/>
      <c r="B3" s="199"/>
      <c r="C3" s="199"/>
    </row>
    <row r="4" spans="1:16" ht="15.75" customHeight="1" thickBot="1" x14ac:dyDescent="0.3">
      <c r="A4" s="200"/>
      <c r="B4" s="200"/>
      <c r="C4" s="200"/>
      <c r="E4" s="198" t="s">
        <v>0</v>
      </c>
      <c r="F4" s="198" t="s">
        <v>1</v>
      </c>
      <c r="G4" s="198" t="s">
        <v>2</v>
      </c>
    </row>
    <row r="5" spans="1:16" ht="17.25" thickBot="1" x14ac:dyDescent="0.3">
      <c r="A5" s="48" t="s">
        <v>3</v>
      </c>
      <c r="B5" s="5" t="s">
        <v>4</v>
      </c>
      <c r="C5" s="1">
        <v>30</v>
      </c>
      <c r="D5" s="182">
        <f>SUM(D6:D15)</f>
        <v>30</v>
      </c>
      <c r="E5" s="199"/>
      <c r="F5" s="199"/>
      <c r="G5" s="199"/>
    </row>
    <row r="6" spans="1:16" ht="16.5" customHeight="1" thickBot="1" x14ac:dyDescent="0.3">
      <c r="A6" s="35" t="s">
        <v>135</v>
      </c>
      <c r="B6" s="36" t="s">
        <v>6</v>
      </c>
      <c r="C6" s="33" t="s">
        <v>7</v>
      </c>
      <c r="D6" s="3">
        <v>4</v>
      </c>
      <c r="E6" s="200"/>
      <c r="F6" s="200"/>
      <c r="G6" s="200"/>
    </row>
    <row r="7" spans="1:16" ht="17.25" thickBot="1" x14ac:dyDescent="0.3">
      <c r="A7" s="35" t="s">
        <v>136</v>
      </c>
      <c r="B7" s="36" t="s">
        <v>9</v>
      </c>
      <c r="C7" s="33" t="s">
        <v>10</v>
      </c>
      <c r="D7" s="3">
        <v>2</v>
      </c>
      <c r="E7" s="4" t="s">
        <v>3</v>
      </c>
      <c r="F7" s="5" t="s">
        <v>4</v>
      </c>
      <c r="G7" s="1">
        <v>28</v>
      </c>
      <c r="H7" s="183">
        <v>28</v>
      </c>
    </row>
    <row r="8" spans="1:16" ht="17.25" thickBot="1" x14ac:dyDescent="0.3">
      <c r="A8" s="35" t="s">
        <v>137</v>
      </c>
      <c r="B8" s="36" t="s">
        <v>138</v>
      </c>
      <c r="C8" s="33" t="s">
        <v>13</v>
      </c>
      <c r="D8" s="3">
        <v>2</v>
      </c>
      <c r="E8" s="6" t="s">
        <v>5</v>
      </c>
      <c r="F8" s="7" t="s">
        <v>6</v>
      </c>
      <c r="G8" s="2" t="s">
        <v>7</v>
      </c>
    </row>
    <row r="9" spans="1:16" ht="17.25" thickBot="1" x14ac:dyDescent="0.3">
      <c r="A9" s="35" t="s">
        <v>139</v>
      </c>
      <c r="B9" s="36" t="s">
        <v>140</v>
      </c>
      <c r="C9" s="33" t="s">
        <v>7</v>
      </c>
      <c r="D9" s="3">
        <v>4</v>
      </c>
      <c r="E9" s="6" t="s">
        <v>8</v>
      </c>
      <c r="F9" s="7" t="s">
        <v>9</v>
      </c>
      <c r="G9" s="2" t="s">
        <v>10</v>
      </c>
    </row>
    <row r="10" spans="1:16" ht="17.25" thickBot="1" x14ac:dyDescent="0.3">
      <c r="A10" s="35" t="s">
        <v>141</v>
      </c>
      <c r="B10" s="36" t="s">
        <v>17</v>
      </c>
      <c r="C10" s="33" t="s">
        <v>18</v>
      </c>
      <c r="D10" s="3">
        <v>4</v>
      </c>
      <c r="E10" s="6" t="s">
        <v>11</v>
      </c>
      <c r="F10" s="7" t="s">
        <v>12</v>
      </c>
      <c r="G10" s="2" t="s">
        <v>13</v>
      </c>
    </row>
    <row r="11" spans="1:16" ht="17.25" thickBot="1" x14ac:dyDescent="0.3">
      <c r="A11" s="35" t="s">
        <v>142</v>
      </c>
      <c r="B11" s="36" t="s">
        <v>20</v>
      </c>
      <c r="C11" s="33" t="s">
        <v>21</v>
      </c>
      <c r="D11" s="3">
        <v>3</v>
      </c>
      <c r="E11" s="6" t="s">
        <v>14</v>
      </c>
      <c r="F11" s="7" t="s">
        <v>15</v>
      </c>
      <c r="G11" s="2" t="s">
        <v>7</v>
      </c>
    </row>
    <row r="12" spans="1:16" ht="17.25" thickBot="1" x14ac:dyDescent="0.3">
      <c r="A12" s="35" t="s">
        <v>143</v>
      </c>
      <c r="B12" s="36" t="s">
        <v>23</v>
      </c>
      <c r="C12" s="33" t="s">
        <v>21</v>
      </c>
      <c r="D12" s="3">
        <v>3</v>
      </c>
      <c r="E12" s="6" t="s">
        <v>16</v>
      </c>
      <c r="F12" s="7" t="s">
        <v>17</v>
      </c>
      <c r="G12" s="2" t="s">
        <v>18</v>
      </c>
    </row>
    <row r="13" spans="1:16" ht="17.25" thickBot="1" x14ac:dyDescent="0.3">
      <c r="A13" s="35" t="s">
        <v>144</v>
      </c>
      <c r="B13" s="36" t="s">
        <v>25</v>
      </c>
      <c r="C13" s="33" t="s">
        <v>26</v>
      </c>
      <c r="D13" s="3">
        <v>2</v>
      </c>
      <c r="E13" s="6" t="s">
        <v>19</v>
      </c>
      <c r="F13" s="7" t="s">
        <v>20</v>
      </c>
      <c r="G13" s="2" t="s">
        <v>21</v>
      </c>
    </row>
    <row r="14" spans="1:16" ht="17.25" thickBot="1" x14ac:dyDescent="0.3">
      <c r="A14" s="43" t="s">
        <v>145</v>
      </c>
      <c r="B14" s="46" t="s">
        <v>146</v>
      </c>
      <c r="C14" s="47" t="s">
        <v>10</v>
      </c>
      <c r="D14" s="3">
        <v>2</v>
      </c>
      <c r="E14" s="6" t="s">
        <v>22</v>
      </c>
      <c r="F14" s="7" t="s">
        <v>23</v>
      </c>
      <c r="G14" s="2" t="s">
        <v>21</v>
      </c>
    </row>
    <row r="15" spans="1:16" ht="17.25" thickBot="1" x14ac:dyDescent="0.3">
      <c r="A15" s="35" t="s">
        <v>147</v>
      </c>
      <c r="B15" s="36" t="s">
        <v>148</v>
      </c>
      <c r="C15" s="33" t="s">
        <v>29</v>
      </c>
      <c r="D15" s="3">
        <v>4</v>
      </c>
      <c r="E15" s="6" t="s">
        <v>24</v>
      </c>
      <c r="F15" s="7" t="s">
        <v>25</v>
      </c>
      <c r="G15" s="2" t="s">
        <v>26</v>
      </c>
    </row>
    <row r="16" spans="1:16" ht="17.25" thickBot="1" x14ac:dyDescent="0.3">
      <c r="A16" s="48" t="s">
        <v>30</v>
      </c>
      <c r="B16" s="5" t="s">
        <v>31</v>
      </c>
      <c r="C16" s="1">
        <v>70</v>
      </c>
      <c r="D16" s="266">
        <f>D17+D31</f>
        <v>70</v>
      </c>
      <c r="E16" s="6" t="s">
        <v>27</v>
      </c>
      <c r="F16" s="7" t="s">
        <v>28</v>
      </c>
      <c r="G16" s="2" t="s">
        <v>29</v>
      </c>
    </row>
    <row r="17" spans="1:16" ht="18" thickBot="1" x14ac:dyDescent="0.3">
      <c r="A17" s="8" t="s">
        <v>32</v>
      </c>
      <c r="B17" s="9" t="s">
        <v>33</v>
      </c>
      <c r="C17" s="1">
        <v>27</v>
      </c>
      <c r="D17" s="181">
        <f>D18+D27</f>
        <v>27</v>
      </c>
      <c r="E17" s="4" t="s">
        <v>30</v>
      </c>
      <c r="F17" s="5" t="s">
        <v>31</v>
      </c>
      <c r="G17" s="1">
        <v>62</v>
      </c>
      <c r="H17" s="187">
        <f>H18+H31+H56</f>
        <v>62</v>
      </c>
      <c r="I17" s="13" t="s">
        <v>30</v>
      </c>
      <c r="J17" s="14" t="s">
        <v>31</v>
      </c>
      <c r="K17" s="17">
        <v>46</v>
      </c>
      <c r="L17" s="183">
        <f>L18+L31+L56</f>
        <v>46</v>
      </c>
      <c r="M17" s="13" t="s">
        <v>30</v>
      </c>
      <c r="N17" s="14" t="s">
        <v>31</v>
      </c>
      <c r="O17" s="17">
        <v>36</v>
      </c>
      <c r="P17" s="16"/>
    </row>
    <row r="18" spans="1:16" ht="18" thickBot="1" x14ac:dyDescent="0.3">
      <c r="A18" s="193" t="s">
        <v>149</v>
      </c>
      <c r="B18" s="194"/>
      <c r="C18" s="10">
        <v>23</v>
      </c>
      <c r="D18" s="265">
        <f>SUM(D19:D26)</f>
        <v>23</v>
      </c>
      <c r="E18" s="8" t="s">
        <v>32</v>
      </c>
      <c r="F18" s="9" t="s">
        <v>33</v>
      </c>
      <c r="G18" s="10">
        <v>22</v>
      </c>
      <c r="H18" s="188">
        <f>SUM(H19:H25)</f>
        <v>22</v>
      </c>
      <c r="I18" s="8" t="s">
        <v>32</v>
      </c>
      <c r="J18" s="9" t="s">
        <v>33</v>
      </c>
      <c r="K18" s="10">
        <v>16</v>
      </c>
      <c r="L18" s="191">
        <f>SUM(L19:L26)</f>
        <v>16</v>
      </c>
      <c r="M18" s="8" t="s">
        <v>32</v>
      </c>
      <c r="N18" s="9" t="s">
        <v>33</v>
      </c>
      <c r="O18" s="10">
        <v>6</v>
      </c>
      <c r="P18" s="16">
        <f>SUM(P19:P22)</f>
        <v>6</v>
      </c>
    </row>
    <row r="19" spans="1:16" ht="17.25" thickBot="1" x14ac:dyDescent="0.3">
      <c r="A19" s="6" t="s">
        <v>150</v>
      </c>
      <c r="B19" s="7" t="s">
        <v>36</v>
      </c>
      <c r="C19" s="2" t="s">
        <v>34</v>
      </c>
      <c r="D19" s="3">
        <v>3</v>
      </c>
      <c r="E19" s="184" t="s">
        <v>35</v>
      </c>
      <c r="F19" s="185" t="s">
        <v>36</v>
      </c>
      <c r="G19" s="186" t="s">
        <v>34</v>
      </c>
      <c r="H19" s="15">
        <v>3</v>
      </c>
      <c r="M19" s="6" t="s">
        <v>117</v>
      </c>
      <c r="N19" s="7" t="s">
        <v>36</v>
      </c>
      <c r="O19" s="2" t="s">
        <v>34</v>
      </c>
      <c r="P19" s="15">
        <v>3</v>
      </c>
    </row>
    <row r="20" spans="1:16" ht="17.25" thickBot="1" x14ac:dyDescent="0.3">
      <c r="A20" s="6" t="s">
        <v>151</v>
      </c>
      <c r="B20" s="7" t="s">
        <v>38</v>
      </c>
      <c r="C20" s="2" t="s">
        <v>29</v>
      </c>
      <c r="D20" s="3">
        <v>4</v>
      </c>
      <c r="E20" s="184" t="s">
        <v>37</v>
      </c>
      <c r="F20" s="185" t="s">
        <v>38</v>
      </c>
      <c r="G20" s="96" t="s">
        <v>29</v>
      </c>
      <c r="H20" s="15">
        <v>4</v>
      </c>
      <c r="I20" s="6" t="s">
        <v>106</v>
      </c>
      <c r="J20" s="7" t="s">
        <v>38</v>
      </c>
      <c r="K20" s="2" t="s">
        <v>29</v>
      </c>
      <c r="L20" s="15">
        <v>4</v>
      </c>
    </row>
    <row r="21" spans="1:16" ht="17.25" thickBot="1" x14ac:dyDescent="0.3">
      <c r="A21" s="94" t="s">
        <v>364</v>
      </c>
      <c r="B21" s="95" t="s">
        <v>316</v>
      </c>
      <c r="C21" s="96" t="s">
        <v>26</v>
      </c>
      <c r="D21" s="3">
        <v>2</v>
      </c>
      <c r="E21" s="94" t="s">
        <v>361</v>
      </c>
      <c r="F21" s="95" t="s">
        <v>316</v>
      </c>
      <c r="G21" s="96" t="s">
        <v>26</v>
      </c>
      <c r="H21" s="15">
        <v>2</v>
      </c>
      <c r="I21" s="94" t="s">
        <v>315</v>
      </c>
      <c r="J21" s="95" t="s">
        <v>316</v>
      </c>
      <c r="K21" s="96" t="s">
        <v>26</v>
      </c>
      <c r="L21" s="15">
        <v>2</v>
      </c>
      <c r="M21" s="6"/>
      <c r="N21" s="7"/>
      <c r="O21" s="2"/>
    </row>
    <row r="22" spans="1:16" ht="17.25" thickBot="1" x14ac:dyDescent="0.3">
      <c r="A22" s="184" t="s">
        <v>363</v>
      </c>
      <c r="B22" s="185" t="s">
        <v>104</v>
      </c>
      <c r="C22" s="186" t="s">
        <v>34</v>
      </c>
      <c r="D22" s="3">
        <v>3</v>
      </c>
      <c r="E22" s="184" t="s">
        <v>317</v>
      </c>
      <c r="F22" s="185" t="s">
        <v>104</v>
      </c>
      <c r="G22" s="186" t="s">
        <v>34</v>
      </c>
      <c r="H22" s="15">
        <v>3</v>
      </c>
      <c r="M22" s="163" t="s">
        <v>373</v>
      </c>
      <c r="N22" s="164" t="s">
        <v>104</v>
      </c>
      <c r="O22" s="186" t="s">
        <v>34</v>
      </c>
      <c r="P22" s="15">
        <v>3</v>
      </c>
    </row>
    <row r="23" spans="1:16" ht="17.25" thickBot="1" x14ac:dyDescent="0.3">
      <c r="A23" s="6" t="s">
        <v>152</v>
      </c>
      <c r="B23" s="7" t="s">
        <v>40</v>
      </c>
      <c r="C23" s="2" t="s">
        <v>34</v>
      </c>
      <c r="D23" s="3">
        <v>3</v>
      </c>
      <c r="E23" s="184" t="s">
        <v>39</v>
      </c>
      <c r="F23" s="185" t="s">
        <v>40</v>
      </c>
      <c r="G23" s="186" t="s">
        <v>34</v>
      </c>
      <c r="H23" s="15">
        <v>3</v>
      </c>
      <c r="I23" s="6" t="s">
        <v>107</v>
      </c>
      <c r="J23" s="7" t="s">
        <v>40</v>
      </c>
      <c r="K23" s="11" t="s">
        <v>34</v>
      </c>
      <c r="L23" s="15">
        <v>3</v>
      </c>
    </row>
    <row r="24" spans="1:16" ht="17.25" thickBot="1" x14ac:dyDescent="0.3">
      <c r="A24" s="6" t="s">
        <v>96</v>
      </c>
      <c r="B24" s="7" t="s">
        <v>97</v>
      </c>
      <c r="C24" s="2" t="s">
        <v>34</v>
      </c>
      <c r="D24" s="41">
        <v>3</v>
      </c>
      <c r="E24" s="184" t="s">
        <v>96</v>
      </c>
      <c r="F24" s="185" t="s">
        <v>97</v>
      </c>
      <c r="G24" s="186" t="s">
        <v>34</v>
      </c>
      <c r="H24" s="170">
        <v>3</v>
      </c>
      <c r="I24" s="6" t="s">
        <v>98</v>
      </c>
      <c r="J24" s="7" t="s">
        <v>97</v>
      </c>
      <c r="K24" s="2" t="s">
        <v>34</v>
      </c>
      <c r="L24" s="15">
        <v>3</v>
      </c>
      <c r="M24" s="26"/>
      <c r="N24" s="27"/>
      <c r="O24" s="26"/>
    </row>
    <row r="25" spans="1:16" ht="20.25" customHeight="1" thickBot="1" x14ac:dyDescent="0.3">
      <c r="A25" s="171" t="s">
        <v>320</v>
      </c>
      <c r="B25" s="172" t="s">
        <v>105</v>
      </c>
      <c r="C25" s="2" t="s">
        <v>34</v>
      </c>
      <c r="D25" s="180">
        <v>3</v>
      </c>
      <c r="E25" s="171" t="s">
        <v>362</v>
      </c>
      <c r="F25" s="172" t="s">
        <v>105</v>
      </c>
      <c r="G25" s="167" t="s">
        <v>29</v>
      </c>
      <c r="H25" s="173">
        <v>4</v>
      </c>
      <c r="I25" s="171" t="s">
        <v>108</v>
      </c>
      <c r="J25" s="172" t="s">
        <v>105</v>
      </c>
      <c r="K25" s="167" t="s">
        <v>29</v>
      </c>
      <c r="L25" s="15">
        <v>4</v>
      </c>
    </row>
    <row r="26" spans="1:16" ht="17.25" thickBot="1" x14ac:dyDescent="0.3">
      <c r="A26" s="43" t="s">
        <v>154</v>
      </c>
      <c r="B26" s="44" t="s">
        <v>155</v>
      </c>
      <c r="C26" s="45" t="s">
        <v>10</v>
      </c>
      <c r="D26" s="41">
        <v>2</v>
      </c>
      <c r="H26" s="28"/>
      <c r="P26" s="16"/>
    </row>
    <row r="27" spans="1:16" ht="18" thickBot="1" x14ac:dyDescent="0.3">
      <c r="A27" s="193" t="s">
        <v>156</v>
      </c>
      <c r="B27" s="194"/>
      <c r="C27" s="38">
        <v>4</v>
      </c>
      <c r="D27" s="269">
        <v>4</v>
      </c>
      <c r="E27" s="267"/>
      <c r="F27" s="268"/>
      <c r="G27" s="267"/>
      <c r="H27" s="28"/>
      <c r="P27" s="155"/>
    </row>
    <row r="28" spans="1:16" ht="17.25" thickBot="1" x14ac:dyDescent="0.3">
      <c r="A28" s="39" t="s">
        <v>157</v>
      </c>
      <c r="B28" s="7" t="s">
        <v>80</v>
      </c>
      <c r="C28" s="2" t="s">
        <v>26</v>
      </c>
      <c r="E28" s="267"/>
      <c r="F28" s="268"/>
      <c r="G28" s="267"/>
      <c r="H28" s="28"/>
      <c r="P28" s="155"/>
    </row>
    <row r="29" spans="1:16" ht="23.25" customHeight="1" thickBot="1" x14ac:dyDescent="0.3">
      <c r="A29" s="39" t="s">
        <v>158</v>
      </c>
      <c r="B29" s="7" t="s">
        <v>84</v>
      </c>
      <c r="C29" s="2" t="s">
        <v>26</v>
      </c>
      <c r="F29" s="190"/>
    </row>
    <row r="30" spans="1:16" ht="17.25" thickBot="1" x14ac:dyDescent="0.3">
      <c r="A30" s="39" t="s">
        <v>159</v>
      </c>
      <c r="B30" s="7" t="s">
        <v>78</v>
      </c>
      <c r="C30" s="2" t="s">
        <v>26</v>
      </c>
    </row>
    <row r="31" spans="1:16" ht="18" thickBot="1" x14ac:dyDescent="0.3">
      <c r="A31" s="8" t="s">
        <v>44</v>
      </c>
      <c r="B31" s="9" t="s">
        <v>45</v>
      </c>
      <c r="C31" s="12">
        <v>43</v>
      </c>
      <c r="D31" s="182">
        <f>D32+4</f>
        <v>43</v>
      </c>
      <c r="E31" s="29" t="s">
        <v>44</v>
      </c>
      <c r="F31" s="30" t="s">
        <v>45</v>
      </c>
      <c r="G31" s="22">
        <v>32</v>
      </c>
      <c r="H31" s="188">
        <f>SUM(H33:H48)</f>
        <v>32</v>
      </c>
      <c r="I31" s="156" t="s">
        <v>44</v>
      </c>
      <c r="J31" s="157" t="s">
        <v>45</v>
      </c>
      <c r="K31" s="158">
        <v>26</v>
      </c>
      <c r="L31" s="191">
        <f>SUM(L33:L49)</f>
        <v>26</v>
      </c>
      <c r="M31" s="156" t="s">
        <v>44</v>
      </c>
      <c r="N31" s="157" t="s">
        <v>45</v>
      </c>
      <c r="O31" s="158">
        <v>26</v>
      </c>
      <c r="P31" s="191">
        <f>SUM(P32:P51)</f>
        <v>26</v>
      </c>
    </row>
    <row r="32" spans="1:16" ht="18" thickBot="1" x14ac:dyDescent="0.3">
      <c r="A32" s="193" t="s">
        <v>149</v>
      </c>
      <c r="B32" s="194"/>
      <c r="C32" s="38">
        <v>39</v>
      </c>
      <c r="D32" s="34">
        <f>SUM(D33:D53)</f>
        <v>39</v>
      </c>
      <c r="E32" s="168"/>
      <c r="F32" s="169"/>
      <c r="G32" s="168"/>
      <c r="I32" s="8"/>
      <c r="J32" s="9"/>
      <c r="K32" s="10"/>
      <c r="M32" s="8"/>
      <c r="N32" s="9"/>
      <c r="O32" s="10"/>
    </row>
    <row r="33" spans="1:16" ht="18" thickBot="1" x14ac:dyDescent="0.3">
      <c r="A33" s="159" t="s">
        <v>311</v>
      </c>
      <c r="B33" s="160" t="s">
        <v>103</v>
      </c>
      <c r="C33" s="161" t="s">
        <v>26</v>
      </c>
      <c r="D33" s="3">
        <v>2</v>
      </c>
      <c r="E33" s="165" t="s">
        <v>312</v>
      </c>
      <c r="F33" s="166" t="s">
        <v>103</v>
      </c>
      <c r="G33" s="167" t="s">
        <v>26</v>
      </c>
      <c r="H33" s="162">
        <v>2</v>
      </c>
      <c r="I33" s="165" t="s">
        <v>102</v>
      </c>
      <c r="J33" s="166" t="s">
        <v>103</v>
      </c>
      <c r="K33" s="167" t="s">
        <v>43</v>
      </c>
      <c r="L33" s="15">
        <v>3</v>
      </c>
      <c r="M33" s="8"/>
      <c r="N33" s="9"/>
      <c r="O33" s="10"/>
    </row>
    <row r="34" spans="1:16" ht="17.25" thickBot="1" x14ac:dyDescent="0.3">
      <c r="A34" s="6" t="s">
        <v>153</v>
      </c>
      <c r="B34" s="7" t="s">
        <v>42</v>
      </c>
      <c r="C34" s="161" t="s">
        <v>26</v>
      </c>
      <c r="D34" s="3">
        <v>2</v>
      </c>
      <c r="E34" s="6" t="s">
        <v>41</v>
      </c>
      <c r="F34" s="7" t="s">
        <v>42</v>
      </c>
      <c r="G34" s="167" t="s">
        <v>26</v>
      </c>
      <c r="H34" s="15">
        <v>2</v>
      </c>
      <c r="M34" s="6" t="s">
        <v>118</v>
      </c>
      <c r="N34" s="7" t="s">
        <v>42</v>
      </c>
      <c r="O34" s="2" t="s">
        <v>26</v>
      </c>
      <c r="P34" s="15">
        <v>2</v>
      </c>
    </row>
    <row r="35" spans="1:16" ht="17.25" thickBot="1" x14ac:dyDescent="0.3">
      <c r="A35" s="6" t="s">
        <v>160</v>
      </c>
      <c r="B35" s="7" t="s">
        <v>90</v>
      </c>
      <c r="C35" s="161" t="s">
        <v>26</v>
      </c>
      <c r="D35" s="3">
        <v>2</v>
      </c>
      <c r="E35" s="6" t="s">
        <v>46</v>
      </c>
      <c r="F35" s="7" t="s">
        <v>90</v>
      </c>
      <c r="G35" s="167" t="s">
        <v>26</v>
      </c>
      <c r="H35" s="15">
        <v>2</v>
      </c>
      <c r="I35" s="174" t="s">
        <v>109</v>
      </c>
      <c r="J35" s="175" t="s">
        <v>90</v>
      </c>
      <c r="K35" s="167" t="s">
        <v>43</v>
      </c>
      <c r="L35" s="15">
        <v>3</v>
      </c>
      <c r="M35" s="6"/>
      <c r="N35" s="7"/>
      <c r="O35" s="2"/>
    </row>
    <row r="36" spans="1:16" ht="17.25" thickBot="1" x14ac:dyDescent="0.3">
      <c r="A36" s="6" t="s">
        <v>161</v>
      </c>
      <c r="B36" s="7" t="s">
        <v>91</v>
      </c>
      <c r="C36" s="161" t="s">
        <v>26</v>
      </c>
      <c r="D36" s="3">
        <v>2</v>
      </c>
      <c r="E36" s="6" t="s">
        <v>47</v>
      </c>
      <c r="F36" s="7" t="s">
        <v>91</v>
      </c>
      <c r="G36" s="167" t="s">
        <v>26</v>
      </c>
      <c r="H36" s="15">
        <v>2</v>
      </c>
      <c r="I36" s="177" t="s">
        <v>110</v>
      </c>
      <c r="J36" s="178" t="s">
        <v>91</v>
      </c>
      <c r="K36" s="167" t="s">
        <v>43</v>
      </c>
      <c r="L36" s="15">
        <v>3</v>
      </c>
    </row>
    <row r="37" spans="1:16" ht="17.25" thickBot="1" x14ac:dyDescent="0.3">
      <c r="A37" s="6" t="s">
        <v>162</v>
      </c>
      <c r="B37" s="7" t="s">
        <v>92</v>
      </c>
      <c r="C37" s="161" t="s">
        <v>26</v>
      </c>
      <c r="D37" s="3">
        <v>2</v>
      </c>
      <c r="E37" s="6" t="s">
        <v>69</v>
      </c>
      <c r="F37" s="7" t="s">
        <v>92</v>
      </c>
      <c r="G37" s="167" t="s">
        <v>26</v>
      </c>
      <c r="H37" s="15">
        <v>2</v>
      </c>
      <c r="I37" s="26"/>
      <c r="J37" s="27"/>
      <c r="K37" s="26"/>
      <c r="M37" s="174" t="s">
        <v>119</v>
      </c>
      <c r="N37" s="175" t="s">
        <v>92</v>
      </c>
      <c r="O37" s="2" t="s">
        <v>26</v>
      </c>
      <c r="P37" s="15">
        <v>2</v>
      </c>
    </row>
    <row r="38" spans="1:16" ht="17.25" thickBot="1" x14ac:dyDescent="0.3">
      <c r="A38" s="6" t="s">
        <v>169</v>
      </c>
      <c r="B38" s="37" t="s">
        <v>326</v>
      </c>
      <c r="C38" s="161" t="s">
        <v>26</v>
      </c>
      <c r="D38" s="3">
        <v>2</v>
      </c>
      <c r="E38" s="6" t="s">
        <v>67</v>
      </c>
      <c r="F38" s="7" t="s">
        <v>68</v>
      </c>
      <c r="G38" s="167" t="s">
        <v>26</v>
      </c>
      <c r="H38" s="15">
        <v>2</v>
      </c>
      <c r="M38" s="6" t="s">
        <v>120</v>
      </c>
      <c r="N38" s="7" t="s">
        <v>251</v>
      </c>
      <c r="O38" s="2" t="s">
        <v>26</v>
      </c>
      <c r="P38" s="15">
        <v>2</v>
      </c>
    </row>
    <row r="39" spans="1:16" ht="17.25" thickBot="1" x14ac:dyDescent="0.3">
      <c r="A39" s="6" t="s">
        <v>164</v>
      </c>
      <c r="B39" s="7" t="s">
        <v>309</v>
      </c>
      <c r="C39" s="2" t="s">
        <v>13</v>
      </c>
      <c r="D39" s="3">
        <v>2</v>
      </c>
      <c r="E39" s="6" t="s">
        <v>64</v>
      </c>
      <c r="F39" s="7" t="s">
        <v>309</v>
      </c>
      <c r="G39" s="2" t="s">
        <v>13</v>
      </c>
      <c r="H39" s="15">
        <v>2</v>
      </c>
      <c r="I39" s="6" t="s">
        <v>111</v>
      </c>
      <c r="J39" s="7" t="s">
        <v>309</v>
      </c>
      <c r="K39" s="2" t="s">
        <v>13</v>
      </c>
      <c r="L39" s="15">
        <v>2</v>
      </c>
      <c r="M39" s="6" t="s">
        <v>319</v>
      </c>
      <c r="N39" s="7" t="s">
        <v>309</v>
      </c>
      <c r="O39" s="2" t="s">
        <v>13</v>
      </c>
      <c r="P39" s="15">
        <v>2</v>
      </c>
    </row>
    <row r="40" spans="1:16" ht="17.25" thickBot="1" x14ac:dyDescent="0.3">
      <c r="A40" s="6" t="s">
        <v>163</v>
      </c>
      <c r="B40" s="37" t="s">
        <v>49</v>
      </c>
      <c r="C40" s="161" t="s">
        <v>26</v>
      </c>
      <c r="D40" s="3">
        <v>2</v>
      </c>
      <c r="E40" s="6" t="s">
        <v>48</v>
      </c>
      <c r="F40" s="7" t="s">
        <v>49</v>
      </c>
      <c r="G40" s="167" t="s">
        <v>26</v>
      </c>
      <c r="H40" s="15">
        <v>2</v>
      </c>
      <c r="M40" s="6" t="s">
        <v>121</v>
      </c>
      <c r="N40" s="7" t="s">
        <v>49</v>
      </c>
      <c r="O40" s="2" t="s">
        <v>26</v>
      </c>
      <c r="P40" s="15">
        <v>2</v>
      </c>
    </row>
    <row r="41" spans="1:16" ht="17.25" thickBot="1" x14ac:dyDescent="0.3">
      <c r="A41" s="6" t="s">
        <v>168</v>
      </c>
      <c r="B41" s="37" t="s">
        <v>51</v>
      </c>
      <c r="C41" s="161" t="s">
        <v>26</v>
      </c>
      <c r="D41" s="3">
        <v>2</v>
      </c>
      <c r="E41" s="6" t="s">
        <v>50</v>
      </c>
      <c r="F41" s="7" t="s">
        <v>51</v>
      </c>
      <c r="G41" s="167" t="s">
        <v>26</v>
      </c>
      <c r="H41" s="15">
        <v>2</v>
      </c>
      <c r="I41" s="6" t="s">
        <v>112</v>
      </c>
      <c r="J41" s="7" t="s">
        <v>51</v>
      </c>
      <c r="K41" s="167" t="s">
        <v>43</v>
      </c>
      <c r="L41" s="15">
        <v>3</v>
      </c>
    </row>
    <row r="42" spans="1:16" ht="17.25" thickBot="1" x14ac:dyDescent="0.3">
      <c r="A42" s="6" t="s">
        <v>170</v>
      </c>
      <c r="B42" s="37" t="s">
        <v>53</v>
      </c>
      <c r="C42" s="161" t="s">
        <v>26</v>
      </c>
      <c r="D42" s="3">
        <v>2</v>
      </c>
      <c r="E42" s="6" t="s">
        <v>52</v>
      </c>
      <c r="F42" s="7" t="s">
        <v>53</v>
      </c>
      <c r="G42" s="167" t="s">
        <v>26</v>
      </c>
      <c r="H42" s="15">
        <v>2</v>
      </c>
      <c r="M42" s="6" t="s">
        <v>122</v>
      </c>
      <c r="N42" s="7" t="s">
        <v>53</v>
      </c>
      <c r="O42" s="2" t="s">
        <v>26</v>
      </c>
      <c r="P42" s="15">
        <v>2</v>
      </c>
    </row>
    <row r="43" spans="1:16" ht="17.25" thickBot="1" x14ac:dyDescent="0.3">
      <c r="A43" s="6" t="s">
        <v>165</v>
      </c>
      <c r="B43" s="37" t="s">
        <v>55</v>
      </c>
      <c r="C43" s="2" t="s">
        <v>13</v>
      </c>
      <c r="D43" s="3">
        <v>2</v>
      </c>
      <c r="E43" s="6" t="s">
        <v>54</v>
      </c>
      <c r="F43" s="7" t="s">
        <v>55</v>
      </c>
      <c r="G43" s="2" t="s">
        <v>13</v>
      </c>
      <c r="H43" s="15">
        <v>2</v>
      </c>
      <c r="I43" s="6" t="s">
        <v>113</v>
      </c>
      <c r="J43" s="7" t="s">
        <v>55</v>
      </c>
      <c r="K43" s="2" t="s">
        <v>13</v>
      </c>
      <c r="L43" s="15">
        <v>2</v>
      </c>
      <c r="M43" s="6" t="s">
        <v>123</v>
      </c>
      <c r="N43" s="7" t="s">
        <v>55</v>
      </c>
      <c r="O43" s="2" t="s">
        <v>13</v>
      </c>
      <c r="P43" s="15">
        <v>2</v>
      </c>
    </row>
    <row r="44" spans="1:16" ht="17.25" thickBot="1" x14ac:dyDescent="0.3">
      <c r="A44" s="6" t="s">
        <v>166</v>
      </c>
      <c r="B44" s="37" t="s">
        <v>167</v>
      </c>
      <c r="C44" s="2" t="s">
        <v>13</v>
      </c>
      <c r="D44" s="3">
        <v>2</v>
      </c>
      <c r="E44" s="6" t="s">
        <v>70</v>
      </c>
      <c r="F44" s="7" t="s">
        <v>71</v>
      </c>
      <c r="G44" s="2" t="s">
        <v>13</v>
      </c>
      <c r="H44" s="15">
        <v>2</v>
      </c>
      <c r="I44" s="6" t="s">
        <v>114</v>
      </c>
      <c r="J44" s="7" t="s">
        <v>71</v>
      </c>
      <c r="K44" s="2" t="s">
        <v>349</v>
      </c>
      <c r="L44" s="15">
        <v>3</v>
      </c>
      <c r="M44" s="6" t="s">
        <v>124</v>
      </c>
      <c r="N44" s="7" t="s">
        <v>71</v>
      </c>
      <c r="O44" s="2" t="s">
        <v>13</v>
      </c>
      <c r="P44" s="15">
        <v>2</v>
      </c>
    </row>
    <row r="45" spans="1:16" ht="17.25" thickBot="1" x14ac:dyDescent="0.3">
      <c r="A45" s="6" t="s">
        <v>171</v>
      </c>
      <c r="B45" s="7" t="s">
        <v>321</v>
      </c>
      <c r="C45" s="11" t="s">
        <v>60</v>
      </c>
      <c r="D45" s="41">
        <v>1</v>
      </c>
      <c r="E45" s="6" t="s">
        <v>58</v>
      </c>
      <c r="F45" s="7" t="s">
        <v>321</v>
      </c>
      <c r="G45" s="2" t="s">
        <v>60</v>
      </c>
      <c r="H45" s="15">
        <v>1</v>
      </c>
      <c r="I45" s="6" t="s">
        <v>115</v>
      </c>
      <c r="J45" s="7" t="s">
        <v>313</v>
      </c>
      <c r="K45" s="2" t="s">
        <v>60</v>
      </c>
      <c r="L45" s="15">
        <v>1</v>
      </c>
    </row>
    <row r="46" spans="1:16" ht="17.25" thickBot="1" x14ac:dyDescent="0.3">
      <c r="A46" s="6" t="s">
        <v>172</v>
      </c>
      <c r="B46" s="7" t="s">
        <v>322</v>
      </c>
      <c r="C46" s="11" t="s">
        <v>60</v>
      </c>
      <c r="D46" s="41">
        <v>1</v>
      </c>
      <c r="E46" s="6" t="s">
        <v>65</v>
      </c>
      <c r="F46" s="7" t="s">
        <v>322</v>
      </c>
      <c r="G46" s="2" t="s">
        <v>60</v>
      </c>
      <c r="H46" s="15">
        <v>1</v>
      </c>
      <c r="M46" s="6" t="s">
        <v>125</v>
      </c>
      <c r="N46" s="7" t="s">
        <v>314</v>
      </c>
      <c r="O46" s="179" t="s">
        <v>60</v>
      </c>
      <c r="P46" s="26">
        <v>1</v>
      </c>
    </row>
    <row r="47" spans="1:16" ht="17.25" thickBot="1" x14ac:dyDescent="0.3">
      <c r="A47" s="6" t="s">
        <v>173</v>
      </c>
      <c r="B47" s="37" t="s">
        <v>174</v>
      </c>
      <c r="C47" s="11" t="s">
        <v>63</v>
      </c>
      <c r="D47" s="41">
        <v>6</v>
      </c>
      <c r="E47" s="6" t="s">
        <v>61</v>
      </c>
      <c r="F47" s="7" t="s">
        <v>62</v>
      </c>
      <c r="G47" s="2" t="s">
        <v>63</v>
      </c>
      <c r="H47" s="15">
        <v>6</v>
      </c>
      <c r="I47" s="6" t="s">
        <v>116</v>
      </c>
      <c r="J47" s="7" t="s">
        <v>62</v>
      </c>
      <c r="K47" s="2" t="s">
        <v>63</v>
      </c>
      <c r="L47" s="15">
        <v>6</v>
      </c>
      <c r="M47" s="6"/>
      <c r="N47" s="7"/>
      <c r="O47" s="2"/>
    </row>
    <row r="48" spans="1:16" ht="23.25" customHeight="1" thickBot="1" x14ac:dyDescent="0.3">
      <c r="A48" s="260" t="s">
        <v>360</v>
      </c>
      <c r="B48" s="261" t="s">
        <v>345</v>
      </c>
      <c r="C48" s="262" t="s">
        <v>63</v>
      </c>
      <c r="D48" s="41"/>
      <c r="E48" s="240" t="s">
        <v>344</v>
      </c>
      <c r="F48" s="241" t="s">
        <v>345</v>
      </c>
      <c r="G48" s="242" t="s">
        <v>63</v>
      </c>
      <c r="I48" s="240" t="s">
        <v>348</v>
      </c>
      <c r="J48" s="241" t="s">
        <v>345</v>
      </c>
      <c r="K48" s="242" t="s">
        <v>63</v>
      </c>
      <c r="M48" s="6"/>
      <c r="N48" s="7"/>
      <c r="O48" s="2"/>
    </row>
    <row r="49" spans="1:16" ht="24.75" customHeight="1" thickBot="1" x14ac:dyDescent="0.3">
      <c r="A49" s="260"/>
      <c r="B49" s="261"/>
      <c r="C49" s="262"/>
      <c r="D49" s="41"/>
      <c r="E49" s="240" t="s">
        <v>346</v>
      </c>
      <c r="F49" s="241" t="s">
        <v>347</v>
      </c>
      <c r="G49" s="242" t="s">
        <v>63</v>
      </c>
      <c r="I49" s="6"/>
      <c r="J49" s="7"/>
      <c r="K49" s="2"/>
      <c r="L49" s="20"/>
      <c r="M49" s="52" t="s">
        <v>257</v>
      </c>
      <c r="N49" s="53" t="s">
        <v>258</v>
      </c>
      <c r="O49" s="54" t="s">
        <v>43</v>
      </c>
      <c r="P49" s="20">
        <v>3</v>
      </c>
    </row>
    <row r="50" spans="1:16" ht="17.25" thickBot="1" x14ac:dyDescent="0.3">
      <c r="A50" s="55" t="s">
        <v>178</v>
      </c>
      <c r="B50" s="56" t="s">
        <v>183</v>
      </c>
      <c r="C50" s="57" t="s">
        <v>26</v>
      </c>
      <c r="D50" s="41">
        <v>2</v>
      </c>
      <c r="I50" s="6"/>
      <c r="J50" s="7"/>
      <c r="K50" s="2"/>
      <c r="M50" s="23" t="s">
        <v>126</v>
      </c>
      <c r="N50" s="24" t="s">
        <v>88</v>
      </c>
      <c r="O50" s="25" t="s">
        <v>43</v>
      </c>
      <c r="P50" s="15">
        <v>3</v>
      </c>
    </row>
    <row r="51" spans="1:16" ht="17.25" thickBot="1" x14ac:dyDescent="0.3">
      <c r="A51" s="55" t="s">
        <v>175</v>
      </c>
      <c r="B51" s="263" t="s">
        <v>176</v>
      </c>
      <c r="C51" s="264" t="s">
        <v>177</v>
      </c>
      <c r="D51" s="41">
        <v>5</v>
      </c>
      <c r="I51" s="6"/>
      <c r="J51" s="7"/>
      <c r="K51" s="2"/>
      <c r="M51" s="31" t="s">
        <v>127</v>
      </c>
      <c r="N51" s="32" t="s">
        <v>74</v>
      </c>
      <c r="O51" s="25" t="s">
        <v>43</v>
      </c>
      <c r="P51" s="15">
        <v>3</v>
      </c>
    </row>
    <row r="53" spans="1:16" ht="17.25" thickBot="1" x14ac:dyDescent="0.3">
      <c r="A53" s="6"/>
      <c r="B53" s="37"/>
      <c r="C53" s="11"/>
    </row>
    <row r="55" spans="1:16" ht="15.75" thickBot="1" x14ac:dyDescent="0.3">
      <c r="L55" s="28"/>
    </row>
    <row r="56" spans="1:16" ht="18" thickBot="1" x14ac:dyDescent="0.3">
      <c r="A56" s="193" t="s">
        <v>179</v>
      </c>
      <c r="B56" s="194"/>
      <c r="C56" s="29">
        <v>4</v>
      </c>
      <c r="D56" s="34">
        <v>4</v>
      </c>
      <c r="E56" s="29" t="s">
        <v>75</v>
      </c>
      <c r="F56" s="21" t="s">
        <v>76</v>
      </c>
      <c r="G56" s="22">
        <v>8</v>
      </c>
      <c r="H56" s="188">
        <v>8</v>
      </c>
      <c r="I56" s="156" t="s">
        <v>75</v>
      </c>
      <c r="J56" s="157" t="s">
        <v>76</v>
      </c>
      <c r="K56" s="158">
        <v>4</v>
      </c>
      <c r="L56" s="192">
        <v>4</v>
      </c>
      <c r="M56" s="156" t="s">
        <v>75</v>
      </c>
      <c r="N56" s="157" t="s">
        <v>76</v>
      </c>
      <c r="O56" s="158">
        <v>4</v>
      </c>
      <c r="P56" s="188">
        <v>4</v>
      </c>
    </row>
    <row r="57" spans="1:16" ht="17.25" thickBot="1" x14ac:dyDescent="0.3">
      <c r="A57" s="6" t="s">
        <v>180</v>
      </c>
      <c r="B57" s="7" t="s">
        <v>82</v>
      </c>
      <c r="C57" s="2" t="s">
        <v>26</v>
      </c>
      <c r="E57" s="6" t="s">
        <v>77</v>
      </c>
      <c r="F57" s="7" t="s">
        <v>78</v>
      </c>
      <c r="G57" s="2" t="s">
        <v>26</v>
      </c>
      <c r="I57" s="6" t="s">
        <v>131</v>
      </c>
      <c r="J57" s="7" t="s">
        <v>78</v>
      </c>
      <c r="K57" s="2" t="s">
        <v>26</v>
      </c>
      <c r="M57" s="6" t="s">
        <v>128</v>
      </c>
      <c r="N57" s="7" t="s">
        <v>82</v>
      </c>
      <c r="O57" s="2" t="s">
        <v>26</v>
      </c>
    </row>
    <row r="58" spans="1:16" ht="15.75" customHeight="1" thickBot="1" x14ac:dyDescent="0.3">
      <c r="A58" s="6" t="s">
        <v>181</v>
      </c>
      <c r="B58" s="7" t="s">
        <v>86</v>
      </c>
      <c r="C58" s="2" t="s">
        <v>26</v>
      </c>
      <c r="E58" s="6" t="s">
        <v>79</v>
      </c>
      <c r="F58" s="7" t="s">
        <v>80</v>
      </c>
      <c r="G58" s="2" t="s">
        <v>26</v>
      </c>
      <c r="I58" s="6" t="s">
        <v>132</v>
      </c>
      <c r="J58" s="7" t="s">
        <v>80</v>
      </c>
      <c r="K58" s="2" t="s">
        <v>26</v>
      </c>
      <c r="M58" s="6" t="s">
        <v>133</v>
      </c>
      <c r="N58" s="7" t="s">
        <v>84</v>
      </c>
      <c r="O58" s="2" t="s">
        <v>26</v>
      </c>
    </row>
    <row r="59" spans="1:16" ht="22.5" customHeight="1" thickBot="1" x14ac:dyDescent="0.3">
      <c r="A59" s="6" t="s">
        <v>365</v>
      </c>
      <c r="B59" s="7" t="s">
        <v>253</v>
      </c>
      <c r="C59" s="2" t="s">
        <v>26</v>
      </c>
      <c r="E59" s="6" t="s">
        <v>81</v>
      </c>
      <c r="F59" s="7" t="s">
        <v>82</v>
      </c>
      <c r="G59" s="2" t="s">
        <v>26</v>
      </c>
      <c r="I59" s="6"/>
      <c r="J59" s="7"/>
      <c r="K59" s="2"/>
      <c r="M59" s="6"/>
      <c r="N59" s="7"/>
      <c r="O59" s="2"/>
    </row>
    <row r="60" spans="1:16" ht="17.25" thickBot="1" x14ac:dyDescent="0.3">
      <c r="A60" s="6" t="s">
        <v>182</v>
      </c>
      <c r="B60" s="7" t="s">
        <v>88</v>
      </c>
      <c r="C60" s="2" t="s">
        <v>26</v>
      </c>
      <c r="E60" s="6" t="s">
        <v>83</v>
      </c>
      <c r="F60" s="7" t="s">
        <v>84</v>
      </c>
      <c r="G60" s="2" t="s">
        <v>26</v>
      </c>
      <c r="I60" s="6"/>
      <c r="J60" s="7"/>
      <c r="K60" s="2"/>
      <c r="M60" s="6"/>
      <c r="N60" s="7"/>
      <c r="O60" s="2"/>
    </row>
    <row r="61" spans="1:16" ht="17.25" thickBot="1" x14ac:dyDescent="0.3">
      <c r="A61" s="195" t="s">
        <v>89</v>
      </c>
      <c r="B61" s="196"/>
      <c r="C61" s="1">
        <v>100</v>
      </c>
      <c r="E61" s="6" t="s">
        <v>56</v>
      </c>
      <c r="F61" s="7" t="s">
        <v>318</v>
      </c>
      <c r="G61" s="2" t="s">
        <v>26</v>
      </c>
      <c r="H61" s="28"/>
      <c r="I61" s="6" t="s">
        <v>256</v>
      </c>
      <c r="J61" s="7" t="s">
        <v>253</v>
      </c>
      <c r="K61" s="2" t="s">
        <v>26</v>
      </c>
      <c r="M61" s="6" t="s">
        <v>129</v>
      </c>
      <c r="N61" s="7" t="s">
        <v>57</v>
      </c>
      <c r="O61" s="2" t="s">
        <v>26</v>
      </c>
    </row>
    <row r="62" spans="1:16" ht="17.25" thickBot="1" x14ac:dyDescent="0.3">
      <c r="E62" s="6" t="s">
        <v>85</v>
      </c>
      <c r="F62" s="7" t="s">
        <v>86</v>
      </c>
      <c r="G62" s="2" t="s">
        <v>26</v>
      </c>
      <c r="H62" s="28"/>
      <c r="I62" s="6" t="s">
        <v>134</v>
      </c>
      <c r="J62" s="7" t="s">
        <v>86</v>
      </c>
      <c r="K62" s="2" t="s">
        <v>26</v>
      </c>
      <c r="M62" s="6" t="s">
        <v>130</v>
      </c>
      <c r="N62" s="7" t="s">
        <v>86</v>
      </c>
      <c r="O62" s="2" t="s">
        <v>26</v>
      </c>
    </row>
    <row r="63" spans="1:16" ht="17.25" thickBot="1" x14ac:dyDescent="0.3">
      <c r="E63" s="6" t="s">
        <v>72</v>
      </c>
      <c r="F63" s="7" t="s">
        <v>73</v>
      </c>
      <c r="G63" s="2" t="s">
        <v>26</v>
      </c>
      <c r="H63" s="28"/>
      <c r="I63" s="6"/>
      <c r="J63" s="7"/>
      <c r="K63" s="2"/>
      <c r="M63" s="6"/>
      <c r="N63" s="7"/>
      <c r="O63" s="2"/>
    </row>
    <row r="64" spans="1:16" ht="17.25" thickBot="1" x14ac:dyDescent="0.3">
      <c r="E64" s="6" t="s">
        <v>87</v>
      </c>
      <c r="F64" s="7" t="s">
        <v>88</v>
      </c>
      <c r="G64" s="2" t="s">
        <v>26</v>
      </c>
      <c r="H64" s="28"/>
      <c r="I64" s="6"/>
      <c r="J64" s="7"/>
      <c r="K64" s="2"/>
      <c r="M64" s="6"/>
      <c r="N64" s="7"/>
      <c r="O64" s="2"/>
    </row>
    <row r="65" spans="5:15" ht="17.25" thickBot="1" x14ac:dyDescent="0.3">
      <c r="E65" s="153" t="s">
        <v>89</v>
      </c>
      <c r="F65" s="154"/>
      <c r="G65" s="12">
        <v>90</v>
      </c>
      <c r="H65" s="189">
        <f>H7+H17</f>
        <v>90</v>
      </c>
      <c r="I65" s="153" t="s">
        <v>89</v>
      </c>
      <c r="J65" s="154"/>
      <c r="K65" s="12">
        <v>65</v>
      </c>
      <c r="M65" s="153" t="s">
        <v>89</v>
      </c>
      <c r="N65" s="154"/>
      <c r="O65" s="12">
        <v>45</v>
      </c>
    </row>
    <row r="66" spans="5:15" ht="16.5" x14ac:dyDescent="0.25">
      <c r="E66" s="40"/>
      <c r="F66" s="121"/>
      <c r="G66" s="40"/>
      <c r="H66" s="28"/>
    </row>
    <row r="67" spans="5:15" ht="16.5" x14ac:dyDescent="0.25">
      <c r="F67" s="121"/>
    </row>
    <row r="68" spans="5:15" ht="16.5" x14ac:dyDescent="0.25">
      <c r="F68" s="121"/>
    </row>
  </sheetData>
  <mergeCells count="15">
    <mergeCell ref="E2:G2"/>
    <mergeCell ref="I2:K2"/>
    <mergeCell ref="M2:O2"/>
    <mergeCell ref="E4:E6"/>
    <mergeCell ref="F4:F6"/>
    <mergeCell ref="G4:G6"/>
    <mergeCell ref="A32:B32"/>
    <mergeCell ref="A56:B56"/>
    <mergeCell ref="A61:B61"/>
    <mergeCell ref="A1:C1"/>
    <mergeCell ref="A2:A4"/>
    <mergeCell ref="B2:B4"/>
    <mergeCell ref="C2:C4"/>
    <mergeCell ref="A18:B18"/>
    <mergeCell ref="A27:B27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opLeftCell="A54" workbookViewId="0">
      <selection activeCell="D70" sqref="D70"/>
    </sheetView>
  </sheetViews>
  <sheetFormatPr defaultColWidth="9.140625" defaultRowHeight="15.75" x14ac:dyDescent="0.25"/>
  <cols>
    <col min="1" max="1" width="11.7109375" style="66" customWidth="1"/>
    <col min="2" max="2" width="38" style="66" bestFit="1" customWidth="1"/>
    <col min="3" max="3" width="9.7109375" style="66" bestFit="1" customWidth="1"/>
    <col min="4" max="4" width="10" style="66" customWidth="1"/>
    <col min="5" max="5" width="12.28515625" style="66" customWidth="1"/>
    <col min="6" max="6" width="12.42578125" style="66" customWidth="1"/>
    <col min="7" max="7" width="11.5703125" style="66" customWidth="1"/>
    <col min="8" max="8" width="13.85546875" style="66" customWidth="1"/>
    <col min="9" max="9" width="30.7109375" style="66" customWidth="1"/>
    <col min="10" max="10" width="11.140625" style="66" customWidth="1"/>
    <col min="11" max="16384" width="9.140625" style="66"/>
  </cols>
  <sheetData>
    <row r="1" spans="1:7" ht="16.5" thickBot="1" x14ac:dyDescent="0.3"/>
    <row r="2" spans="1:7" ht="16.5" thickBot="1" x14ac:dyDescent="0.3">
      <c r="A2" s="204" t="s">
        <v>0</v>
      </c>
      <c r="B2" s="204" t="s">
        <v>1</v>
      </c>
      <c r="C2" s="204" t="s">
        <v>2</v>
      </c>
      <c r="D2" s="202" t="s">
        <v>184</v>
      </c>
      <c r="E2" s="207"/>
      <c r="F2" s="207"/>
      <c r="G2" s="203"/>
    </row>
    <row r="3" spans="1:7" ht="16.5" thickBot="1" x14ac:dyDescent="0.3">
      <c r="A3" s="205"/>
      <c r="B3" s="205"/>
      <c r="C3" s="205"/>
      <c r="D3" s="204" t="s">
        <v>185</v>
      </c>
      <c r="E3" s="202" t="s">
        <v>186</v>
      </c>
      <c r="F3" s="207"/>
      <c r="G3" s="203"/>
    </row>
    <row r="4" spans="1:7" ht="16.5" thickBot="1" x14ac:dyDescent="0.3">
      <c r="A4" s="206"/>
      <c r="B4" s="206"/>
      <c r="C4" s="206"/>
      <c r="D4" s="206"/>
      <c r="E4" s="49" t="s">
        <v>187</v>
      </c>
      <c r="F4" s="49" t="s">
        <v>188</v>
      </c>
      <c r="G4" s="49" t="s">
        <v>189</v>
      </c>
    </row>
    <row r="5" spans="1:7" ht="16.5" thickBot="1" x14ac:dyDescent="0.3">
      <c r="A5" s="67" t="s">
        <v>3</v>
      </c>
      <c r="B5" s="68" t="s">
        <v>4</v>
      </c>
      <c r="C5" s="49">
        <v>28</v>
      </c>
      <c r="D5" s="49">
        <v>495</v>
      </c>
      <c r="E5" s="49">
        <v>212</v>
      </c>
      <c r="F5" s="49">
        <v>255</v>
      </c>
      <c r="G5" s="49">
        <v>28</v>
      </c>
    </row>
    <row r="6" spans="1:7" ht="16.5" thickBot="1" x14ac:dyDescent="0.3">
      <c r="A6" s="35" t="s">
        <v>5</v>
      </c>
      <c r="B6" s="36" t="s">
        <v>6</v>
      </c>
      <c r="C6" s="33" t="s">
        <v>7</v>
      </c>
      <c r="D6" s="33">
        <v>75</v>
      </c>
      <c r="E6" s="33">
        <v>41</v>
      </c>
      <c r="F6" s="33">
        <v>29</v>
      </c>
      <c r="G6" s="33">
        <v>5</v>
      </c>
    </row>
    <row r="7" spans="1:7" ht="16.5" thickBot="1" x14ac:dyDescent="0.3">
      <c r="A7" s="35" t="s">
        <v>8</v>
      </c>
      <c r="B7" s="36" t="s">
        <v>9</v>
      </c>
      <c r="C7" s="33" t="s">
        <v>10</v>
      </c>
      <c r="D7" s="33">
        <v>30</v>
      </c>
      <c r="E7" s="33">
        <v>18</v>
      </c>
      <c r="F7" s="33">
        <v>10</v>
      </c>
      <c r="G7" s="33">
        <v>2</v>
      </c>
    </row>
    <row r="8" spans="1:7" ht="16.5" thickBot="1" x14ac:dyDescent="0.3">
      <c r="A8" s="35" t="s">
        <v>11</v>
      </c>
      <c r="B8" s="36" t="s">
        <v>12</v>
      </c>
      <c r="C8" s="33" t="s">
        <v>13</v>
      </c>
      <c r="D8" s="33">
        <v>60</v>
      </c>
      <c r="E8" s="33">
        <v>5</v>
      </c>
      <c r="F8" s="33">
        <v>51</v>
      </c>
      <c r="G8" s="33">
        <v>4</v>
      </c>
    </row>
    <row r="9" spans="1:7" ht="16.5" thickBot="1" x14ac:dyDescent="0.3">
      <c r="A9" s="35" t="s">
        <v>14</v>
      </c>
      <c r="B9" s="36" t="s">
        <v>15</v>
      </c>
      <c r="C9" s="33" t="s">
        <v>7</v>
      </c>
      <c r="D9" s="33">
        <v>75</v>
      </c>
      <c r="E9" s="33">
        <v>36</v>
      </c>
      <c r="F9" s="33">
        <v>35</v>
      </c>
      <c r="G9" s="33">
        <v>4</v>
      </c>
    </row>
    <row r="10" spans="1:7" ht="16.5" thickBot="1" x14ac:dyDescent="0.3">
      <c r="A10" s="35" t="s">
        <v>16</v>
      </c>
      <c r="B10" s="36" t="s">
        <v>17</v>
      </c>
      <c r="C10" s="33" t="s">
        <v>18</v>
      </c>
      <c r="D10" s="33">
        <v>75</v>
      </c>
      <c r="E10" s="33">
        <v>15</v>
      </c>
      <c r="F10" s="33">
        <v>58</v>
      </c>
      <c r="G10" s="33">
        <v>2</v>
      </c>
    </row>
    <row r="11" spans="1:7" ht="16.5" thickBot="1" x14ac:dyDescent="0.3">
      <c r="A11" s="35" t="s">
        <v>19</v>
      </c>
      <c r="B11" s="36" t="s">
        <v>20</v>
      </c>
      <c r="C11" s="33" t="s">
        <v>21</v>
      </c>
      <c r="D11" s="33">
        <v>40</v>
      </c>
      <c r="E11" s="33">
        <v>14</v>
      </c>
      <c r="F11" s="33">
        <v>24</v>
      </c>
      <c r="G11" s="33">
        <v>2</v>
      </c>
    </row>
    <row r="12" spans="1:7" ht="16.5" thickBot="1" x14ac:dyDescent="0.3">
      <c r="A12" s="35" t="s">
        <v>22</v>
      </c>
      <c r="B12" s="36" t="s">
        <v>23</v>
      </c>
      <c r="C12" s="33" t="s">
        <v>21</v>
      </c>
      <c r="D12" s="33">
        <v>40</v>
      </c>
      <c r="E12" s="33">
        <v>14</v>
      </c>
      <c r="F12" s="33">
        <v>24</v>
      </c>
      <c r="G12" s="33">
        <v>2</v>
      </c>
    </row>
    <row r="13" spans="1:7" ht="16.5" thickBot="1" x14ac:dyDescent="0.3">
      <c r="A13" s="35" t="s">
        <v>24</v>
      </c>
      <c r="B13" s="36" t="s">
        <v>25</v>
      </c>
      <c r="C13" s="33" t="s">
        <v>26</v>
      </c>
      <c r="D13" s="33">
        <v>40</v>
      </c>
      <c r="E13" s="33">
        <v>14</v>
      </c>
      <c r="F13" s="33">
        <v>24</v>
      </c>
      <c r="G13" s="33">
        <v>2</v>
      </c>
    </row>
    <row r="14" spans="1:7" ht="16.5" thickBot="1" x14ac:dyDescent="0.3">
      <c r="A14" s="35" t="s">
        <v>27</v>
      </c>
      <c r="B14" s="36" t="s">
        <v>28</v>
      </c>
      <c r="C14" s="33" t="s">
        <v>29</v>
      </c>
      <c r="D14" s="50">
        <v>60</v>
      </c>
      <c r="E14" s="50">
        <v>55</v>
      </c>
      <c r="F14" s="50"/>
      <c r="G14" s="50">
        <v>5</v>
      </c>
    </row>
    <row r="15" spans="1:7" ht="16.5" thickBot="1" x14ac:dyDescent="0.3">
      <c r="A15" s="67" t="s">
        <v>30</v>
      </c>
      <c r="B15" s="68" t="s">
        <v>31</v>
      </c>
      <c r="C15" s="69">
        <v>62</v>
      </c>
      <c r="D15" s="70">
        <f>D16+D24+D42</f>
        <v>2010</v>
      </c>
      <c r="E15" s="70">
        <f t="shared" ref="E15:G15" si="0">E16+E24+E42</f>
        <v>470</v>
      </c>
      <c r="F15" s="70">
        <f t="shared" si="0"/>
        <v>1500</v>
      </c>
      <c r="G15" s="70">
        <f t="shared" si="0"/>
        <v>40</v>
      </c>
    </row>
    <row r="16" spans="1:7" ht="16.5" thickBot="1" x14ac:dyDescent="0.3">
      <c r="A16" s="71" t="s">
        <v>32</v>
      </c>
      <c r="B16" s="72" t="s">
        <v>33</v>
      </c>
      <c r="C16" s="73">
        <v>16</v>
      </c>
      <c r="D16" s="74">
        <f>SUM(E16:G16)</f>
        <v>345</v>
      </c>
      <c r="E16" s="70">
        <f>SUM(E17:E23)</f>
        <v>301</v>
      </c>
      <c r="F16" s="70">
        <f t="shared" ref="F16:G16" si="1">SUM(F17:F23)</f>
        <v>30</v>
      </c>
      <c r="G16" s="70">
        <f t="shared" si="1"/>
        <v>14</v>
      </c>
    </row>
    <row r="17" spans="1:8" ht="17.25" thickBot="1" x14ac:dyDescent="0.3">
      <c r="A17" s="184" t="s">
        <v>35</v>
      </c>
      <c r="B17" s="185" t="s">
        <v>36</v>
      </c>
      <c r="C17" s="186" t="s">
        <v>34</v>
      </c>
      <c r="D17" s="76">
        <f>E17+F17+G17</f>
        <v>45</v>
      </c>
      <c r="E17" s="77">
        <v>43</v>
      </c>
      <c r="F17" s="78"/>
      <c r="G17" s="77">
        <v>2</v>
      </c>
      <c r="H17" s="66" t="s">
        <v>332</v>
      </c>
    </row>
    <row r="18" spans="1:8" ht="17.25" thickBot="1" x14ac:dyDescent="0.3">
      <c r="A18" s="184" t="s">
        <v>37</v>
      </c>
      <c r="B18" s="185" t="s">
        <v>38</v>
      </c>
      <c r="C18" s="96" t="s">
        <v>29</v>
      </c>
      <c r="D18" s="76">
        <f t="shared" ref="D18:D23" si="2">E18+F18+G18</f>
        <v>60</v>
      </c>
      <c r="E18" s="77">
        <v>58</v>
      </c>
      <c r="F18" s="78"/>
      <c r="G18" s="77">
        <v>2</v>
      </c>
      <c r="H18" s="221" t="s">
        <v>331</v>
      </c>
    </row>
    <row r="19" spans="1:8" ht="16.5" thickBot="1" x14ac:dyDescent="0.3">
      <c r="A19" s="94" t="s">
        <v>315</v>
      </c>
      <c r="B19" s="95" t="s">
        <v>316</v>
      </c>
      <c r="C19" s="96" t="s">
        <v>26</v>
      </c>
      <c r="D19" s="76">
        <f t="shared" si="2"/>
        <v>45</v>
      </c>
      <c r="E19" s="77">
        <v>13</v>
      </c>
      <c r="F19" s="78">
        <v>30</v>
      </c>
      <c r="G19" s="77">
        <v>2</v>
      </c>
    </row>
    <row r="20" spans="1:8" ht="17.25" thickBot="1" x14ac:dyDescent="0.3">
      <c r="A20" s="184" t="s">
        <v>317</v>
      </c>
      <c r="B20" s="185" t="s">
        <v>104</v>
      </c>
      <c r="C20" s="186" t="s">
        <v>34</v>
      </c>
      <c r="D20" s="76">
        <f t="shared" si="2"/>
        <v>45</v>
      </c>
      <c r="E20" s="77">
        <v>43</v>
      </c>
      <c r="F20" s="78"/>
      <c r="G20" s="77">
        <v>2</v>
      </c>
    </row>
    <row r="21" spans="1:8" ht="17.25" thickBot="1" x14ac:dyDescent="0.3">
      <c r="A21" s="184" t="s">
        <v>39</v>
      </c>
      <c r="B21" s="185" t="s">
        <v>40</v>
      </c>
      <c r="C21" s="186" t="s">
        <v>34</v>
      </c>
      <c r="D21" s="76">
        <f t="shared" si="2"/>
        <v>45</v>
      </c>
      <c r="E21" s="77">
        <v>43</v>
      </c>
      <c r="F21" s="78"/>
      <c r="G21" s="77">
        <v>2</v>
      </c>
    </row>
    <row r="22" spans="1:8" ht="17.25" thickBot="1" x14ac:dyDescent="0.3">
      <c r="A22" s="184" t="s">
        <v>96</v>
      </c>
      <c r="B22" s="185" t="s">
        <v>97</v>
      </c>
      <c r="C22" s="186" t="s">
        <v>34</v>
      </c>
      <c r="D22" s="76">
        <f t="shared" si="2"/>
        <v>45</v>
      </c>
      <c r="E22" s="77">
        <v>43</v>
      </c>
      <c r="F22" s="78"/>
      <c r="G22" s="77">
        <v>2</v>
      </c>
    </row>
    <row r="23" spans="1:8" ht="17.25" thickBot="1" x14ac:dyDescent="0.3">
      <c r="A23" s="171" t="s">
        <v>108</v>
      </c>
      <c r="B23" s="172" t="s">
        <v>105</v>
      </c>
      <c r="C23" s="167" t="s">
        <v>29</v>
      </c>
      <c r="D23" s="76">
        <f t="shared" si="2"/>
        <v>60</v>
      </c>
      <c r="E23" s="77">
        <v>58</v>
      </c>
      <c r="F23" s="78"/>
      <c r="G23" s="77">
        <v>2</v>
      </c>
    </row>
    <row r="24" spans="1:8" ht="16.5" thickBot="1" x14ac:dyDescent="0.3">
      <c r="A24" s="79" t="s">
        <v>44</v>
      </c>
      <c r="B24" s="80" t="s">
        <v>45</v>
      </c>
      <c r="C24" s="81">
        <v>38</v>
      </c>
      <c r="D24" s="70">
        <f t="shared" ref="D24:D50" si="3">SUM(E24:G24)</f>
        <v>1485</v>
      </c>
      <c r="E24" s="70">
        <f>SUM(E25:E41)</f>
        <v>117</v>
      </c>
      <c r="F24" s="70">
        <f t="shared" ref="F24:G24" si="4">SUM(F25:F41)</f>
        <v>1350</v>
      </c>
      <c r="G24" s="70">
        <f t="shared" si="4"/>
        <v>18</v>
      </c>
    </row>
    <row r="25" spans="1:8" ht="17.25" thickBot="1" x14ac:dyDescent="0.3">
      <c r="A25" s="165" t="s">
        <v>312</v>
      </c>
      <c r="B25" s="166" t="s">
        <v>103</v>
      </c>
      <c r="C25" s="167" t="s">
        <v>26</v>
      </c>
      <c r="D25" s="76">
        <f>E25+F25+G25</f>
        <v>45</v>
      </c>
      <c r="E25" s="77">
        <v>13</v>
      </c>
      <c r="F25" s="78">
        <v>30</v>
      </c>
      <c r="G25" s="77">
        <v>2</v>
      </c>
    </row>
    <row r="26" spans="1:8" ht="17.25" thickBot="1" x14ac:dyDescent="0.3">
      <c r="A26" s="6" t="s">
        <v>41</v>
      </c>
      <c r="B26" s="7" t="s">
        <v>42</v>
      </c>
      <c r="C26" s="167" t="s">
        <v>26</v>
      </c>
      <c r="D26" s="76">
        <f t="shared" ref="D26:D36" si="5">E26+F26+G26</f>
        <v>45</v>
      </c>
      <c r="E26" s="77">
        <v>13</v>
      </c>
      <c r="F26" s="78">
        <v>30</v>
      </c>
      <c r="G26" s="77">
        <v>2</v>
      </c>
    </row>
    <row r="27" spans="1:8" ht="17.25" thickBot="1" x14ac:dyDescent="0.3">
      <c r="A27" s="6" t="s">
        <v>46</v>
      </c>
      <c r="B27" s="7" t="s">
        <v>90</v>
      </c>
      <c r="C27" s="167" t="s">
        <v>26</v>
      </c>
      <c r="D27" s="76">
        <f t="shared" si="5"/>
        <v>45</v>
      </c>
      <c r="E27" s="77">
        <v>13</v>
      </c>
      <c r="F27" s="78">
        <v>30</v>
      </c>
      <c r="G27" s="77">
        <v>2</v>
      </c>
      <c r="H27" s="66" t="s">
        <v>332</v>
      </c>
    </row>
    <row r="28" spans="1:8" ht="17.25" thickBot="1" x14ac:dyDescent="0.3">
      <c r="A28" s="6" t="s">
        <v>47</v>
      </c>
      <c r="B28" s="7" t="s">
        <v>91</v>
      </c>
      <c r="C28" s="167" t="s">
        <v>26</v>
      </c>
      <c r="D28" s="76">
        <f t="shared" si="5"/>
        <v>45</v>
      </c>
      <c r="E28" s="77">
        <v>13</v>
      </c>
      <c r="F28" s="78">
        <v>30</v>
      </c>
      <c r="G28" s="77">
        <v>2</v>
      </c>
    </row>
    <row r="29" spans="1:8" ht="17.25" thickBot="1" x14ac:dyDescent="0.3">
      <c r="A29" s="6" t="s">
        <v>69</v>
      </c>
      <c r="B29" s="7" t="s">
        <v>92</v>
      </c>
      <c r="C29" s="167" t="s">
        <v>26</v>
      </c>
      <c r="D29" s="76">
        <f t="shared" si="5"/>
        <v>45</v>
      </c>
      <c r="E29" s="77">
        <v>13</v>
      </c>
      <c r="F29" s="78">
        <v>30</v>
      </c>
      <c r="G29" s="77">
        <v>2</v>
      </c>
    </row>
    <row r="30" spans="1:8" ht="17.25" thickBot="1" x14ac:dyDescent="0.3">
      <c r="A30" s="6" t="s">
        <v>67</v>
      </c>
      <c r="B30" s="7" t="s">
        <v>251</v>
      </c>
      <c r="C30" s="167" t="s">
        <v>26</v>
      </c>
      <c r="D30" s="76">
        <f t="shared" si="5"/>
        <v>45</v>
      </c>
      <c r="E30" s="77">
        <v>13</v>
      </c>
      <c r="F30" s="78">
        <v>30</v>
      </c>
      <c r="G30" s="77">
        <v>2</v>
      </c>
    </row>
    <row r="31" spans="1:8" ht="17.25" thickBot="1" x14ac:dyDescent="0.3">
      <c r="A31" s="6" t="s">
        <v>64</v>
      </c>
      <c r="B31" s="7" t="s">
        <v>309</v>
      </c>
      <c r="C31" s="2" t="s">
        <v>13</v>
      </c>
      <c r="D31" s="76">
        <f t="shared" si="5"/>
        <v>60</v>
      </c>
      <c r="E31" s="77"/>
      <c r="F31" s="78">
        <v>60</v>
      </c>
      <c r="G31" s="77"/>
    </row>
    <row r="32" spans="1:8" ht="17.25" thickBot="1" x14ac:dyDescent="0.3">
      <c r="A32" s="6" t="s">
        <v>48</v>
      </c>
      <c r="B32" s="7" t="s">
        <v>49</v>
      </c>
      <c r="C32" s="167" t="s">
        <v>26</v>
      </c>
      <c r="D32" s="76">
        <f t="shared" si="5"/>
        <v>45</v>
      </c>
      <c r="E32" s="77">
        <v>13</v>
      </c>
      <c r="F32" s="78">
        <v>30</v>
      </c>
      <c r="G32" s="77">
        <v>2</v>
      </c>
    </row>
    <row r="33" spans="1:7" ht="17.25" thickBot="1" x14ac:dyDescent="0.3">
      <c r="A33" s="6" t="s">
        <v>50</v>
      </c>
      <c r="B33" s="7" t="s">
        <v>51</v>
      </c>
      <c r="C33" s="167" t="s">
        <v>26</v>
      </c>
      <c r="D33" s="76">
        <f t="shared" si="5"/>
        <v>45</v>
      </c>
      <c r="E33" s="77">
        <v>13</v>
      </c>
      <c r="F33" s="78">
        <v>30</v>
      </c>
      <c r="G33" s="77">
        <v>2</v>
      </c>
    </row>
    <row r="34" spans="1:7" ht="17.25" thickBot="1" x14ac:dyDescent="0.3">
      <c r="A34" s="6" t="s">
        <v>52</v>
      </c>
      <c r="B34" s="7" t="s">
        <v>53</v>
      </c>
      <c r="C34" s="167" t="s">
        <v>26</v>
      </c>
      <c r="D34" s="76">
        <f t="shared" si="5"/>
        <v>45</v>
      </c>
      <c r="E34" s="77">
        <v>13</v>
      </c>
      <c r="F34" s="78">
        <v>30</v>
      </c>
      <c r="G34" s="77">
        <v>2</v>
      </c>
    </row>
    <row r="35" spans="1:7" ht="17.25" thickBot="1" x14ac:dyDescent="0.3">
      <c r="A35" s="6" t="s">
        <v>54</v>
      </c>
      <c r="B35" s="7" t="s">
        <v>55</v>
      </c>
      <c r="C35" s="2" t="s">
        <v>13</v>
      </c>
      <c r="D35" s="76">
        <f t="shared" si="5"/>
        <v>60</v>
      </c>
      <c r="E35" s="76"/>
      <c r="F35" s="78">
        <v>60</v>
      </c>
      <c r="G35" s="77"/>
    </row>
    <row r="36" spans="1:7" ht="17.25" thickBot="1" x14ac:dyDescent="0.3">
      <c r="A36" s="6" t="s">
        <v>70</v>
      </c>
      <c r="B36" s="7" t="s">
        <v>71</v>
      </c>
      <c r="C36" s="2" t="s">
        <v>13</v>
      </c>
      <c r="D36" s="76">
        <f t="shared" si="5"/>
        <v>60</v>
      </c>
      <c r="E36" s="76"/>
      <c r="F36" s="78">
        <v>60</v>
      </c>
      <c r="G36" s="77"/>
    </row>
    <row r="37" spans="1:7" ht="17.25" thickBot="1" x14ac:dyDescent="0.3">
      <c r="A37" s="6" t="s">
        <v>58</v>
      </c>
      <c r="B37" s="7" t="s">
        <v>325</v>
      </c>
      <c r="C37" s="2" t="s">
        <v>60</v>
      </c>
      <c r="D37" s="76">
        <v>45</v>
      </c>
      <c r="E37" s="76"/>
      <c r="F37" s="78">
        <v>45</v>
      </c>
      <c r="G37" s="76"/>
    </row>
    <row r="38" spans="1:7" ht="17.25" thickBot="1" x14ac:dyDescent="0.3">
      <c r="A38" s="6" t="s">
        <v>65</v>
      </c>
      <c r="B38" s="7" t="s">
        <v>322</v>
      </c>
      <c r="C38" s="2" t="s">
        <v>60</v>
      </c>
      <c r="D38" s="76">
        <f t="shared" si="3"/>
        <v>45</v>
      </c>
      <c r="E38" s="76"/>
      <c r="F38" s="78">
        <v>45</v>
      </c>
      <c r="G38" s="76"/>
    </row>
    <row r="39" spans="1:7" ht="17.25" thickBot="1" x14ac:dyDescent="0.3">
      <c r="A39" s="6" t="s">
        <v>61</v>
      </c>
      <c r="B39" s="7" t="s">
        <v>62</v>
      </c>
      <c r="C39" s="2" t="s">
        <v>63</v>
      </c>
      <c r="D39" s="76">
        <f t="shared" si="3"/>
        <v>270</v>
      </c>
      <c r="E39" s="78"/>
      <c r="F39" s="78">
        <f>45*6</f>
        <v>270</v>
      </c>
      <c r="G39" s="78"/>
    </row>
    <row r="40" spans="1:7" ht="17.25" thickBot="1" x14ac:dyDescent="0.3">
      <c r="A40" s="237" t="s">
        <v>344</v>
      </c>
      <c r="B40" s="238" t="s">
        <v>345</v>
      </c>
      <c r="C40" s="239" t="s">
        <v>63</v>
      </c>
      <c r="D40" s="76">
        <f t="shared" si="3"/>
        <v>270</v>
      </c>
      <c r="E40" s="78"/>
      <c r="F40" s="78">
        <f t="shared" ref="F40:F41" si="6">45*6</f>
        <v>270</v>
      </c>
      <c r="G40" s="78"/>
    </row>
    <row r="41" spans="1:7" ht="17.25" thickBot="1" x14ac:dyDescent="0.3">
      <c r="A41" s="237" t="s">
        <v>346</v>
      </c>
      <c r="B41" s="238" t="s">
        <v>347</v>
      </c>
      <c r="C41" s="239" t="s">
        <v>63</v>
      </c>
      <c r="D41" s="76">
        <f t="shared" si="3"/>
        <v>270</v>
      </c>
      <c r="E41" s="78"/>
      <c r="F41" s="78">
        <f t="shared" si="6"/>
        <v>270</v>
      </c>
      <c r="G41" s="78"/>
    </row>
    <row r="42" spans="1:7" ht="16.5" thickBot="1" x14ac:dyDescent="0.3">
      <c r="A42" s="79" t="s">
        <v>75</v>
      </c>
      <c r="B42" s="84" t="s">
        <v>76</v>
      </c>
      <c r="C42" s="81">
        <v>8</v>
      </c>
      <c r="D42" s="74">
        <f t="shared" si="3"/>
        <v>180</v>
      </c>
      <c r="E42" s="74">
        <f>SUM(E43:E46)</f>
        <v>52</v>
      </c>
      <c r="F42" s="74">
        <f t="shared" ref="F42:G42" si="7">SUM(F43:F46)</f>
        <v>120</v>
      </c>
      <c r="G42" s="74">
        <f t="shared" si="7"/>
        <v>8</v>
      </c>
    </row>
    <row r="43" spans="1:7" ht="17.25" thickBot="1" x14ac:dyDescent="0.3">
      <c r="A43" s="6" t="s">
        <v>77</v>
      </c>
      <c r="B43" s="7" t="s">
        <v>78</v>
      </c>
      <c r="C43" s="2" t="s">
        <v>26</v>
      </c>
      <c r="D43" s="76">
        <f t="shared" si="3"/>
        <v>45</v>
      </c>
      <c r="E43" s="76">
        <v>13</v>
      </c>
      <c r="F43" s="76">
        <v>30</v>
      </c>
      <c r="G43" s="76">
        <v>2</v>
      </c>
    </row>
    <row r="44" spans="1:7" ht="17.25" thickBot="1" x14ac:dyDescent="0.3">
      <c r="A44" s="6" t="s">
        <v>79</v>
      </c>
      <c r="B44" s="7" t="s">
        <v>80</v>
      </c>
      <c r="C44" s="2" t="s">
        <v>26</v>
      </c>
      <c r="D44" s="76">
        <f t="shared" si="3"/>
        <v>45</v>
      </c>
      <c r="E44" s="76">
        <v>13</v>
      </c>
      <c r="F44" s="76">
        <v>30</v>
      </c>
      <c r="G44" s="76">
        <v>2</v>
      </c>
    </row>
    <row r="45" spans="1:7" ht="17.25" thickBot="1" x14ac:dyDescent="0.3">
      <c r="A45" s="6" t="s">
        <v>81</v>
      </c>
      <c r="B45" s="7" t="s">
        <v>82</v>
      </c>
      <c r="C45" s="2" t="s">
        <v>26</v>
      </c>
      <c r="D45" s="76">
        <f t="shared" si="3"/>
        <v>45</v>
      </c>
      <c r="E45" s="76">
        <v>13</v>
      </c>
      <c r="F45" s="76">
        <v>30</v>
      </c>
      <c r="G45" s="76">
        <v>2</v>
      </c>
    </row>
    <row r="46" spans="1:7" ht="17.25" thickBot="1" x14ac:dyDescent="0.3">
      <c r="A46" s="6" t="s">
        <v>83</v>
      </c>
      <c r="B46" s="7" t="s">
        <v>84</v>
      </c>
      <c r="C46" s="2" t="s">
        <v>26</v>
      </c>
      <c r="D46" s="76">
        <f t="shared" si="3"/>
        <v>45</v>
      </c>
      <c r="E46" s="76">
        <v>13</v>
      </c>
      <c r="F46" s="76">
        <v>30</v>
      </c>
      <c r="G46" s="76">
        <v>2</v>
      </c>
    </row>
    <row r="47" spans="1:7" ht="17.25" thickBot="1" x14ac:dyDescent="0.3">
      <c r="A47" s="6" t="s">
        <v>56</v>
      </c>
      <c r="B47" s="7" t="s">
        <v>318</v>
      </c>
      <c r="C47" s="2" t="s">
        <v>26</v>
      </c>
      <c r="D47" s="76">
        <f t="shared" si="3"/>
        <v>45</v>
      </c>
      <c r="E47" s="76">
        <v>13</v>
      </c>
      <c r="F47" s="76">
        <v>30</v>
      </c>
      <c r="G47" s="76">
        <v>2</v>
      </c>
    </row>
    <row r="48" spans="1:7" ht="17.25" thickBot="1" x14ac:dyDescent="0.3">
      <c r="A48" s="6" t="s">
        <v>85</v>
      </c>
      <c r="B48" s="7" t="s">
        <v>86</v>
      </c>
      <c r="C48" s="2" t="s">
        <v>26</v>
      </c>
      <c r="D48" s="76">
        <f t="shared" si="3"/>
        <v>45</v>
      </c>
      <c r="E48" s="76">
        <v>13</v>
      </c>
      <c r="F48" s="76">
        <v>30</v>
      </c>
      <c r="G48" s="76">
        <v>2</v>
      </c>
    </row>
    <row r="49" spans="1:12" ht="17.25" thickBot="1" x14ac:dyDescent="0.3">
      <c r="A49" s="6" t="s">
        <v>72</v>
      </c>
      <c r="B49" s="7" t="s">
        <v>73</v>
      </c>
      <c r="C49" s="2" t="s">
        <v>26</v>
      </c>
      <c r="D49" s="76">
        <f t="shared" si="3"/>
        <v>45</v>
      </c>
      <c r="E49" s="76">
        <v>13</v>
      </c>
      <c r="F49" s="76">
        <v>30</v>
      </c>
      <c r="G49" s="76">
        <v>2</v>
      </c>
    </row>
    <row r="50" spans="1:12" ht="17.25" thickBot="1" x14ac:dyDescent="0.3">
      <c r="A50" s="6" t="s">
        <v>87</v>
      </c>
      <c r="B50" s="7" t="s">
        <v>88</v>
      </c>
      <c r="C50" s="2" t="s">
        <v>26</v>
      </c>
      <c r="D50" s="76">
        <f t="shared" si="3"/>
        <v>45</v>
      </c>
      <c r="E50" s="76">
        <v>13</v>
      </c>
      <c r="F50" s="76">
        <v>30</v>
      </c>
      <c r="G50" s="76">
        <v>2</v>
      </c>
    </row>
    <row r="51" spans="1:12" ht="16.5" thickBot="1" x14ac:dyDescent="0.3">
      <c r="A51" s="202" t="s">
        <v>89</v>
      </c>
      <c r="B51" s="203"/>
      <c r="C51" s="69">
        <v>90</v>
      </c>
      <c r="D51" s="85">
        <f>D5+D15</f>
        <v>2505</v>
      </c>
      <c r="E51" s="85">
        <f t="shared" ref="E51:G51" si="8">E5+E15</f>
        <v>682</v>
      </c>
      <c r="F51" s="85">
        <f t="shared" si="8"/>
        <v>1755</v>
      </c>
      <c r="G51" s="85">
        <f t="shared" si="8"/>
        <v>68</v>
      </c>
      <c r="I51" s="66">
        <v>2500</v>
      </c>
    </row>
    <row r="53" spans="1:12" x14ac:dyDescent="0.25">
      <c r="B53" s="86" t="s">
        <v>249</v>
      </c>
      <c r="C53" s="87">
        <f>F51/D51</f>
        <v>0.70059880239520955</v>
      </c>
      <c r="F53" s="66" t="s">
        <v>335</v>
      </c>
      <c r="H53" s="66">
        <f>D15</f>
        <v>2010</v>
      </c>
      <c r="I53" s="66" t="s">
        <v>338</v>
      </c>
      <c r="J53" s="66">
        <f>D5</f>
        <v>495</v>
      </c>
      <c r="K53" s="66">
        <f>H53</f>
        <v>2010</v>
      </c>
    </row>
    <row r="54" spans="1:12" x14ac:dyDescent="0.25">
      <c r="B54" s="86" t="s">
        <v>250</v>
      </c>
      <c r="C54" s="66">
        <f>F39+F41+F38+F37+F36</f>
        <v>690</v>
      </c>
      <c r="D54" s="88">
        <f>C54/F51</f>
        <v>0.39316239316239315</v>
      </c>
      <c r="F54" s="66" t="s">
        <v>336</v>
      </c>
      <c r="H54" s="66">
        <f>E51+G51</f>
        <v>750</v>
      </c>
    </row>
    <row r="55" spans="1:12" x14ac:dyDescent="0.25">
      <c r="B55" s="66" t="s">
        <v>273</v>
      </c>
      <c r="C55" s="99">
        <f>COUNTA(A6:A14,A17:A23,A25:A41,A43:A50)</f>
        <v>41</v>
      </c>
      <c r="F55" s="66" t="s">
        <v>337</v>
      </c>
      <c r="H55" s="66">
        <f>F51</f>
        <v>1755</v>
      </c>
    </row>
    <row r="57" spans="1:12" x14ac:dyDescent="0.25">
      <c r="A57" s="231" t="s">
        <v>327</v>
      </c>
      <c r="B57" s="89"/>
      <c r="C57" s="228"/>
      <c r="D57" s="230">
        <f>SUM(D59:D64)</f>
        <v>18</v>
      </c>
      <c r="H57" s="231" t="s">
        <v>329</v>
      </c>
      <c r="K57" s="229">
        <f>SUM(K59:K72)</f>
        <v>24</v>
      </c>
      <c r="L57" s="66" t="s">
        <v>343</v>
      </c>
    </row>
    <row r="58" spans="1:12" ht="16.5" thickBot="1" x14ac:dyDescent="0.3">
      <c r="A58" s="234" t="s">
        <v>334</v>
      </c>
      <c r="B58" s="89"/>
      <c r="C58" s="228"/>
      <c r="D58" s="230"/>
      <c r="H58" s="234" t="s">
        <v>334</v>
      </c>
      <c r="K58" s="229"/>
    </row>
    <row r="59" spans="1:12" ht="33.75" thickBot="1" x14ac:dyDescent="0.3">
      <c r="A59" s="222" t="s">
        <v>14</v>
      </c>
      <c r="B59" s="224" t="s">
        <v>15</v>
      </c>
      <c r="C59" s="223" t="s">
        <v>7</v>
      </c>
      <c r="D59" s="66">
        <v>4</v>
      </c>
      <c r="H59" s="222" t="s">
        <v>8</v>
      </c>
      <c r="I59" s="224" t="s">
        <v>9</v>
      </c>
      <c r="J59" s="223" t="s">
        <v>10</v>
      </c>
      <c r="K59" s="66">
        <v>2</v>
      </c>
    </row>
    <row r="60" spans="1:12" ht="33.75" thickBot="1" x14ac:dyDescent="0.3">
      <c r="A60" s="225" t="s">
        <v>11</v>
      </c>
      <c r="B60" s="227" t="s">
        <v>12</v>
      </c>
      <c r="C60" s="226" t="s">
        <v>13</v>
      </c>
      <c r="D60" s="66">
        <v>2</v>
      </c>
      <c r="H60" s="222" t="s">
        <v>19</v>
      </c>
      <c r="I60" s="224" t="s">
        <v>20</v>
      </c>
      <c r="J60" s="223" t="s">
        <v>21</v>
      </c>
      <c r="K60" s="66">
        <v>3</v>
      </c>
    </row>
    <row r="61" spans="1:12" ht="33.75" thickBot="1" x14ac:dyDescent="0.3">
      <c r="A61" s="225" t="s">
        <v>5</v>
      </c>
      <c r="B61" s="227" t="s">
        <v>6</v>
      </c>
      <c r="C61" s="226" t="s">
        <v>7</v>
      </c>
      <c r="D61" s="66">
        <v>4</v>
      </c>
      <c r="H61" s="222" t="s">
        <v>22</v>
      </c>
      <c r="I61" s="224" t="s">
        <v>23</v>
      </c>
      <c r="J61" s="223" t="s">
        <v>21</v>
      </c>
      <c r="K61" s="66">
        <v>3</v>
      </c>
    </row>
    <row r="62" spans="1:12" ht="33.75" thickBot="1" x14ac:dyDescent="0.3">
      <c r="A62" s="225" t="s">
        <v>27</v>
      </c>
      <c r="B62" s="227" t="s">
        <v>28</v>
      </c>
      <c r="C62" s="226" t="s">
        <v>29</v>
      </c>
      <c r="D62" s="66">
        <v>4</v>
      </c>
      <c r="H62" s="222" t="s">
        <v>24</v>
      </c>
      <c r="I62" s="224" t="s">
        <v>25</v>
      </c>
      <c r="J62" s="223" t="s">
        <v>26</v>
      </c>
      <c r="K62" s="66">
        <v>2</v>
      </c>
    </row>
    <row r="63" spans="1:12" ht="33.75" thickBot="1" x14ac:dyDescent="0.3">
      <c r="A63" s="225" t="s">
        <v>37</v>
      </c>
      <c r="B63" s="227" t="s">
        <v>38</v>
      </c>
      <c r="C63" s="226" t="s">
        <v>29</v>
      </c>
      <c r="D63" s="66">
        <v>4</v>
      </c>
      <c r="H63" s="184" t="s">
        <v>39</v>
      </c>
      <c r="I63" s="185" t="s">
        <v>40</v>
      </c>
      <c r="J63" s="186" t="s">
        <v>34</v>
      </c>
      <c r="K63" s="66">
        <v>3</v>
      </c>
    </row>
    <row r="64" spans="1:12" ht="17.25" thickBot="1" x14ac:dyDescent="0.3">
      <c r="A64" s="225"/>
      <c r="B64" s="227"/>
      <c r="C64" s="226"/>
      <c r="H64" s="165" t="s">
        <v>312</v>
      </c>
      <c r="I64" s="166" t="s">
        <v>103</v>
      </c>
      <c r="J64" s="167" t="s">
        <v>26</v>
      </c>
      <c r="K64" s="66">
        <v>2</v>
      </c>
    </row>
    <row r="65" spans="1:12" ht="17.25" thickBot="1" x14ac:dyDescent="0.3">
      <c r="A65" s="232"/>
      <c r="B65" s="233"/>
      <c r="C65" s="232"/>
      <c r="H65" s="6" t="s">
        <v>47</v>
      </c>
      <c r="I65" s="7" t="s">
        <v>91</v>
      </c>
      <c r="J65" s="167" t="s">
        <v>26</v>
      </c>
      <c r="K65" s="66">
        <v>2</v>
      </c>
    </row>
    <row r="66" spans="1:12" ht="17.25" thickBot="1" x14ac:dyDescent="0.3">
      <c r="A66" s="232"/>
      <c r="B66" s="233"/>
      <c r="C66" s="232"/>
      <c r="H66" s="6" t="s">
        <v>50</v>
      </c>
      <c r="I66" s="7" t="s">
        <v>51</v>
      </c>
      <c r="J66" s="167" t="s">
        <v>26</v>
      </c>
      <c r="K66" s="66">
        <v>2</v>
      </c>
    </row>
    <row r="67" spans="1:12" ht="17.25" thickBot="1" x14ac:dyDescent="0.3">
      <c r="A67" s="232"/>
      <c r="B67" s="233"/>
      <c r="C67" s="232"/>
      <c r="H67" s="6" t="s">
        <v>54</v>
      </c>
      <c r="I67" s="7" t="s">
        <v>55</v>
      </c>
      <c r="J67" s="2" t="s">
        <v>13</v>
      </c>
      <c r="K67" s="66">
        <v>2</v>
      </c>
    </row>
    <row r="68" spans="1:12" ht="17.25" thickBot="1" x14ac:dyDescent="0.3">
      <c r="A68" s="232"/>
      <c r="B68" s="233"/>
      <c r="C68" s="232"/>
      <c r="H68" s="6" t="s">
        <v>64</v>
      </c>
      <c r="I68" s="7" t="s">
        <v>309</v>
      </c>
      <c r="J68" s="2" t="s">
        <v>13</v>
      </c>
      <c r="K68" s="66">
        <v>2</v>
      </c>
    </row>
    <row r="69" spans="1:12" ht="17.25" thickBot="1" x14ac:dyDescent="0.3">
      <c r="A69" s="232"/>
      <c r="B69" s="233"/>
      <c r="C69" s="232"/>
      <c r="H69" s="6" t="s">
        <v>58</v>
      </c>
      <c r="I69" s="7" t="s">
        <v>325</v>
      </c>
      <c r="J69" s="2" t="s">
        <v>60</v>
      </c>
      <c r="K69" s="66">
        <v>1</v>
      </c>
    </row>
    <row r="70" spans="1:12" ht="16.5" x14ac:dyDescent="0.25">
      <c r="A70" s="232"/>
      <c r="B70" s="233"/>
      <c r="C70" s="232"/>
    </row>
    <row r="71" spans="1:12" ht="16.5" x14ac:dyDescent="0.25">
      <c r="A71" s="232"/>
      <c r="B71" s="233"/>
      <c r="C71" s="232"/>
      <c r="H71" s="99" t="s">
        <v>333</v>
      </c>
      <c r="K71" s="66">
        <v>0</v>
      </c>
    </row>
    <row r="73" spans="1:12" x14ac:dyDescent="0.25">
      <c r="A73" s="220"/>
    </row>
    <row r="74" spans="1:12" x14ac:dyDescent="0.25">
      <c r="A74" s="231" t="s">
        <v>328</v>
      </c>
      <c r="D74" s="229">
        <f>D75+D84</f>
        <v>23</v>
      </c>
      <c r="E74" s="66" t="s">
        <v>342</v>
      </c>
      <c r="H74" s="231" t="s">
        <v>330</v>
      </c>
      <c r="K74" s="221">
        <f>SUM(K76:K84)</f>
        <v>19</v>
      </c>
      <c r="L74" s="66" t="s">
        <v>343</v>
      </c>
    </row>
    <row r="75" spans="1:12" ht="16.5" thickBot="1" x14ac:dyDescent="0.3">
      <c r="A75" s="234" t="s">
        <v>334</v>
      </c>
      <c r="D75" s="99">
        <f>SUM(D76:D82)</f>
        <v>21</v>
      </c>
      <c r="H75" s="234" t="s">
        <v>334</v>
      </c>
      <c r="K75" s="66">
        <f>SUM(K76:K82)</f>
        <v>13</v>
      </c>
    </row>
    <row r="76" spans="1:12" ht="33.75" thickBot="1" x14ac:dyDescent="0.3">
      <c r="A76" s="222" t="s">
        <v>16</v>
      </c>
      <c r="B76" s="224" t="s">
        <v>17</v>
      </c>
      <c r="C76" s="223" t="s">
        <v>18</v>
      </c>
      <c r="D76" s="66">
        <v>4</v>
      </c>
      <c r="H76" s="6" t="s">
        <v>69</v>
      </c>
      <c r="I76" s="7" t="s">
        <v>92</v>
      </c>
      <c r="J76" s="167" t="s">
        <v>26</v>
      </c>
      <c r="K76" s="66">
        <v>2</v>
      </c>
    </row>
    <row r="77" spans="1:12" ht="17.25" thickBot="1" x14ac:dyDescent="0.3">
      <c r="A77" s="184" t="s">
        <v>35</v>
      </c>
      <c r="B77" s="185" t="s">
        <v>36</v>
      </c>
      <c r="C77" s="186" t="s">
        <v>34</v>
      </c>
      <c r="D77" s="66">
        <v>3</v>
      </c>
      <c r="H77" s="6" t="s">
        <v>67</v>
      </c>
      <c r="I77" s="7" t="s">
        <v>68</v>
      </c>
      <c r="J77" s="167" t="s">
        <v>26</v>
      </c>
      <c r="K77" s="66">
        <v>2</v>
      </c>
    </row>
    <row r="78" spans="1:12" ht="17.25" thickBot="1" x14ac:dyDescent="0.3">
      <c r="A78" s="94" t="s">
        <v>315</v>
      </c>
      <c r="B78" s="95" t="s">
        <v>316</v>
      </c>
      <c r="C78" s="96" t="s">
        <v>26</v>
      </c>
      <c r="D78" s="66">
        <v>2</v>
      </c>
      <c r="H78" s="6" t="s">
        <v>48</v>
      </c>
      <c r="I78" s="7" t="s">
        <v>49</v>
      </c>
      <c r="J78" s="167" t="s">
        <v>26</v>
      </c>
      <c r="K78" s="66">
        <v>2</v>
      </c>
    </row>
    <row r="79" spans="1:12" ht="17.25" thickBot="1" x14ac:dyDescent="0.3">
      <c r="A79" s="184" t="s">
        <v>317</v>
      </c>
      <c r="B79" s="185" t="s">
        <v>104</v>
      </c>
      <c r="C79" s="186" t="s">
        <v>34</v>
      </c>
      <c r="D79" s="66">
        <v>3</v>
      </c>
      <c r="H79" s="6" t="s">
        <v>52</v>
      </c>
      <c r="I79" s="7" t="s">
        <v>53</v>
      </c>
      <c r="J79" s="167" t="s">
        <v>26</v>
      </c>
      <c r="K79" s="66">
        <v>2</v>
      </c>
    </row>
    <row r="80" spans="1:12" ht="17.25" thickBot="1" x14ac:dyDescent="0.3">
      <c r="A80" s="6" t="s">
        <v>46</v>
      </c>
      <c r="B80" s="7" t="s">
        <v>90</v>
      </c>
      <c r="C80" s="167" t="s">
        <v>26</v>
      </c>
      <c r="D80" s="66">
        <v>2</v>
      </c>
      <c r="H80" s="6" t="s">
        <v>70</v>
      </c>
      <c r="I80" s="7" t="s">
        <v>71</v>
      </c>
      <c r="J80" s="2" t="s">
        <v>13</v>
      </c>
      <c r="K80" s="66">
        <v>2</v>
      </c>
    </row>
    <row r="81" spans="1:11" ht="17.25" thickBot="1" x14ac:dyDescent="0.3">
      <c r="A81" s="184" t="s">
        <v>96</v>
      </c>
      <c r="B81" s="185" t="s">
        <v>97</v>
      </c>
      <c r="C81" s="186" t="s">
        <v>34</v>
      </c>
      <c r="D81" s="66">
        <v>3</v>
      </c>
      <c r="H81" s="6" t="s">
        <v>65</v>
      </c>
      <c r="I81" s="7" t="s">
        <v>322</v>
      </c>
      <c r="J81" s="2" t="s">
        <v>60</v>
      </c>
      <c r="K81" s="66">
        <v>1</v>
      </c>
    </row>
    <row r="82" spans="1:11" ht="17.25" thickBot="1" x14ac:dyDescent="0.3">
      <c r="A82" s="171" t="s">
        <v>108</v>
      </c>
      <c r="B82" s="172" t="s">
        <v>105</v>
      </c>
      <c r="C82" s="167" t="s">
        <v>29</v>
      </c>
      <c r="D82" s="66">
        <v>4</v>
      </c>
      <c r="H82" s="6" t="s">
        <v>41</v>
      </c>
      <c r="I82" s="7" t="s">
        <v>42</v>
      </c>
      <c r="J82" s="167" t="s">
        <v>26</v>
      </c>
      <c r="K82" s="66">
        <v>2</v>
      </c>
    </row>
    <row r="83" spans="1:11" ht="17.25" thickBot="1" x14ac:dyDescent="0.3">
      <c r="H83" s="237" t="s">
        <v>344</v>
      </c>
      <c r="I83" s="238" t="s">
        <v>345</v>
      </c>
      <c r="J83" s="239" t="s">
        <v>63</v>
      </c>
    </row>
    <row r="84" spans="1:11" x14ac:dyDescent="0.25">
      <c r="A84" s="99" t="s">
        <v>333</v>
      </c>
      <c r="D84" s="66">
        <v>2</v>
      </c>
      <c r="H84" s="99" t="s">
        <v>333</v>
      </c>
      <c r="I84" s="66" t="s">
        <v>340</v>
      </c>
      <c r="K84" s="66">
        <v>6</v>
      </c>
    </row>
    <row r="85" spans="1:11" ht="17.25" thickBot="1" x14ac:dyDescent="0.3">
      <c r="A85" s="174" t="s">
        <v>77</v>
      </c>
      <c r="B85" s="175" t="s">
        <v>78</v>
      </c>
      <c r="C85" s="176" t="s">
        <v>26</v>
      </c>
      <c r="H85" s="6" t="s">
        <v>81</v>
      </c>
      <c r="I85" s="7" t="s">
        <v>82</v>
      </c>
      <c r="J85" s="2" t="s">
        <v>26</v>
      </c>
    </row>
    <row r="86" spans="1:11" ht="17.25" thickBot="1" x14ac:dyDescent="0.3">
      <c r="A86" s="6" t="s">
        <v>79</v>
      </c>
      <c r="B86" s="7" t="s">
        <v>80</v>
      </c>
      <c r="C86" s="2" t="s">
        <v>26</v>
      </c>
      <c r="H86" s="6" t="s">
        <v>83</v>
      </c>
      <c r="I86" s="7" t="s">
        <v>84</v>
      </c>
      <c r="J86" s="2" t="s">
        <v>26</v>
      </c>
    </row>
    <row r="87" spans="1:11" ht="17.25" thickBot="1" x14ac:dyDescent="0.3">
      <c r="H87" s="6" t="s">
        <v>56</v>
      </c>
      <c r="I87" s="7" t="s">
        <v>318</v>
      </c>
      <c r="J87" s="2" t="s">
        <v>26</v>
      </c>
    </row>
    <row r="88" spans="1:11" ht="17.25" thickBot="1" x14ac:dyDescent="0.3">
      <c r="H88" s="6" t="s">
        <v>85</v>
      </c>
      <c r="I88" s="7" t="s">
        <v>86</v>
      </c>
      <c r="J88" s="2" t="s">
        <v>26</v>
      </c>
    </row>
    <row r="89" spans="1:11" ht="17.25" thickBot="1" x14ac:dyDescent="0.3">
      <c r="B89" s="66" t="s">
        <v>341</v>
      </c>
      <c r="C89" s="236">
        <f>D57+D74+K57+K74+K92</f>
        <v>90</v>
      </c>
      <c r="H89" s="6" t="s">
        <v>72</v>
      </c>
      <c r="I89" s="7" t="s">
        <v>73</v>
      </c>
      <c r="J89" s="2" t="s">
        <v>26</v>
      </c>
    </row>
    <row r="90" spans="1:11" ht="17.25" thickBot="1" x14ac:dyDescent="0.3">
      <c r="H90" s="6" t="s">
        <v>87</v>
      </c>
      <c r="I90" s="7" t="s">
        <v>88</v>
      </c>
      <c r="J90" s="2" t="s">
        <v>26</v>
      </c>
    </row>
    <row r="92" spans="1:11" x14ac:dyDescent="0.25">
      <c r="H92" s="235" t="s">
        <v>339</v>
      </c>
      <c r="K92" s="221">
        <f>K93</f>
        <v>6</v>
      </c>
    </row>
    <row r="93" spans="1:11" ht="17.25" thickBot="1" x14ac:dyDescent="0.3">
      <c r="H93" s="6" t="s">
        <v>61</v>
      </c>
      <c r="I93" s="7" t="s">
        <v>62</v>
      </c>
      <c r="J93" s="2" t="s">
        <v>63</v>
      </c>
      <c r="K93" s="66">
        <v>6</v>
      </c>
    </row>
    <row r="94" spans="1:11" ht="17.25" thickBot="1" x14ac:dyDescent="0.3">
      <c r="H94" s="237" t="s">
        <v>346</v>
      </c>
      <c r="I94" s="238" t="s">
        <v>347</v>
      </c>
      <c r="J94" s="239" t="s">
        <v>63</v>
      </c>
    </row>
  </sheetData>
  <mergeCells count="7">
    <mergeCell ref="A51:B51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14"/>
  <sheetViews>
    <sheetView topLeftCell="A36" workbookViewId="0">
      <selection activeCell="A2" sqref="A2:G57"/>
    </sheetView>
  </sheetViews>
  <sheetFormatPr defaultColWidth="9.140625" defaultRowHeight="15.75" x14ac:dyDescent="0.25"/>
  <cols>
    <col min="1" max="1" width="11.28515625" style="106" customWidth="1"/>
    <col min="2" max="2" width="35.7109375" style="114" customWidth="1"/>
    <col min="3" max="6" width="9.140625" style="106"/>
    <col min="7" max="7" width="11.28515625" style="106" customWidth="1"/>
    <col min="8" max="8" width="14.5703125" style="106" customWidth="1"/>
    <col min="9" max="9" width="28.28515625" style="106" customWidth="1"/>
    <col min="10" max="16384" width="9.140625" style="106"/>
  </cols>
  <sheetData>
    <row r="1" spans="1:7" ht="16.5" thickBot="1" x14ac:dyDescent="0.3"/>
    <row r="2" spans="1:7" ht="16.5" thickBot="1" x14ac:dyDescent="0.3">
      <c r="A2" s="204" t="s">
        <v>0</v>
      </c>
      <c r="B2" s="208" t="s">
        <v>1</v>
      </c>
      <c r="C2" s="204" t="s">
        <v>2</v>
      </c>
      <c r="D2" s="202" t="s">
        <v>184</v>
      </c>
      <c r="E2" s="207"/>
      <c r="F2" s="207"/>
      <c r="G2" s="211"/>
    </row>
    <row r="3" spans="1:7" ht="16.5" thickBot="1" x14ac:dyDescent="0.3">
      <c r="A3" s="205"/>
      <c r="B3" s="209"/>
      <c r="C3" s="205"/>
      <c r="D3" s="204" t="s">
        <v>185</v>
      </c>
      <c r="E3" s="202" t="s">
        <v>186</v>
      </c>
      <c r="F3" s="207"/>
      <c r="G3" s="211"/>
    </row>
    <row r="4" spans="1:7" ht="16.5" thickBot="1" x14ac:dyDescent="0.3">
      <c r="A4" s="206"/>
      <c r="B4" s="210"/>
      <c r="C4" s="206"/>
      <c r="D4" s="206"/>
      <c r="E4" s="49" t="s">
        <v>187</v>
      </c>
      <c r="F4" s="100" t="s">
        <v>190</v>
      </c>
      <c r="G4" s="100" t="s">
        <v>189</v>
      </c>
    </row>
    <row r="5" spans="1:7" ht="16.5" thickBot="1" x14ac:dyDescent="0.3">
      <c r="A5" s="90" t="s">
        <v>3</v>
      </c>
      <c r="B5" s="115" t="s">
        <v>191</v>
      </c>
      <c r="C5" s="101">
        <v>74</v>
      </c>
      <c r="D5" s="101">
        <v>1110</v>
      </c>
      <c r="E5" s="49">
        <v>1074</v>
      </c>
      <c r="F5" s="101"/>
      <c r="G5" s="101">
        <v>36</v>
      </c>
    </row>
    <row r="6" spans="1:7" ht="16.5" thickBot="1" x14ac:dyDescent="0.3">
      <c r="A6" s="35" t="s">
        <v>192</v>
      </c>
      <c r="B6" s="51" t="s">
        <v>193</v>
      </c>
      <c r="C6" s="33" t="s">
        <v>29</v>
      </c>
      <c r="D6" s="33">
        <v>60</v>
      </c>
      <c r="E6" s="33">
        <v>58</v>
      </c>
      <c r="F6" s="33"/>
      <c r="G6" s="33">
        <v>2</v>
      </c>
    </row>
    <row r="7" spans="1:7" ht="16.5" thickBot="1" x14ac:dyDescent="0.3">
      <c r="A7" s="35" t="s">
        <v>194</v>
      </c>
      <c r="B7" s="51" t="s">
        <v>195</v>
      </c>
      <c r="C7" s="33" t="s">
        <v>29</v>
      </c>
      <c r="D7" s="33">
        <v>60</v>
      </c>
      <c r="E7" s="33">
        <v>58</v>
      </c>
      <c r="F7" s="33"/>
      <c r="G7" s="33">
        <v>2</v>
      </c>
    </row>
    <row r="8" spans="1:7" ht="16.5" thickBot="1" x14ac:dyDescent="0.3">
      <c r="A8" s="35" t="s">
        <v>196</v>
      </c>
      <c r="B8" s="51" t="s">
        <v>197</v>
      </c>
      <c r="C8" s="33" t="s">
        <v>29</v>
      </c>
      <c r="D8" s="33">
        <v>60</v>
      </c>
      <c r="E8" s="33">
        <v>58</v>
      </c>
      <c r="F8" s="33"/>
      <c r="G8" s="33">
        <v>2</v>
      </c>
    </row>
    <row r="9" spans="1:7" ht="16.5" thickBot="1" x14ac:dyDescent="0.3">
      <c r="A9" s="35" t="s">
        <v>198</v>
      </c>
      <c r="B9" s="51" t="s">
        <v>199</v>
      </c>
      <c r="C9" s="33" t="s">
        <v>29</v>
      </c>
      <c r="D9" s="33">
        <v>60</v>
      </c>
      <c r="E9" s="33">
        <v>58</v>
      </c>
      <c r="F9" s="33"/>
      <c r="G9" s="33">
        <v>2</v>
      </c>
    </row>
    <row r="10" spans="1:7" ht="16.5" thickBot="1" x14ac:dyDescent="0.3">
      <c r="A10" s="35" t="s">
        <v>200</v>
      </c>
      <c r="B10" s="51" t="s">
        <v>201</v>
      </c>
      <c r="C10" s="33" t="s">
        <v>202</v>
      </c>
      <c r="D10" s="33">
        <v>75</v>
      </c>
      <c r="E10" s="33">
        <v>73</v>
      </c>
      <c r="F10" s="33"/>
      <c r="G10" s="33">
        <v>2</v>
      </c>
    </row>
    <row r="11" spans="1:7" ht="16.5" thickBot="1" x14ac:dyDescent="0.3">
      <c r="A11" s="35" t="s">
        <v>203</v>
      </c>
      <c r="B11" s="51" t="s">
        <v>204</v>
      </c>
      <c r="C11" s="33" t="s">
        <v>202</v>
      </c>
      <c r="D11" s="33">
        <v>75</v>
      </c>
      <c r="E11" s="33">
        <v>73</v>
      </c>
      <c r="F11" s="33"/>
      <c r="G11" s="33">
        <v>2</v>
      </c>
    </row>
    <row r="12" spans="1:7" ht="16.5" thickBot="1" x14ac:dyDescent="0.3">
      <c r="A12" s="35" t="s">
        <v>205</v>
      </c>
      <c r="B12" s="51" t="s">
        <v>206</v>
      </c>
      <c r="C12" s="33" t="s">
        <v>29</v>
      </c>
      <c r="D12" s="33">
        <v>60</v>
      </c>
      <c r="E12" s="33">
        <v>58</v>
      </c>
      <c r="F12" s="33"/>
      <c r="G12" s="33">
        <v>2</v>
      </c>
    </row>
    <row r="13" spans="1:7" ht="16.5" thickBot="1" x14ac:dyDescent="0.3">
      <c r="A13" s="35" t="s">
        <v>207</v>
      </c>
      <c r="B13" s="51" t="s">
        <v>208</v>
      </c>
      <c r="C13" s="33" t="s">
        <v>29</v>
      </c>
      <c r="D13" s="33">
        <v>60</v>
      </c>
      <c r="E13" s="33">
        <v>58</v>
      </c>
      <c r="F13" s="33"/>
      <c r="G13" s="33">
        <v>2</v>
      </c>
    </row>
    <row r="14" spans="1:7" ht="16.5" thickBot="1" x14ac:dyDescent="0.3">
      <c r="A14" s="35" t="s">
        <v>209</v>
      </c>
      <c r="B14" s="51" t="s">
        <v>210</v>
      </c>
      <c r="C14" s="33" t="s">
        <v>29</v>
      </c>
      <c r="D14" s="33">
        <v>60</v>
      </c>
      <c r="E14" s="33">
        <v>58</v>
      </c>
      <c r="F14" s="33"/>
      <c r="G14" s="33">
        <v>2</v>
      </c>
    </row>
    <row r="15" spans="1:7" ht="16.5" thickBot="1" x14ac:dyDescent="0.3">
      <c r="A15" s="35" t="s">
        <v>211</v>
      </c>
      <c r="B15" s="51" t="s">
        <v>212</v>
      </c>
      <c r="C15" s="33" t="s">
        <v>29</v>
      </c>
      <c r="D15" s="33">
        <v>60</v>
      </c>
      <c r="E15" s="33">
        <v>58</v>
      </c>
      <c r="F15" s="33"/>
      <c r="G15" s="33">
        <v>2</v>
      </c>
    </row>
    <row r="16" spans="1:7" ht="16.5" thickBot="1" x14ac:dyDescent="0.3">
      <c r="A16" s="35" t="s">
        <v>213</v>
      </c>
      <c r="B16" s="51" t="s">
        <v>214</v>
      </c>
      <c r="C16" s="33" t="s">
        <v>29</v>
      </c>
      <c r="D16" s="33">
        <v>60</v>
      </c>
      <c r="E16" s="33">
        <v>58</v>
      </c>
      <c r="F16" s="33"/>
      <c r="G16" s="33">
        <v>2</v>
      </c>
    </row>
    <row r="17" spans="1:7" ht="16.5" thickBot="1" x14ac:dyDescent="0.3">
      <c r="A17" s="35" t="s">
        <v>215</v>
      </c>
      <c r="B17" s="51" t="s">
        <v>216</v>
      </c>
      <c r="C17" s="33" t="s">
        <v>29</v>
      </c>
      <c r="D17" s="33">
        <v>60</v>
      </c>
      <c r="E17" s="33">
        <v>58</v>
      </c>
      <c r="F17" s="33"/>
      <c r="G17" s="33">
        <v>2</v>
      </c>
    </row>
    <row r="18" spans="1:7" ht="16.5" thickBot="1" x14ac:dyDescent="0.3">
      <c r="A18" s="35" t="s">
        <v>217</v>
      </c>
      <c r="B18" s="51" t="s">
        <v>218</v>
      </c>
      <c r="C18" s="33" t="s">
        <v>29</v>
      </c>
      <c r="D18" s="33">
        <v>60</v>
      </c>
      <c r="E18" s="33">
        <v>58</v>
      </c>
      <c r="F18" s="33"/>
      <c r="G18" s="33">
        <v>2</v>
      </c>
    </row>
    <row r="19" spans="1:7" ht="16.5" thickBot="1" x14ac:dyDescent="0.3">
      <c r="A19" s="35" t="s">
        <v>219</v>
      </c>
      <c r="B19" s="51" t="s">
        <v>220</v>
      </c>
      <c r="C19" s="33" t="s">
        <v>29</v>
      </c>
      <c r="D19" s="33">
        <v>60</v>
      </c>
      <c r="E19" s="33">
        <v>58</v>
      </c>
      <c r="F19" s="33"/>
      <c r="G19" s="33">
        <v>2</v>
      </c>
    </row>
    <row r="20" spans="1:7" ht="16.5" thickBot="1" x14ac:dyDescent="0.3">
      <c r="A20" s="35" t="s">
        <v>221</v>
      </c>
      <c r="B20" s="51" t="s">
        <v>222</v>
      </c>
      <c r="C20" s="33" t="s">
        <v>29</v>
      </c>
      <c r="D20" s="33">
        <v>60</v>
      </c>
      <c r="E20" s="33">
        <v>58</v>
      </c>
      <c r="F20" s="33"/>
      <c r="G20" s="33">
        <v>2</v>
      </c>
    </row>
    <row r="21" spans="1:7" ht="16.5" thickBot="1" x14ac:dyDescent="0.3">
      <c r="A21" s="35" t="s">
        <v>223</v>
      </c>
      <c r="B21" s="51" t="s">
        <v>224</v>
      </c>
      <c r="C21" s="33" t="s">
        <v>29</v>
      </c>
      <c r="D21" s="33">
        <v>60</v>
      </c>
      <c r="E21" s="33">
        <v>58</v>
      </c>
      <c r="F21" s="33"/>
      <c r="G21" s="33">
        <v>2</v>
      </c>
    </row>
    <row r="22" spans="1:7" ht="16.5" thickBot="1" x14ac:dyDescent="0.3">
      <c r="A22" s="35" t="s">
        <v>225</v>
      </c>
      <c r="B22" s="51" t="s">
        <v>226</v>
      </c>
      <c r="C22" s="33" t="s">
        <v>29</v>
      </c>
      <c r="D22" s="33">
        <v>60</v>
      </c>
      <c r="E22" s="33">
        <v>58</v>
      </c>
      <c r="F22" s="33"/>
      <c r="G22" s="33">
        <v>2</v>
      </c>
    </row>
    <row r="23" spans="1:7" ht="16.5" thickBot="1" x14ac:dyDescent="0.3">
      <c r="A23" s="35" t="s">
        <v>227</v>
      </c>
      <c r="B23" s="51" t="s">
        <v>228</v>
      </c>
      <c r="C23" s="33" t="s">
        <v>29</v>
      </c>
      <c r="D23" s="33">
        <v>60</v>
      </c>
      <c r="E23" s="33">
        <v>58</v>
      </c>
      <c r="F23" s="33"/>
      <c r="G23" s="33">
        <v>2</v>
      </c>
    </row>
    <row r="24" spans="1:7" ht="16.5" thickBot="1" x14ac:dyDescent="0.3">
      <c r="A24" s="67" t="s">
        <v>3</v>
      </c>
      <c r="B24" s="115" t="s">
        <v>4</v>
      </c>
      <c r="C24" s="49">
        <v>19</v>
      </c>
      <c r="D24" s="49">
        <v>315</v>
      </c>
      <c r="E24" s="49">
        <v>149</v>
      </c>
      <c r="F24" s="49">
        <v>148</v>
      </c>
      <c r="G24" s="49">
        <v>18</v>
      </c>
    </row>
    <row r="25" spans="1:7" ht="16.5" thickBot="1" x14ac:dyDescent="0.3">
      <c r="A25" s="35" t="s">
        <v>229</v>
      </c>
      <c r="B25" s="51" t="s">
        <v>6</v>
      </c>
      <c r="C25" s="33" t="s">
        <v>26</v>
      </c>
      <c r="D25" s="33">
        <v>30</v>
      </c>
      <c r="E25" s="33">
        <v>15</v>
      </c>
      <c r="F25" s="33">
        <v>13</v>
      </c>
      <c r="G25" s="33">
        <v>2</v>
      </c>
    </row>
    <row r="26" spans="1:7" ht="16.5" thickBot="1" x14ac:dyDescent="0.3">
      <c r="A26" s="35" t="s">
        <v>230</v>
      </c>
      <c r="B26" s="51" t="s">
        <v>9</v>
      </c>
      <c r="C26" s="33" t="s">
        <v>231</v>
      </c>
      <c r="D26" s="33">
        <v>15</v>
      </c>
      <c r="E26" s="33">
        <v>9</v>
      </c>
      <c r="F26" s="33">
        <v>5</v>
      </c>
      <c r="G26" s="33">
        <v>1</v>
      </c>
    </row>
    <row r="27" spans="1:7" ht="16.5" thickBot="1" x14ac:dyDescent="0.3">
      <c r="A27" s="35" t="s">
        <v>232</v>
      </c>
      <c r="B27" s="51" t="s">
        <v>12</v>
      </c>
      <c r="C27" s="33" t="s">
        <v>233</v>
      </c>
      <c r="D27" s="33">
        <v>30</v>
      </c>
      <c r="E27" s="33">
        <v>4</v>
      </c>
      <c r="F27" s="33">
        <v>24</v>
      </c>
      <c r="G27" s="33">
        <v>2</v>
      </c>
    </row>
    <row r="28" spans="1:7" ht="16.5" thickBot="1" x14ac:dyDescent="0.3">
      <c r="A28" s="35" t="s">
        <v>234</v>
      </c>
      <c r="B28" s="51" t="s">
        <v>235</v>
      </c>
      <c r="C28" s="33" t="s">
        <v>43</v>
      </c>
      <c r="D28" s="33">
        <v>45</v>
      </c>
      <c r="E28" s="33">
        <v>21</v>
      </c>
      <c r="F28" s="33">
        <v>21</v>
      </c>
      <c r="G28" s="33">
        <v>3</v>
      </c>
    </row>
    <row r="29" spans="1:7" ht="16.5" thickBot="1" x14ac:dyDescent="0.3">
      <c r="A29" s="35" t="s">
        <v>236</v>
      </c>
      <c r="B29" s="51" t="s">
        <v>17</v>
      </c>
      <c r="C29" s="33" t="s">
        <v>21</v>
      </c>
      <c r="D29" s="33">
        <v>45</v>
      </c>
      <c r="E29" s="33">
        <v>15</v>
      </c>
      <c r="F29" s="33">
        <v>29</v>
      </c>
      <c r="G29" s="33">
        <v>1</v>
      </c>
    </row>
    <row r="30" spans="1:7" ht="16.5" thickBot="1" x14ac:dyDescent="0.3">
      <c r="A30" s="35" t="s">
        <v>237</v>
      </c>
      <c r="B30" s="51" t="s">
        <v>20</v>
      </c>
      <c r="C30" s="33" t="s">
        <v>21</v>
      </c>
      <c r="D30" s="33">
        <v>60</v>
      </c>
      <c r="E30" s="33">
        <v>20</v>
      </c>
      <c r="F30" s="33">
        <v>30</v>
      </c>
      <c r="G30" s="33">
        <v>2</v>
      </c>
    </row>
    <row r="31" spans="1:7" ht="16.5" thickBot="1" x14ac:dyDescent="0.3">
      <c r="A31" s="35" t="s">
        <v>238</v>
      </c>
      <c r="B31" s="51" t="s">
        <v>23</v>
      </c>
      <c r="C31" s="33" t="s">
        <v>26</v>
      </c>
      <c r="D31" s="50">
        <v>30</v>
      </c>
      <c r="E31" s="50">
        <v>10</v>
      </c>
      <c r="F31" s="50">
        <v>26</v>
      </c>
      <c r="G31" s="50">
        <v>2</v>
      </c>
    </row>
    <row r="32" spans="1:7" ht="16.5" thickBot="1" x14ac:dyDescent="0.3">
      <c r="A32" s="35" t="s">
        <v>239</v>
      </c>
      <c r="B32" s="51" t="s">
        <v>28</v>
      </c>
      <c r="C32" s="75" t="s">
        <v>29</v>
      </c>
      <c r="D32" s="102">
        <v>60</v>
      </c>
      <c r="E32" s="103">
        <v>55</v>
      </c>
      <c r="F32" s="103"/>
      <c r="G32" s="104">
        <v>5</v>
      </c>
    </row>
    <row r="33" spans="1:8" ht="16.5" thickBot="1" x14ac:dyDescent="0.3">
      <c r="A33" s="90" t="s">
        <v>30</v>
      </c>
      <c r="B33" s="119" t="s">
        <v>31</v>
      </c>
      <c r="C33" s="92">
        <v>46</v>
      </c>
      <c r="D33" s="108">
        <f>D34+D40+D51</f>
        <v>1380</v>
      </c>
      <c r="E33" s="70">
        <f t="shared" ref="E33:G33" si="0">E34+E40+E51</f>
        <v>353</v>
      </c>
      <c r="F33" s="70">
        <f t="shared" si="0"/>
        <v>1005</v>
      </c>
      <c r="G33" s="109">
        <f t="shared" si="0"/>
        <v>22</v>
      </c>
    </row>
    <row r="34" spans="1:8" ht="16.5" thickBot="1" x14ac:dyDescent="0.3">
      <c r="A34" s="71" t="s">
        <v>32</v>
      </c>
      <c r="B34" s="116" t="s">
        <v>33</v>
      </c>
      <c r="C34" s="73">
        <v>16</v>
      </c>
      <c r="D34" s="108">
        <f>SUM(D35:D39)</f>
        <v>255</v>
      </c>
      <c r="E34" s="70">
        <f>SUM(E35:E39)</f>
        <v>215</v>
      </c>
      <c r="F34" s="70">
        <f t="shared" ref="F34:G34" si="1">SUM(F35:F39)</f>
        <v>30</v>
      </c>
      <c r="G34" s="109">
        <f t="shared" si="1"/>
        <v>10</v>
      </c>
    </row>
    <row r="35" spans="1:8" ht="17.25" thickBot="1" x14ac:dyDescent="0.3">
      <c r="A35" s="6" t="s">
        <v>106</v>
      </c>
      <c r="B35" s="7" t="s">
        <v>38</v>
      </c>
      <c r="C35" s="2" t="s">
        <v>29</v>
      </c>
      <c r="D35" s="97">
        <f>SUM(E35:G35)</f>
        <v>60</v>
      </c>
      <c r="E35" s="77">
        <v>58</v>
      </c>
      <c r="F35" s="78">
        <v>0</v>
      </c>
      <c r="G35" s="105">
        <v>2</v>
      </c>
      <c r="H35" s="106" t="s">
        <v>332</v>
      </c>
    </row>
    <row r="36" spans="1:8" ht="16.5" thickBot="1" x14ac:dyDescent="0.3">
      <c r="A36" s="94" t="s">
        <v>315</v>
      </c>
      <c r="B36" s="95" t="s">
        <v>316</v>
      </c>
      <c r="C36" s="96" t="s">
        <v>26</v>
      </c>
      <c r="D36" s="97">
        <f t="shared" ref="D36:D55" si="2">SUM(E36:G36)</f>
        <v>45</v>
      </c>
      <c r="E36" s="77">
        <v>13</v>
      </c>
      <c r="F36" s="78">
        <v>30</v>
      </c>
      <c r="G36" s="105">
        <v>2</v>
      </c>
      <c r="H36" s="106" t="s">
        <v>332</v>
      </c>
    </row>
    <row r="37" spans="1:8" ht="17.25" thickBot="1" x14ac:dyDescent="0.3">
      <c r="A37" s="6" t="s">
        <v>107</v>
      </c>
      <c r="B37" s="7" t="s">
        <v>40</v>
      </c>
      <c r="C37" s="11" t="s">
        <v>34</v>
      </c>
      <c r="D37" s="97">
        <f t="shared" si="2"/>
        <v>45</v>
      </c>
      <c r="E37" s="77">
        <v>43</v>
      </c>
      <c r="F37" s="78">
        <v>0</v>
      </c>
      <c r="G37" s="105">
        <v>2</v>
      </c>
      <c r="H37" s="106" t="s">
        <v>331</v>
      </c>
    </row>
    <row r="38" spans="1:8" ht="17.25" thickBot="1" x14ac:dyDescent="0.3">
      <c r="A38" s="6" t="s">
        <v>98</v>
      </c>
      <c r="B38" s="7" t="s">
        <v>97</v>
      </c>
      <c r="C38" s="2" t="s">
        <v>34</v>
      </c>
      <c r="D38" s="97">
        <f t="shared" si="2"/>
        <v>45</v>
      </c>
      <c r="E38" s="77">
        <v>43</v>
      </c>
      <c r="F38" s="93">
        <v>0</v>
      </c>
      <c r="G38" s="105">
        <v>2</v>
      </c>
      <c r="H38" s="106" t="s">
        <v>331</v>
      </c>
    </row>
    <row r="39" spans="1:8" ht="17.25" thickBot="1" x14ac:dyDescent="0.3">
      <c r="A39" s="171" t="s">
        <v>108</v>
      </c>
      <c r="B39" s="172" t="s">
        <v>105</v>
      </c>
      <c r="C39" s="167" t="s">
        <v>29</v>
      </c>
      <c r="D39" s="97">
        <f t="shared" si="2"/>
        <v>60</v>
      </c>
      <c r="E39" s="77">
        <v>58</v>
      </c>
      <c r="F39" s="78">
        <v>0</v>
      </c>
      <c r="G39" s="105">
        <v>2</v>
      </c>
      <c r="H39" s="106" t="s">
        <v>354</v>
      </c>
    </row>
    <row r="40" spans="1:8" ht="16.5" thickBot="1" x14ac:dyDescent="0.3">
      <c r="A40" s="71" t="s">
        <v>44</v>
      </c>
      <c r="B40" s="116" t="s">
        <v>45</v>
      </c>
      <c r="C40" s="73">
        <v>26</v>
      </c>
      <c r="D40" s="108">
        <f>SUM(D41:D50)</f>
        <v>1035</v>
      </c>
      <c r="E40" s="70">
        <f t="shared" ref="E40:G40" si="3">SUM(E41:E50)</f>
        <v>112</v>
      </c>
      <c r="F40" s="70">
        <f t="shared" si="3"/>
        <v>915</v>
      </c>
      <c r="G40" s="109">
        <f t="shared" si="3"/>
        <v>8</v>
      </c>
    </row>
    <row r="41" spans="1:8" ht="17.25" thickBot="1" x14ac:dyDescent="0.3">
      <c r="A41" s="165" t="s">
        <v>102</v>
      </c>
      <c r="B41" s="166" t="s">
        <v>103</v>
      </c>
      <c r="C41" s="167" t="s">
        <v>43</v>
      </c>
      <c r="D41" s="97">
        <f>E41+F41+G41</f>
        <v>60</v>
      </c>
      <c r="E41" s="77">
        <v>28</v>
      </c>
      <c r="F41" s="78">
        <v>30</v>
      </c>
      <c r="G41" s="105">
        <v>2</v>
      </c>
      <c r="H41" s="106" t="s">
        <v>355</v>
      </c>
    </row>
    <row r="42" spans="1:8" ht="17.25" thickBot="1" x14ac:dyDescent="0.3">
      <c r="A42" s="174" t="s">
        <v>109</v>
      </c>
      <c r="B42" s="175" t="s">
        <v>90</v>
      </c>
      <c r="C42" s="167" t="s">
        <v>43</v>
      </c>
      <c r="D42" s="97">
        <f t="shared" ref="D42:D43" si="4">E42+F42+G42</f>
        <v>60</v>
      </c>
      <c r="E42" s="77">
        <v>28</v>
      </c>
      <c r="F42" s="78">
        <v>30</v>
      </c>
      <c r="G42" s="105">
        <v>2</v>
      </c>
      <c r="H42" s="106" t="s">
        <v>354</v>
      </c>
    </row>
    <row r="43" spans="1:8" ht="17.25" thickBot="1" x14ac:dyDescent="0.3">
      <c r="A43" s="177" t="s">
        <v>110</v>
      </c>
      <c r="B43" s="178" t="s">
        <v>91</v>
      </c>
      <c r="C43" s="167" t="s">
        <v>43</v>
      </c>
      <c r="D43" s="97">
        <f t="shared" si="4"/>
        <v>60</v>
      </c>
      <c r="E43" s="77">
        <v>28</v>
      </c>
      <c r="F43" s="78">
        <v>30</v>
      </c>
      <c r="G43" s="105">
        <v>2</v>
      </c>
      <c r="H43" s="106" t="s">
        <v>353</v>
      </c>
    </row>
    <row r="44" spans="1:8" ht="17.25" thickBot="1" x14ac:dyDescent="0.3">
      <c r="A44" s="6" t="s">
        <v>111</v>
      </c>
      <c r="B44" s="7" t="s">
        <v>309</v>
      </c>
      <c r="C44" s="2" t="s">
        <v>13</v>
      </c>
      <c r="D44" s="97">
        <f t="shared" si="2"/>
        <v>60</v>
      </c>
      <c r="E44" s="77"/>
      <c r="F44" s="78">
        <v>60</v>
      </c>
      <c r="G44" s="105"/>
      <c r="H44" s="106" t="s">
        <v>355</v>
      </c>
    </row>
    <row r="45" spans="1:8" ht="17.25" thickBot="1" x14ac:dyDescent="0.3">
      <c r="A45" s="6" t="s">
        <v>112</v>
      </c>
      <c r="B45" s="7" t="s">
        <v>51</v>
      </c>
      <c r="C45" s="167" t="s">
        <v>43</v>
      </c>
      <c r="D45" s="97">
        <f t="shared" si="2"/>
        <v>60</v>
      </c>
      <c r="E45" s="77">
        <v>28</v>
      </c>
      <c r="F45" s="93">
        <v>30</v>
      </c>
      <c r="G45" s="105">
        <v>2</v>
      </c>
      <c r="H45" s="106" t="s">
        <v>353</v>
      </c>
    </row>
    <row r="46" spans="1:8" ht="17.25" thickBot="1" x14ac:dyDescent="0.3">
      <c r="A46" s="6" t="s">
        <v>113</v>
      </c>
      <c r="B46" s="7" t="s">
        <v>55</v>
      </c>
      <c r="C46" s="2" t="s">
        <v>13</v>
      </c>
      <c r="D46" s="97">
        <f t="shared" si="2"/>
        <v>60</v>
      </c>
      <c r="E46" s="77"/>
      <c r="F46" s="93">
        <v>60</v>
      </c>
      <c r="G46" s="105"/>
      <c r="H46" s="106" t="s">
        <v>355</v>
      </c>
    </row>
    <row r="47" spans="1:8" ht="17.25" thickBot="1" x14ac:dyDescent="0.3">
      <c r="A47" s="6" t="s">
        <v>114</v>
      </c>
      <c r="B47" s="7" t="s">
        <v>252</v>
      </c>
      <c r="C47" s="2" t="s">
        <v>349</v>
      </c>
      <c r="D47" s="97">
        <f t="shared" si="2"/>
        <v>90</v>
      </c>
      <c r="E47" s="78"/>
      <c r="F47" s="93">
        <v>90</v>
      </c>
      <c r="G47" s="98"/>
      <c r="H47" s="106" t="s">
        <v>356</v>
      </c>
    </row>
    <row r="48" spans="1:8" ht="17.25" thickBot="1" x14ac:dyDescent="0.3">
      <c r="A48" s="6" t="s">
        <v>115</v>
      </c>
      <c r="B48" s="7" t="s">
        <v>313</v>
      </c>
      <c r="C48" s="2" t="s">
        <v>60</v>
      </c>
      <c r="D48" s="97">
        <f t="shared" si="2"/>
        <v>45</v>
      </c>
      <c r="E48" s="78"/>
      <c r="F48" s="78">
        <v>45</v>
      </c>
      <c r="G48" s="98"/>
      <c r="H48" s="106" t="s">
        <v>356</v>
      </c>
    </row>
    <row r="49" spans="1:8" ht="17.25" thickBot="1" x14ac:dyDescent="0.3">
      <c r="A49" s="6" t="s">
        <v>116</v>
      </c>
      <c r="B49" s="7" t="s">
        <v>62</v>
      </c>
      <c r="C49" s="2" t="s">
        <v>63</v>
      </c>
      <c r="D49" s="97">
        <f t="shared" si="2"/>
        <v>270</v>
      </c>
      <c r="E49" s="78"/>
      <c r="F49" s="78">
        <f>45*6</f>
        <v>270</v>
      </c>
      <c r="G49" s="98"/>
      <c r="H49" s="106" t="s">
        <v>356</v>
      </c>
    </row>
    <row r="50" spans="1:8" ht="21" customHeight="1" thickBot="1" x14ac:dyDescent="0.3">
      <c r="A50" s="240" t="s">
        <v>348</v>
      </c>
      <c r="B50" s="241" t="s">
        <v>345</v>
      </c>
      <c r="C50" s="242" t="s">
        <v>63</v>
      </c>
      <c r="D50" s="97">
        <f t="shared" si="2"/>
        <v>270</v>
      </c>
      <c r="E50" s="77"/>
      <c r="F50" s="78">
        <f>45*6</f>
        <v>270</v>
      </c>
      <c r="G50" s="110"/>
      <c r="H50" s="106" t="s">
        <v>356</v>
      </c>
    </row>
    <row r="51" spans="1:8" ht="16.5" thickBot="1" x14ac:dyDescent="0.3">
      <c r="A51" s="71" t="s">
        <v>75</v>
      </c>
      <c r="B51" s="116" t="s">
        <v>76</v>
      </c>
      <c r="C51" s="73">
        <v>4</v>
      </c>
      <c r="D51" s="108">
        <f>SUM(D52:D53)</f>
        <v>90</v>
      </c>
      <c r="E51" s="70">
        <f t="shared" ref="E51:G51" si="5">SUM(E52:E53)</f>
        <v>26</v>
      </c>
      <c r="F51" s="70">
        <f t="shared" si="5"/>
        <v>60</v>
      </c>
      <c r="G51" s="109">
        <f t="shared" si="5"/>
        <v>4</v>
      </c>
    </row>
    <row r="52" spans="1:8" ht="17.25" thickBot="1" x14ac:dyDescent="0.3">
      <c r="A52" s="6" t="s">
        <v>131</v>
      </c>
      <c r="B52" s="7" t="s">
        <v>78</v>
      </c>
      <c r="C52" s="2" t="s">
        <v>26</v>
      </c>
      <c r="D52" s="97">
        <f t="shared" si="2"/>
        <v>45</v>
      </c>
      <c r="E52" s="77">
        <v>13</v>
      </c>
      <c r="F52" s="93">
        <v>30</v>
      </c>
      <c r="G52" s="105">
        <v>2</v>
      </c>
    </row>
    <row r="53" spans="1:8" ht="17.25" thickBot="1" x14ac:dyDescent="0.3">
      <c r="A53" s="6" t="s">
        <v>132</v>
      </c>
      <c r="B53" s="7" t="s">
        <v>80</v>
      </c>
      <c r="C53" s="2" t="s">
        <v>26</v>
      </c>
      <c r="D53" s="97">
        <f t="shared" si="2"/>
        <v>45</v>
      </c>
      <c r="E53" s="77">
        <v>13</v>
      </c>
      <c r="F53" s="93">
        <v>30</v>
      </c>
      <c r="G53" s="105">
        <v>2</v>
      </c>
    </row>
    <row r="54" spans="1:8" ht="17.25" thickBot="1" x14ac:dyDescent="0.3">
      <c r="A54" s="6" t="s">
        <v>256</v>
      </c>
      <c r="B54" s="7" t="s">
        <v>253</v>
      </c>
      <c r="C54" s="2" t="s">
        <v>26</v>
      </c>
      <c r="D54" s="97">
        <f t="shared" si="2"/>
        <v>45</v>
      </c>
      <c r="E54" s="77">
        <v>13</v>
      </c>
      <c r="F54" s="93">
        <v>30</v>
      </c>
      <c r="G54" s="105">
        <v>2</v>
      </c>
    </row>
    <row r="55" spans="1:8" ht="17.25" thickBot="1" x14ac:dyDescent="0.3">
      <c r="A55" s="6" t="s">
        <v>134</v>
      </c>
      <c r="B55" s="7" t="s">
        <v>86</v>
      </c>
      <c r="C55" s="2" t="s">
        <v>26</v>
      </c>
      <c r="D55" s="97">
        <f t="shared" si="2"/>
        <v>45</v>
      </c>
      <c r="E55" s="77">
        <v>13</v>
      </c>
      <c r="F55" s="93">
        <v>30</v>
      </c>
      <c r="G55" s="105">
        <v>2</v>
      </c>
    </row>
    <row r="56" spans="1:8" ht="16.5" thickBot="1" x14ac:dyDescent="0.3">
      <c r="A56" s="202" t="s">
        <v>89</v>
      </c>
      <c r="B56" s="203"/>
      <c r="C56" s="69">
        <v>65</v>
      </c>
      <c r="D56" s="111">
        <f>D5+D24+D33</f>
        <v>2805</v>
      </c>
      <c r="E56" s="112">
        <f t="shared" ref="E56:G56" si="6">E5+E24+E33</f>
        <v>1576</v>
      </c>
      <c r="F56" s="112">
        <f t="shared" si="6"/>
        <v>1153</v>
      </c>
      <c r="G56" s="113">
        <f t="shared" si="6"/>
        <v>76</v>
      </c>
    </row>
    <row r="58" spans="1:8" x14ac:dyDescent="0.25">
      <c r="B58" s="120" t="s">
        <v>274</v>
      </c>
      <c r="C58" s="106">
        <f>F24+F33</f>
        <v>1153</v>
      </c>
    </row>
    <row r="59" spans="1:8" x14ac:dyDescent="0.25">
      <c r="B59" s="120" t="s">
        <v>275</v>
      </c>
      <c r="C59" s="106">
        <f>E24+E33+G24+G33</f>
        <v>542</v>
      </c>
    </row>
    <row r="60" spans="1:8" x14ac:dyDescent="0.25">
      <c r="B60" s="120" t="s">
        <v>276</v>
      </c>
      <c r="C60" s="106">
        <f>C58+C59</f>
        <v>1695</v>
      </c>
    </row>
    <row r="61" spans="1:8" x14ac:dyDescent="0.25">
      <c r="B61" s="120" t="s">
        <v>249</v>
      </c>
      <c r="C61" s="107">
        <f>C58/C60</f>
        <v>0.68023598820058995</v>
      </c>
    </row>
    <row r="62" spans="1:8" x14ac:dyDescent="0.25">
      <c r="B62" s="114" t="s">
        <v>323</v>
      </c>
      <c r="C62" s="106">
        <f>F49+F50</f>
        <v>540</v>
      </c>
    </row>
    <row r="63" spans="1:8" x14ac:dyDescent="0.25">
      <c r="B63" s="114" t="s">
        <v>324</v>
      </c>
      <c r="C63" s="117">
        <f>C62/C58</f>
        <v>0.46834345186470078</v>
      </c>
    </row>
    <row r="65" spans="1:11" x14ac:dyDescent="0.25">
      <c r="A65" s="118" t="s">
        <v>327</v>
      </c>
      <c r="D65" s="106">
        <f>D66</f>
        <v>18</v>
      </c>
      <c r="H65" s="118" t="s">
        <v>328</v>
      </c>
    </row>
    <row r="66" spans="1:11" ht="16.5" thickBot="1" x14ac:dyDescent="0.3">
      <c r="A66" s="118" t="s">
        <v>334</v>
      </c>
      <c r="D66" s="256">
        <f>SUM(D67:D71)</f>
        <v>18</v>
      </c>
      <c r="H66" s="118" t="s">
        <v>334</v>
      </c>
      <c r="K66" s="256">
        <f>SUM(K67:K75)</f>
        <v>25</v>
      </c>
    </row>
    <row r="67" spans="1:11" ht="17.25" thickBot="1" x14ac:dyDescent="0.3">
      <c r="A67" s="252" t="s">
        <v>213</v>
      </c>
      <c r="B67" s="253" t="s">
        <v>214</v>
      </c>
      <c r="C67" s="254" t="s">
        <v>29</v>
      </c>
      <c r="D67" s="106">
        <v>4</v>
      </c>
      <c r="H67" s="257" t="s">
        <v>229</v>
      </c>
      <c r="I67" s="258" t="s">
        <v>6</v>
      </c>
      <c r="J67" s="259" t="s">
        <v>26</v>
      </c>
      <c r="K67" s="106">
        <v>2</v>
      </c>
    </row>
    <row r="68" spans="1:11" ht="17.25" thickBot="1" x14ac:dyDescent="0.3">
      <c r="A68" s="184" t="s">
        <v>192</v>
      </c>
      <c r="B68" s="185" t="s">
        <v>193</v>
      </c>
      <c r="C68" s="186" t="s">
        <v>29</v>
      </c>
      <c r="D68" s="106">
        <v>4</v>
      </c>
      <c r="H68" s="52" t="s">
        <v>230</v>
      </c>
      <c r="I68" s="53" t="s">
        <v>9</v>
      </c>
      <c r="J68" s="54" t="s">
        <v>231</v>
      </c>
      <c r="K68" s="106">
        <v>1</v>
      </c>
    </row>
    <row r="69" spans="1:11" ht="17.25" thickBot="1" x14ac:dyDescent="0.3">
      <c r="A69" s="184" t="s">
        <v>239</v>
      </c>
      <c r="B69" s="185" t="s">
        <v>28</v>
      </c>
      <c r="C69" s="186" t="s">
        <v>29</v>
      </c>
      <c r="D69" s="106">
        <v>4</v>
      </c>
      <c r="H69" s="52" t="s">
        <v>232</v>
      </c>
      <c r="I69" s="53" t="s">
        <v>12</v>
      </c>
      <c r="J69" s="54" t="s">
        <v>233</v>
      </c>
      <c r="K69" s="106">
        <v>1</v>
      </c>
    </row>
    <row r="70" spans="1:11" ht="17.25" thickBot="1" x14ac:dyDescent="0.3">
      <c r="A70" s="82" t="s">
        <v>98</v>
      </c>
      <c r="B70" s="83" t="s">
        <v>97</v>
      </c>
      <c r="C70" s="255" t="s">
        <v>34</v>
      </c>
      <c r="D70" s="106">
        <v>3</v>
      </c>
      <c r="H70" s="52" t="s">
        <v>234</v>
      </c>
      <c r="I70" s="53" t="s">
        <v>235</v>
      </c>
      <c r="J70" s="54" t="s">
        <v>43</v>
      </c>
      <c r="K70" s="106">
        <v>3</v>
      </c>
    </row>
    <row r="71" spans="1:11" ht="17.25" thickBot="1" x14ac:dyDescent="0.3">
      <c r="A71" s="42" t="s">
        <v>107</v>
      </c>
      <c r="B71" s="18" t="s">
        <v>40</v>
      </c>
      <c r="C71" s="19" t="s">
        <v>34</v>
      </c>
      <c r="D71" s="106">
        <v>3</v>
      </c>
      <c r="H71" s="184" t="s">
        <v>194</v>
      </c>
      <c r="I71" s="185" t="s">
        <v>195</v>
      </c>
      <c r="J71" s="186" t="s">
        <v>29</v>
      </c>
      <c r="K71" s="106">
        <v>4</v>
      </c>
    </row>
    <row r="72" spans="1:11" ht="17.25" thickBot="1" x14ac:dyDescent="0.3">
      <c r="H72" s="184" t="s">
        <v>205</v>
      </c>
      <c r="I72" s="185" t="s">
        <v>206</v>
      </c>
      <c r="J72" s="186" t="s">
        <v>29</v>
      </c>
      <c r="K72" s="106">
        <v>4</v>
      </c>
    </row>
    <row r="73" spans="1:11" ht="17.25" thickBot="1" x14ac:dyDescent="0.3">
      <c r="H73" s="184" t="s">
        <v>215</v>
      </c>
      <c r="I73" s="185" t="s">
        <v>216</v>
      </c>
      <c r="J73" s="186" t="s">
        <v>29</v>
      </c>
      <c r="K73" s="106">
        <v>4</v>
      </c>
    </row>
    <row r="74" spans="1:11" ht="17.25" thickBot="1" x14ac:dyDescent="0.3">
      <c r="H74" s="42" t="s">
        <v>106</v>
      </c>
      <c r="I74" s="18" t="s">
        <v>38</v>
      </c>
      <c r="J74" s="19" t="s">
        <v>29</v>
      </c>
      <c r="K74" s="106">
        <v>4</v>
      </c>
    </row>
    <row r="75" spans="1:11" ht="16.5" thickBot="1" x14ac:dyDescent="0.3">
      <c r="H75" s="82" t="s">
        <v>315</v>
      </c>
      <c r="I75" s="83" t="s">
        <v>316</v>
      </c>
      <c r="J75" s="255" t="s">
        <v>26</v>
      </c>
      <c r="K75" s="106">
        <v>2</v>
      </c>
    </row>
    <row r="82" spans="1:11" x14ac:dyDescent="0.25">
      <c r="A82" s="118" t="s">
        <v>329</v>
      </c>
      <c r="D82" s="256">
        <f>D83+D91</f>
        <v>25</v>
      </c>
      <c r="H82" s="118" t="s">
        <v>330</v>
      </c>
    </row>
    <row r="83" spans="1:11" ht="16.5" thickBot="1" x14ac:dyDescent="0.3">
      <c r="A83" s="118" t="s">
        <v>334</v>
      </c>
      <c r="D83" s="106">
        <f>SUM(D84:D89)</f>
        <v>23</v>
      </c>
      <c r="H83" s="118" t="s">
        <v>334</v>
      </c>
      <c r="K83" s="256">
        <f>SUM(K84:K90)</f>
        <v>25</v>
      </c>
    </row>
    <row r="84" spans="1:11" ht="17.25" thickBot="1" x14ac:dyDescent="0.3">
      <c r="A84" s="252" t="s">
        <v>221</v>
      </c>
      <c r="B84" s="253" t="s">
        <v>222</v>
      </c>
      <c r="C84" s="254" t="s">
        <v>29</v>
      </c>
      <c r="D84" s="106">
        <v>4</v>
      </c>
      <c r="H84" s="252" t="s">
        <v>223</v>
      </c>
      <c r="I84" s="253" t="s">
        <v>224</v>
      </c>
      <c r="J84" s="254" t="s">
        <v>29</v>
      </c>
      <c r="K84" s="106">
        <v>4</v>
      </c>
    </row>
    <row r="85" spans="1:11" ht="17.25" thickBot="1" x14ac:dyDescent="0.3">
      <c r="A85" s="184" t="s">
        <v>196</v>
      </c>
      <c r="B85" s="185" t="s">
        <v>197</v>
      </c>
      <c r="C85" s="186" t="s">
        <v>29</v>
      </c>
      <c r="D85" s="106">
        <v>4</v>
      </c>
      <c r="H85" s="184" t="s">
        <v>219</v>
      </c>
      <c r="I85" s="185" t="s">
        <v>220</v>
      </c>
      <c r="J85" s="186" t="s">
        <v>29</v>
      </c>
      <c r="K85" s="106">
        <v>4</v>
      </c>
    </row>
    <row r="86" spans="1:11" ht="17.25" thickBot="1" x14ac:dyDescent="0.3">
      <c r="A86" s="184" t="s">
        <v>207</v>
      </c>
      <c r="B86" s="185" t="s">
        <v>208</v>
      </c>
      <c r="C86" s="186" t="s">
        <v>29</v>
      </c>
      <c r="D86" s="106">
        <v>4</v>
      </c>
      <c r="H86" s="184" t="s">
        <v>198</v>
      </c>
      <c r="I86" s="185" t="s">
        <v>199</v>
      </c>
      <c r="J86" s="186" t="s">
        <v>29</v>
      </c>
      <c r="K86" s="106">
        <v>4</v>
      </c>
    </row>
    <row r="87" spans="1:11" ht="17.25" thickBot="1" x14ac:dyDescent="0.3">
      <c r="A87" s="184" t="s">
        <v>217</v>
      </c>
      <c r="B87" s="185" t="s">
        <v>218</v>
      </c>
      <c r="C87" s="186" t="s">
        <v>29</v>
      </c>
      <c r="D87" s="106">
        <v>4</v>
      </c>
      <c r="H87" s="184" t="s">
        <v>209</v>
      </c>
      <c r="I87" s="185" t="s">
        <v>210</v>
      </c>
      <c r="J87" s="186" t="s">
        <v>29</v>
      </c>
      <c r="K87" s="106">
        <v>4</v>
      </c>
    </row>
    <row r="88" spans="1:11" ht="17.25" thickBot="1" x14ac:dyDescent="0.3">
      <c r="A88" s="82" t="s">
        <v>108</v>
      </c>
      <c r="B88" s="83" t="s">
        <v>105</v>
      </c>
      <c r="C88" s="255" t="s">
        <v>29</v>
      </c>
      <c r="D88" s="106">
        <v>4</v>
      </c>
      <c r="H88" s="52" t="s">
        <v>236</v>
      </c>
      <c r="I88" s="53" t="s">
        <v>17</v>
      </c>
      <c r="J88" s="54" t="s">
        <v>21</v>
      </c>
      <c r="K88" s="106">
        <v>3</v>
      </c>
    </row>
    <row r="89" spans="1:11" ht="16.5" thickBot="1" x14ac:dyDescent="0.3">
      <c r="A89" s="82" t="s">
        <v>109</v>
      </c>
      <c r="B89" s="83" t="s">
        <v>90</v>
      </c>
      <c r="C89" s="255" t="s">
        <v>43</v>
      </c>
      <c r="D89" s="106">
        <v>3</v>
      </c>
      <c r="H89" s="94" t="s">
        <v>110</v>
      </c>
      <c r="I89" s="95" t="s">
        <v>91</v>
      </c>
      <c r="J89" s="96" t="s">
        <v>43</v>
      </c>
      <c r="K89" s="106">
        <v>3</v>
      </c>
    </row>
    <row r="90" spans="1:11" ht="16.5" thickBot="1" x14ac:dyDescent="0.3">
      <c r="H90" s="94" t="s">
        <v>112</v>
      </c>
      <c r="I90" s="95" t="s">
        <v>51</v>
      </c>
      <c r="J90" s="96" t="s">
        <v>43</v>
      </c>
      <c r="K90" s="106">
        <v>3</v>
      </c>
    </row>
    <row r="91" spans="1:11" x14ac:dyDescent="0.25">
      <c r="A91" s="118" t="s">
        <v>333</v>
      </c>
      <c r="D91" s="106">
        <v>2</v>
      </c>
    </row>
    <row r="92" spans="1:11" ht="17.25" thickBot="1" x14ac:dyDescent="0.3">
      <c r="A92" s="6" t="s">
        <v>131</v>
      </c>
      <c r="B92" s="7" t="s">
        <v>78</v>
      </c>
      <c r="C92" s="2" t="s">
        <v>26</v>
      </c>
    </row>
    <row r="93" spans="1:11" ht="17.25" thickBot="1" x14ac:dyDescent="0.3">
      <c r="A93" s="6" t="s">
        <v>132</v>
      </c>
      <c r="B93" s="7" t="s">
        <v>80</v>
      </c>
      <c r="C93" s="2" t="s">
        <v>26</v>
      </c>
    </row>
    <row r="101" spans="1:11" x14ac:dyDescent="0.25">
      <c r="A101" s="118" t="s">
        <v>339</v>
      </c>
      <c r="D101" s="256">
        <f>D102</f>
        <v>23</v>
      </c>
      <c r="H101" s="118" t="s">
        <v>350</v>
      </c>
      <c r="K101" s="256">
        <f>K102+K110</f>
        <v>23</v>
      </c>
    </row>
    <row r="102" spans="1:11" ht="16.5" thickBot="1" x14ac:dyDescent="0.3">
      <c r="A102" s="118" t="s">
        <v>334</v>
      </c>
      <c r="D102" s="256">
        <f>SUM(D103:D109)</f>
        <v>23</v>
      </c>
      <c r="H102" s="118" t="s">
        <v>334</v>
      </c>
      <c r="K102" s="106">
        <f>SUM(K103:K108)</f>
        <v>21</v>
      </c>
    </row>
    <row r="103" spans="1:11" ht="17.25" thickBot="1" x14ac:dyDescent="0.3">
      <c r="A103" s="252" t="s">
        <v>225</v>
      </c>
      <c r="B103" s="253" t="s">
        <v>226</v>
      </c>
      <c r="C103" s="254" t="s">
        <v>29</v>
      </c>
      <c r="D103" s="106">
        <v>4</v>
      </c>
      <c r="H103" s="252" t="s">
        <v>227</v>
      </c>
      <c r="I103" s="253" t="s">
        <v>228</v>
      </c>
      <c r="J103" s="254" t="s">
        <v>29</v>
      </c>
      <c r="K103" s="106">
        <v>4</v>
      </c>
    </row>
    <row r="104" spans="1:11" ht="17.25" thickBot="1" x14ac:dyDescent="0.3">
      <c r="A104" s="184" t="s">
        <v>211</v>
      </c>
      <c r="B104" s="185" t="s">
        <v>212</v>
      </c>
      <c r="C104" s="186" t="s">
        <v>29</v>
      </c>
      <c r="D104" s="106">
        <v>4</v>
      </c>
      <c r="H104" s="184" t="s">
        <v>203</v>
      </c>
      <c r="I104" s="185" t="s">
        <v>204</v>
      </c>
      <c r="J104" s="186" t="s">
        <v>202</v>
      </c>
      <c r="K104" s="106">
        <v>5</v>
      </c>
    </row>
    <row r="105" spans="1:11" ht="17.25" thickBot="1" x14ac:dyDescent="0.3">
      <c r="A105" s="184" t="s">
        <v>200</v>
      </c>
      <c r="B105" s="185" t="s">
        <v>201</v>
      </c>
      <c r="C105" s="186" t="s">
        <v>202</v>
      </c>
      <c r="D105" s="106">
        <v>5</v>
      </c>
      <c r="H105" s="6" t="s">
        <v>111</v>
      </c>
      <c r="I105" s="7" t="s">
        <v>309</v>
      </c>
      <c r="J105" s="2" t="s">
        <v>13</v>
      </c>
      <c r="K105" s="106">
        <v>2</v>
      </c>
    </row>
    <row r="106" spans="1:11" ht="17.25" thickBot="1" x14ac:dyDescent="0.3">
      <c r="A106" s="52" t="s">
        <v>237</v>
      </c>
      <c r="B106" s="53" t="s">
        <v>20</v>
      </c>
      <c r="C106" s="54" t="s">
        <v>21</v>
      </c>
      <c r="D106" s="106">
        <v>3</v>
      </c>
      <c r="H106" s="94" t="s">
        <v>114</v>
      </c>
      <c r="I106" s="95" t="s">
        <v>71</v>
      </c>
      <c r="J106" s="2" t="s">
        <v>349</v>
      </c>
      <c r="K106" s="106">
        <v>3</v>
      </c>
    </row>
    <row r="107" spans="1:11" ht="17.25" thickBot="1" x14ac:dyDescent="0.3">
      <c r="A107" s="52" t="s">
        <v>238</v>
      </c>
      <c r="B107" s="53" t="s">
        <v>23</v>
      </c>
      <c r="C107" s="54" t="s">
        <v>26</v>
      </c>
      <c r="D107" s="106">
        <v>2</v>
      </c>
      <c r="H107" s="184" t="s">
        <v>115</v>
      </c>
      <c r="I107" s="185" t="s">
        <v>59</v>
      </c>
      <c r="J107" s="186" t="s">
        <v>60</v>
      </c>
      <c r="K107" s="106">
        <v>1</v>
      </c>
    </row>
    <row r="108" spans="1:11" ht="17.25" thickBot="1" x14ac:dyDescent="0.3">
      <c r="A108" s="6" t="s">
        <v>113</v>
      </c>
      <c r="B108" s="7" t="s">
        <v>55</v>
      </c>
      <c r="C108" s="2" t="s">
        <v>13</v>
      </c>
      <c r="D108" s="106">
        <v>2</v>
      </c>
      <c r="H108" s="184" t="s">
        <v>351</v>
      </c>
      <c r="I108" s="185" t="s">
        <v>62</v>
      </c>
      <c r="J108" s="186" t="s">
        <v>63</v>
      </c>
      <c r="K108" s="106">
        <v>6</v>
      </c>
    </row>
    <row r="109" spans="1:11" ht="17.25" thickBot="1" x14ac:dyDescent="0.3">
      <c r="A109" s="165" t="s">
        <v>102</v>
      </c>
      <c r="B109" s="166" t="s">
        <v>103</v>
      </c>
      <c r="C109" s="167" t="s">
        <v>43</v>
      </c>
      <c r="D109" s="106">
        <v>3</v>
      </c>
    </row>
    <row r="110" spans="1:11" x14ac:dyDescent="0.25">
      <c r="B110" s="106"/>
      <c r="H110" s="118" t="s">
        <v>333</v>
      </c>
      <c r="K110" s="106">
        <v>2</v>
      </c>
    </row>
    <row r="111" spans="1:11" ht="17.25" thickBot="1" x14ac:dyDescent="0.3">
      <c r="H111" s="6" t="s">
        <v>256</v>
      </c>
      <c r="I111" s="7" t="s">
        <v>253</v>
      </c>
      <c r="J111" s="2" t="s">
        <v>26</v>
      </c>
    </row>
    <row r="112" spans="1:11" ht="17.25" thickBot="1" x14ac:dyDescent="0.3">
      <c r="H112" s="6" t="s">
        <v>134</v>
      </c>
      <c r="I112" s="7" t="s">
        <v>86</v>
      </c>
      <c r="J112" s="2" t="s">
        <v>26</v>
      </c>
    </row>
    <row r="114" spans="2:4" x14ac:dyDescent="0.25">
      <c r="B114" s="114" t="s">
        <v>352</v>
      </c>
      <c r="D114" s="256">
        <f>D65+K66+D82+K83+D101+K101</f>
        <v>139</v>
      </c>
    </row>
  </sheetData>
  <mergeCells count="7">
    <mergeCell ref="A56:B56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38" workbookViewId="0">
      <selection activeCell="D44" sqref="D44"/>
    </sheetView>
  </sheetViews>
  <sheetFormatPr defaultColWidth="9.140625" defaultRowHeight="15.75" x14ac:dyDescent="0.25"/>
  <cols>
    <col min="1" max="1" width="12.140625" style="66" customWidth="1"/>
    <col min="2" max="2" width="40.28515625" style="66" customWidth="1"/>
    <col min="3" max="4" width="9.140625" style="66"/>
    <col min="5" max="5" width="10.28515625" style="66" customWidth="1"/>
    <col min="6" max="6" width="9.140625" style="66"/>
    <col min="7" max="7" width="12.7109375" style="66" customWidth="1"/>
    <col min="8" max="8" width="28.85546875" style="66" customWidth="1"/>
    <col min="9" max="16384" width="9.140625" style="66"/>
  </cols>
  <sheetData>
    <row r="1" spans="1:7" ht="16.5" thickBot="1" x14ac:dyDescent="0.3"/>
    <row r="2" spans="1:7" ht="16.5" thickBot="1" x14ac:dyDescent="0.3">
      <c r="A2" s="204" t="s">
        <v>240</v>
      </c>
      <c r="B2" s="204" t="s">
        <v>1</v>
      </c>
      <c r="C2" s="204" t="s">
        <v>2</v>
      </c>
      <c r="D2" s="202" t="s">
        <v>184</v>
      </c>
      <c r="E2" s="207"/>
      <c r="F2" s="207"/>
      <c r="G2" s="203"/>
    </row>
    <row r="3" spans="1:7" ht="16.5" thickBot="1" x14ac:dyDescent="0.3">
      <c r="A3" s="205"/>
      <c r="B3" s="205"/>
      <c r="C3" s="205"/>
      <c r="D3" s="204" t="s">
        <v>241</v>
      </c>
      <c r="E3" s="202" t="s">
        <v>186</v>
      </c>
      <c r="F3" s="207"/>
      <c r="G3" s="203"/>
    </row>
    <row r="4" spans="1:7" ht="16.5" thickBot="1" x14ac:dyDescent="0.3">
      <c r="A4" s="206"/>
      <c r="B4" s="206"/>
      <c r="C4" s="206"/>
      <c r="D4" s="206"/>
      <c r="E4" s="49" t="s">
        <v>187</v>
      </c>
      <c r="F4" s="49" t="s">
        <v>190</v>
      </c>
      <c r="G4" s="49" t="s">
        <v>189</v>
      </c>
    </row>
    <row r="5" spans="1:7" ht="16.5" thickBot="1" x14ac:dyDescent="0.3">
      <c r="A5" s="67" t="s">
        <v>3</v>
      </c>
      <c r="B5" s="68" t="s">
        <v>4</v>
      </c>
      <c r="C5" s="49">
        <v>9</v>
      </c>
      <c r="D5" s="49">
        <v>190</v>
      </c>
      <c r="E5" s="49">
        <v>65</v>
      </c>
      <c r="F5" s="49">
        <v>115</v>
      </c>
      <c r="G5" s="49">
        <v>10</v>
      </c>
    </row>
    <row r="6" spans="1:7" ht="16.5" thickBot="1" x14ac:dyDescent="0.3">
      <c r="A6" s="35" t="s">
        <v>242</v>
      </c>
      <c r="B6" s="36" t="s">
        <v>6</v>
      </c>
      <c r="C6" s="33" t="s">
        <v>10</v>
      </c>
      <c r="D6" s="33">
        <v>45</v>
      </c>
      <c r="E6" s="33">
        <v>26</v>
      </c>
      <c r="F6" s="33">
        <v>16</v>
      </c>
      <c r="G6" s="33">
        <v>3</v>
      </c>
    </row>
    <row r="7" spans="1:7" ht="16.5" thickBot="1" x14ac:dyDescent="0.3">
      <c r="A7" s="35" t="s">
        <v>243</v>
      </c>
      <c r="B7" s="36" t="s">
        <v>9</v>
      </c>
      <c r="C7" s="33" t="s">
        <v>231</v>
      </c>
      <c r="D7" s="33">
        <v>15</v>
      </c>
      <c r="E7" s="33">
        <v>9</v>
      </c>
      <c r="F7" s="33">
        <v>5</v>
      </c>
      <c r="G7" s="33">
        <v>1</v>
      </c>
    </row>
    <row r="8" spans="1:7" ht="16.5" thickBot="1" x14ac:dyDescent="0.3">
      <c r="A8" s="35" t="s">
        <v>244</v>
      </c>
      <c r="B8" s="36" t="s">
        <v>12</v>
      </c>
      <c r="C8" s="33" t="s">
        <v>233</v>
      </c>
      <c r="D8" s="33">
        <v>30</v>
      </c>
      <c r="E8" s="33">
        <v>1</v>
      </c>
      <c r="F8" s="33">
        <v>27</v>
      </c>
      <c r="G8" s="33">
        <v>2</v>
      </c>
    </row>
    <row r="9" spans="1:7" ht="16.5" thickBot="1" x14ac:dyDescent="0.3">
      <c r="A9" s="35" t="s">
        <v>245</v>
      </c>
      <c r="B9" s="36" t="s">
        <v>15</v>
      </c>
      <c r="C9" s="33" t="s">
        <v>233</v>
      </c>
      <c r="D9" s="33">
        <v>30</v>
      </c>
      <c r="E9" s="33">
        <v>15</v>
      </c>
      <c r="F9" s="33">
        <v>14</v>
      </c>
      <c r="G9" s="33">
        <v>1</v>
      </c>
    </row>
    <row r="10" spans="1:7" ht="16.5" thickBot="1" x14ac:dyDescent="0.3">
      <c r="A10" s="35" t="s">
        <v>246</v>
      </c>
      <c r="B10" s="36" t="s">
        <v>17</v>
      </c>
      <c r="C10" s="33" t="s">
        <v>233</v>
      </c>
      <c r="D10" s="33">
        <v>30</v>
      </c>
      <c r="E10" s="33"/>
      <c r="F10" s="33">
        <v>29</v>
      </c>
      <c r="G10" s="33">
        <v>1</v>
      </c>
    </row>
    <row r="11" spans="1:7" ht="16.5" thickBot="1" x14ac:dyDescent="0.3">
      <c r="A11" s="35" t="s">
        <v>247</v>
      </c>
      <c r="B11" s="36" t="s">
        <v>248</v>
      </c>
      <c r="C11" s="33" t="s">
        <v>21</v>
      </c>
      <c r="D11" s="50">
        <v>40</v>
      </c>
      <c r="E11" s="50">
        <v>14</v>
      </c>
      <c r="F11" s="50">
        <v>24</v>
      </c>
      <c r="G11" s="50">
        <v>2</v>
      </c>
    </row>
    <row r="12" spans="1:7" ht="16.5" thickBot="1" x14ac:dyDescent="0.3">
      <c r="A12" s="90" t="s">
        <v>30</v>
      </c>
      <c r="B12" s="91" t="s">
        <v>31</v>
      </c>
      <c r="C12" s="92">
        <v>36</v>
      </c>
      <c r="D12" s="70">
        <f>D13+D16+D29</f>
        <v>810</v>
      </c>
      <c r="E12" s="70">
        <f>E13+E16+E29</f>
        <v>261</v>
      </c>
      <c r="F12" s="70">
        <f>F13+F16+F29</f>
        <v>525</v>
      </c>
      <c r="G12" s="70">
        <f>G13+G16+G29</f>
        <v>24</v>
      </c>
    </row>
    <row r="13" spans="1:7" ht="16.5" thickBot="1" x14ac:dyDescent="0.3">
      <c r="A13" s="71" t="s">
        <v>32</v>
      </c>
      <c r="B13" s="72" t="s">
        <v>33</v>
      </c>
      <c r="C13" s="73">
        <v>6</v>
      </c>
      <c r="D13" s="70">
        <f>SUM(D14:D15)</f>
        <v>90</v>
      </c>
      <c r="E13" s="70">
        <f>SUM(E14:E15)</f>
        <v>86</v>
      </c>
      <c r="F13" s="70">
        <f t="shared" ref="F13:G13" si="0">SUM(F14:F15)</f>
        <v>0</v>
      </c>
      <c r="G13" s="70">
        <f t="shared" si="0"/>
        <v>4</v>
      </c>
    </row>
    <row r="14" spans="1:7" ht="17.25" thickBot="1" x14ac:dyDescent="0.3">
      <c r="A14" s="6" t="s">
        <v>117</v>
      </c>
      <c r="B14" s="7" t="s">
        <v>36</v>
      </c>
      <c r="C14" s="2" t="s">
        <v>34</v>
      </c>
      <c r="D14" s="78">
        <f>SUM(E14:G14)</f>
        <v>45</v>
      </c>
      <c r="E14" s="77">
        <v>43</v>
      </c>
      <c r="F14" s="78">
        <v>0</v>
      </c>
      <c r="G14" s="77">
        <v>2</v>
      </c>
    </row>
    <row r="15" spans="1:7" ht="17.25" thickBot="1" x14ac:dyDescent="0.3">
      <c r="A15" s="163" t="s">
        <v>373</v>
      </c>
      <c r="B15" s="164" t="s">
        <v>104</v>
      </c>
      <c r="C15" s="2" t="s">
        <v>34</v>
      </c>
      <c r="D15" s="78">
        <f>SUM(E15:G15)</f>
        <v>45</v>
      </c>
      <c r="E15" s="77">
        <v>43</v>
      </c>
      <c r="F15" s="78">
        <v>0</v>
      </c>
      <c r="G15" s="77">
        <v>2</v>
      </c>
    </row>
    <row r="16" spans="1:7" ht="16.5" thickBot="1" x14ac:dyDescent="0.3">
      <c r="A16" s="71" t="s">
        <v>44</v>
      </c>
      <c r="B16" s="72" t="s">
        <v>45</v>
      </c>
      <c r="C16" s="73">
        <v>26</v>
      </c>
      <c r="D16" s="70">
        <f>SUM(E16:G16)</f>
        <v>630</v>
      </c>
      <c r="E16" s="70">
        <f>SUM(E17:E28)</f>
        <v>149</v>
      </c>
      <c r="F16" s="70">
        <f>SUM(F17:F28)</f>
        <v>465</v>
      </c>
      <c r="G16" s="70">
        <f>SUM(G17:G28)</f>
        <v>16</v>
      </c>
    </row>
    <row r="17" spans="1:7" ht="17.25" thickBot="1" x14ac:dyDescent="0.3">
      <c r="A17" s="6" t="s">
        <v>118</v>
      </c>
      <c r="B17" s="7" t="s">
        <v>42</v>
      </c>
      <c r="C17" s="2" t="s">
        <v>26</v>
      </c>
      <c r="D17" s="78">
        <f>E17+F17+G17</f>
        <v>45</v>
      </c>
      <c r="E17" s="77">
        <v>13</v>
      </c>
      <c r="F17" s="78">
        <v>30</v>
      </c>
      <c r="G17" s="77">
        <v>2</v>
      </c>
    </row>
    <row r="18" spans="1:7" ht="17.25" thickBot="1" x14ac:dyDescent="0.3">
      <c r="A18" s="174" t="s">
        <v>119</v>
      </c>
      <c r="B18" s="175" t="s">
        <v>92</v>
      </c>
      <c r="C18" s="2" t="s">
        <v>26</v>
      </c>
      <c r="D18" s="78">
        <f t="shared" ref="D18:D20" si="1">E18+F18+G18</f>
        <v>45</v>
      </c>
      <c r="E18" s="77">
        <v>13</v>
      </c>
      <c r="F18" s="78">
        <v>30</v>
      </c>
      <c r="G18" s="77">
        <v>2</v>
      </c>
    </row>
    <row r="19" spans="1:7" ht="17.25" thickBot="1" x14ac:dyDescent="0.3">
      <c r="A19" s="6" t="s">
        <v>120</v>
      </c>
      <c r="B19" s="7" t="s">
        <v>251</v>
      </c>
      <c r="C19" s="2" t="s">
        <v>26</v>
      </c>
      <c r="D19" s="78">
        <f t="shared" si="1"/>
        <v>45</v>
      </c>
      <c r="E19" s="77">
        <v>13</v>
      </c>
      <c r="F19" s="78">
        <v>30</v>
      </c>
      <c r="G19" s="77">
        <v>2</v>
      </c>
    </row>
    <row r="20" spans="1:7" ht="17.25" thickBot="1" x14ac:dyDescent="0.3">
      <c r="A20" s="6" t="s">
        <v>319</v>
      </c>
      <c r="B20" s="7" t="s">
        <v>309</v>
      </c>
      <c r="C20" s="2" t="s">
        <v>13</v>
      </c>
      <c r="D20" s="78">
        <f t="shared" si="1"/>
        <v>60</v>
      </c>
      <c r="E20" s="77"/>
      <c r="F20" s="78">
        <v>60</v>
      </c>
      <c r="G20" s="77"/>
    </row>
    <row r="21" spans="1:7" ht="17.25" thickBot="1" x14ac:dyDescent="0.3">
      <c r="A21" s="6" t="s">
        <v>121</v>
      </c>
      <c r="B21" s="7" t="s">
        <v>49</v>
      </c>
      <c r="C21" s="2" t="s">
        <v>26</v>
      </c>
      <c r="D21" s="78">
        <f t="shared" ref="D21:D28" si="2">E21+F21+G21</f>
        <v>45</v>
      </c>
      <c r="E21" s="77">
        <v>13</v>
      </c>
      <c r="F21" s="78">
        <v>30</v>
      </c>
      <c r="G21" s="77">
        <v>2</v>
      </c>
    </row>
    <row r="22" spans="1:7" ht="17.25" thickBot="1" x14ac:dyDescent="0.3">
      <c r="A22" s="6" t="s">
        <v>122</v>
      </c>
      <c r="B22" s="7" t="s">
        <v>53</v>
      </c>
      <c r="C22" s="2" t="s">
        <v>26</v>
      </c>
      <c r="D22" s="78">
        <f t="shared" si="2"/>
        <v>45</v>
      </c>
      <c r="E22" s="77">
        <v>13</v>
      </c>
      <c r="F22" s="78">
        <v>30</v>
      </c>
      <c r="G22" s="77">
        <v>2</v>
      </c>
    </row>
    <row r="23" spans="1:7" ht="17.25" thickBot="1" x14ac:dyDescent="0.3">
      <c r="A23" s="6" t="s">
        <v>123</v>
      </c>
      <c r="B23" s="7" t="s">
        <v>55</v>
      </c>
      <c r="C23" s="2" t="s">
        <v>13</v>
      </c>
      <c r="D23" s="78">
        <f t="shared" si="2"/>
        <v>60</v>
      </c>
      <c r="E23" s="77"/>
      <c r="F23" s="78">
        <v>60</v>
      </c>
      <c r="G23" s="77"/>
    </row>
    <row r="24" spans="1:7" ht="17.25" thickBot="1" x14ac:dyDescent="0.3">
      <c r="A24" s="6" t="s">
        <v>124</v>
      </c>
      <c r="B24" s="7" t="s">
        <v>252</v>
      </c>
      <c r="C24" s="2" t="s">
        <v>13</v>
      </c>
      <c r="D24" s="78">
        <f t="shared" si="2"/>
        <v>60</v>
      </c>
      <c r="E24" s="77"/>
      <c r="F24" s="78">
        <v>60</v>
      </c>
      <c r="G24" s="77"/>
    </row>
    <row r="25" spans="1:7" ht="17.25" thickBot="1" x14ac:dyDescent="0.3">
      <c r="A25" s="6" t="s">
        <v>125</v>
      </c>
      <c r="B25" s="7" t="s">
        <v>314</v>
      </c>
      <c r="C25" s="179" t="s">
        <v>60</v>
      </c>
      <c r="D25" s="78">
        <f t="shared" si="2"/>
        <v>45</v>
      </c>
      <c r="E25" s="77"/>
      <c r="F25" s="78">
        <v>45</v>
      </c>
      <c r="G25" s="77"/>
    </row>
    <row r="26" spans="1:7" ht="17.25" thickBot="1" x14ac:dyDescent="0.3">
      <c r="A26" s="52" t="s">
        <v>257</v>
      </c>
      <c r="B26" s="53" t="s">
        <v>258</v>
      </c>
      <c r="C26" s="54" t="s">
        <v>43</v>
      </c>
      <c r="D26" s="78">
        <f t="shared" si="2"/>
        <v>60</v>
      </c>
      <c r="E26" s="77">
        <v>28</v>
      </c>
      <c r="F26" s="78">
        <v>30</v>
      </c>
      <c r="G26" s="77">
        <v>2</v>
      </c>
    </row>
    <row r="27" spans="1:7" ht="17.25" thickBot="1" x14ac:dyDescent="0.3">
      <c r="A27" s="23" t="s">
        <v>126</v>
      </c>
      <c r="B27" s="24" t="s">
        <v>88</v>
      </c>
      <c r="C27" s="25" t="s">
        <v>43</v>
      </c>
      <c r="D27" s="78">
        <f t="shared" si="2"/>
        <v>60</v>
      </c>
      <c r="E27" s="77">
        <v>28</v>
      </c>
      <c r="F27" s="78">
        <v>30</v>
      </c>
      <c r="G27" s="77">
        <v>2</v>
      </c>
    </row>
    <row r="28" spans="1:7" ht="17.25" thickBot="1" x14ac:dyDescent="0.3">
      <c r="A28" s="31" t="s">
        <v>127</v>
      </c>
      <c r="B28" s="32" t="s">
        <v>74</v>
      </c>
      <c r="C28" s="25" t="s">
        <v>43</v>
      </c>
      <c r="D28" s="78">
        <f t="shared" si="2"/>
        <v>60</v>
      </c>
      <c r="E28" s="77">
        <v>28</v>
      </c>
      <c r="F28" s="78">
        <v>30</v>
      </c>
      <c r="G28" s="77">
        <v>2</v>
      </c>
    </row>
    <row r="29" spans="1:7" ht="16.5" thickBot="1" x14ac:dyDescent="0.3">
      <c r="A29" s="71" t="s">
        <v>75</v>
      </c>
      <c r="B29" s="72" t="s">
        <v>76</v>
      </c>
      <c r="C29" s="73">
        <v>4</v>
      </c>
      <c r="D29" s="70">
        <f>SUM(D30:D31)</f>
        <v>90</v>
      </c>
      <c r="E29" s="70">
        <f t="shared" ref="E29:G29" si="3">SUM(E30:E31)</f>
        <v>26</v>
      </c>
      <c r="F29" s="70">
        <f t="shared" si="3"/>
        <v>60</v>
      </c>
      <c r="G29" s="70">
        <f t="shared" si="3"/>
        <v>4</v>
      </c>
    </row>
    <row r="30" spans="1:7" ht="17.25" thickBot="1" x14ac:dyDescent="0.3">
      <c r="A30" s="6" t="s">
        <v>128</v>
      </c>
      <c r="B30" s="7" t="s">
        <v>82</v>
      </c>
      <c r="C30" s="2" t="s">
        <v>26</v>
      </c>
      <c r="D30" s="78">
        <f t="shared" ref="D30:D33" si="4">SUM(E30:G30)</f>
        <v>45</v>
      </c>
      <c r="E30" s="77">
        <v>13</v>
      </c>
      <c r="F30" s="93">
        <v>30</v>
      </c>
      <c r="G30" s="77">
        <v>2</v>
      </c>
    </row>
    <row r="31" spans="1:7" ht="17.25" thickBot="1" x14ac:dyDescent="0.3">
      <c r="A31" s="6" t="s">
        <v>133</v>
      </c>
      <c r="B31" s="7" t="s">
        <v>84</v>
      </c>
      <c r="C31" s="2" t="s">
        <v>26</v>
      </c>
      <c r="D31" s="78">
        <f t="shared" si="4"/>
        <v>45</v>
      </c>
      <c r="E31" s="77">
        <v>13</v>
      </c>
      <c r="F31" s="93">
        <v>30</v>
      </c>
      <c r="G31" s="77">
        <v>2</v>
      </c>
    </row>
    <row r="32" spans="1:7" ht="17.25" thickBot="1" x14ac:dyDescent="0.3">
      <c r="A32" s="6" t="s">
        <v>129</v>
      </c>
      <c r="B32" s="7" t="s">
        <v>253</v>
      </c>
      <c r="C32" s="2" t="s">
        <v>26</v>
      </c>
      <c r="D32" s="78">
        <f t="shared" si="4"/>
        <v>45</v>
      </c>
      <c r="E32" s="77">
        <v>13</v>
      </c>
      <c r="F32" s="93">
        <v>30</v>
      </c>
      <c r="G32" s="77">
        <v>2</v>
      </c>
    </row>
    <row r="33" spans="1:10" ht="17.25" thickBot="1" x14ac:dyDescent="0.3">
      <c r="A33" s="6" t="s">
        <v>130</v>
      </c>
      <c r="B33" s="7" t="s">
        <v>86</v>
      </c>
      <c r="C33" s="2" t="s">
        <v>26</v>
      </c>
      <c r="D33" s="78">
        <f t="shared" si="4"/>
        <v>45</v>
      </c>
      <c r="E33" s="77">
        <v>13</v>
      </c>
      <c r="F33" s="93">
        <v>30</v>
      </c>
      <c r="G33" s="77">
        <v>2</v>
      </c>
    </row>
    <row r="34" spans="1:10" ht="16.5" thickBot="1" x14ac:dyDescent="0.3">
      <c r="A34" s="202" t="s">
        <v>89</v>
      </c>
      <c r="B34" s="203"/>
      <c r="C34" s="69">
        <v>45</v>
      </c>
      <c r="D34" s="70">
        <f>D5+D12</f>
        <v>1000</v>
      </c>
      <c r="E34" s="70">
        <f t="shared" ref="E34:G34" si="5">E5+E12</f>
        <v>326</v>
      </c>
      <c r="F34" s="70">
        <f t="shared" si="5"/>
        <v>640</v>
      </c>
      <c r="G34" s="70">
        <f t="shared" si="5"/>
        <v>34</v>
      </c>
    </row>
    <row r="36" spans="1:10" x14ac:dyDescent="0.25">
      <c r="B36" s="86" t="s">
        <v>249</v>
      </c>
      <c r="C36" s="88">
        <f>F34/D34</f>
        <v>0.64</v>
      </c>
    </row>
    <row r="37" spans="1:10" x14ac:dyDescent="0.25">
      <c r="B37" s="66" t="s">
        <v>273</v>
      </c>
      <c r="C37" s="99">
        <f>COUNTA(A6:A11,A14:A15,A17:A28,A30:A33)</f>
        <v>24</v>
      </c>
    </row>
    <row r="38" spans="1:10" x14ac:dyDescent="0.25">
      <c r="B38" s="66" t="s">
        <v>380</v>
      </c>
      <c r="C38" s="99">
        <f>D5</f>
        <v>190</v>
      </c>
    </row>
    <row r="39" spans="1:10" x14ac:dyDescent="0.25">
      <c r="B39" s="66" t="s">
        <v>377</v>
      </c>
      <c r="C39" s="99">
        <f>D12</f>
        <v>810</v>
      </c>
    </row>
    <row r="40" spans="1:10" x14ac:dyDescent="0.25">
      <c r="B40" s="66" t="s">
        <v>378</v>
      </c>
      <c r="C40" s="99">
        <f>E34+G34</f>
        <v>360</v>
      </c>
    </row>
    <row r="41" spans="1:10" x14ac:dyDescent="0.25">
      <c r="B41" s="66" t="s">
        <v>379</v>
      </c>
      <c r="C41" s="99">
        <f>F34</f>
        <v>640</v>
      </c>
    </row>
    <row r="43" spans="1:10" x14ac:dyDescent="0.25">
      <c r="A43" s="99" t="s">
        <v>327</v>
      </c>
      <c r="G43" s="99" t="s">
        <v>328</v>
      </c>
    </row>
    <row r="44" spans="1:10" ht="16.5" thickBot="1" x14ac:dyDescent="0.3">
      <c r="A44" s="99" t="s">
        <v>334</v>
      </c>
      <c r="D44" s="99">
        <f>SUM(D45:D53)</f>
        <v>18</v>
      </c>
      <c r="G44" s="99" t="s">
        <v>334</v>
      </c>
      <c r="J44" s="99">
        <f>SUM(J45:J52)</f>
        <v>14</v>
      </c>
    </row>
    <row r="45" spans="1:10" ht="17.25" thickBot="1" x14ac:dyDescent="0.3">
      <c r="A45" s="351" t="s">
        <v>244</v>
      </c>
      <c r="B45" s="352" t="s">
        <v>12</v>
      </c>
      <c r="C45" s="353" t="s">
        <v>233</v>
      </c>
      <c r="D45" s="66">
        <v>1</v>
      </c>
      <c r="G45" s="351" t="s">
        <v>245</v>
      </c>
      <c r="H45" s="352" t="s">
        <v>15</v>
      </c>
      <c r="I45" s="353" t="s">
        <v>233</v>
      </c>
      <c r="J45" s="66">
        <v>1</v>
      </c>
    </row>
    <row r="46" spans="1:10" ht="17.25" thickBot="1" x14ac:dyDescent="0.3">
      <c r="A46" s="23" t="s">
        <v>242</v>
      </c>
      <c r="B46" s="24" t="s">
        <v>6</v>
      </c>
      <c r="C46" s="25" t="s">
        <v>10</v>
      </c>
      <c r="D46" s="66">
        <v>2</v>
      </c>
      <c r="G46" s="23" t="s">
        <v>243</v>
      </c>
      <c r="H46" s="24" t="s">
        <v>9</v>
      </c>
      <c r="I46" s="25" t="s">
        <v>231</v>
      </c>
      <c r="J46" s="66">
        <v>1</v>
      </c>
    </row>
    <row r="47" spans="1:10" ht="17.25" thickBot="1" x14ac:dyDescent="0.3">
      <c r="A47" s="23" t="s">
        <v>246</v>
      </c>
      <c r="B47" s="24" t="s">
        <v>374</v>
      </c>
      <c r="C47" s="25" t="s">
        <v>233</v>
      </c>
      <c r="D47" s="66">
        <v>1</v>
      </c>
      <c r="G47" s="351" t="s">
        <v>247</v>
      </c>
      <c r="H47" s="352" t="s">
        <v>248</v>
      </c>
      <c r="I47" s="353" t="s">
        <v>21</v>
      </c>
      <c r="J47" s="66">
        <v>3</v>
      </c>
    </row>
    <row r="48" spans="1:10" ht="17.25" thickBot="1" x14ac:dyDescent="0.3">
      <c r="A48" s="6" t="s">
        <v>118</v>
      </c>
      <c r="B48" s="185" t="s">
        <v>42</v>
      </c>
      <c r="C48" s="186" t="s">
        <v>26</v>
      </c>
      <c r="D48" s="66">
        <v>2</v>
      </c>
      <c r="G48" s="6" t="s">
        <v>319</v>
      </c>
      <c r="H48" s="7" t="s">
        <v>309</v>
      </c>
      <c r="I48" s="2" t="s">
        <v>13</v>
      </c>
      <c r="J48" s="66">
        <v>2</v>
      </c>
    </row>
    <row r="49" spans="1:10" ht="17.25" thickBot="1" x14ac:dyDescent="0.3">
      <c r="A49" s="6" t="s">
        <v>122</v>
      </c>
      <c r="B49" s="7" t="s">
        <v>53</v>
      </c>
      <c r="C49" s="2" t="s">
        <v>26</v>
      </c>
      <c r="D49" s="66">
        <v>2</v>
      </c>
      <c r="G49" s="6" t="s">
        <v>121</v>
      </c>
      <c r="H49" s="7" t="s">
        <v>49</v>
      </c>
      <c r="I49" s="2" t="s">
        <v>26</v>
      </c>
      <c r="J49" s="66">
        <v>2</v>
      </c>
    </row>
    <row r="50" spans="1:10" ht="17.25" thickBot="1" x14ac:dyDescent="0.3">
      <c r="A50" s="6" t="s">
        <v>123</v>
      </c>
      <c r="B50" s="7" t="s">
        <v>55</v>
      </c>
      <c r="C50" s="2" t="s">
        <v>13</v>
      </c>
      <c r="D50" s="66">
        <v>2</v>
      </c>
      <c r="G50" s="6" t="s">
        <v>124</v>
      </c>
      <c r="H50" s="7" t="s">
        <v>252</v>
      </c>
      <c r="I50" s="2" t="s">
        <v>13</v>
      </c>
      <c r="J50" s="66">
        <v>2</v>
      </c>
    </row>
    <row r="51" spans="1:10" ht="17.25" thickBot="1" x14ac:dyDescent="0.3">
      <c r="A51" s="6" t="s">
        <v>120</v>
      </c>
      <c r="B51" s="7" t="s">
        <v>251</v>
      </c>
      <c r="C51" s="2" t="s">
        <v>26</v>
      </c>
      <c r="D51" s="66">
        <v>2</v>
      </c>
      <c r="G51" s="6" t="s">
        <v>125</v>
      </c>
      <c r="H51" s="7" t="s">
        <v>314</v>
      </c>
      <c r="I51" s="179" t="s">
        <v>60</v>
      </c>
      <c r="J51" s="66">
        <v>1</v>
      </c>
    </row>
    <row r="52" spans="1:10" ht="17.25" thickBot="1" x14ac:dyDescent="0.3">
      <c r="A52" s="6" t="s">
        <v>117</v>
      </c>
      <c r="B52" s="7" t="s">
        <v>36</v>
      </c>
      <c r="C52" s="2" t="s">
        <v>34</v>
      </c>
      <c r="D52" s="66">
        <v>3</v>
      </c>
      <c r="G52" s="174" t="s">
        <v>119</v>
      </c>
      <c r="H52" s="175" t="s">
        <v>92</v>
      </c>
      <c r="I52" s="2" t="s">
        <v>26</v>
      </c>
      <c r="J52" s="66">
        <v>2</v>
      </c>
    </row>
    <row r="53" spans="1:10" ht="17.25" thickBot="1" x14ac:dyDescent="0.3">
      <c r="A53" s="163" t="s">
        <v>373</v>
      </c>
      <c r="B53" s="164" t="s">
        <v>104</v>
      </c>
      <c r="C53" s="2" t="s">
        <v>34</v>
      </c>
      <c r="D53" s="66">
        <v>3</v>
      </c>
    </row>
    <row r="55" spans="1:10" x14ac:dyDescent="0.25">
      <c r="A55" s="99" t="s">
        <v>329</v>
      </c>
      <c r="D55" s="99">
        <f>D56+D61</f>
        <v>13</v>
      </c>
    </row>
    <row r="56" spans="1:10" x14ac:dyDescent="0.25">
      <c r="A56" s="99" t="s">
        <v>334</v>
      </c>
      <c r="D56" s="66">
        <f>D57+D58+D59</f>
        <v>9</v>
      </c>
    </row>
    <row r="57" spans="1:10" ht="17.25" thickBot="1" x14ac:dyDescent="0.3">
      <c r="A57" s="52" t="s">
        <v>257</v>
      </c>
      <c r="B57" s="53" t="s">
        <v>258</v>
      </c>
      <c r="C57" s="54" t="s">
        <v>43</v>
      </c>
      <c r="D57" s="66">
        <v>3</v>
      </c>
    </row>
    <row r="58" spans="1:10" ht="17.25" thickBot="1" x14ac:dyDescent="0.3">
      <c r="A58" s="23" t="s">
        <v>126</v>
      </c>
      <c r="B58" s="24" t="s">
        <v>88</v>
      </c>
      <c r="C58" s="25" t="s">
        <v>43</v>
      </c>
      <c r="D58" s="66">
        <v>3</v>
      </c>
    </row>
    <row r="59" spans="1:10" ht="17.25" thickBot="1" x14ac:dyDescent="0.3">
      <c r="A59" s="31" t="s">
        <v>127</v>
      </c>
      <c r="B59" s="32" t="s">
        <v>74</v>
      </c>
      <c r="C59" s="25" t="s">
        <v>43</v>
      </c>
      <c r="D59" s="66">
        <v>3</v>
      </c>
    </row>
    <row r="61" spans="1:10" x14ac:dyDescent="0.25">
      <c r="A61" s="99" t="s">
        <v>333</v>
      </c>
      <c r="D61" s="66">
        <v>4</v>
      </c>
    </row>
    <row r="62" spans="1:10" ht="17.25" thickBot="1" x14ac:dyDescent="0.3">
      <c r="A62" s="6" t="s">
        <v>128</v>
      </c>
      <c r="B62" s="7" t="s">
        <v>82</v>
      </c>
      <c r="C62" s="2" t="s">
        <v>26</v>
      </c>
    </row>
    <row r="63" spans="1:10" ht="17.25" thickBot="1" x14ac:dyDescent="0.3">
      <c r="A63" s="6" t="s">
        <v>133</v>
      </c>
      <c r="B63" s="7" t="s">
        <v>84</v>
      </c>
      <c r="C63" s="2" t="s">
        <v>26</v>
      </c>
    </row>
    <row r="64" spans="1:10" ht="17.25" thickBot="1" x14ac:dyDescent="0.3">
      <c r="A64" s="6" t="s">
        <v>129</v>
      </c>
      <c r="B64" s="7" t="s">
        <v>253</v>
      </c>
      <c r="C64" s="2" t="s">
        <v>26</v>
      </c>
    </row>
    <row r="65" spans="1:3" ht="17.25" thickBot="1" x14ac:dyDescent="0.3">
      <c r="A65" s="6" t="s">
        <v>130</v>
      </c>
      <c r="B65" s="7" t="s">
        <v>86</v>
      </c>
      <c r="C65" s="2" t="s">
        <v>26</v>
      </c>
    </row>
    <row r="67" spans="1:3" x14ac:dyDescent="0.25">
      <c r="B67" s="66" t="s">
        <v>375</v>
      </c>
      <c r="C67" s="99">
        <f>D44+J44+D55</f>
        <v>45</v>
      </c>
    </row>
    <row r="68" spans="1:3" x14ac:dyDescent="0.25">
      <c r="B68" s="66" t="s">
        <v>376</v>
      </c>
    </row>
  </sheetData>
  <mergeCells count="7">
    <mergeCell ref="A34:B34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topLeftCell="B52" workbookViewId="0">
      <selection activeCell="D107" sqref="D107"/>
    </sheetView>
  </sheetViews>
  <sheetFormatPr defaultColWidth="11.28515625" defaultRowHeight="15.75" x14ac:dyDescent="0.25"/>
  <cols>
    <col min="1" max="1" width="12.85546875" style="251" customWidth="1"/>
    <col min="2" max="2" width="34" style="250" customWidth="1"/>
    <col min="3" max="7" width="11.28515625" style="251"/>
    <col min="8" max="8" width="11.28515625" style="280"/>
    <col min="9" max="9" width="35.7109375" style="280" customWidth="1"/>
    <col min="10" max="16384" width="11.28515625" style="280"/>
  </cols>
  <sheetData>
    <row r="1" spans="1:7" ht="16.5" thickBot="1" x14ac:dyDescent="0.3"/>
    <row r="2" spans="1:7" ht="16.5" thickBot="1" x14ac:dyDescent="0.3">
      <c r="A2" s="281" t="s">
        <v>0</v>
      </c>
      <c r="B2" s="282" t="s">
        <v>1</v>
      </c>
      <c r="C2" s="281" t="s">
        <v>2</v>
      </c>
      <c r="D2" s="283" t="s">
        <v>184</v>
      </c>
      <c r="E2" s="284"/>
      <c r="F2" s="284"/>
      <c r="G2" s="285"/>
    </row>
    <row r="3" spans="1:7" ht="16.5" thickBot="1" x14ac:dyDescent="0.3">
      <c r="A3" s="286"/>
      <c r="B3" s="287"/>
      <c r="C3" s="286"/>
      <c r="D3" s="281" t="s">
        <v>185</v>
      </c>
      <c r="E3" s="283" t="s">
        <v>186</v>
      </c>
      <c r="F3" s="284"/>
      <c r="G3" s="285"/>
    </row>
    <row r="4" spans="1:7" ht="111" thickBot="1" x14ac:dyDescent="0.3">
      <c r="A4" s="288"/>
      <c r="B4" s="289"/>
      <c r="C4" s="288"/>
      <c r="D4" s="288"/>
      <c r="E4" s="290" t="s">
        <v>187</v>
      </c>
      <c r="F4" s="290" t="s">
        <v>188</v>
      </c>
      <c r="G4" s="290" t="s">
        <v>189</v>
      </c>
    </row>
    <row r="5" spans="1:7" ht="16.5" thickBot="1" x14ac:dyDescent="0.3">
      <c r="A5" s="291" t="s">
        <v>3</v>
      </c>
      <c r="B5" s="292" t="s">
        <v>4</v>
      </c>
      <c r="C5" s="290">
        <v>30</v>
      </c>
      <c r="D5" s="290">
        <v>525</v>
      </c>
      <c r="E5" s="290">
        <v>240</v>
      </c>
      <c r="F5" s="290">
        <v>255</v>
      </c>
      <c r="G5" s="290">
        <v>30</v>
      </c>
    </row>
    <row r="6" spans="1:7" ht="16.5" thickBot="1" x14ac:dyDescent="0.3">
      <c r="A6" s="293" t="s">
        <v>135</v>
      </c>
      <c r="B6" s="294" t="s">
        <v>6</v>
      </c>
      <c r="C6" s="295" t="s">
        <v>7</v>
      </c>
      <c r="D6" s="295">
        <v>75</v>
      </c>
      <c r="E6" s="295">
        <v>41</v>
      </c>
      <c r="F6" s="295">
        <v>29</v>
      </c>
      <c r="G6" s="295">
        <v>5</v>
      </c>
    </row>
    <row r="7" spans="1:7" ht="16.5" thickBot="1" x14ac:dyDescent="0.3">
      <c r="A7" s="293" t="s">
        <v>136</v>
      </c>
      <c r="B7" s="294" t="s">
        <v>9</v>
      </c>
      <c r="C7" s="295" t="s">
        <v>10</v>
      </c>
      <c r="D7" s="295">
        <v>30</v>
      </c>
      <c r="E7" s="295">
        <v>18</v>
      </c>
      <c r="F7" s="295">
        <v>10</v>
      </c>
      <c r="G7" s="295">
        <v>2</v>
      </c>
    </row>
    <row r="8" spans="1:7" ht="16.5" thickBot="1" x14ac:dyDescent="0.3">
      <c r="A8" s="293" t="s">
        <v>137</v>
      </c>
      <c r="B8" s="294" t="s">
        <v>138</v>
      </c>
      <c r="C8" s="295" t="s">
        <v>13</v>
      </c>
      <c r="D8" s="295">
        <v>60</v>
      </c>
      <c r="E8" s="295">
        <v>5</v>
      </c>
      <c r="F8" s="295">
        <v>51</v>
      </c>
      <c r="G8" s="295">
        <v>4</v>
      </c>
    </row>
    <row r="9" spans="1:7" ht="16.5" thickBot="1" x14ac:dyDescent="0.3">
      <c r="A9" s="293" t="s">
        <v>139</v>
      </c>
      <c r="B9" s="294" t="s">
        <v>140</v>
      </c>
      <c r="C9" s="295" t="s">
        <v>7</v>
      </c>
      <c r="D9" s="295">
        <v>75</v>
      </c>
      <c r="E9" s="295">
        <v>36</v>
      </c>
      <c r="F9" s="295">
        <v>35</v>
      </c>
      <c r="G9" s="295">
        <v>4</v>
      </c>
    </row>
    <row r="10" spans="1:7" ht="16.5" thickBot="1" x14ac:dyDescent="0.3">
      <c r="A10" s="293" t="s">
        <v>141</v>
      </c>
      <c r="B10" s="294" t="s">
        <v>17</v>
      </c>
      <c r="C10" s="295" t="s">
        <v>18</v>
      </c>
      <c r="D10" s="295">
        <v>75</v>
      </c>
      <c r="E10" s="295">
        <v>15</v>
      </c>
      <c r="F10" s="295">
        <v>58</v>
      </c>
      <c r="G10" s="295">
        <v>2</v>
      </c>
    </row>
    <row r="11" spans="1:7" ht="16.5" thickBot="1" x14ac:dyDescent="0.3">
      <c r="A11" s="293" t="s">
        <v>142</v>
      </c>
      <c r="B11" s="294" t="s">
        <v>20</v>
      </c>
      <c r="C11" s="295" t="s">
        <v>21</v>
      </c>
      <c r="D11" s="295">
        <v>40</v>
      </c>
      <c r="E11" s="295">
        <v>14</v>
      </c>
      <c r="F11" s="295">
        <v>24</v>
      </c>
      <c r="G11" s="295">
        <v>2</v>
      </c>
    </row>
    <row r="12" spans="1:7" ht="16.5" thickBot="1" x14ac:dyDescent="0.3">
      <c r="A12" s="293" t="s">
        <v>143</v>
      </c>
      <c r="B12" s="294" t="s">
        <v>23</v>
      </c>
      <c r="C12" s="295" t="s">
        <v>21</v>
      </c>
      <c r="D12" s="295">
        <v>40</v>
      </c>
      <c r="E12" s="295">
        <v>14</v>
      </c>
      <c r="F12" s="295">
        <v>24</v>
      </c>
      <c r="G12" s="295">
        <v>2</v>
      </c>
    </row>
    <row r="13" spans="1:7" ht="16.5" thickBot="1" x14ac:dyDescent="0.3">
      <c r="A13" s="293" t="s">
        <v>144</v>
      </c>
      <c r="B13" s="294" t="s">
        <v>25</v>
      </c>
      <c r="C13" s="295" t="s">
        <v>26</v>
      </c>
      <c r="D13" s="295">
        <v>40</v>
      </c>
      <c r="E13" s="295">
        <v>14</v>
      </c>
      <c r="F13" s="295">
        <v>24</v>
      </c>
      <c r="G13" s="295">
        <v>2</v>
      </c>
    </row>
    <row r="14" spans="1:7" ht="16.5" thickBot="1" x14ac:dyDescent="0.3">
      <c r="A14" s="296" t="s">
        <v>145</v>
      </c>
      <c r="B14" s="297" t="s">
        <v>146</v>
      </c>
      <c r="C14" s="298" t="s">
        <v>10</v>
      </c>
      <c r="D14" s="298">
        <v>30</v>
      </c>
      <c r="E14" s="298">
        <v>28</v>
      </c>
      <c r="F14" s="298">
        <v>0</v>
      </c>
      <c r="G14" s="298">
        <v>2</v>
      </c>
    </row>
    <row r="15" spans="1:7" ht="16.5" thickBot="1" x14ac:dyDescent="0.3">
      <c r="A15" s="293" t="s">
        <v>147</v>
      </c>
      <c r="B15" s="294" t="s">
        <v>148</v>
      </c>
      <c r="C15" s="295" t="s">
        <v>29</v>
      </c>
      <c r="D15" s="299">
        <v>60</v>
      </c>
      <c r="E15" s="299">
        <v>55</v>
      </c>
      <c r="F15" s="299">
        <v>0</v>
      </c>
      <c r="G15" s="299">
        <v>5</v>
      </c>
    </row>
    <row r="16" spans="1:7" ht="32.25" thickBot="1" x14ac:dyDescent="0.3">
      <c r="A16" s="291" t="s">
        <v>30</v>
      </c>
      <c r="B16" s="292" t="s">
        <v>31</v>
      </c>
      <c r="C16" s="300">
        <v>70</v>
      </c>
      <c r="D16" s="301">
        <f>D17+D31</f>
        <v>2025</v>
      </c>
      <c r="E16" s="301">
        <f t="shared" ref="E16:G16" si="0">E17+E31</f>
        <v>496</v>
      </c>
      <c r="F16" s="301">
        <f t="shared" si="0"/>
        <v>1485</v>
      </c>
      <c r="G16" s="301">
        <f t="shared" si="0"/>
        <v>44</v>
      </c>
    </row>
    <row r="17" spans="1:12" ht="16.5" thickBot="1" x14ac:dyDescent="0.3">
      <c r="A17" s="302" t="s">
        <v>32</v>
      </c>
      <c r="B17" s="303" t="s">
        <v>33</v>
      </c>
      <c r="C17" s="300">
        <v>27</v>
      </c>
      <c r="D17" s="301">
        <f>D18+D27</f>
        <v>450</v>
      </c>
      <c r="E17" s="301">
        <f t="shared" ref="E17:G17" si="1">E18+E27</f>
        <v>340</v>
      </c>
      <c r="F17" s="301">
        <f t="shared" si="1"/>
        <v>90</v>
      </c>
      <c r="G17" s="301">
        <f t="shared" si="1"/>
        <v>20</v>
      </c>
    </row>
    <row r="18" spans="1:12" ht="16.5" thickBot="1" x14ac:dyDescent="0.3">
      <c r="A18" s="304" t="s">
        <v>149</v>
      </c>
      <c r="B18" s="305"/>
      <c r="C18" s="306">
        <v>23</v>
      </c>
      <c r="D18" s="301">
        <f>SUM(D19:D26)</f>
        <v>360</v>
      </c>
      <c r="E18" s="301">
        <f t="shared" ref="E18:G18" si="2">SUM(E19:E26)</f>
        <v>314</v>
      </c>
      <c r="F18" s="301">
        <f t="shared" si="2"/>
        <v>30</v>
      </c>
      <c r="G18" s="301">
        <f t="shared" si="2"/>
        <v>16</v>
      </c>
    </row>
    <row r="19" spans="1:12" ht="17.25" thickBot="1" x14ac:dyDescent="0.3">
      <c r="A19" s="225" t="s">
        <v>150</v>
      </c>
      <c r="B19" s="227" t="s">
        <v>36</v>
      </c>
      <c r="C19" s="226" t="s">
        <v>34</v>
      </c>
      <c r="D19" s="307">
        <f>E19+F19+G19</f>
        <v>45</v>
      </c>
      <c r="E19" s="308">
        <v>43</v>
      </c>
      <c r="F19" s="307">
        <v>0</v>
      </c>
      <c r="G19" s="308">
        <v>2</v>
      </c>
    </row>
    <row r="20" spans="1:12" ht="17.25" thickBot="1" x14ac:dyDescent="0.3">
      <c r="A20" s="225" t="s">
        <v>151</v>
      </c>
      <c r="B20" s="227" t="s">
        <v>38</v>
      </c>
      <c r="C20" s="226" t="s">
        <v>29</v>
      </c>
      <c r="D20" s="307">
        <f t="shared" ref="D20:D22" si="3">E20+F20+G20</f>
        <v>60</v>
      </c>
      <c r="E20" s="308">
        <v>58</v>
      </c>
      <c r="F20" s="307">
        <v>0</v>
      </c>
      <c r="G20" s="308">
        <v>2</v>
      </c>
    </row>
    <row r="21" spans="1:12" ht="16.5" thickBot="1" x14ac:dyDescent="0.3">
      <c r="A21" s="246" t="s">
        <v>364</v>
      </c>
      <c r="B21" s="247" t="s">
        <v>316</v>
      </c>
      <c r="C21" s="248" t="s">
        <v>26</v>
      </c>
      <c r="D21" s="307">
        <f t="shared" si="3"/>
        <v>45</v>
      </c>
      <c r="E21" s="308">
        <v>13</v>
      </c>
      <c r="F21" s="307">
        <v>30</v>
      </c>
      <c r="G21" s="308">
        <v>2</v>
      </c>
      <c r="L21" s="250"/>
    </row>
    <row r="22" spans="1:12" ht="17.25" thickBot="1" x14ac:dyDescent="0.3">
      <c r="A22" s="243" t="s">
        <v>363</v>
      </c>
      <c r="B22" s="244" t="s">
        <v>104</v>
      </c>
      <c r="C22" s="245" t="s">
        <v>34</v>
      </c>
      <c r="D22" s="307">
        <f t="shared" si="3"/>
        <v>45</v>
      </c>
      <c r="E22" s="308">
        <v>43</v>
      </c>
      <c r="F22" s="307">
        <v>0</v>
      </c>
      <c r="G22" s="308">
        <v>2</v>
      </c>
    </row>
    <row r="23" spans="1:12" ht="17.25" thickBot="1" x14ac:dyDescent="0.3">
      <c r="A23" s="225" t="s">
        <v>152</v>
      </c>
      <c r="B23" s="227" t="s">
        <v>40</v>
      </c>
      <c r="C23" s="226" t="s">
        <v>34</v>
      </c>
      <c r="D23" s="307">
        <f t="shared" ref="D23:D25" si="4">E23+F23+G23</f>
        <v>45</v>
      </c>
      <c r="E23" s="308">
        <v>43</v>
      </c>
      <c r="F23" s="307">
        <v>0</v>
      </c>
      <c r="G23" s="308">
        <v>2</v>
      </c>
    </row>
    <row r="24" spans="1:12" ht="17.25" thickBot="1" x14ac:dyDescent="0.3">
      <c r="A24" s="225" t="s">
        <v>96</v>
      </c>
      <c r="B24" s="227" t="s">
        <v>97</v>
      </c>
      <c r="C24" s="226" t="s">
        <v>34</v>
      </c>
      <c r="D24" s="307">
        <f t="shared" si="4"/>
        <v>45</v>
      </c>
      <c r="E24" s="308">
        <v>43</v>
      </c>
      <c r="F24" s="307">
        <v>0</v>
      </c>
      <c r="G24" s="308">
        <v>2</v>
      </c>
    </row>
    <row r="25" spans="1:12" ht="17.25" thickBot="1" x14ac:dyDescent="0.3">
      <c r="A25" s="309" t="s">
        <v>320</v>
      </c>
      <c r="B25" s="310" t="s">
        <v>105</v>
      </c>
      <c r="C25" s="226" t="s">
        <v>34</v>
      </c>
      <c r="D25" s="307">
        <f t="shared" si="4"/>
        <v>45</v>
      </c>
      <c r="E25" s="308">
        <v>43</v>
      </c>
      <c r="F25" s="307">
        <v>0</v>
      </c>
      <c r="G25" s="308">
        <v>2</v>
      </c>
    </row>
    <row r="26" spans="1:12" ht="50.25" thickBot="1" x14ac:dyDescent="0.3">
      <c r="A26" s="296" t="s">
        <v>154</v>
      </c>
      <c r="B26" s="311" t="s">
        <v>155</v>
      </c>
      <c r="C26" s="312" t="s">
        <v>10</v>
      </c>
      <c r="D26" s="313">
        <f t="shared" ref="D26" si="5">SUM(E26:G26)</f>
        <v>30</v>
      </c>
      <c r="E26" s="314">
        <v>28</v>
      </c>
      <c r="F26" s="314"/>
      <c r="G26" s="314">
        <v>2</v>
      </c>
    </row>
    <row r="27" spans="1:12" ht="16.5" thickBot="1" x14ac:dyDescent="0.3">
      <c r="A27" s="304" t="s">
        <v>156</v>
      </c>
      <c r="B27" s="305"/>
      <c r="C27" s="306">
        <v>4</v>
      </c>
      <c r="D27" s="301">
        <f>D28+D29</f>
        <v>90</v>
      </c>
      <c r="E27" s="301">
        <f t="shared" ref="E27:G27" si="6">E28+E29</f>
        <v>26</v>
      </c>
      <c r="F27" s="301">
        <f t="shared" si="6"/>
        <v>60</v>
      </c>
      <c r="G27" s="301">
        <f t="shared" si="6"/>
        <v>4</v>
      </c>
    </row>
    <row r="28" spans="1:12" ht="16.5" thickBot="1" x14ac:dyDescent="0.3">
      <c r="A28" s="293" t="s">
        <v>157</v>
      </c>
      <c r="B28" s="294" t="s">
        <v>80</v>
      </c>
      <c r="C28" s="315" t="s">
        <v>26</v>
      </c>
      <c r="D28" s="307">
        <f>SUM(E28:G28)</f>
        <v>45</v>
      </c>
      <c r="E28" s="308">
        <v>13</v>
      </c>
      <c r="F28" s="307">
        <v>30</v>
      </c>
      <c r="G28" s="308">
        <v>2</v>
      </c>
    </row>
    <row r="29" spans="1:12" ht="16.5" thickBot="1" x14ac:dyDescent="0.3">
      <c r="A29" s="293" t="s">
        <v>158</v>
      </c>
      <c r="B29" s="294" t="s">
        <v>84</v>
      </c>
      <c r="C29" s="315" t="s">
        <v>26</v>
      </c>
      <c r="D29" s="307">
        <f t="shared" ref="D29:D30" si="7">SUM(E29:G29)</f>
        <v>45</v>
      </c>
      <c r="E29" s="308">
        <v>13</v>
      </c>
      <c r="F29" s="307">
        <v>30</v>
      </c>
      <c r="G29" s="308">
        <v>2</v>
      </c>
    </row>
    <row r="30" spans="1:12" ht="16.5" thickBot="1" x14ac:dyDescent="0.3">
      <c r="A30" s="293" t="s">
        <v>159</v>
      </c>
      <c r="B30" s="294" t="s">
        <v>78</v>
      </c>
      <c r="C30" s="315" t="s">
        <v>26</v>
      </c>
      <c r="D30" s="307">
        <f t="shared" si="7"/>
        <v>45</v>
      </c>
      <c r="E30" s="308">
        <v>13</v>
      </c>
      <c r="F30" s="307">
        <v>30</v>
      </c>
      <c r="G30" s="308">
        <v>2</v>
      </c>
    </row>
    <row r="31" spans="1:12" ht="16.5" thickBot="1" x14ac:dyDescent="0.3">
      <c r="A31" s="302" t="s">
        <v>44</v>
      </c>
      <c r="B31" s="303" t="s">
        <v>45</v>
      </c>
      <c r="C31" s="300">
        <v>43</v>
      </c>
      <c r="D31" s="301">
        <f>D32+D51</f>
        <v>1575</v>
      </c>
      <c r="E31" s="301">
        <f>E32+E51</f>
        <v>156</v>
      </c>
      <c r="F31" s="301">
        <f>F32+F51</f>
        <v>1395</v>
      </c>
      <c r="G31" s="301">
        <f>G32+G51</f>
        <v>24</v>
      </c>
    </row>
    <row r="32" spans="1:12" ht="16.5" thickBot="1" x14ac:dyDescent="0.3">
      <c r="A32" s="304" t="s">
        <v>149</v>
      </c>
      <c r="B32" s="305"/>
      <c r="C32" s="306">
        <v>39</v>
      </c>
      <c r="D32" s="316">
        <f>E32+F32+G32</f>
        <v>1485</v>
      </c>
      <c r="E32" s="316">
        <f>SUM(E33:E50)</f>
        <v>130</v>
      </c>
      <c r="F32" s="316">
        <f>SUM(F33:F50)</f>
        <v>1335</v>
      </c>
      <c r="G32" s="316">
        <f>SUM(G33:G50)</f>
        <v>20</v>
      </c>
    </row>
    <row r="33" spans="1:7" ht="17.25" thickBot="1" x14ac:dyDescent="0.3">
      <c r="A33" s="317" t="s">
        <v>311</v>
      </c>
      <c r="B33" s="318" t="s">
        <v>103</v>
      </c>
      <c r="C33" s="319" t="s">
        <v>26</v>
      </c>
      <c r="D33" s="307">
        <f>E33+F33+G33</f>
        <v>45</v>
      </c>
      <c r="E33" s="308">
        <v>13</v>
      </c>
      <c r="F33" s="307">
        <v>30</v>
      </c>
      <c r="G33" s="308">
        <v>2</v>
      </c>
    </row>
    <row r="34" spans="1:7" ht="17.25" thickBot="1" x14ac:dyDescent="0.3">
      <c r="A34" s="225" t="s">
        <v>153</v>
      </c>
      <c r="B34" s="227" t="s">
        <v>42</v>
      </c>
      <c r="C34" s="319" t="s">
        <v>26</v>
      </c>
      <c r="D34" s="307">
        <f t="shared" ref="D34:D48" si="8">E34+F34+G34</f>
        <v>45</v>
      </c>
      <c r="E34" s="308">
        <v>13</v>
      </c>
      <c r="F34" s="307">
        <v>30</v>
      </c>
      <c r="G34" s="308">
        <v>2</v>
      </c>
    </row>
    <row r="35" spans="1:7" ht="17.25" thickBot="1" x14ac:dyDescent="0.3">
      <c r="A35" s="225" t="s">
        <v>160</v>
      </c>
      <c r="B35" s="227" t="s">
        <v>90</v>
      </c>
      <c r="C35" s="319" t="s">
        <v>26</v>
      </c>
      <c r="D35" s="307">
        <f t="shared" si="8"/>
        <v>45</v>
      </c>
      <c r="E35" s="308">
        <v>13</v>
      </c>
      <c r="F35" s="307">
        <v>30</v>
      </c>
      <c r="G35" s="308">
        <v>2</v>
      </c>
    </row>
    <row r="36" spans="1:7" ht="17.25" thickBot="1" x14ac:dyDescent="0.3">
      <c r="A36" s="225" t="s">
        <v>161</v>
      </c>
      <c r="B36" s="227" t="s">
        <v>91</v>
      </c>
      <c r="C36" s="319" t="s">
        <v>26</v>
      </c>
      <c r="D36" s="307">
        <f t="shared" si="8"/>
        <v>45</v>
      </c>
      <c r="E36" s="308">
        <v>13</v>
      </c>
      <c r="F36" s="307">
        <v>30</v>
      </c>
      <c r="G36" s="308">
        <v>2</v>
      </c>
    </row>
    <row r="37" spans="1:7" ht="17.25" thickBot="1" x14ac:dyDescent="0.3">
      <c r="A37" s="225" t="s">
        <v>162</v>
      </c>
      <c r="B37" s="227" t="s">
        <v>92</v>
      </c>
      <c r="C37" s="319" t="s">
        <v>26</v>
      </c>
      <c r="D37" s="307">
        <f t="shared" si="8"/>
        <v>45</v>
      </c>
      <c r="E37" s="308">
        <v>13</v>
      </c>
      <c r="F37" s="307">
        <v>30</v>
      </c>
      <c r="G37" s="308">
        <v>2</v>
      </c>
    </row>
    <row r="38" spans="1:7" ht="17.25" thickBot="1" x14ac:dyDescent="0.3">
      <c r="A38" s="225" t="s">
        <v>169</v>
      </c>
      <c r="B38" s="320" t="s">
        <v>326</v>
      </c>
      <c r="C38" s="319" t="s">
        <v>26</v>
      </c>
      <c r="D38" s="307">
        <f t="shared" si="8"/>
        <v>45</v>
      </c>
      <c r="E38" s="308">
        <v>13</v>
      </c>
      <c r="F38" s="307">
        <v>30</v>
      </c>
      <c r="G38" s="308">
        <v>2</v>
      </c>
    </row>
    <row r="39" spans="1:7" ht="17.25" thickBot="1" x14ac:dyDescent="0.3">
      <c r="A39" s="225" t="s">
        <v>164</v>
      </c>
      <c r="B39" s="227" t="s">
        <v>309</v>
      </c>
      <c r="C39" s="226" t="s">
        <v>13</v>
      </c>
      <c r="D39" s="307">
        <f t="shared" si="8"/>
        <v>60</v>
      </c>
      <c r="E39" s="308"/>
      <c r="F39" s="307">
        <v>60</v>
      </c>
      <c r="G39" s="308"/>
    </row>
    <row r="40" spans="1:7" ht="17.25" thickBot="1" x14ac:dyDescent="0.3">
      <c r="A40" s="225" t="s">
        <v>163</v>
      </c>
      <c r="B40" s="320" t="s">
        <v>49</v>
      </c>
      <c r="C40" s="319" t="s">
        <v>26</v>
      </c>
      <c r="D40" s="307">
        <f t="shared" si="8"/>
        <v>45</v>
      </c>
      <c r="E40" s="308">
        <v>13</v>
      </c>
      <c r="F40" s="307">
        <v>30</v>
      </c>
      <c r="G40" s="308">
        <v>2</v>
      </c>
    </row>
    <row r="41" spans="1:7" ht="17.25" thickBot="1" x14ac:dyDescent="0.3">
      <c r="A41" s="225" t="s">
        <v>168</v>
      </c>
      <c r="B41" s="320" t="s">
        <v>51</v>
      </c>
      <c r="C41" s="319" t="s">
        <v>26</v>
      </c>
      <c r="D41" s="307">
        <f t="shared" si="8"/>
        <v>45</v>
      </c>
      <c r="E41" s="308">
        <v>13</v>
      </c>
      <c r="F41" s="307">
        <v>30</v>
      </c>
      <c r="G41" s="308">
        <v>2</v>
      </c>
    </row>
    <row r="42" spans="1:7" ht="17.25" thickBot="1" x14ac:dyDescent="0.3">
      <c r="A42" s="225" t="s">
        <v>170</v>
      </c>
      <c r="B42" s="320" t="s">
        <v>53</v>
      </c>
      <c r="C42" s="319" t="s">
        <v>26</v>
      </c>
      <c r="D42" s="307">
        <f t="shared" si="8"/>
        <v>45</v>
      </c>
      <c r="E42" s="308">
        <v>13</v>
      </c>
      <c r="F42" s="307">
        <v>30</v>
      </c>
      <c r="G42" s="308">
        <v>2</v>
      </c>
    </row>
    <row r="43" spans="1:7" ht="17.25" thickBot="1" x14ac:dyDescent="0.3">
      <c r="A43" s="225" t="s">
        <v>165</v>
      </c>
      <c r="B43" s="320" t="s">
        <v>55</v>
      </c>
      <c r="C43" s="226" t="s">
        <v>13</v>
      </c>
      <c r="D43" s="307">
        <f t="shared" si="8"/>
        <v>60</v>
      </c>
      <c r="E43" s="308"/>
      <c r="F43" s="307">
        <v>60</v>
      </c>
      <c r="G43" s="308"/>
    </row>
    <row r="44" spans="1:7" ht="17.25" thickBot="1" x14ac:dyDescent="0.3">
      <c r="A44" s="225" t="s">
        <v>166</v>
      </c>
      <c r="B44" s="320" t="s">
        <v>366</v>
      </c>
      <c r="C44" s="226" t="s">
        <v>13</v>
      </c>
      <c r="D44" s="307">
        <f t="shared" si="8"/>
        <v>60</v>
      </c>
      <c r="E44" s="308"/>
      <c r="F44" s="307">
        <v>60</v>
      </c>
      <c r="G44" s="308"/>
    </row>
    <row r="45" spans="1:7" ht="17.25" thickBot="1" x14ac:dyDescent="0.3">
      <c r="A45" s="225" t="s">
        <v>171</v>
      </c>
      <c r="B45" s="227" t="s">
        <v>367</v>
      </c>
      <c r="C45" s="321" t="s">
        <v>60</v>
      </c>
      <c r="D45" s="307">
        <f t="shared" si="8"/>
        <v>45</v>
      </c>
      <c r="E45" s="308"/>
      <c r="F45" s="307">
        <v>45</v>
      </c>
      <c r="G45" s="308"/>
    </row>
    <row r="46" spans="1:7" ht="17.25" thickBot="1" x14ac:dyDescent="0.3">
      <c r="A46" s="225" t="s">
        <v>172</v>
      </c>
      <c r="B46" s="227" t="s">
        <v>314</v>
      </c>
      <c r="C46" s="321" t="s">
        <v>60</v>
      </c>
      <c r="D46" s="307">
        <f t="shared" si="8"/>
        <v>45</v>
      </c>
      <c r="E46" s="308"/>
      <c r="F46" s="307">
        <v>45</v>
      </c>
      <c r="G46" s="308"/>
    </row>
    <row r="47" spans="1:7" ht="17.25" thickBot="1" x14ac:dyDescent="0.3">
      <c r="A47" s="225" t="s">
        <v>173</v>
      </c>
      <c r="B47" s="320" t="s">
        <v>174</v>
      </c>
      <c r="C47" s="321" t="s">
        <v>63</v>
      </c>
      <c r="D47" s="307">
        <f t="shared" si="8"/>
        <v>270</v>
      </c>
      <c r="E47" s="308"/>
      <c r="F47" s="307">
        <f>6*45</f>
        <v>270</v>
      </c>
      <c r="G47" s="308"/>
    </row>
    <row r="48" spans="1:7" ht="17.25" thickBot="1" x14ac:dyDescent="0.3">
      <c r="A48" s="260" t="s">
        <v>360</v>
      </c>
      <c r="B48" s="261" t="s">
        <v>345</v>
      </c>
      <c r="C48" s="262" t="s">
        <v>63</v>
      </c>
      <c r="D48" s="307">
        <f t="shared" si="8"/>
        <v>270</v>
      </c>
      <c r="E48" s="308"/>
      <c r="F48" s="307">
        <f>6*45</f>
        <v>270</v>
      </c>
      <c r="G48" s="308"/>
    </row>
    <row r="49" spans="1:7" ht="17.25" thickBot="1" x14ac:dyDescent="0.3">
      <c r="A49" s="273" t="s">
        <v>178</v>
      </c>
      <c r="B49" s="322" t="s">
        <v>183</v>
      </c>
      <c r="C49" s="275" t="s">
        <v>26</v>
      </c>
      <c r="D49" s="313">
        <f t="shared" ref="D49:D50" si="9">SUM(E49:G49)</f>
        <v>45</v>
      </c>
      <c r="E49" s="313">
        <v>13</v>
      </c>
      <c r="F49" s="313">
        <v>30</v>
      </c>
      <c r="G49" s="313">
        <v>2</v>
      </c>
    </row>
    <row r="50" spans="1:7" ht="17.25" thickBot="1" x14ac:dyDescent="0.3">
      <c r="A50" s="273" t="s">
        <v>175</v>
      </c>
      <c r="B50" s="311" t="s">
        <v>176</v>
      </c>
      <c r="C50" s="312" t="s">
        <v>177</v>
      </c>
      <c r="D50" s="313">
        <f t="shared" si="9"/>
        <v>225</v>
      </c>
      <c r="E50" s="313"/>
      <c r="F50" s="313">
        <f>5*45</f>
        <v>225</v>
      </c>
      <c r="G50" s="313"/>
    </row>
    <row r="51" spans="1:7" ht="16.5" thickBot="1" x14ac:dyDescent="0.3">
      <c r="A51" s="304" t="s">
        <v>179</v>
      </c>
      <c r="B51" s="305"/>
      <c r="C51" s="323">
        <v>4</v>
      </c>
      <c r="D51" s="301">
        <f>D52+D53</f>
        <v>90</v>
      </c>
      <c r="E51" s="301">
        <f t="shared" ref="E51:G51" si="10">E52+E53</f>
        <v>26</v>
      </c>
      <c r="F51" s="301">
        <f t="shared" si="10"/>
        <v>60</v>
      </c>
      <c r="G51" s="301">
        <f t="shared" si="10"/>
        <v>4</v>
      </c>
    </row>
    <row r="52" spans="1:7" ht="17.25" thickBot="1" x14ac:dyDescent="0.3">
      <c r="A52" s="225" t="s">
        <v>180</v>
      </c>
      <c r="B52" s="227" t="s">
        <v>82</v>
      </c>
      <c r="C52" s="226" t="s">
        <v>26</v>
      </c>
      <c r="D52" s="307">
        <f>SUM(E52:G52)</f>
        <v>45</v>
      </c>
      <c r="E52" s="307">
        <v>13</v>
      </c>
      <c r="F52" s="307">
        <v>30</v>
      </c>
      <c r="G52" s="307">
        <v>2</v>
      </c>
    </row>
    <row r="53" spans="1:7" ht="17.25" thickBot="1" x14ac:dyDescent="0.3">
      <c r="A53" s="225" t="s">
        <v>181</v>
      </c>
      <c r="B53" s="227" t="s">
        <v>86</v>
      </c>
      <c r="C53" s="226" t="s">
        <v>26</v>
      </c>
      <c r="D53" s="307">
        <f t="shared" ref="D53:D55" si="11">SUM(E53:G53)</f>
        <v>45</v>
      </c>
      <c r="E53" s="307">
        <v>13</v>
      </c>
      <c r="F53" s="307">
        <v>30</v>
      </c>
      <c r="G53" s="307">
        <v>2</v>
      </c>
    </row>
    <row r="54" spans="1:7" ht="17.25" thickBot="1" x14ac:dyDescent="0.3">
      <c r="A54" s="225" t="s">
        <v>365</v>
      </c>
      <c r="B54" s="227" t="s">
        <v>253</v>
      </c>
      <c r="C54" s="226" t="s">
        <v>26</v>
      </c>
      <c r="D54" s="307">
        <f t="shared" si="11"/>
        <v>45</v>
      </c>
      <c r="E54" s="307">
        <v>13</v>
      </c>
      <c r="F54" s="307">
        <v>30</v>
      </c>
      <c r="G54" s="307">
        <v>2</v>
      </c>
    </row>
    <row r="55" spans="1:7" ht="17.25" thickBot="1" x14ac:dyDescent="0.3">
      <c r="A55" s="225" t="s">
        <v>182</v>
      </c>
      <c r="B55" s="227" t="s">
        <v>88</v>
      </c>
      <c r="C55" s="226" t="s">
        <v>26</v>
      </c>
      <c r="D55" s="307">
        <f t="shared" si="11"/>
        <v>45</v>
      </c>
      <c r="E55" s="307">
        <v>13</v>
      </c>
      <c r="F55" s="307">
        <v>30</v>
      </c>
      <c r="G55" s="307">
        <v>2</v>
      </c>
    </row>
    <row r="56" spans="1:7" ht="16.5" thickBot="1" x14ac:dyDescent="0.3">
      <c r="A56" s="283" t="s">
        <v>89</v>
      </c>
      <c r="B56" s="285"/>
      <c r="C56" s="300">
        <v>100</v>
      </c>
      <c r="D56" s="301">
        <f>D5+D16</f>
        <v>2550</v>
      </c>
      <c r="E56" s="301">
        <f>E5+E16</f>
        <v>736</v>
      </c>
      <c r="F56" s="301">
        <f>F5+F16</f>
        <v>1740</v>
      </c>
      <c r="G56" s="301">
        <f>G5+G16</f>
        <v>74</v>
      </c>
    </row>
    <row r="58" spans="1:7" x14ac:dyDescent="0.25">
      <c r="B58" s="250" t="s">
        <v>249</v>
      </c>
      <c r="C58" s="324">
        <f>F56/D56</f>
        <v>0.68235294117647061</v>
      </c>
    </row>
    <row r="59" spans="1:7" x14ac:dyDescent="0.25">
      <c r="B59" s="250" t="s">
        <v>277</v>
      </c>
      <c r="C59" s="249">
        <f>COUNT(D5:D15,D19:D26,D28:D30,D33:D50,D52:D55)</f>
        <v>44</v>
      </c>
    </row>
    <row r="60" spans="1:7" x14ac:dyDescent="0.25">
      <c r="B60" s="250" t="s">
        <v>338</v>
      </c>
      <c r="C60" s="251">
        <f>D5</f>
        <v>525</v>
      </c>
    </row>
    <row r="61" spans="1:7" x14ac:dyDescent="0.25">
      <c r="B61" s="250" t="s">
        <v>357</v>
      </c>
      <c r="C61" s="251">
        <f>D16</f>
        <v>2025</v>
      </c>
    </row>
    <row r="62" spans="1:7" x14ac:dyDescent="0.25">
      <c r="B62" s="250" t="s">
        <v>358</v>
      </c>
      <c r="C62" s="251">
        <f>E56+G56</f>
        <v>810</v>
      </c>
    </row>
    <row r="63" spans="1:7" x14ac:dyDescent="0.25">
      <c r="B63" s="250" t="s">
        <v>359</v>
      </c>
      <c r="C63" s="251">
        <f>F56</f>
        <v>1740</v>
      </c>
    </row>
    <row r="65" spans="1:12" ht="31.5" x14ac:dyDescent="0.25">
      <c r="A65" s="325" t="s">
        <v>327</v>
      </c>
      <c r="B65" s="326"/>
      <c r="C65" s="327"/>
      <c r="D65" s="328">
        <f>SUM(D67:D72)</f>
        <v>18</v>
      </c>
      <c r="E65" s="280" t="s">
        <v>371</v>
      </c>
      <c r="F65" s="280"/>
      <c r="G65" s="280"/>
      <c r="H65" s="325" t="s">
        <v>329</v>
      </c>
      <c r="K65" s="329">
        <f>SUM(K67:K81)</f>
        <v>26</v>
      </c>
      <c r="L65" s="280" t="s">
        <v>371</v>
      </c>
    </row>
    <row r="66" spans="1:12" ht="32.25" thickBot="1" x14ac:dyDescent="0.3">
      <c r="A66" s="330" t="s">
        <v>334</v>
      </c>
      <c r="B66" s="326"/>
      <c r="C66" s="327"/>
      <c r="D66" s="328"/>
      <c r="E66" s="280">
        <f>COUNT(D67:D71)</f>
        <v>5</v>
      </c>
      <c r="F66" s="280"/>
      <c r="G66" s="280"/>
      <c r="H66" s="330" t="s">
        <v>334</v>
      </c>
      <c r="K66" s="329"/>
      <c r="L66" s="280">
        <f>COUNT(K67:K78)</f>
        <v>12</v>
      </c>
    </row>
    <row r="67" spans="1:12" ht="33.75" thickBot="1" x14ac:dyDescent="0.3">
      <c r="A67" s="270" t="s">
        <v>14</v>
      </c>
      <c r="B67" s="271" t="s">
        <v>15</v>
      </c>
      <c r="C67" s="272" t="s">
        <v>7</v>
      </c>
      <c r="D67" s="280">
        <v>4</v>
      </c>
      <c r="E67" s="280"/>
      <c r="F67" s="280"/>
      <c r="G67" s="280"/>
      <c r="H67" s="270" t="s">
        <v>8</v>
      </c>
      <c r="I67" s="271" t="s">
        <v>9</v>
      </c>
      <c r="J67" s="272" t="s">
        <v>10</v>
      </c>
      <c r="K67" s="280">
        <v>2</v>
      </c>
    </row>
    <row r="68" spans="1:12" ht="17.25" thickBot="1" x14ac:dyDescent="0.3">
      <c r="A68" s="273" t="s">
        <v>11</v>
      </c>
      <c r="B68" s="274" t="s">
        <v>12</v>
      </c>
      <c r="C68" s="275" t="s">
        <v>13</v>
      </c>
      <c r="D68" s="280">
        <v>2</v>
      </c>
      <c r="E68" s="280"/>
      <c r="F68" s="280"/>
      <c r="G68" s="280"/>
      <c r="H68" s="270" t="s">
        <v>19</v>
      </c>
      <c r="I68" s="271" t="s">
        <v>20</v>
      </c>
      <c r="J68" s="272" t="s">
        <v>21</v>
      </c>
      <c r="K68" s="280">
        <v>3</v>
      </c>
    </row>
    <row r="69" spans="1:12" ht="17.25" thickBot="1" x14ac:dyDescent="0.3">
      <c r="A69" s="273" t="s">
        <v>5</v>
      </c>
      <c r="B69" s="274" t="s">
        <v>6</v>
      </c>
      <c r="C69" s="275" t="s">
        <v>7</v>
      </c>
      <c r="D69" s="280">
        <v>4</v>
      </c>
      <c r="E69" s="280"/>
      <c r="F69" s="280"/>
      <c r="G69" s="280"/>
      <c r="H69" s="270" t="s">
        <v>22</v>
      </c>
      <c r="I69" s="271" t="s">
        <v>23</v>
      </c>
      <c r="J69" s="272" t="s">
        <v>21</v>
      </c>
      <c r="K69" s="280">
        <v>3</v>
      </c>
    </row>
    <row r="70" spans="1:12" ht="17.25" thickBot="1" x14ac:dyDescent="0.3">
      <c r="A70" s="273" t="s">
        <v>27</v>
      </c>
      <c r="B70" s="274" t="s">
        <v>28</v>
      </c>
      <c r="C70" s="275" t="s">
        <v>29</v>
      </c>
      <c r="D70" s="280">
        <v>4</v>
      </c>
      <c r="E70" s="280"/>
      <c r="F70" s="280"/>
      <c r="G70" s="280"/>
      <c r="H70" s="270" t="s">
        <v>24</v>
      </c>
      <c r="I70" s="271" t="s">
        <v>25</v>
      </c>
      <c r="J70" s="272" t="s">
        <v>26</v>
      </c>
      <c r="K70" s="280">
        <v>2</v>
      </c>
    </row>
    <row r="71" spans="1:12" ht="17.25" thickBot="1" x14ac:dyDescent="0.3">
      <c r="A71" s="225" t="s">
        <v>151</v>
      </c>
      <c r="B71" s="227" t="s">
        <v>38</v>
      </c>
      <c r="C71" s="226" t="s">
        <v>29</v>
      </c>
      <c r="D71" s="280">
        <v>4</v>
      </c>
      <c r="E71" s="280"/>
      <c r="F71" s="280"/>
      <c r="G71" s="280"/>
      <c r="H71" s="276" t="s">
        <v>145</v>
      </c>
      <c r="I71" s="277" t="s">
        <v>146</v>
      </c>
      <c r="J71" s="278" t="s">
        <v>10</v>
      </c>
      <c r="K71" s="280">
        <v>2</v>
      </c>
    </row>
    <row r="72" spans="1:12" ht="17.25" thickBot="1" x14ac:dyDescent="0.3">
      <c r="A72" s="225"/>
      <c r="B72" s="227"/>
      <c r="C72" s="226"/>
      <c r="D72" s="280"/>
      <c r="E72" s="280"/>
      <c r="F72" s="280"/>
      <c r="G72" s="280"/>
      <c r="H72" s="243" t="s">
        <v>152</v>
      </c>
      <c r="I72" s="244" t="s">
        <v>40</v>
      </c>
      <c r="J72" s="245" t="s">
        <v>34</v>
      </c>
      <c r="K72" s="280">
        <v>3</v>
      </c>
    </row>
    <row r="73" spans="1:12" ht="17.25" thickBot="1" x14ac:dyDescent="0.3">
      <c r="A73" s="232"/>
      <c r="B73" s="233"/>
      <c r="C73" s="232"/>
      <c r="D73" s="280"/>
      <c r="E73" s="280"/>
      <c r="F73" s="280"/>
      <c r="G73" s="280"/>
      <c r="H73" s="331" t="s">
        <v>311</v>
      </c>
      <c r="I73" s="332" t="s">
        <v>103</v>
      </c>
      <c r="J73" s="333" t="s">
        <v>26</v>
      </c>
      <c r="K73" s="280">
        <v>2</v>
      </c>
    </row>
    <row r="74" spans="1:12" ht="17.25" thickBot="1" x14ac:dyDescent="0.3">
      <c r="A74" s="232"/>
      <c r="B74" s="233"/>
      <c r="C74" s="232"/>
      <c r="D74" s="280"/>
      <c r="E74" s="280"/>
      <c r="F74" s="280"/>
      <c r="G74" s="280"/>
      <c r="H74" s="225" t="s">
        <v>161</v>
      </c>
      <c r="I74" s="227" t="s">
        <v>91</v>
      </c>
      <c r="J74" s="333" t="s">
        <v>26</v>
      </c>
      <c r="K74" s="280">
        <v>2</v>
      </c>
    </row>
    <row r="75" spans="1:12" ht="17.25" thickBot="1" x14ac:dyDescent="0.3">
      <c r="A75" s="232"/>
      <c r="B75" s="233"/>
      <c r="C75" s="232"/>
      <c r="D75" s="280"/>
      <c r="E75" s="280"/>
      <c r="F75" s="280"/>
      <c r="G75" s="280"/>
      <c r="H75" s="225" t="s">
        <v>168</v>
      </c>
      <c r="I75" s="227" t="s">
        <v>51</v>
      </c>
      <c r="J75" s="333" t="s">
        <v>26</v>
      </c>
      <c r="K75" s="280">
        <v>2</v>
      </c>
    </row>
    <row r="76" spans="1:12" ht="17.25" thickBot="1" x14ac:dyDescent="0.3">
      <c r="A76" s="232"/>
      <c r="B76" s="233"/>
      <c r="C76" s="232"/>
      <c r="D76" s="280"/>
      <c r="E76" s="280"/>
      <c r="F76" s="280"/>
      <c r="G76" s="280"/>
      <c r="H76" s="225" t="s">
        <v>165</v>
      </c>
      <c r="I76" s="227" t="s">
        <v>55</v>
      </c>
      <c r="J76" s="226" t="s">
        <v>13</v>
      </c>
      <c r="K76" s="280">
        <v>2</v>
      </c>
    </row>
    <row r="77" spans="1:12" ht="17.25" thickBot="1" x14ac:dyDescent="0.3">
      <c r="A77" s="232"/>
      <c r="B77" s="233"/>
      <c r="C77" s="232"/>
      <c r="D77" s="280"/>
      <c r="E77" s="280"/>
      <c r="F77" s="280"/>
      <c r="G77" s="280"/>
      <c r="H77" s="225" t="s">
        <v>164</v>
      </c>
      <c r="I77" s="227" t="s">
        <v>309</v>
      </c>
      <c r="J77" s="226" t="s">
        <v>13</v>
      </c>
      <c r="K77" s="280">
        <v>2</v>
      </c>
    </row>
    <row r="78" spans="1:12" ht="17.25" thickBot="1" x14ac:dyDescent="0.3">
      <c r="A78" s="232"/>
      <c r="B78" s="233"/>
      <c r="C78" s="232"/>
      <c r="D78" s="280"/>
      <c r="E78" s="280"/>
      <c r="F78" s="280"/>
      <c r="G78" s="280"/>
      <c r="H78" s="225" t="s">
        <v>171</v>
      </c>
      <c r="I78" s="227" t="s">
        <v>325</v>
      </c>
      <c r="J78" s="226" t="s">
        <v>60</v>
      </c>
      <c r="K78" s="280">
        <v>1</v>
      </c>
    </row>
    <row r="79" spans="1:12" ht="16.5" x14ac:dyDescent="0.25">
      <c r="A79" s="232"/>
      <c r="B79" s="233"/>
      <c r="C79" s="232"/>
      <c r="D79" s="280"/>
      <c r="E79" s="280"/>
      <c r="F79" s="280"/>
      <c r="G79" s="280"/>
    </row>
    <row r="80" spans="1:12" ht="31.5" x14ac:dyDescent="0.25">
      <c r="A80" s="232"/>
      <c r="B80" s="233"/>
      <c r="C80" s="232"/>
      <c r="D80" s="280"/>
      <c r="E80" s="280"/>
      <c r="F80" s="280"/>
      <c r="G80" s="280"/>
      <c r="H80" s="334" t="s">
        <v>333</v>
      </c>
      <c r="K80" s="280">
        <v>0</v>
      </c>
    </row>
    <row r="81" spans="1:12" x14ac:dyDescent="0.25">
      <c r="A81" s="280"/>
      <c r="B81" s="280"/>
      <c r="C81" s="280"/>
      <c r="D81" s="280"/>
      <c r="E81" s="280"/>
      <c r="F81" s="280"/>
      <c r="G81" s="280"/>
    </row>
    <row r="82" spans="1:12" x14ac:dyDescent="0.25">
      <c r="A82" s="335"/>
      <c r="B82" s="280"/>
      <c r="C82" s="280"/>
      <c r="D82" s="280"/>
      <c r="E82" s="280"/>
      <c r="F82" s="280"/>
      <c r="G82" s="280"/>
    </row>
    <row r="83" spans="1:12" ht="31.5" x14ac:dyDescent="0.25">
      <c r="A83" s="325" t="s">
        <v>328</v>
      </c>
      <c r="B83" s="280"/>
      <c r="C83" s="280"/>
      <c r="D83" s="329">
        <f>D84+D92</f>
        <v>24</v>
      </c>
      <c r="E83" s="280" t="s">
        <v>371</v>
      </c>
      <c r="F83" s="280"/>
      <c r="G83" s="280"/>
      <c r="H83" s="325" t="s">
        <v>330</v>
      </c>
      <c r="K83" s="336">
        <f>SUM(K85:K95)</f>
        <v>21</v>
      </c>
      <c r="L83" s="280" t="s">
        <v>371</v>
      </c>
    </row>
    <row r="84" spans="1:12" ht="32.25" thickBot="1" x14ac:dyDescent="0.3">
      <c r="A84" s="330" t="s">
        <v>334</v>
      </c>
      <c r="B84" s="280"/>
      <c r="C84" s="280"/>
      <c r="D84" s="334">
        <f>SUM(D85:D91)</f>
        <v>20</v>
      </c>
      <c r="E84" s="280">
        <f>COUNT(D85:D91,D93:D96)</f>
        <v>11</v>
      </c>
      <c r="F84" s="280"/>
      <c r="G84" s="280"/>
      <c r="H84" s="330" t="s">
        <v>334</v>
      </c>
      <c r="K84" s="280">
        <f>SUM(K85:K93)</f>
        <v>17</v>
      </c>
      <c r="L84" s="280">
        <f>COUNT(K85:K93,K96:K99)</f>
        <v>13</v>
      </c>
    </row>
    <row r="85" spans="1:12" ht="17.25" thickBot="1" x14ac:dyDescent="0.3">
      <c r="A85" s="270" t="s">
        <v>16</v>
      </c>
      <c r="B85" s="271" t="s">
        <v>17</v>
      </c>
      <c r="C85" s="272" t="s">
        <v>18</v>
      </c>
      <c r="D85" s="280">
        <v>4</v>
      </c>
      <c r="E85" s="280"/>
      <c r="F85" s="280"/>
      <c r="G85" s="280"/>
      <c r="H85" s="225" t="s">
        <v>162</v>
      </c>
      <c r="I85" s="227" t="s">
        <v>92</v>
      </c>
      <c r="J85" s="333" t="s">
        <v>26</v>
      </c>
      <c r="K85" s="280">
        <v>2</v>
      </c>
    </row>
    <row r="86" spans="1:12" ht="17.25" thickBot="1" x14ac:dyDescent="0.3">
      <c r="A86" s="243" t="s">
        <v>150</v>
      </c>
      <c r="B86" s="244" t="s">
        <v>36</v>
      </c>
      <c r="C86" s="245" t="s">
        <v>34</v>
      </c>
      <c r="D86" s="280">
        <v>3</v>
      </c>
      <c r="E86" s="280"/>
      <c r="F86" s="280"/>
      <c r="G86" s="280"/>
      <c r="H86" s="225" t="s">
        <v>169</v>
      </c>
      <c r="I86" s="227" t="s">
        <v>68</v>
      </c>
      <c r="J86" s="333" t="s">
        <v>26</v>
      </c>
      <c r="K86" s="280">
        <v>2</v>
      </c>
    </row>
    <row r="87" spans="1:12" ht="17.25" thickBot="1" x14ac:dyDescent="0.3">
      <c r="A87" s="246" t="s">
        <v>364</v>
      </c>
      <c r="B87" s="247" t="s">
        <v>316</v>
      </c>
      <c r="C87" s="248" t="s">
        <v>26</v>
      </c>
      <c r="D87" s="280">
        <v>2</v>
      </c>
      <c r="E87" s="280"/>
      <c r="F87" s="280"/>
      <c r="G87" s="280"/>
      <c r="H87" s="225" t="s">
        <v>163</v>
      </c>
      <c r="I87" s="227" t="s">
        <v>49</v>
      </c>
      <c r="J87" s="333" t="s">
        <v>26</v>
      </c>
      <c r="K87" s="280">
        <v>2</v>
      </c>
    </row>
    <row r="88" spans="1:12" ht="17.25" thickBot="1" x14ac:dyDescent="0.3">
      <c r="A88" s="243" t="s">
        <v>363</v>
      </c>
      <c r="B88" s="244" t="s">
        <v>104</v>
      </c>
      <c r="C88" s="245" t="s">
        <v>34</v>
      </c>
      <c r="D88" s="280">
        <v>3</v>
      </c>
      <c r="E88" s="280"/>
      <c r="F88" s="280"/>
      <c r="G88" s="280"/>
      <c r="H88" s="225" t="s">
        <v>170</v>
      </c>
      <c r="I88" s="227" t="s">
        <v>53</v>
      </c>
      <c r="J88" s="333" t="s">
        <v>26</v>
      </c>
      <c r="K88" s="280">
        <v>2</v>
      </c>
    </row>
    <row r="89" spans="1:12" ht="17.25" thickBot="1" x14ac:dyDescent="0.3">
      <c r="A89" s="225" t="s">
        <v>160</v>
      </c>
      <c r="B89" s="227" t="s">
        <v>90</v>
      </c>
      <c r="C89" s="333" t="s">
        <v>26</v>
      </c>
      <c r="D89" s="280">
        <v>2</v>
      </c>
      <c r="E89" s="280"/>
      <c r="F89" s="280"/>
      <c r="G89" s="280"/>
      <c r="H89" s="225" t="s">
        <v>166</v>
      </c>
      <c r="I89" s="227" t="s">
        <v>71</v>
      </c>
      <c r="J89" s="226" t="s">
        <v>13</v>
      </c>
      <c r="K89" s="280">
        <v>2</v>
      </c>
    </row>
    <row r="90" spans="1:12" ht="17.25" thickBot="1" x14ac:dyDescent="0.3">
      <c r="A90" s="243" t="s">
        <v>369</v>
      </c>
      <c r="B90" s="244" t="s">
        <v>97</v>
      </c>
      <c r="C90" s="245" t="s">
        <v>34</v>
      </c>
      <c r="D90" s="280">
        <v>3</v>
      </c>
      <c r="E90" s="280"/>
      <c r="F90" s="280"/>
      <c r="G90" s="280"/>
      <c r="H90" s="225" t="s">
        <v>172</v>
      </c>
      <c r="I90" s="227" t="s">
        <v>322</v>
      </c>
      <c r="J90" s="226" t="s">
        <v>60</v>
      </c>
      <c r="K90" s="280">
        <v>1</v>
      </c>
    </row>
    <row r="91" spans="1:12" ht="17.25" thickBot="1" x14ac:dyDescent="0.3">
      <c r="A91" s="309" t="s">
        <v>320</v>
      </c>
      <c r="B91" s="310" t="s">
        <v>105</v>
      </c>
      <c r="C91" s="226" t="s">
        <v>34</v>
      </c>
      <c r="D91" s="280">
        <v>3</v>
      </c>
      <c r="E91" s="280"/>
      <c r="F91" s="280"/>
      <c r="G91" s="280"/>
      <c r="H91" s="225" t="s">
        <v>153</v>
      </c>
      <c r="I91" s="227" t="s">
        <v>42</v>
      </c>
      <c r="J91" s="333" t="s">
        <v>26</v>
      </c>
      <c r="K91" s="280">
        <v>2</v>
      </c>
    </row>
    <row r="92" spans="1:12" ht="33.75" thickBot="1" x14ac:dyDescent="0.3">
      <c r="A92" s="334" t="s">
        <v>333</v>
      </c>
      <c r="B92" s="280"/>
      <c r="C92" s="280"/>
      <c r="D92" s="280">
        <v>4</v>
      </c>
      <c r="E92" s="280"/>
      <c r="F92" s="280"/>
      <c r="G92" s="280"/>
      <c r="H92" s="276" t="s">
        <v>154</v>
      </c>
      <c r="I92" s="279" t="s">
        <v>155</v>
      </c>
      <c r="J92" s="278" t="s">
        <v>10</v>
      </c>
      <c r="K92" s="280">
        <v>2</v>
      </c>
    </row>
    <row r="93" spans="1:12" ht="17.25" thickBot="1" x14ac:dyDescent="0.3">
      <c r="A93" s="337" t="s">
        <v>159</v>
      </c>
      <c r="B93" s="338" t="s">
        <v>78</v>
      </c>
      <c r="C93" s="339" t="s">
        <v>26</v>
      </c>
      <c r="D93" s="280">
        <v>2</v>
      </c>
      <c r="E93" s="280"/>
      <c r="F93" s="280"/>
      <c r="G93" s="280"/>
      <c r="H93" s="273" t="s">
        <v>178</v>
      </c>
      <c r="I93" s="322" t="s">
        <v>183</v>
      </c>
      <c r="J93" s="275" t="s">
        <v>26</v>
      </c>
      <c r="K93" s="280">
        <v>2</v>
      </c>
    </row>
    <row r="94" spans="1:12" ht="17.25" thickBot="1" x14ac:dyDescent="0.3">
      <c r="A94" s="225" t="s">
        <v>157</v>
      </c>
      <c r="B94" s="227" t="s">
        <v>80</v>
      </c>
      <c r="C94" s="226" t="s">
        <v>26</v>
      </c>
      <c r="D94" s="280">
        <v>2</v>
      </c>
      <c r="E94" s="280"/>
      <c r="F94" s="280"/>
      <c r="G94" s="280"/>
    </row>
    <row r="95" spans="1:12" ht="32.25" thickBot="1" x14ac:dyDescent="0.3">
      <c r="A95" s="225" t="s">
        <v>180</v>
      </c>
      <c r="B95" s="227" t="s">
        <v>82</v>
      </c>
      <c r="C95" s="226" t="s">
        <v>26</v>
      </c>
      <c r="D95" s="280">
        <v>2</v>
      </c>
      <c r="E95" s="280"/>
      <c r="F95" s="280"/>
      <c r="G95" s="280"/>
      <c r="H95" s="334" t="s">
        <v>333</v>
      </c>
      <c r="I95" s="280" t="s">
        <v>368</v>
      </c>
      <c r="K95" s="280">
        <v>4</v>
      </c>
    </row>
    <row r="96" spans="1:12" ht="17.25" thickBot="1" x14ac:dyDescent="0.3">
      <c r="A96" s="225" t="s">
        <v>158</v>
      </c>
      <c r="B96" s="227" t="s">
        <v>84</v>
      </c>
      <c r="C96" s="226" t="s">
        <v>26</v>
      </c>
      <c r="D96" s="280">
        <v>2</v>
      </c>
      <c r="E96" s="280"/>
      <c r="F96" s="280"/>
      <c r="G96" s="280"/>
      <c r="H96" s="225" t="s">
        <v>365</v>
      </c>
      <c r="I96" s="227" t="s">
        <v>318</v>
      </c>
      <c r="J96" s="226" t="s">
        <v>26</v>
      </c>
      <c r="K96" s="280">
        <v>2</v>
      </c>
    </row>
    <row r="97" spans="1:13" ht="17.25" thickBot="1" x14ac:dyDescent="0.3">
      <c r="A97" s="280"/>
      <c r="B97" s="280"/>
      <c r="C97" s="280"/>
      <c r="D97" s="280"/>
      <c r="E97" s="280"/>
      <c r="F97" s="280"/>
      <c r="G97" s="280"/>
      <c r="H97" s="225" t="s">
        <v>181</v>
      </c>
      <c r="I97" s="227" t="s">
        <v>86</v>
      </c>
      <c r="J97" s="226" t="s">
        <v>26</v>
      </c>
      <c r="K97" s="280">
        <v>2</v>
      </c>
    </row>
    <row r="98" spans="1:13" ht="17.25" thickBot="1" x14ac:dyDescent="0.3">
      <c r="A98" s="280"/>
      <c r="B98" s="340" t="s">
        <v>341</v>
      </c>
      <c r="C98" s="341">
        <f>D65+D83+K65+K83+K101</f>
        <v>100</v>
      </c>
      <c r="D98" s="280"/>
      <c r="E98" s="280"/>
      <c r="F98" s="280"/>
      <c r="G98" s="280"/>
      <c r="H98" s="225" t="s">
        <v>370</v>
      </c>
      <c r="I98" s="227" t="s">
        <v>73</v>
      </c>
      <c r="J98" s="226" t="s">
        <v>26</v>
      </c>
      <c r="K98" s="280">
        <v>2</v>
      </c>
    </row>
    <row r="99" spans="1:13" ht="17.25" thickBot="1" x14ac:dyDescent="0.3">
      <c r="A99" s="280"/>
      <c r="B99" s="280"/>
      <c r="C99" s="280"/>
      <c r="D99" s="280"/>
      <c r="E99" s="280"/>
      <c r="F99" s="280"/>
      <c r="G99" s="280"/>
      <c r="H99" s="225" t="s">
        <v>182</v>
      </c>
      <c r="I99" s="227" t="s">
        <v>88</v>
      </c>
      <c r="J99" s="226" t="s">
        <v>26</v>
      </c>
      <c r="K99" s="280">
        <v>2</v>
      </c>
    </row>
    <row r="100" spans="1:13" x14ac:dyDescent="0.25">
      <c r="A100" s="280"/>
      <c r="B100" s="280"/>
      <c r="C100" s="280"/>
      <c r="D100" s="280"/>
      <c r="E100" s="280"/>
      <c r="F100" s="280"/>
      <c r="G100" s="280"/>
    </row>
    <row r="101" spans="1:13" ht="31.5" x14ac:dyDescent="0.25">
      <c r="A101" s="280"/>
      <c r="B101" s="280"/>
      <c r="C101" s="280"/>
      <c r="D101" s="280"/>
      <c r="E101" s="280"/>
      <c r="F101" s="280"/>
      <c r="G101" s="280"/>
      <c r="H101" s="342" t="s">
        <v>339</v>
      </c>
      <c r="K101" s="336">
        <v>11</v>
      </c>
      <c r="L101" s="280" t="s">
        <v>371</v>
      </c>
      <c r="M101" s="280">
        <v>3</v>
      </c>
    </row>
    <row r="102" spans="1:13" ht="17.25" thickBot="1" x14ac:dyDescent="0.3">
      <c r="A102" s="280"/>
      <c r="B102" s="280"/>
      <c r="C102" s="280"/>
      <c r="D102" s="280"/>
      <c r="E102" s="280"/>
      <c r="F102" s="280"/>
      <c r="G102" s="280"/>
      <c r="H102" s="225" t="s">
        <v>173</v>
      </c>
      <c r="I102" s="320" t="s">
        <v>174</v>
      </c>
      <c r="J102" s="321" t="s">
        <v>63</v>
      </c>
      <c r="K102" s="280">
        <v>6</v>
      </c>
    </row>
    <row r="103" spans="1:13" ht="17.25" thickBot="1" x14ac:dyDescent="0.3">
      <c r="A103" s="280"/>
      <c r="B103" s="280"/>
      <c r="C103" s="280"/>
      <c r="D103" s="280"/>
      <c r="E103" s="280"/>
      <c r="F103" s="280"/>
      <c r="G103" s="280"/>
      <c r="H103" s="260" t="s">
        <v>360</v>
      </c>
      <c r="I103" s="261" t="s">
        <v>345</v>
      </c>
      <c r="J103" s="262" t="s">
        <v>63</v>
      </c>
    </row>
    <row r="104" spans="1:13" ht="16.5" x14ac:dyDescent="0.25">
      <c r="A104" s="280"/>
      <c r="B104" s="280"/>
      <c r="C104" s="280"/>
      <c r="D104" s="280"/>
      <c r="E104" s="280"/>
      <c r="F104" s="280"/>
      <c r="G104" s="280"/>
      <c r="H104" s="343" t="s">
        <v>175</v>
      </c>
      <c r="I104" s="344" t="s">
        <v>176</v>
      </c>
      <c r="J104" s="345" t="s">
        <v>177</v>
      </c>
      <c r="K104" s="280">
        <v>5</v>
      </c>
    </row>
    <row r="105" spans="1:13" ht="16.5" x14ac:dyDescent="0.25">
      <c r="H105" s="346"/>
      <c r="I105" s="347"/>
      <c r="J105" s="348"/>
    </row>
    <row r="106" spans="1:13" x14ac:dyDescent="0.25">
      <c r="B106" s="349" t="s">
        <v>372</v>
      </c>
      <c r="C106" s="350">
        <f>E66+E84+L66+L84+M101</f>
        <v>44</v>
      </c>
      <c r="H106" s="326"/>
      <c r="I106" s="326"/>
      <c r="J106" s="326"/>
    </row>
  </sheetData>
  <mergeCells count="11">
    <mergeCell ref="A18:B18"/>
    <mergeCell ref="A27:B27"/>
    <mergeCell ref="A32:B32"/>
    <mergeCell ref="A51:B51"/>
    <mergeCell ref="A56:B56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28" workbookViewId="0">
      <selection activeCell="B12" sqref="B12"/>
    </sheetView>
  </sheetViews>
  <sheetFormatPr defaultRowHeight="15" x14ac:dyDescent="0.25"/>
  <cols>
    <col min="1" max="1" width="32.42578125" customWidth="1"/>
    <col min="2" max="2" width="26.42578125" customWidth="1"/>
    <col min="3" max="3" width="37.42578125" customWidth="1"/>
  </cols>
  <sheetData>
    <row r="1" spans="1:3" x14ac:dyDescent="0.25">
      <c r="A1" s="58" t="s">
        <v>259</v>
      </c>
      <c r="B1" s="15" t="s">
        <v>260</v>
      </c>
      <c r="C1" s="15" t="s">
        <v>261</v>
      </c>
    </row>
    <row r="2" spans="1:3" ht="16.5" x14ac:dyDescent="0.25">
      <c r="A2" s="59" t="s">
        <v>97</v>
      </c>
      <c r="B2" t="s">
        <v>265</v>
      </c>
      <c r="C2" t="s">
        <v>262</v>
      </c>
    </row>
    <row r="3" spans="1:3" ht="16.5" x14ac:dyDescent="0.25">
      <c r="A3" s="59" t="s">
        <v>36</v>
      </c>
      <c r="B3" t="s">
        <v>265</v>
      </c>
      <c r="C3" t="s">
        <v>263</v>
      </c>
    </row>
    <row r="4" spans="1:3" ht="16.5" x14ac:dyDescent="0.25">
      <c r="A4" s="59" t="s">
        <v>38</v>
      </c>
      <c r="B4" t="s">
        <v>265</v>
      </c>
      <c r="C4" t="s">
        <v>264</v>
      </c>
    </row>
    <row r="5" spans="1:3" ht="16.5" x14ac:dyDescent="0.25">
      <c r="A5" s="59" t="s">
        <v>40</v>
      </c>
      <c r="B5" t="s">
        <v>265</v>
      </c>
    </row>
    <row r="6" spans="1:3" ht="16.5" x14ac:dyDescent="0.25">
      <c r="A6" s="59" t="s">
        <v>42</v>
      </c>
      <c r="B6" t="s">
        <v>266</v>
      </c>
    </row>
    <row r="7" spans="1:3" ht="16.5" x14ac:dyDescent="0.25">
      <c r="A7" s="59" t="s">
        <v>90</v>
      </c>
      <c r="B7" s="122" t="s">
        <v>267</v>
      </c>
    </row>
    <row r="8" spans="1:3" ht="16.5" x14ac:dyDescent="0.25">
      <c r="A8" s="59" t="s">
        <v>91</v>
      </c>
      <c r="B8" s="122" t="s">
        <v>267</v>
      </c>
    </row>
    <row r="9" spans="1:3" ht="16.5" x14ac:dyDescent="0.25">
      <c r="A9" s="59" t="s">
        <v>92</v>
      </c>
      <c r="B9" s="122" t="s">
        <v>267</v>
      </c>
    </row>
    <row r="10" spans="1:3" ht="16.5" x14ac:dyDescent="0.25">
      <c r="A10" s="59" t="s">
        <v>251</v>
      </c>
      <c r="B10" t="s">
        <v>268</v>
      </c>
    </row>
    <row r="11" spans="1:3" ht="16.5" x14ac:dyDescent="0.25">
      <c r="A11" s="59" t="s">
        <v>309</v>
      </c>
      <c r="B11" s="122" t="s">
        <v>310</v>
      </c>
    </row>
    <row r="12" spans="1:3" ht="16.5" x14ac:dyDescent="0.25">
      <c r="A12" s="59" t="s">
        <v>49</v>
      </c>
      <c r="B12" s="122" t="s">
        <v>267</v>
      </c>
    </row>
    <row r="13" spans="1:3" ht="16.5" x14ac:dyDescent="0.25">
      <c r="A13" s="59" t="s">
        <v>51</v>
      </c>
      <c r="B13" t="s">
        <v>266</v>
      </c>
    </row>
    <row r="14" spans="1:3" ht="16.5" x14ac:dyDescent="0.25">
      <c r="A14" s="59" t="s">
        <v>53</v>
      </c>
      <c r="B14" t="s">
        <v>266</v>
      </c>
    </row>
    <row r="15" spans="1:3" ht="16.5" x14ac:dyDescent="0.25">
      <c r="A15" s="59" t="s">
        <v>55</v>
      </c>
      <c r="B15" t="s">
        <v>268</v>
      </c>
    </row>
    <row r="16" spans="1:3" ht="16.5" x14ac:dyDescent="0.25">
      <c r="A16" s="59" t="s">
        <v>252</v>
      </c>
      <c r="B16" t="s">
        <v>268</v>
      </c>
    </row>
    <row r="17" spans="1:3" ht="16.5" x14ac:dyDescent="0.25">
      <c r="A17" s="59" t="s">
        <v>59</v>
      </c>
      <c r="B17" t="s">
        <v>268</v>
      </c>
    </row>
    <row r="18" spans="1:3" ht="16.5" x14ac:dyDescent="0.25">
      <c r="A18" s="59" t="s">
        <v>66</v>
      </c>
      <c r="B18" t="s">
        <v>268</v>
      </c>
    </row>
    <row r="19" spans="1:3" ht="16.5" x14ac:dyDescent="0.25">
      <c r="A19" s="59" t="s">
        <v>62</v>
      </c>
      <c r="B19" t="s">
        <v>268</v>
      </c>
    </row>
    <row r="20" spans="1:3" ht="16.5" x14ac:dyDescent="0.25">
      <c r="A20" s="59" t="s">
        <v>78</v>
      </c>
      <c r="B20" t="s">
        <v>269</v>
      </c>
      <c r="C20" s="212" t="s">
        <v>270</v>
      </c>
    </row>
    <row r="21" spans="1:3" ht="16.5" x14ac:dyDescent="0.25">
      <c r="A21" s="59" t="s">
        <v>80</v>
      </c>
      <c r="B21" t="s">
        <v>269</v>
      </c>
      <c r="C21" s="212"/>
    </row>
    <row r="22" spans="1:3" ht="16.5" x14ac:dyDescent="0.25">
      <c r="A22" s="59" t="s">
        <v>82</v>
      </c>
      <c r="B22" t="s">
        <v>269</v>
      </c>
      <c r="C22" s="212"/>
    </row>
    <row r="23" spans="1:3" ht="16.5" x14ac:dyDescent="0.25">
      <c r="A23" s="59" t="s">
        <v>84</v>
      </c>
      <c r="B23" t="s">
        <v>269</v>
      </c>
      <c r="C23" s="212"/>
    </row>
    <row r="24" spans="1:3" ht="16.5" x14ac:dyDescent="0.25">
      <c r="A24" s="59" t="s">
        <v>253</v>
      </c>
      <c r="B24" t="s">
        <v>269</v>
      </c>
      <c r="C24" s="212"/>
    </row>
    <row r="25" spans="1:3" ht="16.5" x14ac:dyDescent="0.25">
      <c r="A25" s="59" t="s">
        <v>86</v>
      </c>
      <c r="B25" t="s">
        <v>269</v>
      </c>
      <c r="C25" s="212"/>
    </row>
    <row r="26" spans="1:3" ht="16.5" x14ac:dyDescent="0.25">
      <c r="A26" s="59" t="s">
        <v>73</v>
      </c>
      <c r="B26" t="s">
        <v>266</v>
      </c>
    </row>
    <row r="27" spans="1:3" ht="16.5" x14ac:dyDescent="0.25">
      <c r="A27" s="59" t="s">
        <v>88</v>
      </c>
      <c r="B27" t="s">
        <v>266</v>
      </c>
    </row>
    <row r="28" spans="1:3" ht="15.75" x14ac:dyDescent="0.25">
      <c r="A28" s="60" t="s">
        <v>103</v>
      </c>
      <c r="B28" t="s">
        <v>266</v>
      </c>
      <c r="C28" t="s">
        <v>271</v>
      </c>
    </row>
    <row r="29" spans="1:3" ht="16.5" x14ac:dyDescent="0.25">
      <c r="A29" s="61" t="s">
        <v>105</v>
      </c>
      <c r="B29" s="122" t="s">
        <v>267</v>
      </c>
    </row>
    <row r="30" spans="1:3" ht="16.5" x14ac:dyDescent="0.25">
      <c r="A30" s="62" t="s">
        <v>104</v>
      </c>
      <c r="B30" t="s">
        <v>266</v>
      </c>
      <c r="C30" t="s">
        <v>271</v>
      </c>
    </row>
    <row r="31" spans="1:3" ht="16.5" x14ac:dyDescent="0.25">
      <c r="A31" s="63" t="s">
        <v>258</v>
      </c>
      <c r="B31" t="s">
        <v>266</v>
      </c>
    </row>
    <row r="32" spans="1:3" ht="16.5" x14ac:dyDescent="0.25">
      <c r="A32" s="64" t="s">
        <v>88</v>
      </c>
      <c r="B32" t="s">
        <v>266</v>
      </c>
      <c r="C32" t="s">
        <v>272</v>
      </c>
    </row>
    <row r="33" spans="1:2" ht="16.5" x14ac:dyDescent="0.25">
      <c r="A33" s="64" t="s">
        <v>74</v>
      </c>
      <c r="B33" t="s">
        <v>265</v>
      </c>
    </row>
    <row r="34" spans="1:2" ht="16.5" x14ac:dyDescent="0.25">
      <c r="A34" s="65" t="s">
        <v>183</v>
      </c>
      <c r="B34" s="122" t="s">
        <v>267</v>
      </c>
    </row>
  </sheetData>
  <mergeCells count="1">
    <mergeCell ref="C20:C25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L8" sqref="L8"/>
    </sheetView>
  </sheetViews>
  <sheetFormatPr defaultColWidth="8.7109375" defaultRowHeight="18.75" x14ac:dyDescent="0.3"/>
  <cols>
    <col min="1" max="1" width="18" style="123" customWidth="1"/>
    <col min="2" max="2" width="43.42578125" style="123" customWidth="1"/>
    <col min="3" max="3" width="14.42578125" style="123" customWidth="1"/>
    <col min="4" max="4" width="12.140625" style="123" customWidth="1"/>
    <col min="5" max="6" width="8.7109375" style="123"/>
    <col min="7" max="7" width="11.7109375" style="123" customWidth="1"/>
    <col min="8" max="16384" width="8.7109375" style="123"/>
  </cols>
  <sheetData>
    <row r="1" spans="1:7" ht="19.5" thickBot="1" x14ac:dyDescent="0.35"/>
    <row r="2" spans="1:7" ht="19.5" thickBot="1" x14ac:dyDescent="0.35">
      <c r="A2" s="216" t="s">
        <v>0</v>
      </c>
      <c r="B2" s="216" t="s">
        <v>1</v>
      </c>
      <c r="C2" s="216" t="s">
        <v>2</v>
      </c>
      <c r="D2" s="213" t="s">
        <v>184</v>
      </c>
      <c r="E2" s="214"/>
      <c r="F2" s="214"/>
      <c r="G2" s="215"/>
    </row>
    <row r="3" spans="1:7" ht="19.5" thickBot="1" x14ac:dyDescent="0.35">
      <c r="A3" s="219"/>
      <c r="B3" s="219"/>
      <c r="C3" s="219"/>
      <c r="D3" s="216" t="s">
        <v>185</v>
      </c>
      <c r="E3" s="213" t="s">
        <v>186</v>
      </c>
      <c r="F3" s="214"/>
      <c r="G3" s="215"/>
    </row>
    <row r="4" spans="1:7" ht="19.5" thickBot="1" x14ac:dyDescent="0.35">
      <c r="A4" s="217"/>
      <c r="B4" s="217"/>
      <c r="C4" s="217"/>
      <c r="D4" s="217"/>
      <c r="E4" s="124" t="s">
        <v>187</v>
      </c>
      <c r="F4" s="124" t="s">
        <v>188</v>
      </c>
      <c r="G4" s="124" t="s">
        <v>189</v>
      </c>
    </row>
    <row r="5" spans="1:7" ht="19.5" thickBot="1" x14ac:dyDescent="0.35">
      <c r="A5" s="125" t="s">
        <v>3</v>
      </c>
      <c r="B5" s="126" t="s">
        <v>4</v>
      </c>
      <c r="C5" s="124">
        <v>28</v>
      </c>
      <c r="D5" s="124">
        <v>495</v>
      </c>
      <c r="E5" s="124">
        <v>212</v>
      </c>
      <c r="F5" s="124">
        <v>255</v>
      </c>
      <c r="G5" s="124">
        <v>28</v>
      </c>
    </row>
    <row r="6" spans="1:7" ht="19.5" thickBot="1" x14ac:dyDescent="0.35">
      <c r="A6" s="127" t="s">
        <v>5</v>
      </c>
      <c r="B6" s="128" t="s">
        <v>6</v>
      </c>
      <c r="C6" s="129" t="s">
        <v>7</v>
      </c>
      <c r="D6" s="129">
        <v>75</v>
      </c>
      <c r="E6" s="129">
        <v>41</v>
      </c>
      <c r="F6" s="129">
        <v>29</v>
      </c>
      <c r="G6" s="129">
        <v>5</v>
      </c>
    </row>
    <row r="7" spans="1:7" ht="19.5" thickBot="1" x14ac:dyDescent="0.35">
      <c r="A7" s="127" t="s">
        <v>8</v>
      </c>
      <c r="B7" s="128" t="s">
        <v>9</v>
      </c>
      <c r="C7" s="129" t="s">
        <v>10</v>
      </c>
      <c r="D7" s="129">
        <v>30</v>
      </c>
      <c r="E7" s="129">
        <v>18</v>
      </c>
      <c r="F7" s="129">
        <v>10</v>
      </c>
      <c r="G7" s="129">
        <v>2</v>
      </c>
    </row>
    <row r="8" spans="1:7" ht="19.5" thickBot="1" x14ac:dyDescent="0.35">
      <c r="A8" s="127" t="s">
        <v>11</v>
      </c>
      <c r="B8" s="128" t="s">
        <v>12</v>
      </c>
      <c r="C8" s="129" t="s">
        <v>13</v>
      </c>
      <c r="D8" s="129">
        <v>60</v>
      </c>
      <c r="E8" s="129">
        <v>5</v>
      </c>
      <c r="F8" s="129">
        <v>51</v>
      </c>
      <c r="G8" s="129">
        <v>4</v>
      </c>
    </row>
    <row r="9" spans="1:7" ht="19.5" thickBot="1" x14ac:dyDescent="0.35">
      <c r="A9" s="127" t="s">
        <v>14</v>
      </c>
      <c r="B9" s="128" t="s">
        <v>15</v>
      </c>
      <c r="C9" s="129" t="s">
        <v>7</v>
      </c>
      <c r="D9" s="129">
        <v>75</v>
      </c>
      <c r="E9" s="129">
        <v>36</v>
      </c>
      <c r="F9" s="129">
        <v>35</v>
      </c>
      <c r="G9" s="129">
        <v>4</v>
      </c>
    </row>
    <row r="10" spans="1:7" ht="19.5" thickBot="1" x14ac:dyDescent="0.35">
      <c r="A10" s="127" t="s">
        <v>16</v>
      </c>
      <c r="B10" s="128" t="s">
        <v>17</v>
      </c>
      <c r="C10" s="129" t="s">
        <v>18</v>
      </c>
      <c r="D10" s="129">
        <v>75</v>
      </c>
      <c r="E10" s="129">
        <v>15</v>
      </c>
      <c r="F10" s="129">
        <v>58</v>
      </c>
      <c r="G10" s="129">
        <v>2</v>
      </c>
    </row>
    <row r="11" spans="1:7" ht="19.5" thickBot="1" x14ac:dyDescent="0.35">
      <c r="A11" s="127" t="s">
        <v>19</v>
      </c>
      <c r="B11" s="128" t="s">
        <v>284</v>
      </c>
      <c r="C11" s="129" t="s">
        <v>21</v>
      </c>
      <c r="D11" s="129">
        <v>40</v>
      </c>
      <c r="E11" s="129">
        <v>14</v>
      </c>
      <c r="F11" s="129">
        <v>24</v>
      </c>
      <c r="G11" s="129">
        <v>2</v>
      </c>
    </row>
    <row r="12" spans="1:7" ht="19.5" thickBot="1" x14ac:dyDescent="0.35">
      <c r="A12" s="127" t="s">
        <v>22</v>
      </c>
      <c r="B12" s="128" t="s">
        <v>285</v>
      </c>
      <c r="C12" s="129" t="s">
        <v>21</v>
      </c>
      <c r="D12" s="129">
        <v>40</v>
      </c>
      <c r="E12" s="129">
        <v>14</v>
      </c>
      <c r="F12" s="129">
        <v>24</v>
      </c>
      <c r="G12" s="129">
        <v>2</v>
      </c>
    </row>
    <row r="13" spans="1:7" ht="19.5" thickBot="1" x14ac:dyDescent="0.35">
      <c r="A13" s="127" t="s">
        <v>24</v>
      </c>
      <c r="B13" s="128" t="s">
        <v>286</v>
      </c>
      <c r="C13" s="129" t="s">
        <v>26</v>
      </c>
      <c r="D13" s="129">
        <v>40</v>
      </c>
      <c r="E13" s="129">
        <v>14</v>
      </c>
      <c r="F13" s="129">
        <v>24</v>
      </c>
      <c r="G13" s="129">
        <v>2</v>
      </c>
    </row>
    <row r="14" spans="1:7" ht="19.5" thickBot="1" x14ac:dyDescent="0.35">
      <c r="B14" s="130" t="s">
        <v>287</v>
      </c>
      <c r="C14" s="129" t="s">
        <v>29</v>
      </c>
      <c r="D14" s="131">
        <v>60</v>
      </c>
      <c r="E14" s="131">
        <v>55</v>
      </c>
      <c r="F14" s="131"/>
      <c r="G14" s="131">
        <v>5</v>
      </c>
    </row>
    <row r="15" spans="1:7" ht="19.5" thickBot="1" x14ac:dyDescent="0.35">
      <c r="A15" s="127" t="s">
        <v>27</v>
      </c>
      <c r="B15" s="128" t="s">
        <v>28</v>
      </c>
      <c r="C15" s="129"/>
      <c r="D15" s="131"/>
      <c r="E15" s="131"/>
      <c r="F15" s="131"/>
      <c r="G15" s="131"/>
    </row>
    <row r="16" spans="1:7" ht="19.5" thickBot="1" x14ac:dyDescent="0.35">
      <c r="A16" s="127"/>
      <c r="B16" s="132" t="s">
        <v>279</v>
      </c>
      <c r="C16" s="129"/>
      <c r="D16" s="131"/>
      <c r="E16" s="131"/>
      <c r="F16" s="131"/>
      <c r="G16" s="131"/>
    </row>
    <row r="17" spans="1:7" ht="19.5" thickBot="1" x14ac:dyDescent="0.35">
      <c r="A17" s="127"/>
      <c r="B17" s="132" t="s">
        <v>280</v>
      </c>
      <c r="C17" s="129"/>
      <c r="D17" s="131"/>
      <c r="E17" s="131"/>
      <c r="F17" s="131"/>
      <c r="G17" s="131"/>
    </row>
    <row r="18" spans="1:7" ht="19.5" thickBot="1" x14ac:dyDescent="0.35">
      <c r="A18" s="127"/>
      <c r="B18" s="132" t="s">
        <v>281</v>
      </c>
      <c r="C18" s="129"/>
      <c r="D18" s="131"/>
      <c r="E18" s="131"/>
      <c r="F18" s="131"/>
      <c r="G18" s="131"/>
    </row>
    <row r="19" spans="1:7" ht="19.5" thickBot="1" x14ac:dyDescent="0.35">
      <c r="A19" s="127"/>
      <c r="B19" s="132" t="s">
        <v>282</v>
      </c>
      <c r="C19" s="129"/>
      <c r="D19" s="131"/>
      <c r="E19" s="131"/>
      <c r="F19" s="131"/>
      <c r="G19" s="131"/>
    </row>
    <row r="20" spans="1:7" ht="19.5" thickBot="1" x14ac:dyDescent="0.35">
      <c r="A20" s="127"/>
      <c r="B20" s="132" t="s">
        <v>283</v>
      </c>
      <c r="C20" s="129"/>
      <c r="D20" s="131"/>
      <c r="E20" s="131"/>
      <c r="F20" s="131"/>
      <c r="G20" s="131"/>
    </row>
    <row r="21" spans="1:7" ht="19.5" thickBot="1" x14ac:dyDescent="0.35">
      <c r="A21" s="127"/>
      <c r="B21" s="133" t="s">
        <v>291</v>
      </c>
      <c r="C21" s="129"/>
      <c r="D21" s="131"/>
      <c r="E21" s="131"/>
      <c r="F21" s="131"/>
      <c r="G21" s="131"/>
    </row>
    <row r="22" spans="1:7" ht="19.5" thickBot="1" x14ac:dyDescent="0.35">
      <c r="A22" s="127"/>
      <c r="B22" s="134" t="s">
        <v>288</v>
      </c>
      <c r="C22" s="129"/>
      <c r="D22" s="131"/>
      <c r="E22" s="131"/>
      <c r="F22" s="131"/>
      <c r="G22" s="131"/>
    </row>
    <row r="23" spans="1:7" ht="19.5" thickBot="1" x14ac:dyDescent="0.35">
      <c r="A23" s="127"/>
      <c r="B23" s="134" t="s">
        <v>289</v>
      </c>
      <c r="C23" s="129" t="s">
        <v>21</v>
      </c>
      <c r="D23" s="129">
        <v>40</v>
      </c>
      <c r="E23" s="129">
        <v>14</v>
      </c>
      <c r="F23" s="129">
        <v>24</v>
      </c>
      <c r="G23" s="129">
        <v>2</v>
      </c>
    </row>
    <row r="24" spans="1:7" ht="19.5" thickBot="1" x14ac:dyDescent="0.35">
      <c r="A24" s="127"/>
      <c r="B24" s="134" t="s">
        <v>290</v>
      </c>
      <c r="C24" s="129" t="s">
        <v>21</v>
      </c>
      <c r="D24" s="129">
        <v>40</v>
      </c>
      <c r="E24" s="129">
        <v>14</v>
      </c>
      <c r="F24" s="129">
        <v>24</v>
      </c>
      <c r="G24" s="129">
        <v>2</v>
      </c>
    </row>
    <row r="25" spans="1:7" ht="19.5" thickBot="1" x14ac:dyDescent="0.35">
      <c r="A25" s="127"/>
      <c r="C25" s="129" t="s">
        <v>26</v>
      </c>
      <c r="D25" s="129">
        <v>40</v>
      </c>
      <c r="E25" s="129">
        <v>14</v>
      </c>
      <c r="F25" s="129">
        <v>24</v>
      </c>
      <c r="G25" s="129">
        <v>2</v>
      </c>
    </row>
    <row r="26" spans="1:7" ht="19.5" thickBot="1" x14ac:dyDescent="0.35">
      <c r="A26" s="127"/>
      <c r="B26" s="128"/>
      <c r="C26" s="129" t="s">
        <v>29</v>
      </c>
      <c r="D26" s="131">
        <v>60</v>
      </c>
      <c r="E26" s="131">
        <v>55</v>
      </c>
      <c r="F26" s="131"/>
      <c r="G26" s="131">
        <v>5</v>
      </c>
    </row>
    <row r="27" spans="1:7" ht="19.5" thickBot="1" x14ac:dyDescent="0.35">
      <c r="A27" s="125" t="s">
        <v>30</v>
      </c>
      <c r="B27" s="126" t="s">
        <v>31</v>
      </c>
      <c r="C27" s="135">
        <v>62</v>
      </c>
      <c r="D27" s="136">
        <f>D28+D38+D63</f>
        <v>1575</v>
      </c>
      <c r="E27" s="136">
        <f>E28+E38+E63</f>
        <v>547</v>
      </c>
      <c r="F27" s="136">
        <f>F28+F38+F63</f>
        <v>990</v>
      </c>
      <c r="G27" s="136">
        <f>G28+G38+G63</f>
        <v>38</v>
      </c>
    </row>
    <row r="28" spans="1:7" ht="20.25" thickBot="1" x14ac:dyDescent="0.35">
      <c r="A28" s="137" t="s">
        <v>32</v>
      </c>
      <c r="B28" s="138" t="s">
        <v>33</v>
      </c>
      <c r="C28" s="139">
        <v>16</v>
      </c>
      <c r="D28" s="140">
        <f>SUM(E28:G28)</f>
        <v>255</v>
      </c>
      <c r="E28" s="136">
        <f>SUM(E29:E37)</f>
        <v>215</v>
      </c>
      <c r="F28" s="136">
        <f t="shared" ref="F28:G28" si="0">SUM(F29:F37)</f>
        <v>30</v>
      </c>
      <c r="G28" s="136">
        <f t="shared" si="0"/>
        <v>10</v>
      </c>
    </row>
    <row r="29" spans="1:7" ht="19.5" thickBot="1" x14ac:dyDescent="0.35">
      <c r="A29" s="127" t="s">
        <v>96</v>
      </c>
      <c r="B29" s="128" t="s">
        <v>97</v>
      </c>
      <c r="C29" s="141" t="s">
        <v>34</v>
      </c>
      <c r="D29" s="142">
        <f>SUM(E29:G29)</f>
        <v>45</v>
      </c>
      <c r="E29" s="143">
        <v>43</v>
      </c>
      <c r="F29" s="144">
        <v>0</v>
      </c>
      <c r="G29" s="143">
        <v>2</v>
      </c>
    </row>
    <row r="30" spans="1:7" ht="19.5" thickBot="1" x14ac:dyDescent="0.35">
      <c r="A30" s="127" t="s">
        <v>35</v>
      </c>
      <c r="B30" s="128" t="s">
        <v>36</v>
      </c>
      <c r="C30" s="141"/>
      <c r="D30" s="142"/>
      <c r="E30" s="143"/>
      <c r="F30" s="144"/>
      <c r="G30" s="143"/>
    </row>
    <row r="31" spans="1:7" ht="19.5" thickBot="1" x14ac:dyDescent="0.35">
      <c r="A31" s="127" t="s">
        <v>37</v>
      </c>
      <c r="B31" s="128" t="s">
        <v>38</v>
      </c>
      <c r="C31" s="141"/>
      <c r="D31" s="142"/>
      <c r="E31" s="143"/>
      <c r="F31" s="144"/>
      <c r="G31" s="143"/>
    </row>
    <row r="32" spans="1:7" ht="19.5" thickBot="1" x14ac:dyDescent="0.35">
      <c r="A32" s="127" t="s">
        <v>39</v>
      </c>
      <c r="B32" s="128" t="s">
        <v>40</v>
      </c>
      <c r="C32" s="141"/>
      <c r="D32" s="142"/>
      <c r="E32" s="143"/>
      <c r="F32" s="144"/>
      <c r="G32" s="143"/>
    </row>
    <row r="33" spans="1:7" ht="19.5" thickBot="1" x14ac:dyDescent="0.35">
      <c r="A33" s="127" t="s">
        <v>41</v>
      </c>
      <c r="B33" s="128" t="s">
        <v>292</v>
      </c>
      <c r="C33" s="141"/>
      <c r="D33" s="142"/>
      <c r="E33" s="143"/>
      <c r="F33" s="144"/>
      <c r="G33" s="143"/>
    </row>
    <row r="34" spans="1:7" ht="19.5" thickBot="1" x14ac:dyDescent="0.35">
      <c r="A34" s="127"/>
      <c r="B34" s="128" t="s">
        <v>84</v>
      </c>
      <c r="C34" s="141" t="s">
        <v>34</v>
      </c>
      <c r="D34" s="142">
        <f t="shared" ref="D34:D71" si="1">SUM(E34:G34)</f>
        <v>45</v>
      </c>
      <c r="E34" s="143">
        <v>43</v>
      </c>
      <c r="F34" s="144">
        <v>0</v>
      </c>
      <c r="G34" s="143">
        <v>2</v>
      </c>
    </row>
    <row r="35" spans="1:7" ht="19.5" thickBot="1" x14ac:dyDescent="0.35">
      <c r="A35" s="127"/>
      <c r="B35" s="128" t="s">
        <v>38</v>
      </c>
      <c r="C35" s="141" t="s">
        <v>29</v>
      </c>
      <c r="D35" s="142">
        <f t="shared" si="1"/>
        <v>60</v>
      </c>
      <c r="E35" s="143">
        <v>58</v>
      </c>
      <c r="F35" s="144">
        <v>0</v>
      </c>
      <c r="G35" s="143">
        <v>2</v>
      </c>
    </row>
    <row r="36" spans="1:7" ht="19.5" thickBot="1" x14ac:dyDescent="0.35">
      <c r="A36" s="127"/>
      <c r="B36" s="128" t="s">
        <v>105</v>
      </c>
      <c r="C36" s="141" t="s">
        <v>34</v>
      </c>
      <c r="D36" s="142">
        <f t="shared" si="1"/>
        <v>45</v>
      </c>
      <c r="E36" s="143">
        <v>43</v>
      </c>
      <c r="F36" s="144">
        <v>0</v>
      </c>
      <c r="G36" s="143">
        <v>2</v>
      </c>
    </row>
    <row r="37" spans="1:7" ht="19.5" thickBot="1" x14ac:dyDescent="0.35">
      <c r="A37" s="127"/>
      <c r="B37" s="128" t="s">
        <v>42</v>
      </c>
      <c r="C37" s="141" t="s">
        <v>43</v>
      </c>
      <c r="D37" s="142">
        <f t="shared" si="1"/>
        <v>60</v>
      </c>
      <c r="E37" s="143">
        <v>28</v>
      </c>
      <c r="F37" s="144">
        <v>30</v>
      </c>
      <c r="G37" s="143">
        <v>2</v>
      </c>
    </row>
    <row r="38" spans="1:7" ht="20.25" thickBot="1" x14ac:dyDescent="0.35">
      <c r="A38" s="145" t="s">
        <v>44</v>
      </c>
      <c r="B38" s="146" t="s">
        <v>45</v>
      </c>
      <c r="C38" s="147">
        <v>38</v>
      </c>
      <c r="D38" s="136">
        <f t="shared" si="1"/>
        <v>1140</v>
      </c>
      <c r="E38" s="136">
        <f>SUM(E39:E62)</f>
        <v>280</v>
      </c>
      <c r="F38" s="136">
        <f>SUM(F39:F62)</f>
        <v>840</v>
      </c>
      <c r="G38" s="136">
        <f>SUM(G39:G62)</f>
        <v>20</v>
      </c>
    </row>
    <row r="39" spans="1:7" ht="19.5" thickBot="1" x14ac:dyDescent="0.35">
      <c r="A39" s="127" t="s">
        <v>46</v>
      </c>
      <c r="B39" s="128" t="s">
        <v>90</v>
      </c>
      <c r="C39" s="141" t="s">
        <v>43</v>
      </c>
      <c r="D39" s="142">
        <f t="shared" si="1"/>
        <v>60</v>
      </c>
      <c r="E39" s="143">
        <v>28</v>
      </c>
      <c r="F39" s="144">
        <v>30</v>
      </c>
      <c r="G39" s="143">
        <v>2</v>
      </c>
    </row>
    <row r="40" spans="1:7" ht="19.5" thickBot="1" x14ac:dyDescent="0.35">
      <c r="A40" s="127" t="s">
        <v>47</v>
      </c>
      <c r="B40" s="128" t="s">
        <v>91</v>
      </c>
      <c r="C40" s="141" t="s">
        <v>43</v>
      </c>
      <c r="D40" s="142">
        <f t="shared" si="1"/>
        <v>60</v>
      </c>
      <c r="E40" s="143">
        <v>28</v>
      </c>
      <c r="F40" s="144">
        <v>30</v>
      </c>
      <c r="G40" s="143">
        <v>2</v>
      </c>
    </row>
    <row r="41" spans="1:7" ht="19.5" thickBot="1" x14ac:dyDescent="0.35">
      <c r="A41" s="127" t="s">
        <v>69</v>
      </c>
      <c r="B41" s="128" t="s">
        <v>92</v>
      </c>
      <c r="C41" s="141" t="s">
        <v>43</v>
      </c>
      <c r="D41" s="142">
        <f t="shared" si="1"/>
        <v>60</v>
      </c>
      <c r="E41" s="143">
        <v>28</v>
      </c>
      <c r="F41" s="144">
        <v>30</v>
      </c>
      <c r="G41" s="143">
        <v>2</v>
      </c>
    </row>
    <row r="42" spans="1:7" ht="19.5" thickBot="1" x14ac:dyDescent="0.35">
      <c r="A42" s="127" t="s">
        <v>67</v>
      </c>
      <c r="B42" s="128" t="s">
        <v>251</v>
      </c>
      <c r="C42" s="141" t="s">
        <v>43</v>
      </c>
      <c r="D42" s="142">
        <f t="shared" si="1"/>
        <v>60</v>
      </c>
      <c r="E42" s="143">
        <v>28</v>
      </c>
      <c r="F42" s="144">
        <v>30</v>
      </c>
      <c r="G42" s="143">
        <v>2</v>
      </c>
    </row>
    <row r="43" spans="1:7" ht="19.5" thickBot="1" x14ac:dyDescent="0.35">
      <c r="A43" s="127" t="s">
        <v>64</v>
      </c>
      <c r="B43" s="128" t="s">
        <v>309</v>
      </c>
      <c r="C43" s="141" t="s">
        <v>43</v>
      </c>
      <c r="D43" s="142">
        <f t="shared" si="1"/>
        <v>60</v>
      </c>
      <c r="E43" s="143">
        <v>28</v>
      </c>
      <c r="F43" s="144">
        <v>30</v>
      </c>
      <c r="G43" s="143">
        <v>2</v>
      </c>
    </row>
    <row r="44" spans="1:7" ht="19.5" thickBot="1" x14ac:dyDescent="0.35">
      <c r="A44" s="127" t="s">
        <v>48</v>
      </c>
      <c r="B44" s="128" t="s">
        <v>49</v>
      </c>
      <c r="C44" s="141" t="s">
        <v>43</v>
      </c>
      <c r="D44" s="142">
        <f t="shared" si="1"/>
        <v>60</v>
      </c>
      <c r="E44" s="143">
        <v>28</v>
      </c>
      <c r="F44" s="144">
        <v>30</v>
      </c>
      <c r="G44" s="143">
        <v>2</v>
      </c>
    </row>
    <row r="45" spans="1:7" ht="19.5" thickBot="1" x14ac:dyDescent="0.35">
      <c r="A45" s="127"/>
      <c r="B45" s="128" t="s">
        <v>297</v>
      </c>
      <c r="C45" s="141"/>
      <c r="D45" s="142"/>
      <c r="E45" s="143"/>
      <c r="F45" s="144"/>
      <c r="G45" s="143"/>
    </row>
    <row r="46" spans="1:7" ht="19.5" thickBot="1" x14ac:dyDescent="0.35">
      <c r="A46" s="127"/>
      <c r="B46" s="128" t="s">
        <v>298</v>
      </c>
      <c r="C46" s="141"/>
      <c r="D46" s="142"/>
      <c r="E46" s="143"/>
      <c r="F46" s="144"/>
      <c r="G46" s="143"/>
    </row>
    <row r="47" spans="1:7" ht="19.5" thickBot="1" x14ac:dyDescent="0.35">
      <c r="A47" s="127"/>
      <c r="B47" s="128" t="s">
        <v>299</v>
      </c>
      <c r="C47" s="141"/>
      <c r="D47" s="142"/>
      <c r="E47" s="143"/>
      <c r="F47" s="144"/>
      <c r="G47" s="143"/>
    </row>
    <row r="48" spans="1:7" ht="19.5" thickBot="1" x14ac:dyDescent="0.35">
      <c r="A48" s="127"/>
      <c r="B48" s="128" t="s">
        <v>300</v>
      </c>
      <c r="C48" s="141"/>
      <c r="D48" s="142"/>
      <c r="E48" s="143"/>
      <c r="F48" s="144"/>
      <c r="G48" s="143"/>
    </row>
    <row r="49" spans="1:7" ht="19.5" thickBot="1" x14ac:dyDescent="0.35">
      <c r="A49" s="127"/>
      <c r="B49" s="128" t="s">
        <v>74</v>
      </c>
      <c r="C49" s="141"/>
      <c r="D49" s="142"/>
      <c r="E49" s="143"/>
      <c r="F49" s="144"/>
      <c r="G49" s="143"/>
    </row>
    <row r="50" spans="1:7" ht="19.5" thickBot="1" x14ac:dyDescent="0.35">
      <c r="A50" s="127"/>
      <c r="B50" s="128" t="s">
        <v>253</v>
      </c>
      <c r="C50" s="141"/>
      <c r="D50" s="142"/>
      <c r="E50" s="143"/>
      <c r="F50" s="144"/>
      <c r="G50" s="143"/>
    </row>
    <row r="51" spans="1:7" ht="19.5" thickBot="1" x14ac:dyDescent="0.35">
      <c r="A51" s="127" t="s">
        <v>50</v>
      </c>
      <c r="B51" s="128" t="s">
        <v>51</v>
      </c>
      <c r="C51" s="141" t="s">
        <v>43</v>
      </c>
      <c r="D51" s="142">
        <f t="shared" si="1"/>
        <v>60</v>
      </c>
      <c r="E51" s="143">
        <v>28</v>
      </c>
      <c r="F51" s="144">
        <v>30</v>
      </c>
      <c r="G51" s="143">
        <v>2</v>
      </c>
    </row>
    <row r="52" spans="1:7" ht="19.5" thickBot="1" x14ac:dyDescent="0.35">
      <c r="A52" s="127" t="s">
        <v>52</v>
      </c>
      <c r="B52" s="128" t="s">
        <v>53</v>
      </c>
      <c r="C52" s="141" t="s">
        <v>43</v>
      </c>
      <c r="D52" s="142">
        <f t="shared" si="1"/>
        <v>60</v>
      </c>
      <c r="E52" s="143">
        <v>28</v>
      </c>
      <c r="F52" s="144">
        <v>30</v>
      </c>
      <c r="G52" s="143">
        <v>2</v>
      </c>
    </row>
    <row r="53" spans="1:7" ht="19.5" thickBot="1" x14ac:dyDescent="0.35">
      <c r="A53" s="127"/>
      <c r="B53" s="128" t="s">
        <v>258</v>
      </c>
      <c r="C53" s="141"/>
      <c r="D53" s="142"/>
      <c r="E53" s="143"/>
      <c r="F53" s="144"/>
      <c r="G53" s="143"/>
    </row>
    <row r="54" spans="1:7" ht="19.5" thickBot="1" x14ac:dyDescent="0.35">
      <c r="A54" s="127" t="s">
        <v>54</v>
      </c>
      <c r="B54" s="128" t="s">
        <v>55</v>
      </c>
      <c r="C54" s="141" t="s">
        <v>43</v>
      </c>
      <c r="D54" s="142">
        <f t="shared" si="1"/>
        <v>60</v>
      </c>
      <c r="E54" s="143">
        <v>28</v>
      </c>
      <c r="F54" s="144">
        <v>30</v>
      </c>
      <c r="G54" s="143">
        <v>2</v>
      </c>
    </row>
    <row r="55" spans="1:7" ht="19.5" thickBot="1" x14ac:dyDescent="0.35">
      <c r="A55" s="127"/>
      <c r="B55" s="128" t="s">
        <v>295</v>
      </c>
      <c r="C55" s="141"/>
      <c r="D55" s="142"/>
      <c r="E55" s="143"/>
      <c r="F55" s="144"/>
      <c r="G55" s="143"/>
    </row>
    <row r="56" spans="1:7" ht="19.5" thickBot="1" x14ac:dyDescent="0.35">
      <c r="A56" s="127" t="s">
        <v>70</v>
      </c>
      <c r="B56" s="128" t="s">
        <v>293</v>
      </c>
      <c r="C56" s="141" t="s">
        <v>43</v>
      </c>
      <c r="D56" s="142">
        <f t="shared" si="1"/>
        <v>60</v>
      </c>
      <c r="E56" s="143">
        <v>28</v>
      </c>
      <c r="F56" s="144">
        <v>30</v>
      </c>
      <c r="G56" s="143">
        <v>2</v>
      </c>
    </row>
    <row r="57" spans="1:7" ht="19.5" thickBot="1" x14ac:dyDescent="0.35">
      <c r="A57" s="127"/>
      <c r="B57" s="128" t="s">
        <v>294</v>
      </c>
      <c r="C57" s="141"/>
      <c r="D57" s="142"/>
      <c r="E57" s="143"/>
      <c r="F57" s="144"/>
      <c r="G57" s="143"/>
    </row>
    <row r="58" spans="1:7" ht="19.5" thickBot="1" x14ac:dyDescent="0.35">
      <c r="A58" s="127" t="s">
        <v>58</v>
      </c>
      <c r="B58" s="128" t="s">
        <v>255</v>
      </c>
      <c r="C58" s="141" t="s">
        <v>60</v>
      </c>
      <c r="D58" s="142">
        <f t="shared" si="1"/>
        <v>45</v>
      </c>
      <c r="E58" s="142"/>
      <c r="F58" s="144">
        <v>45</v>
      </c>
      <c r="G58" s="142"/>
    </row>
    <row r="59" spans="1:7" ht="19.5" thickBot="1" x14ac:dyDescent="0.35">
      <c r="A59" s="127" t="s">
        <v>65</v>
      </c>
      <c r="B59" s="128" t="s">
        <v>254</v>
      </c>
      <c r="C59" s="141" t="s">
        <v>60</v>
      </c>
      <c r="D59" s="142">
        <f t="shared" si="1"/>
        <v>45</v>
      </c>
      <c r="E59" s="142"/>
      <c r="F59" s="144">
        <v>45</v>
      </c>
      <c r="G59" s="142"/>
    </row>
    <row r="60" spans="1:7" ht="19.5" thickBot="1" x14ac:dyDescent="0.35">
      <c r="A60" s="127" t="s">
        <v>61</v>
      </c>
      <c r="B60" s="128" t="s">
        <v>62</v>
      </c>
      <c r="C60" s="141" t="s">
        <v>63</v>
      </c>
      <c r="D60" s="142">
        <f t="shared" si="1"/>
        <v>270</v>
      </c>
      <c r="E60" s="144"/>
      <c r="F60" s="144">
        <f>45*6</f>
        <v>270</v>
      </c>
      <c r="G60" s="144"/>
    </row>
    <row r="61" spans="1:7" ht="19.5" thickBot="1" x14ac:dyDescent="0.35">
      <c r="A61" s="127"/>
      <c r="B61" s="128" t="s">
        <v>296</v>
      </c>
      <c r="C61" s="141"/>
      <c r="D61" s="142"/>
      <c r="E61" s="144"/>
      <c r="F61" s="144"/>
      <c r="G61" s="144"/>
    </row>
    <row r="62" spans="1:7" ht="19.5" thickBot="1" x14ac:dyDescent="0.35">
      <c r="A62" s="148" t="s">
        <v>99</v>
      </c>
      <c r="B62" s="149" t="s">
        <v>100</v>
      </c>
      <c r="C62" s="150" t="s">
        <v>101</v>
      </c>
      <c r="D62" s="142">
        <f t="shared" si="1"/>
        <v>180</v>
      </c>
      <c r="E62" s="144"/>
      <c r="F62" s="144">
        <f>45*4</f>
        <v>180</v>
      </c>
      <c r="G62" s="144"/>
    </row>
    <row r="63" spans="1:7" ht="20.25" thickBot="1" x14ac:dyDescent="0.35">
      <c r="A63" s="145" t="s">
        <v>75</v>
      </c>
      <c r="B63" s="151" t="s">
        <v>76</v>
      </c>
      <c r="C63" s="147">
        <v>8</v>
      </c>
      <c r="D63" s="140">
        <f t="shared" si="1"/>
        <v>180</v>
      </c>
      <c r="E63" s="140">
        <f>SUM(E64:E67)</f>
        <v>52</v>
      </c>
      <c r="F63" s="140">
        <f t="shared" ref="F63:G63" si="2">SUM(F64:F67)</f>
        <v>120</v>
      </c>
      <c r="G63" s="140">
        <f t="shared" si="2"/>
        <v>8</v>
      </c>
    </row>
    <row r="64" spans="1:7" ht="19.5" thickBot="1" x14ac:dyDescent="0.35">
      <c r="A64" s="127" t="s">
        <v>77</v>
      </c>
      <c r="B64" s="128" t="s">
        <v>78</v>
      </c>
      <c r="C64" s="141" t="s">
        <v>26</v>
      </c>
      <c r="D64" s="142">
        <f t="shared" si="1"/>
        <v>45</v>
      </c>
      <c r="E64" s="142">
        <v>13</v>
      </c>
      <c r="F64" s="142">
        <v>30</v>
      </c>
      <c r="G64" s="142">
        <v>2</v>
      </c>
    </row>
    <row r="65" spans="1:7" ht="19.5" thickBot="1" x14ac:dyDescent="0.35">
      <c r="A65" s="127" t="s">
        <v>79</v>
      </c>
      <c r="B65" s="128" t="s">
        <v>80</v>
      </c>
      <c r="C65" s="141" t="s">
        <v>26</v>
      </c>
      <c r="D65" s="142">
        <f t="shared" si="1"/>
        <v>45</v>
      </c>
      <c r="E65" s="142">
        <v>13</v>
      </c>
      <c r="F65" s="142">
        <v>30</v>
      </c>
      <c r="G65" s="142">
        <v>2</v>
      </c>
    </row>
    <row r="66" spans="1:7" ht="19.5" thickBot="1" x14ac:dyDescent="0.35">
      <c r="A66" s="127" t="s">
        <v>81</v>
      </c>
      <c r="B66" s="128" t="s">
        <v>82</v>
      </c>
      <c r="C66" s="141" t="s">
        <v>26</v>
      </c>
      <c r="D66" s="142">
        <f t="shared" si="1"/>
        <v>45</v>
      </c>
      <c r="E66" s="142">
        <v>13</v>
      </c>
      <c r="F66" s="142">
        <v>30</v>
      </c>
      <c r="G66" s="142">
        <v>2</v>
      </c>
    </row>
    <row r="67" spans="1:7" ht="19.5" thickBot="1" x14ac:dyDescent="0.35">
      <c r="A67" s="127" t="s">
        <v>83</v>
      </c>
      <c r="B67" s="128" t="s">
        <v>302</v>
      </c>
      <c r="C67" s="141" t="s">
        <v>26</v>
      </c>
      <c r="D67" s="142">
        <f t="shared" si="1"/>
        <v>45</v>
      </c>
      <c r="E67" s="142">
        <v>13</v>
      </c>
      <c r="F67" s="142">
        <v>30</v>
      </c>
      <c r="G67" s="142">
        <v>2</v>
      </c>
    </row>
    <row r="68" spans="1:7" ht="19.5" thickBot="1" x14ac:dyDescent="0.35">
      <c r="A68" s="127"/>
      <c r="B68" s="128" t="s">
        <v>301</v>
      </c>
      <c r="C68" s="141" t="s">
        <v>26</v>
      </c>
      <c r="D68" s="142">
        <f t="shared" si="1"/>
        <v>45</v>
      </c>
      <c r="E68" s="142">
        <v>13</v>
      </c>
      <c r="F68" s="142">
        <v>30</v>
      </c>
      <c r="G68" s="142">
        <v>2</v>
      </c>
    </row>
    <row r="69" spans="1:7" ht="19.5" thickBot="1" x14ac:dyDescent="0.35">
      <c r="A69" s="127" t="s">
        <v>85</v>
      </c>
      <c r="B69" s="128" t="s">
        <v>86</v>
      </c>
      <c r="C69" s="141" t="s">
        <v>26</v>
      </c>
      <c r="D69" s="142">
        <f t="shared" si="1"/>
        <v>45</v>
      </c>
      <c r="E69" s="142">
        <v>13</v>
      </c>
      <c r="F69" s="142">
        <v>30</v>
      </c>
      <c r="G69" s="142">
        <v>2</v>
      </c>
    </row>
    <row r="70" spans="1:7" ht="19.5" thickBot="1" x14ac:dyDescent="0.35">
      <c r="A70" s="127" t="s">
        <v>72</v>
      </c>
      <c r="B70" s="128" t="s">
        <v>73</v>
      </c>
      <c r="C70" s="141" t="s">
        <v>26</v>
      </c>
      <c r="D70" s="142">
        <f t="shared" si="1"/>
        <v>45</v>
      </c>
      <c r="E70" s="142">
        <v>13</v>
      </c>
      <c r="F70" s="142">
        <v>30</v>
      </c>
      <c r="G70" s="142">
        <v>2</v>
      </c>
    </row>
    <row r="71" spans="1:7" ht="19.5" thickBot="1" x14ac:dyDescent="0.35">
      <c r="A71" s="127" t="s">
        <v>87</v>
      </c>
      <c r="B71" s="128" t="s">
        <v>88</v>
      </c>
      <c r="C71" s="141" t="s">
        <v>26</v>
      </c>
      <c r="D71" s="142">
        <f t="shared" si="1"/>
        <v>45</v>
      </c>
      <c r="E71" s="142">
        <v>13</v>
      </c>
      <c r="F71" s="142">
        <v>30</v>
      </c>
      <c r="G71" s="142">
        <v>2</v>
      </c>
    </row>
    <row r="72" spans="1:7" ht="19.5" thickBot="1" x14ac:dyDescent="0.35">
      <c r="A72" s="213" t="s">
        <v>89</v>
      </c>
      <c r="B72" s="215"/>
      <c r="C72" s="135">
        <v>90</v>
      </c>
      <c r="D72" s="152">
        <f>D5+D27</f>
        <v>2070</v>
      </c>
      <c r="E72" s="152">
        <f t="shared" ref="E72:G72" si="3">E5+E27</f>
        <v>759</v>
      </c>
      <c r="F72" s="152">
        <f t="shared" si="3"/>
        <v>1245</v>
      </c>
      <c r="G72" s="152">
        <f t="shared" si="3"/>
        <v>66</v>
      </c>
    </row>
    <row r="74" spans="1:7" ht="14.45" customHeight="1" x14ac:dyDescent="0.3">
      <c r="A74" s="218" t="s">
        <v>303</v>
      </c>
      <c r="B74" s="218"/>
    </row>
    <row r="75" spans="1:7" x14ac:dyDescent="0.3">
      <c r="B75" s="123" t="s">
        <v>304</v>
      </c>
    </row>
    <row r="76" spans="1:7" x14ac:dyDescent="0.3">
      <c r="B76" s="123" t="s">
        <v>305</v>
      </c>
    </row>
    <row r="77" spans="1:7" x14ac:dyDescent="0.3">
      <c r="B77" s="123" t="s">
        <v>306</v>
      </c>
    </row>
    <row r="78" spans="1:7" x14ac:dyDescent="0.3">
      <c r="B78" s="123" t="s">
        <v>307</v>
      </c>
    </row>
    <row r="79" spans="1:7" x14ac:dyDescent="0.3">
      <c r="B79" s="123" t="s">
        <v>308</v>
      </c>
    </row>
  </sheetData>
  <mergeCells count="8">
    <mergeCell ref="D2:G2"/>
    <mergeCell ref="D3:D4"/>
    <mergeCell ref="E3:G3"/>
    <mergeCell ref="A72:B72"/>
    <mergeCell ref="A74:B74"/>
    <mergeCell ref="A2:A4"/>
    <mergeCell ref="B2:B4"/>
    <mergeCell ref="C2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SOSANH</vt:lpstr>
      <vt:lpstr>C1</vt:lpstr>
      <vt:lpstr>T4</vt:lpstr>
      <vt:lpstr>C2</vt:lpstr>
      <vt:lpstr>CLC</vt:lpstr>
      <vt:lpstr>PHÂN CÔNG LÀM ĐCCT KTDN</vt:lpstr>
      <vt:lpstr>DAI HOC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Quynh Nhu</cp:lastModifiedBy>
  <dcterms:created xsi:type="dcterms:W3CDTF">2021-12-24T11:10:10Z</dcterms:created>
  <dcterms:modified xsi:type="dcterms:W3CDTF">2022-06-29T10:23:53Z</dcterms:modified>
</cp:coreProperties>
</file>