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420" windowWidth="18525" windowHeight="6645" firstSheet="7" activeTab="11"/>
  </bookViews>
  <sheets>
    <sheet name="nhom nganh capIII va so lieu TS" sheetId="20" r:id="rId1"/>
    <sheet name="15-16" sheetId="72" r:id="rId2"/>
    <sheet name="17" sheetId="63" r:id="rId3"/>
    <sheet name="18" sheetId="62" r:id="rId4"/>
    <sheet name="19" sheetId="61" r:id="rId5"/>
    <sheet name="19 (2)" sheetId="68" r:id="rId6"/>
    <sheet name="20" sheetId="59" r:id="rId7"/>
    <sheet name="20 (2)" sheetId="69" r:id="rId8"/>
    <sheet name="21" sheetId="60" r:id="rId9"/>
    <sheet name="22" sheetId="71" r:id="rId10"/>
    <sheet name="TRONG DIEM" sheetId="76" r:id="rId11"/>
    <sheet name="TH" sheetId="64" r:id="rId12"/>
    <sheet name="07 nganh trong diem" sheetId="65" r:id="rId13"/>
    <sheet name="BC" sheetId="77" r:id="rId14"/>
    <sheet name="TS 20-22" sheetId="79" r:id="rId15"/>
  </sheets>
  <definedNames>
    <definedName name="_xlnm._FilterDatabase" localSheetId="0" hidden="1">'nhom nganh capIII va so lieu TS'!$A$7:$K$74</definedName>
    <definedName name="_xlnm.Print_Titles" localSheetId="3">'18'!$5:$6</definedName>
    <definedName name="_xlnm.Print_Titles" localSheetId="4">'19'!$5:$6</definedName>
    <definedName name="_xlnm.Print_Titles" localSheetId="5">'19 (2)'!$6:$7</definedName>
    <definedName name="_xlnm.Print_Titles" localSheetId="6">'20'!$5:$6</definedName>
    <definedName name="_xlnm.Print_Titles" localSheetId="8">'21'!$6:$7</definedName>
    <definedName name="_xlnm.Print_Titles" localSheetId="9">'22'!$6:$7</definedName>
    <definedName name="_xlnm.Print_Titles" localSheetId="0">'nhom nganh capIII va so lieu TS'!$6:$7</definedName>
    <definedName name="_xlnm.Print_Titles" localSheetId="10">'TRONG DIEM'!$6:$6</definedName>
  </definedNames>
  <calcPr calcId="144525"/>
</workbook>
</file>

<file path=xl/calcChain.xml><?xml version="1.0" encoding="utf-8"?>
<calcChain xmlns="http://schemas.openxmlformats.org/spreadsheetml/2006/main">
  <c r="O29" i="64" l="1"/>
  <c r="O27" i="64"/>
  <c r="H27" i="64"/>
  <c r="B27" i="64"/>
  <c r="O26" i="64"/>
  <c r="Q75" i="60" l="1"/>
  <c r="R33" i="60" l="1"/>
  <c r="R22" i="60"/>
  <c r="R23" i="60"/>
  <c r="R24" i="60"/>
  <c r="R19" i="60"/>
  <c r="R14" i="60"/>
  <c r="R15" i="60"/>
  <c r="R16" i="60"/>
  <c r="R9" i="60"/>
  <c r="R10" i="60"/>
  <c r="R11" i="60"/>
  <c r="I88" i="79" l="1"/>
  <c r="F95" i="79" l="1"/>
  <c r="D13" i="76" l="1"/>
  <c r="D12" i="76"/>
  <c r="D11" i="76"/>
  <c r="D10" i="76"/>
  <c r="D9" i="76"/>
  <c r="D8" i="76"/>
  <c r="D7" i="76"/>
  <c r="H32" i="72" l="1"/>
  <c r="G32" i="72"/>
  <c r="F32" i="72"/>
  <c r="H30" i="72"/>
  <c r="H31" i="72"/>
  <c r="G31" i="72"/>
  <c r="F31" i="72"/>
  <c r="G29" i="72"/>
  <c r="F29" i="72"/>
  <c r="H28" i="72"/>
  <c r="H27" i="72"/>
  <c r="G26" i="72"/>
  <c r="F26" i="72"/>
  <c r="H25" i="72"/>
  <c r="G24" i="72"/>
  <c r="F24" i="72"/>
  <c r="H23" i="72"/>
  <c r="H22" i="72"/>
  <c r="H21" i="72"/>
  <c r="G20" i="72"/>
  <c r="F20" i="72"/>
  <c r="H19" i="72"/>
  <c r="H18" i="72"/>
  <c r="G17" i="72"/>
  <c r="F17" i="72"/>
  <c r="H16" i="72"/>
  <c r="H17" i="72" s="1"/>
  <c r="G15" i="72"/>
  <c r="F15" i="72"/>
  <c r="H14" i="72"/>
  <c r="H15" i="72" s="1"/>
  <c r="G13" i="72"/>
  <c r="F13" i="72"/>
  <c r="H12" i="72"/>
  <c r="H13" i="72" s="1"/>
  <c r="G11" i="72"/>
  <c r="F11" i="72"/>
  <c r="H10" i="72"/>
  <c r="G9" i="72"/>
  <c r="F9" i="72"/>
  <c r="H8" i="72"/>
  <c r="H26" i="72" l="1"/>
  <c r="H29" i="72"/>
  <c r="H9" i="72"/>
  <c r="H24" i="72"/>
  <c r="H20" i="72"/>
  <c r="H11" i="72"/>
  <c r="R75" i="71"/>
  <c r="S74" i="71"/>
  <c r="S71" i="71"/>
  <c r="T71" i="71" s="1"/>
  <c r="S72" i="71"/>
  <c r="S70" i="71"/>
  <c r="S67" i="71"/>
  <c r="S68" i="71"/>
  <c r="S66" i="71"/>
  <c r="S64" i="71"/>
  <c r="S60" i="71"/>
  <c r="T60" i="71" s="1"/>
  <c r="S61" i="71"/>
  <c r="S62" i="71"/>
  <c r="S59" i="71"/>
  <c r="T59" i="71" s="1"/>
  <c r="S54" i="71"/>
  <c r="S55" i="71"/>
  <c r="S56" i="71"/>
  <c r="S57" i="71"/>
  <c r="T57" i="71" s="1"/>
  <c r="S53" i="71"/>
  <c r="S48" i="71"/>
  <c r="S49" i="71"/>
  <c r="S50" i="71"/>
  <c r="S51" i="71"/>
  <c r="S47" i="71"/>
  <c r="T47" i="71" s="1"/>
  <c r="S40" i="71"/>
  <c r="S41" i="71"/>
  <c r="S42" i="71"/>
  <c r="S43" i="71"/>
  <c r="T43" i="71" s="1"/>
  <c r="S44" i="71"/>
  <c r="S45" i="71"/>
  <c r="S39" i="71"/>
  <c r="S37" i="71"/>
  <c r="T37" i="71" s="1"/>
  <c r="S35" i="71"/>
  <c r="S33" i="71"/>
  <c r="S32" i="71"/>
  <c r="S30" i="71"/>
  <c r="S28" i="71"/>
  <c r="S26" i="71"/>
  <c r="S22" i="71"/>
  <c r="S23" i="71"/>
  <c r="S24" i="71"/>
  <c r="S21" i="71"/>
  <c r="S19" i="71"/>
  <c r="S18" i="71"/>
  <c r="S14" i="71"/>
  <c r="S15" i="71"/>
  <c r="T15" i="71" s="1"/>
  <c r="S16" i="71"/>
  <c r="S13" i="71"/>
  <c r="T13" i="71" s="1"/>
  <c r="S9" i="71"/>
  <c r="S10" i="71"/>
  <c r="T10" i="71" s="1"/>
  <c r="S11" i="71"/>
  <c r="S8" i="71"/>
  <c r="T8" i="71" s="1"/>
  <c r="L76" i="71"/>
  <c r="T75" i="71"/>
  <c r="P73" i="71"/>
  <c r="O73" i="71"/>
  <c r="N73" i="71"/>
  <c r="M73" i="71"/>
  <c r="L73" i="71"/>
  <c r="K73" i="71"/>
  <c r="J73" i="71"/>
  <c r="I73" i="71"/>
  <c r="G73" i="71"/>
  <c r="G74" i="71" s="1"/>
  <c r="F73" i="71"/>
  <c r="F74" i="71" s="1"/>
  <c r="T72" i="71"/>
  <c r="R72" i="71"/>
  <c r="Q72" i="71"/>
  <c r="H72" i="71"/>
  <c r="R71" i="71"/>
  <c r="Q71" i="71"/>
  <c r="H71" i="71"/>
  <c r="H73" i="71" s="1"/>
  <c r="T70" i="71"/>
  <c r="R70" i="71"/>
  <c r="Q70" i="71"/>
  <c r="H70" i="71"/>
  <c r="P69" i="71"/>
  <c r="O69" i="71"/>
  <c r="N69" i="71"/>
  <c r="M69" i="71"/>
  <c r="L69" i="71"/>
  <c r="K69" i="71"/>
  <c r="J69" i="71"/>
  <c r="I69" i="71"/>
  <c r="G69" i="71"/>
  <c r="F69" i="71"/>
  <c r="T68" i="71"/>
  <c r="R68" i="71"/>
  <c r="Q68" i="71"/>
  <c r="H68" i="71"/>
  <c r="T67" i="71"/>
  <c r="R67" i="71"/>
  <c r="Q67" i="71"/>
  <c r="H67" i="71"/>
  <c r="H69" i="71" s="1"/>
  <c r="T66" i="71"/>
  <c r="R66" i="71"/>
  <c r="Q66" i="71"/>
  <c r="Q69" i="71" s="1"/>
  <c r="H66" i="71"/>
  <c r="P65" i="71"/>
  <c r="O65" i="71"/>
  <c r="N65" i="71"/>
  <c r="M65" i="71"/>
  <c r="L65" i="71"/>
  <c r="K65" i="71"/>
  <c r="J65" i="71"/>
  <c r="I65" i="71"/>
  <c r="H65" i="71"/>
  <c r="G65" i="71"/>
  <c r="F65" i="71"/>
  <c r="T64" i="71"/>
  <c r="R64" i="71"/>
  <c r="Q64" i="71"/>
  <c r="Q65" i="71" s="1"/>
  <c r="H64" i="71"/>
  <c r="P63" i="71"/>
  <c r="O63" i="71"/>
  <c r="N63" i="71"/>
  <c r="M63" i="71"/>
  <c r="L63" i="71"/>
  <c r="K63" i="71"/>
  <c r="J63" i="71"/>
  <c r="I63" i="71"/>
  <c r="G63" i="71"/>
  <c r="F63" i="71"/>
  <c r="T62" i="71"/>
  <c r="R62" i="71"/>
  <c r="Q62" i="71"/>
  <c r="H62" i="71"/>
  <c r="T61" i="71"/>
  <c r="R61" i="71"/>
  <c r="Q61" i="71"/>
  <c r="H61" i="71"/>
  <c r="H63" i="71" s="1"/>
  <c r="R60" i="71"/>
  <c r="Q60" i="71"/>
  <c r="H60" i="71"/>
  <c r="R59" i="71"/>
  <c r="Q59" i="71"/>
  <c r="H59" i="71"/>
  <c r="P58" i="71"/>
  <c r="O58" i="71"/>
  <c r="N58" i="71"/>
  <c r="M58" i="71"/>
  <c r="L58" i="71"/>
  <c r="K58" i="71"/>
  <c r="J58" i="71"/>
  <c r="I58" i="71"/>
  <c r="G58" i="71"/>
  <c r="F58" i="71"/>
  <c r="R57" i="71"/>
  <c r="Q57" i="71"/>
  <c r="H57" i="71"/>
  <c r="T56" i="71"/>
  <c r="R56" i="71"/>
  <c r="Q56" i="71"/>
  <c r="H56" i="71"/>
  <c r="H58" i="71" s="1"/>
  <c r="T55" i="71"/>
  <c r="R55" i="71"/>
  <c r="Q55" i="71"/>
  <c r="H55" i="71"/>
  <c r="T54" i="71"/>
  <c r="R54" i="71"/>
  <c r="Q54" i="71"/>
  <c r="H54" i="71"/>
  <c r="T53" i="71"/>
  <c r="R53" i="71"/>
  <c r="Q53" i="71"/>
  <c r="H53" i="71"/>
  <c r="P52" i="71"/>
  <c r="O52" i="71"/>
  <c r="N52" i="71"/>
  <c r="M52" i="71"/>
  <c r="L52" i="71"/>
  <c r="K52" i="71"/>
  <c r="J52" i="71"/>
  <c r="I52" i="71"/>
  <c r="G52" i="71"/>
  <c r="F52" i="71"/>
  <c r="T51" i="71"/>
  <c r="R51" i="71"/>
  <c r="Q51" i="71"/>
  <c r="H51" i="71"/>
  <c r="T50" i="71"/>
  <c r="R50" i="71"/>
  <c r="Q50" i="71"/>
  <c r="H50" i="71"/>
  <c r="T49" i="71"/>
  <c r="R49" i="71"/>
  <c r="Q49" i="71"/>
  <c r="H49" i="71"/>
  <c r="T48" i="71"/>
  <c r="R48" i="71"/>
  <c r="Q48" i="71"/>
  <c r="H48" i="71"/>
  <c r="R47" i="71"/>
  <c r="Q47" i="71"/>
  <c r="H47" i="71"/>
  <c r="H52" i="71" s="1"/>
  <c r="P46" i="71"/>
  <c r="O46" i="71"/>
  <c r="N46" i="71"/>
  <c r="M46" i="71"/>
  <c r="L46" i="71"/>
  <c r="K46" i="71"/>
  <c r="J46" i="71"/>
  <c r="I46" i="71"/>
  <c r="G46" i="71"/>
  <c r="F46" i="71"/>
  <c r="T45" i="71"/>
  <c r="R45" i="71"/>
  <c r="Q45" i="71"/>
  <c r="H45" i="71"/>
  <c r="T44" i="71"/>
  <c r="R44" i="71"/>
  <c r="Q44" i="71"/>
  <c r="H44" i="71"/>
  <c r="R43" i="71"/>
  <c r="Q43" i="71"/>
  <c r="H43" i="71"/>
  <c r="T42" i="71"/>
  <c r="R42" i="71"/>
  <c r="Q42" i="71"/>
  <c r="H42" i="71"/>
  <c r="T41" i="71"/>
  <c r="R41" i="71"/>
  <c r="Q41" i="71"/>
  <c r="H41" i="71"/>
  <c r="T40" i="71"/>
  <c r="R40" i="71"/>
  <c r="Q40" i="71"/>
  <c r="H40" i="71"/>
  <c r="T39" i="71"/>
  <c r="R39" i="71"/>
  <c r="Q39" i="71"/>
  <c r="H39" i="71"/>
  <c r="H46" i="71" s="1"/>
  <c r="Q38" i="71"/>
  <c r="P38" i="71"/>
  <c r="O38" i="71"/>
  <c r="N38" i="71"/>
  <c r="M38" i="71"/>
  <c r="L38" i="71"/>
  <c r="K38" i="71"/>
  <c r="J38" i="71"/>
  <c r="I38" i="71"/>
  <c r="G38" i="71"/>
  <c r="F38" i="71"/>
  <c r="R37" i="71"/>
  <c r="Q37" i="71"/>
  <c r="H37" i="71"/>
  <c r="H38" i="71" s="1"/>
  <c r="P36" i="71"/>
  <c r="O36" i="71"/>
  <c r="N36" i="71"/>
  <c r="M36" i="71"/>
  <c r="L36" i="71"/>
  <c r="K36" i="71"/>
  <c r="J36" i="71"/>
  <c r="I36" i="71"/>
  <c r="G36" i="71"/>
  <c r="F36" i="71"/>
  <c r="T35" i="71"/>
  <c r="R35" i="71"/>
  <c r="Q35" i="71"/>
  <c r="Q36" i="71" s="1"/>
  <c r="H35" i="71"/>
  <c r="H36" i="71" s="1"/>
  <c r="P34" i="71"/>
  <c r="O34" i="71"/>
  <c r="N34" i="71"/>
  <c r="M34" i="71"/>
  <c r="L34" i="71"/>
  <c r="K34" i="71"/>
  <c r="J34" i="71"/>
  <c r="I34" i="71"/>
  <c r="G34" i="71"/>
  <c r="F34" i="71"/>
  <c r="T33" i="71"/>
  <c r="R33" i="71"/>
  <c r="Q33" i="71"/>
  <c r="H33" i="71"/>
  <c r="T32" i="71"/>
  <c r="R32" i="71"/>
  <c r="Q32" i="71"/>
  <c r="Q34" i="71" s="1"/>
  <c r="H32" i="71"/>
  <c r="H34" i="71" s="1"/>
  <c r="P31" i="71"/>
  <c r="O31" i="71"/>
  <c r="N31" i="71"/>
  <c r="M31" i="71"/>
  <c r="L31" i="71"/>
  <c r="K31" i="71"/>
  <c r="J31" i="71"/>
  <c r="I31" i="71"/>
  <c r="G31" i="71"/>
  <c r="F31" i="71"/>
  <c r="T30" i="71"/>
  <c r="R30" i="71"/>
  <c r="Q30" i="71"/>
  <c r="Q31" i="71" s="1"/>
  <c r="H30" i="71"/>
  <c r="H31" i="71" s="1"/>
  <c r="P29" i="71"/>
  <c r="O29" i="71"/>
  <c r="N29" i="71"/>
  <c r="M29" i="71"/>
  <c r="L29" i="71"/>
  <c r="K29" i="71"/>
  <c r="J29" i="71"/>
  <c r="I29" i="71"/>
  <c r="G29" i="71"/>
  <c r="F29" i="71"/>
  <c r="T28" i="71"/>
  <c r="R28" i="71"/>
  <c r="Q28" i="71"/>
  <c r="Q29" i="71" s="1"/>
  <c r="H28" i="71"/>
  <c r="H29" i="71" s="1"/>
  <c r="P27" i="71"/>
  <c r="O27" i="71"/>
  <c r="N27" i="71"/>
  <c r="M27" i="71"/>
  <c r="L27" i="71"/>
  <c r="K27" i="71"/>
  <c r="J27" i="71"/>
  <c r="I27" i="71"/>
  <c r="H27" i="71"/>
  <c r="G27" i="71"/>
  <c r="T26" i="71"/>
  <c r="R26" i="71"/>
  <c r="Q26" i="71"/>
  <c r="Q27" i="71" s="1"/>
  <c r="H26" i="71"/>
  <c r="P25" i="71"/>
  <c r="O25" i="71"/>
  <c r="N25" i="71"/>
  <c r="M25" i="71"/>
  <c r="L25" i="71"/>
  <c r="K25" i="71"/>
  <c r="J25" i="71"/>
  <c r="I25" i="71"/>
  <c r="G25" i="71"/>
  <c r="F25" i="71"/>
  <c r="T24" i="71"/>
  <c r="R24" i="71"/>
  <c r="Q24" i="71"/>
  <c r="H24" i="71"/>
  <c r="T23" i="71"/>
  <c r="R23" i="71"/>
  <c r="Q23" i="71"/>
  <c r="H23" i="71"/>
  <c r="T22" i="71"/>
  <c r="R22" i="71"/>
  <c r="Q22" i="71"/>
  <c r="H22" i="71"/>
  <c r="H25" i="71" s="1"/>
  <c r="T21" i="71"/>
  <c r="R21" i="71"/>
  <c r="Q21" i="71"/>
  <c r="Q25" i="71" s="1"/>
  <c r="H21" i="71"/>
  <c r="P20" i="71"/>
  <c r="O20" i="71"/>
  <c r="N20" i="71"/>
  <c r="M20" i="71"/>
  <c r="L20" i="71"/>
  <c r="K20" i="71"/>
  <c r="J20" i="71"/>
  <c r="I20" i="71"/>
  <c r="G20" i="71"/>
  <c r="F20" i="71"/>
  <c r="T19" i="71"/>
  <c r="R19" i="71"/>
  <c r="Q19" i="71"/>
  <c r="H19" i="71"/>
  <c r="T18" i="71"/>
  <c r="R18" i="71"/>
  <c r="Q18" i="71"/>
  <c r="Q20" i="71" s="1"/>
  <c r="H18" i="71"/>
  <c r="H20" i="71" s="1"/>
  <c r="P17" i="71"/>
  <c r="O17" i="71"/>
  <c r="N17" i="71"/>
  <c r="M17" i="71"/>
  <c r="L17" i="71"/>
  <c r="K17" i="71"/>
  <c r="J17" i="71"/>
  <c r="I17" i="71"/>
  <c r="G17" i="71"/>
  <c r="F17" i="71"/>
  <c r="T16" i="71"/>
  <c r="R16" i="71"/>
  <c r="Q16" i="71"/>
  <c r="H16" i="71"/>
  <c r="R15" i="71"/>
  <c r="Q15" i="71"/>
  <c r="H15" i="71"/>
  <c r="T14" i="71"/>
  <c r="R14" i="71"/>
  <c r="Q14" i="71"/>
  <c r="H14" i="71"/>
  <c r="R13" i="71"/>
  <c r="Q13" i="71"/>
  <c r="H13" i="71"/>
  <c r="H17" i="71" s="1"/>
  <c r="P12" i="71"/>
  <c r="O12" i="71"/>
  <c r="N12" i="71"/>
  <c r="M12" i="71"/>
  <c r="L12" i="71"/>
  <c r="K12" i="71"/>
  <c r="J12" i="71"/>
  <c r="I12" i="71"/>
  <c r="G12" i="71"/>
  <c r="F12" i="71"/>
  <c r="T11" i="71"/>
  <c r="R11" i="71"/>
  <c r="Q11" i="71"/>
  <c r="H11" i="71"/>
  <c r="R10" i="71"/>
  <c r="Q10" i="71"/>
  <c r="H10" i="71"/>
  <c r="T9" i="71"/>
  <c r="R9" i="71"/>
  <c r="Q9" i="71"/>
  <c r="H9" i="71"/>
  <c r="R8" i="71"/>
  <c r="Q8" i="71"/>
  <c r="H8" i="71"/>
  <c r="H12" i="71" s="1"/>
  <c r="Q73" i="71" l="1"/>
  <c r="Q63" i="71"/>
  <c r="Q58" i="71"/>
  <c r="K74" i="71"/>
  <c r="O74" i="71"/>
  <c r="Q52" i="71"/>
  <c r="Q46" i="71"/>
  <c r="I74" i="71"/>
  <c r="M74" i="71"/>
  <c r="J74" i="71"/>
  <c r="N74" i="71"/>
  <c r="L74" i="71"/>
  <c r="P74" i="71"/>
  <c r="Q17" i="71"/>
  <c r="Q12" i="71"/>
  <c r="T74" i="71"/>
  <c r="H74" i="71"/>
  <c r="F51" i="63"/>
  <c r="Q74" i="71" l="1"/>
  <c r="R74" i="71"/>
  <c r="S11" i="60"/>
  <c r="S71" i="60"/>
  <c r="S72" i="60"/>
  <c r="S67" i="60"/>
  <c r="S68" i="60"/>
  <c r="S60" i="60"/>
  <c r="S61" i="60"/>
  <c r="S62" i="60"/>
  <c r="S54" i="60"/>
  <c r="S55" i="60"/>
  <c r="S56" i="60"/>
  <c r="S57" i="60"/>
  <c r="S48" i="60"/>
  <c r="S49" i="60"/>
  <c r="S50" i="60"/>
  <c r="S51" i="60"/>
  <c r="S39" i="60"/>
  <c r="S40" i="60"/>
  <c r="S41" i="60"/>
  <c r="S42" i="60"/>
  <c r="S43" i="60"/>
  <c r="S44" i="60"/>
  <c r="S45" i="60"/>
  <c r="S33" i="60"/>
  <c r="S22" i="60"/>
  <c r="S23" i="60"/>
  <c r="S24" i="60"/>
  <c r="S19" i="60"/>
  <c r="S14" i="60"/>
  <c r="S15" i="60"/>
  <c r="S16" i="60"/>
  <c r="S9" i="60"/>
  <c r="S10" i="60"/>
  <c r="L76" i="60"/>
  <c r="S8" i="60"/>
  <c r="T14" i="60" l="1"/>
  <c r="T15" i="60"/>
  <c r="T16" i="60"/>
  <c r="T18" i="60"/>
  <c r="T19" i="60"/>
  <c r="T21" i="60"/>
  <c r="T22" i="60"/>
  <c r="T23" i="60"/>
  <c r="T24" i="60"/>
  <c r="T26" i="60"/>
  <c r="T28" i="60"/>
  <c r="T30" i="60"/>
  <c r="T32" i="60"/>
  <c r="T33" i="60"/>
  <c r="T35" i="60"/>
  <c r="T37" i="60"/>
  <c r="T39" i="60"/>
  <c r="T40" i="60"/>
  <c r="T41" i="60"/>
  <c r="T42" i="60"/>
  <c r="T43" i="60"/>
  <c r="T44" i="60"/>
  <c r="T45" i="60"/>
  <c r="T47" i="60"/>
  <c r="T48" i="60"/>
  <c r="T49" i="60"/>
  <c r="T50" i="60"/>
  <c r="T51" i="60"/>
  <c r="T53" i="60"/>
  <c r="T54" i="60"/>
  <c r="T55" i="60"/>
  <c r="T56" i="60"/>
  <c r="T57" i="60"/>
  <c r="T59" i="60"/>
  <c r="T60" i="60"/>
  <c r="T61" i="60"/>
  <c r="T62" i="60"/>
  <c r="T64" i="60"/>
  <c r="T67" i="60"/>
  <c r="T68" i="60"/>
  <c r="T70" i="60"/>
  <c r="T71" i="60"/>
  <c r="T72" i="60"/>
  <c r="T75" i="60"/>
  <c r="T13" i="60"/>
  <c r="T9" i="60"/>
  <c r="T10" i="60"/>
  <c r="T8" i="60"/>
  <c r="T11" i="60"/>
  <c r="S13" i="60"/>
  <c r="S18" i="60"/>
  <c r="S21" i="60"/>
  <c r="S26" i="60"/>
  <c r="S28" i="60"/>
  <c r="S30" i="60"/>
  <c r="S32" i="60"/>
  <c r="S35" i="60"/>
  <c r="S37" i="60"/>
  <c r="S47" i="60"/>
  <c r="S53" i="60"/>
  <c r="S59" i="60"/>
  <c r="S64" i="60"/>
  <c r="S66" i="60"/>
  <c r="T66" i="60" s="1"/>
  <c r="S70" i="60"/>
  <c r="R13" i="60"/>
  <c r="R18" i="60"/>
  <c r="R21" i="60"/>
  <c r="R26" i="60"/>
  <c r="R28" i="60"/>
  <c r="R30" i="60"/>
  <c r="R32" i="60"/>
  <c r="R35" i="60"/>
  <c r="R37" i="60"/>
  <c r="R39" i="60"/>
  <c r="R40" i="60"/>
  <c r="R41" i="60"/>
  <c r="R42" i="60"/>
  <c r="R43" i="60"/>
  <c r="R44" i="60"/>
  <c r="R45" i="60"/>
  <c r="R47" i="60"/>
  <c r="R48" i="60"/>
  <c r="R49" i="60"/>
  <c r="R50" i="60"/>
  <c r="R51" i="60"/>
  <c r="R53" i="60"/>
  <c r="R54" i="60"/>
  <c r="R55" i="60"/>
  <c r="R56" i="60"/>
  <c r="R57" i="60"/>
  <c r="R59" i="60"/>
  <c r="R60" i="60"/>
  <c r="R61" i="60"/>
  <c r="R62" i="60"/>
  <c r="R64" i="60"/>
  <c r="R66" i="60"/>
  <c r="R67" i="60"/>
  <c r="R68" i="60"/>
  <c r="R70" i="60"/>
  <c r="R71" i="60"/>
  <c r="R72" i="60"/>
  <c r="R74" i="60"/>
  <c r="R8" i="60"/>
  <c r="T13" i="59"/>
  <c r="T14" i="59"/>
  <c r="T15" i="59"/>
  <c r="T16" i="59"/>
  <c r="T17" i="59"/>
  <c r="T19" i="59"/>
  <c r="T20" i="59"/>
  <c r="T22" i="59"/>
  <c r="T23" i="59"/>
  <c r="T24" i="59"/>
  <c r="T25" i="59"/>
  <c r="T27" i="59"/>
  <c r="T29" i="59"/>
  <c r="T31" i="59"/>
  <c r="T33" i="59"/>
  <c r="T34" i="59"/>
  <c r="T36" i="59"/>
  <c r="T38" i="59"/>
  <c r="T40" i="59"/>
  <c r="T41" i="59"/>
  <c r="T42" i="59"/>
  <c r="T43" i="59"/>
  <c r="T44" i="59"/>
  <c r="T45" i="59"/>
  <c r="T46" i="59"/>
  <c r="T48" i="59"/>
  <c r="T49" i="59"/>
  <c r="T50" i="59"/>
  <c r="T51" i="59"/>
  <c r="T52" i="59"/>
  <c r="T54" i="59"/>
  <c r="T55" i="59"/>
  <c r="T56" i="59"/>
  <c r="T57" i="59"/>
  <c r="T58" i="59"/>
  <c r="T60" i="59"/>
  <c r="T61" i="59"/>
  <c r="T62" i="59"/>
  <c r="T63" i="59"/>
  <c r="T65" i="59"/>
  <c r="T67" i="59"/>
  <c r="T69" i="59"/>
  <c r="T70" i="59"/>
  <c r="T71" i="59"/>
  <c r="T72" i="59"/>
  <c r="T74" i="59"/>
  <c r="T11" i="59"/>
  <c r="T8" i="59"/>
  <c r="T9" i="59"/>
  <c r="T10" i="59"/>
  <c r="T7" i="59"/>
  <c r="S8" i="59"/>
  <c r="S9" i="59"/>
  <c r="S10" i="59"/>
  <c r="S11" i="59"/>
  <c r="S13" i="59"/>
  <c r="S14" i="59"/>
  <c r="S15" i="59"/>
  <c r="S16" i="59"/>
  <c r="S17" i="59"/>
  <c r="S19" i="59"/>
  <c r="S20" i="59"/>
  <c r="S22" i="59"/>
  <c r="S23" i="59"/>
  <c r="S24" i="59"/>
  <c r="S25" i="59"/>
  <c r="S27" i="59"/>
  <c r="S29" i="59"/>
  <c r="S31" i="59"/>
  <c r="S33" i="59"/>
  <c r="S34" i="59"/>
  <c r="S36" i="59"/>
  <c r="S38" i="59"/>
  <c r="S40" i="59"/>
  <c r="S41" i="59"/>
  <c r="S42" i="59"/>
  <c r="S43" i="59"/>
  <c r="S44" i="59"/>
  <c r="S45" i="59"/>
  <c r="S46" i="59"/>
  <c r="S48" i="59"/>
  <c r="S49" i="59"/>
  <c r="S50" i="59"/>
  <c r="S51" i="59"/>
  <c r="S52" i="59"/>
  <c r="S54" i="59"/>
  <c r="S55" i="59"/>
  <c r="S56" i="59"/>
  <c r="S57" i="59"/>
  <c r="S58" i="59"/>
  <c r="S60" i="59"/>
  <c r="S61" i="59"/>
  <c r="S62" i="59"/>
  <c r="S63" i="59"/>
  <c r="S65" i="59"/>
  <c r="S67" i="59"/>
  <c r="S69" i="59"/>
  <c r="S70" i="59"/>
  <c r="S71" i="59"/>
  <c r="S72" i="59"/>
  <c r="S74" i="59"/>
  <c r="S7" i="59"/>
  <c r="R8" i="61"/>
  <c r="R9" i="61"/>
  <c r="R10" i="61"/>
  <c r="R11" i="61"/>
  <c r="R13" i="61"/>
  <c r="R14" i="61"/>
  <c r="R15" i="61"/>
  <c r="R16" i="61"/>
  <c r="R18" i="61"/>
  <c r="R20" i="61"/>
  <c r="R22" i="61"/>
  <c r="R24" i="61"/>
  <c r="R25" i="61"/>
  <c r="R27" i="61"/>
  <c r="R29" i="61"/>
  <c r="R31" i="61"/>
  <c r="R32" i="61"/>
  <c r="R33" i="61"/>
  <c r="R34" i="61"/>
  <c r="R35" i="61"/>
  <c r="R37" i="61"/>
  <c r="R38" i="61"/>
  <c r="R39" i="61"/>
  <c r="R40" i="61"/>
  <c r="R41" i="61"/>
  <c r="R43" i="61"/>
  <c r="R44" i="61"/>
  <c r="R45" i="61"/>
  <c r="R46" i="61"/>
  <c r="R47" i="61"/>
  <c r="R49" i="61"/>
  <c r="R50" i="61"/>
  <c r="R52" i="61"/>
  <c r="R54" i="61"/>
  <c r="R56" i="61"/>
  <c r="R57" i="61"/>
  <c r="R58" i="61"/>
  <c r="R59" i="61"/>
  <c r="R61" i="61"/>
  <c r="Q8" i="61"/>
  <c r="Q9" i="61"/>
  <c r="Q10" i="61"/>
  <c r="Q11" i="61"/>
  <c r="Q13" i="61"/>
  <c r="Q14" i="61"/>
  <c r="Q15" i="61"/>
  <c r="Q16" i="61"/>
  <c r="Q18" i="61"/>
  <c r="Q20" i="61"/>
  <c r="Q22" i="61"/>
  <c r="Q24" i="61"/>
  <c r="Q25" i="61"/>
  <c r="Q27" i="61"/>
  <c r="Q29" i="61"/>
  <c r="Q31" i="61"/>
  <c r="Q32" i="61"/>
  <c r="Q33" i="61"/>
  <c r="Q34" i="61"/>
  <c r="Q35" i="61"/>
  <c r="Q37" i="61"/>
  <c r="Q38" i="61"/>
  <c r="Q39" i="61"/>
  <c r="Q40" i="61"/>
  <c r="Q41" i="61"/>
  <c r="Q43" i="61"/>
  <c r="Q44" i="61"/>
  <c r="Q45" i="61"/>
  <c r="Q46" i="61"/>
  <c r="Q47" i="61"/>
  <c r="Q49" i="61"/>
  <c r="Q50" i="61"/>
  <c r="Q52" i="61"/>
  <c r="Q54" i="61"/>
  <c r="Q56" i="61"/>
  <c r="Q57" i="61"/>
  <c r="Q58" i="61"/>
  <c r="Q59" i="61"/>
  <c r="Q61" i="61"/>
  <c r="R7" i="61"/>
  <c r="Q7" i="61"/>
  <c r="R12" i="62"/>
  <c r="R13" i="62"/>
  <c r="R14" i="62"/>
  <c r="R15" i="62"/>
  <c r="R16" i="62"/>
  <c r="R17" i="62"/>
  <c r="R18" i="62"/>
  <c r="R19" i="62"/>
  <c r="R20" i="62"/>
  <c r="R21" i="62"/>
  <c r="R22" i="62"/>
  <c r="R23" i="62"/>
  <c r="R24" i="62"/>
  <c r="R25" i="62"/>
  <c r="R26" i="62"/>
  <c r="R27" i="62"/>
  <c r="R28" i="62"/>
  <c r="R29" i="62"/>
  <c r="R30" i="62"/>
  <c r="R31" i="62"/>
  <c r="R32" i="62"/>
  <c r="R33" i="62"/>
  <c r="R34" i="62"/>
  <c r="R35" i="62"/>
  <c r="R36" i="62"/>
  <c r="R37" i="62"/>
  <c r="R38" i="62"/>
  <c r="R39" i="62"/>
  <c r="R40" i="62"/>
  <c r="R41" i="62"/>
  <c r="R42" i="62"/>
  <c r="R43" i="62"/>
  <c r="R44" i="62"/>
  <c r="R45" i="62"/>
  <c r="R46" i="62"/>
  <c r="R47" i="62"/>
  <c r="R48" i="62"/>
  <c r="R49" i="62"/>
  <c r="R50" i="62"/>
  <c r="R51" i="62"/>
  <c r="R52" i="62"/>
  <c r="R53" i="62"/>
  <c r="R54" i="62"/>
  <c r="R55" i="62"/>
  <c r="R56" i="62"/>
  <c r="R57" i="62"/>
  <c r="R11" i="62"/>
  <c r="R8" i="62"/>
  <c r="R9" i="62"/>
  <c r="R10" i="62"/>
  <c r="Q12" i="62"/>
  <c r="Q13" i="62"/>
  <c r="Q14" i="62"/>
  <c r="Q15" i="62"/>
  <c r="Q16" i="62"/>
  <c r="Q17" i="62"/>
  <c r="Q18" i="62"/>
  <c r="Q19" i="62"/>
  <c r="Q20" i="62"/>
  <c r="Q21" i="62"/>
  <c r="Q22" i="62"/>
  <c r="Q23" i="62"/>
  <c r="Q24" i="62"/>
  <c r="Q25" i="62"/>
  <c r="Q26" i="62"/>
  <c r="Q27" i="62"/>
  <c r="Q28" i="62"/>
  <c r="Q29" i="62"/>
  <c r="Q30" i="62"/>
  <c r="Q31" i="62"/>
  <c r="Q32" i="62"/>
  <c r="Q33" i="62"/>
  <c r="Q34" i="62"/>
  <c r="Q35" i="62"/>
  <c r="Q36" i="62"/>
  <c r="Q37" i="62"/>
  <c r="Q38" i="62"/>
  <c r="Q39" i="62"/>
  <c r="Q40" i="62"/>
  <c r="Q41" i="62"/>
  <c r="Q42" i="62"/>
  <c r="Q43" i="62"/>
  <c r="Q44" i="62"/>
  <c r="Q45" i="62"/>
  <c r="Q46" i="62"/>
  <c r="Q47" i="62"/>
  <c r="Q48" i="62"/>
  <c r="Q49" i="62"/>
  <c r="Q50" i="62"/>
  <c r="Q51" i="62"/>
  <c r="Q52" i="62"/>
  <c r="Q53" i="62"/>
  <c r="Q54" i="62"/>
  <c r="Q55" i="62"/>
  <c r="Q56" i="62"/>
  <c r="Q57" i="62"/>
  <c r="Q8" i="62"/>
  <c r="Q9" i="62"/>
  <c r="Q10" i="62"/>
  <c r="Q11" i="62"/>
  <c r="R7" i="62"/>
  <c r="Q7" i="62"/>
  <c r="T74" i="60" l="1"/>
  <c r="R76" i="59"/>
  <c r="R75" i="59"/>
  <c r="P62" i="61"/>
  <c r="P58" i="62"/>
  <c r="H23" i="64" l="1"/>
  <c r="B23" i="64"/>
  <c r="O22" i="64"/>
  <c r="J73" i="60"/>
  <c r="K73" i="60"/>
  <c r="L73" i="60"/>
  <c r="M73" i="60"/>
  <c r="N73" i="60"/>
  <c r="O73" i="60"/>
  <c r="P73" i="60"/>
  <c r="J69" i="60"/>
  <c r="K69" i="60"/>
  <c r="L69" i="60"/>
  <c r="M69" i="60"/>
  <c r="N69" i="60"/>
  <c r="O69" i="60"/>
  <c r="P69" i="60"/>
  <c r="J65" i="60"/>
  <c r="K65" i="60"/>
  <c r="L65" i="60"/>
  <c r="M65" i="60"/>
  <c r="N65" i="60"/>
  <c r="O65" i="60"/>
  <c r="P65" i="60"/>
  <c r="J63" i="60"/>
  <c r="K63" i="60"/>
  <c r="L63" i="60"/>
  <c r="M63" i="60"/>
  <c r="N63" i="60"/>
  <c r="O63" i="60"/>
  <c r="P63" i="60"/>
  <c r="J58" i="60"/>
  <c r="K58" i="60"/>
  <c r="L58" i="60"/>
  <c r="M58" i="60"/>
  <c r="N58" i="60"/>
  <c r="O58" i="60"/>
  <c r="P58" i="60"/>
  <c r="J52" i="60"/>
  <c r="K52" i="60"/>
  <c r="L52" i="60"/>
  <c r="M52" i="60"/>
  <c r="N52" i="60"/>
  <c r="O52" i="60"/>
  <c r="P52" i="60"/>
  <c r="J46" i="60"/>
  <c r="K46" i="60"/>
  <c r="L46" i="60"/>
  <c r="M46" i="60"/>
  <c r="N46" i="60"/>
  <c r="O46" i="60"/>
  <c r="P46" i="60"/>
  <c r="J38" i="60"/>
  <c r="K38" i="60"/>
  <c r="L38" i="60"/>
  <c r="M38" i="60"/>
  <c r="N38" i="60"/>
  <c r="O38" i="60"/>
  <c r="P38" i="60"/>
  <c r="J36" i="60"/>
  <c r="K36" i="60"/>
  <c r="L36" i="60"/>
  <c r="M36" i="60"/>
  <c r="N36" i="60"/>
  <c r="O36" i="60"/>
  <c r="P36" i="60"/>
  <c r="J34" i="60"/>
  <c r="K34" i="60"/>
  <c r="L34" i="60"/>
  <c r="M34" i="60"/>
  <c r="N34" i="60"/>
  <c r="O34" i="60"/>
  <c r="P34" i="60"/>
  <c r="J31" i="60"/>
  <c r="K31" i="60"/>
  <c r="L31" i="60"/>
  <c r="M31" i="60"/>
  <c r="N31" i="60"/>
  <c r="O31" i="60"/>
  <c r="P31" i="60"/>
  <c r="J29" i="60"/>
  <c r="K29" i="60"/>
  <c r="L29" i="60"/>
  <c r="M29" i="60"/>
  <c r="N29" i="60"/>
  <c r="O29" i="60"/>
  <c r="P29" i="60"/>
  <c r="J27" i="60"/>
  <c r="K27" i="60"/>
  <c r="L27" i="60"/>
  <c r="M27" i="60"/>
  <c r="N27" i="60"/>
  <c r="O27" i="60"/>
  <c r="P27" i="60"/>
  <c r="J25" i="60"/>
  <c r="K25" i="60"/>
  <c r="L25" i="60"/>
  <c r="M25" i="60"/>
  <c r="N25" i="60"/>
  <c r="O25" i="60"/>
  <c r="P25" i="60"/>
  <c r="J20" i="60"/>
  <c r="K20" i="60"/>
  <c r="L20" i="60"/>
  <c r="M20" i="60"/>
  <c r="N20" i="60"/>
  <c r="O20" i="60"/>
  <c r="P20" i="60"/>
  <c r="J17" i="60"/>
  <c r="K17" i="60"/>
  <c r="L17" i="60"/>
  <c r="M17" i="60"/>
  <c r="N17" i="60"/>
  <c r="O17" i="60"/>
  <c r="P17" i="60"/>
  <c r="J12" i="60"/>
  <c r="K12" i="60"/>
  <c r="L12" i="60"/>
  <c r="M12" i="60"/>
  <c r="N12" i="60"/>
  <c r="O12" i="60"/>
  <c r="P12" i="60"/>
  <c r="K74" i="60" l="1"/>
  <c r="N74" i="60"/>
  <c r="P74" i="60"/>
  <c r="L74" i="60"/>
  <c r="O74" i="60"/>
  <c r="J74" i="60"/>
  <c r="M74" i="60"/>
  <c r="T16" i="69"/>
  <c r="U16" i="69"/>
  <c r="S16" i="69"/>
  <c r="S9" i="69"/>
  <c r="T9" i="69"/>
  <c r="U9" i="69"/>
  <c r="S10" i="69"/>
  <c r="T10" i="69"/>
  <c r="U10" i="69"/>
  <c r="S11" i="69"/>
  <c r="T11" i="69"/>
  <c r="U11" i="69"/>
  <c r="S12" i="69"/>
  <c r="T12" i="69"/>
  <c r="U12" i="69"/>
  <c r="S13" i="69"/>
  <c r="T13" i="69"/>
  <c r="U13" i="69"/>
  <c r="S14" i="69"/>
  <c r="T14" i="69"/>
  <c r="U14" i="69"/>
  <c r="S15" i="69"/>
  <c r="T15" i="69"/>
  <c r="U15" i="69"/>
  <c r="U8" i="69"/>
  <c r="T8" i="69"/>
  <c r="S8" i="69"/>
  <c r="Q16" i="69"/>
  <c r="J16" i="69"/>
  <c r="R15" i="69"/>
  <c r="H15" i="69"/>
  <c r="R14" i="69"/>
  <c r="H14" i="69"/>
  <c r="R13" i="69"/>
  <c r="H13" i="69"/>
  <c r="N16" i="69"/>
  <c r="R12" i="69"/>
  <c r="H12" i="69"/>
  <c r="R11" i="69"/>
  <c r="H11" i="69"/>
  <c r="R10" i="69"/>
  <c r="H10" i="69"/>
  <c r="R9" i="69"/>
  <c r="H9" i="69"/>
  <c r="R8" i="69"/>
  <c r="H8" i="69"/>
  <c r="R15" i="68"/>
  <c r="S15" i="68"/>
  <c r="Q15" i="68"/>
  <c r="S9" i="68"/>
  <c r="S10" i="68"/>
  <c r="S11" i="68"/>
  <c r="S12" i="68"/>
  <c r="S13" i="68"/>
  <c r="S14" i="68"/>
  <c r="S8" i="68"/>
  <c r="R9" i="68"/>
  <c r="R10" i="68"/>
  <c r="R11" i="68"/>
  <c r="R12" i="68"/>
  <c r="R13" i="68"/>
  <c r="R14" i="68"/>
  <c r="R8" i="68"/>
  <c r="Q9" i="68"/>
  <c r="Q10" i="68"/>
  <c r="Q11" i="68"/>
  <c r="Q12" i="68"/>
  <c r="Q13" i="68"/>
  <c r="Q14" i="68"/>
  <c r="Q8" i="68"/>
  <c r="P14" i="68"/>
  <c r="H14" i="68"/>
  <c r="P13" i="68"/>
  <c r="H13" i="68"/>
  <c r="P12" i="68"/>
  <c r="H12" i="68"/>
  <c r="N15" i="68"/>
  <c r="M15" i="68"/>
  <c r="J15" i="68"/>
  <c r="H11" i="68"/>
  <c r="P10" i="68"/>
  <c r="H10" i="68"/>
  <c r="P9" i="68"/>
  <c r="H9" i="68"/>
  <c r="P8" i="68"/>
  <c r="H8" i="68"/>
  <c r="I15" i="68"/>
  <c r="S74" i="60" l="1"/>
  <c r="R75" i="60" s="1"/>
  <c r="I16" i="69"/>
  <c r="M16" i="69"/>
  <c r="G16" i="69"/>
  <c r="F16" i="69"/>
  <c r="L16" i="69"/>
  <c r="P16" i="69"/>
  <c r="K16" i="69"/>
  <c r="O16" i="69"/>
  <c r="R16" i="69"/>
  <c r="G15" i="68"/>
  <c r="L15" i="68"/>
  <c r="K15" i="68"/>
  <c r="O15" i="68"/>
  <c r="P15" i="68"/>
  <c r="F15" i="68"/>
  <c r="H15" i="68"/>
  <c r="P10" i="65"/>
  <c r="O10" i="65"/>
  <c r="M10" i="65"/>
  <c r="L10" i="65"/>
  <c r="J10" i="65"/>
  <c r="I10" i="65"/>
  <c r="G10" i="65"/>
  <c r="F10" i="65"/>
  <c r="D10" i="65"/>
  <c r="C10" i="65"/>
  <c r="Q9" i="65"/>
  <c r="N9" i="65"/>
  <c r="K9" i="65"/>
  <c r="H9" i="65"/>
  <c r="E9" i="65"/>
  <c r="Q8" i="65"/>
  <c r="N8" i="65"/>
  <c r="K8" i="65"/>
  <c r="H8" i="65"/>
  <c r="E8" i="65"/>
  <c r="Q7" i="65"/>
  <c r="N7" i="65"/>
  <c r="K7" i="65"/>
  <c r="H7" i="65"/>
  <c r="E7" i="65"/>
  <c r="Q6" i="65"/>
  <c r="N6" i="65"/>
  <c r="K6" i="65"/>
  <c r="H6" i="65"/>
  <c r="H10" i="65" s="1"/>
  <c r="E6" i="65"/>
  <c r="Q5" i="65"/>
  <c r="N5" i="65"/>
  <c r="K5" i="65"/>
  <c r="H5" i="65"/>
  <c r="E5" i="65"/>
  <c r="Q4" i="65"/>
  <c r="N4" i="65"/>
  <c r="N10" i="65" s="1"/>
  <c r="K4" i="65"/>
  <c r="H4" i="65"/>
  <c r="E4" i="65"/>
  <c r="Q3" i="65"/>
  <c r="Q10" i="65" s="1"/>
  <c r="N3" i="65"/>
  <c r="K3" i="65"/>
  <c r="K10" i="65" s="1"/>
  <c r="H3" i="65"/>
  <c r="E3" i="65"/>
  <c r="E10" i="65" s="1"/>
  <c r="O25" i="64"/>
  <c r="O17" i="64"/>
  <c r="O21" i="64"/>
  <c r="O13" i="64"/>
  <c r="O9" i="64"/>
  <c r="H19" i="64"/>
  <c r="B19" i="64"/>
  <c r="H15" i="64"/>
  <c r="B15" i="64"/>
  <c r="O15" i="64" s="1"/>
  <c r="H11" i="64"/>
  <c r="B11" i="64"/>
  <c r="H7" i="64"/>
  <c r="B7" i="64"/>
  <c r="O4" i="64"/>
  <c r="O3" i="64"/>
  <c r="O2" i="64"/>
  <c r="H16" i="69" l="1"/>
  <c r="O23" i="64"/>
  <c r="O11" i="64"/>
  <c r="O19" i="64"/>
  <c r="O7" i="64"/>
  <c r="J55" i="63" l="1"/>
  <c r="P57" i="61" l="1"/>
  <c r="P58" i="61"/>
  <c r="P59" i="61"/>
  <c r="J30" i="61"/>
  <c r="K30" i="61"/>
  <c r="L30" i="61"/>
  <c r="M30" i="61"/>
  <c r="N30" i="61"/>
  <c r="O30" i="61"/>
  <c r="P53" i="62"/>
  <c r="P54" i="62"/>
  <c r="P55" i="62"/>
  <c r="J51" i="62"/>
  <c r="K51" i="62"/>
  <c r="L51" i="62"/>
  <c r="M51" i="62"/>
  <c r="N51" i="62"/>
  <c r="O51" i="62"/>
  <c r="J49" i="62"/>
  <c r="K49" i="62"/>
  <c r="L49" i="62"/>
  <c r="M49" i="62"/>
  <c r="N49" i="62"/>
  <c r="J47" i="62"/>
  <c r="K47" i="62"/>
  <c r="L47" i="62"/>
  <c r="M47" i="62"/>
  <c r="N47" i="62"/>
  <c r="O47" i="62"/>
  <c r="J44" i="62"/>
  <c r="K44" i="62"/>
  <c r="L44" i="62"/>
  <c r="M44" i="62"/>
  <c r="N44" i="62"/>
  <c r="O44" i="62"/>
  <c r="J38" i="62"/>
  <c r="K38" i="62"/>
  <c r="L38" i="62"/>
  <c r="M38" i="62"/>
  <c r="N38" i="62"/>
  <c r="O38" i="62"/>
  <c r="J32" i="62"/>
  <c r="K32" i="62"/>
  <c r="L32" i="62"/>
  <c r="M32" i="62"/>
  <c r="N32" i="62"/>
  <c r="J27" i="62"/>
  <c r="K27" i="62"/>
  <c r="L27" i="62"/>
  <c r="M27" i="62"/>
  <c r="N27" i="62"/>
  <c r="J25" i="62"/>
  <c r="K25" i="62"/>
  <c r="L25" i="62"/>
  <c r="M25" i="62"/>
  <c r="N25" i="62"/>
  <c r="O25" i="62"/>
  <c r="J23" i="62"/>
  <c r="K23" i="62"/>
  <c r="L23" i="62"/>
  <c r="M23" i="62"/>
  <c r="N23" i="62"/>
  <c r="O23" i="62"/>
  <c r="J21" i="62"/>
  <c r="K21" i="62"/>
  <c r="L21" i="62"/>
  <c r="M21" i="62"/>
  <c r="N21" i="62"/>
  <c r="O21" i="62"/>
  <c r="O19" i="62"/>
  <c r="J19" i="62"/>
  <c r="K19" i="62"/>
  <c r="L19" i="62"/>
  <c r="M19" i="62"/>
  <c r="N19" i="62"/>
  <c r="J17" i="62"/>
  <c r="K17" i="62"/>
  <c r="L17" i="62"/>
  <c r="M17" i="62"/>
  <c r="N17" i="62"/>
  <c r="O17" i="62"/>
  <c r="J12" i="62"/>
  <c r="K12" i="62"/>
  <c r="L12" i="62"/>
  <c r="M12" i="62"/>
  <c r="N12" i="62"/>
  <c r="O12" i="62"/>
  <c r="M47" i="63" l="1"/>
  <c r="M48" i="63"/>
  <c r="M49" i="63"/>
  <c r="M15" i="63"/>
  <c r="M16" i="63"/>
  <c r="M17" i="63"/>
  <c r="M9" i="63"/>
  <c r="M10" i="63"/>
  <c r="M11" i="63"/>
  <c r="M12" i="63"/>
  <c r="R70" i="59" l="1"/>
  <c r="R71" i="59"/>
  <c r="R72" i="59"/>
  <c r="J39" i="59"/>
  <c r="K39" i="59"/>
  <c r="L39" i="59"/>
  <c r="M39" i="59"/>
  <c r="N39" i="59"/>
  <c r="O39" i="59"/>
  <c r="P39" i="59"/>
  <c r="Q39" i="59"/>
  <c r="R49" i="59"/>
  <c r="R50" i="59"/>
  <c r="R51" i="59"/>
  <c r="R52" i="59"/>
  <c r="J56" i="62" l="1"/>
  <c r="J57" i="62" s="1"/>
  <c r="K56" i="62"/>
  <c r="L56" i="62"/>
  <c r="M56" i="62"/>
  <c r="M57" i="62" s="1"/>
  <c r="N56" i="62"/>
  <c r="N57" i="62" s="1"/>
  <c r="O56" i="62"/>
  <c r="K57" i="62"/>
  <c r="L57" i="62"/>
  <c r="J51" i="63"/>
  <c r="K51" i="63"/>
  <c r="H51" i="63" l="1"/>
  <c r="G51" i="63"/>
  <c r="L50" i="63"/>
  <c r="K50" i="63"/>
  <c r="J50" i="63"/>
  <c r="I50" i="63"/>
  <c r="G50" i="63"/>
  <c r="F50" i="63"/>
  <c r="H49" i="63"/>
  <c r="H48" i="63"/>
  <c r="H47" i="63"/>
  <c r="M46" i="63"/>
  <c r="H46" i="63"/>
  <c r="L45" i="63"/>
  <c r="K45" i="63"/>
  <c r="J45" i="63"/>
  <c r="I45" i="63"/>
  <c r="G45" i="63"/>
  <c r="F45" i="63"/>
  <c r="M44" i="63"/>
  <c r="M45" i="63" s="1"/>
  <c r="H44" i="63"/>
  <c r="H45" i="63" s="1"/>
  <c r="L43" i="63"/>
  <c r="K43" i="63"/>
  <c r="J43" i="63"/>
  <c r="I43" i="63"/>
  <c r="G43" i="63"/>
  <c r="F43" i="63"/>
  <c r="M42" i="63"/>
  <c r="H42" i="63"/>
  <c r="M41" i="63"/>
  <c r="M43" i="63" s="1"/>
  <c r="H41" i="63"/>
  <c r="L40" i="63"/>
  <c r="K40" i="63"/>
  <c r="J40" i="63"/>
  <c r="I40" i="63"/>
  <c r="G40" i="63"/>
  <c r="F40" i="63"/>
  <c r="M39" i="63"/>
  <c r="H39" i="63"/>
  <c r="M38" i="63"/>
  <c r="H38" i="63"/>
  <c r="M37" i="63"/>
  <c r="H37" i="63"/>
  <c r="M36" i="63"/>
  <c r="H36" i="63"/>
  <c r="M35" i="63"/>
  <c r="H35" i="63"/>
  <c r="L34" i="63"/>
  <c r="K34" i="63"/>
  <c r="J34" i="63"/>
  <c r="I34" i="63"/>
  <c r="I51" i="63" s="1"/>
  <c r="G34" i="63"/>
  <c r="F34" i="63"/>
  <c r="M33" i="63"/>
  <c r="H33" i="63"/>
  <c r="M32" i="63"/>
  <c r="H32" i="63"/>
  <c r="M31" i="63"/>
  <c r="H31" i="63"/>
  <c r="M30" i="63"/>
  <c r="H30" i="63"/>
  <c r="M29" i="63"/>
  <c r="H29" i="63"/>
  <c r="L28" i="63"/>
  <c r="K28" i="63"/>
  <c r="J28" i="63"/>
  <c r="I28" i="63"/>
  <c r="G28" i="63"/>
  <c r="F28" i="63"/>
  <c r="M27" i="63"/>
  <c r="H27" i="63"/>
  <c r="M26" i="63"/>
  <c r="H26" i="63"/>
  <c r="M25" i="63"/>
  <c r="H25" i="63"/>
  <c r="I24" i="63"/>
  <c r="G24" i="63"/>
  <c r="F24" i="63"/>
  <c r="M23" i="63"/>
  <c r="M24" i="63" s="1"/>
  <c r="H23" i="63"/>
  <c r="H24" i="63" s="1"/>
  <c r="L22" i="63"/>
  <c r="K22" i="63"/>
  <c r="J22" i="63"/>
  <c r="I22" i="63"/>
  <c r="G22" i="63"/>
  <c r="F22" i="63"/>
  <c r="M21" i="63"/>
  <c r="M22" i="63" s="1"/>
  <c r="H21" i="63"/>
  <c r="H22" i="63" s="1"/>
  <c r="L20" i="63"/>
  <c r="K20" i="63"/>
  <c r="J20" i="63"/>
  <c r="I20" i="63"/>
  <c r="G20" i="63"/>
  <c r="F20" i="63"/>
  <c r="M19" i="63"/>
  <c r="M20" i="63" s="1"/>
  <c r="H19" i="63"/>
  <c r="H20" i="63" s="1"/>
  <c r="L18" i="63"/>
  <c r="K18" i="63"/>
  <c r="J18" i="63"/>
  <c r="I18" i="63"/>
  <c r="G18" i="63"/>
  <c r="F18" i="63"/>
  <c r="H17" i="63"/>
  <c r="H16" i="63"/>
  <c r="H15" i="63"/>
  <c r="M14" i="63"/>
  <c r="H14" i="63"/>
  <c r="L13" i="63"/>
  <c r="K13" i="63"/>
  <c r="J13" i="63"/>
  <c r="I13" i="63"/>
  <c r="G13" i="63"/>
  <c r="F13" i="63"/>
  <c r="H12" i="63"/>
  <c r="H11" i="63"/>
  <c r="H10" i="63"/>
  <c r="H9" i="63"/>
  <c r="M8" i="63"/>
  <c r="H8" i="63"/>
  <c r="I56" i="62"/>
  <c r="G56" i="62"/>
  <c r="F56" i="62"/>
  <c r="H55" i="62"/>
  <c r="H54" i="62"/>
  <c r="H53" i="62"/>
  <c r="P52" i="62"/>
  <c r="H52" i="62"/>
  <c r="I51" i="62"/>
  <c r="G51" i="62"/>
  <c r="F51" i="62"/>
  <c r="P50" i="62"/>
  <c r="P51" i="62" s="1"/>
  <c r="H50" i="62"/>
  <c r="H51" i="62" s="1"/>
  <c r="O49" i="62"/>
  <c r="I49" i="62"/>
  <c r="G49" i="62"/>
  <c r="F49" i="62"/>
  <c r="P48" i="62"/>
  <c r="P49" i="62" s="1"/>
  <c r="H48" i="62"/>
  <c r="H49" i="62" s="1"/>
  <c r="I47" i="62"/>
  <c r="G47" i="62"/>
  <c r="F47" i="62"/>
  <c r="P46" i="62"/>
  <c r="H46" i="62"/>
  <c r="P45" i="62"/>
  <c r="H45" i="62"/>
  <c r="I44" i="62"/>
  <c r="G44" i="62"/>
  <c r="F44" i="62"/>
  <c r="P43" i="62"/>
  <c r="H43" i="62"/>
  <c r="P42" i="62"/>
  <c r="H42" i="62"/>
  <c r="P41" i="62"/>
  <c r="H41" i="62"/>
  <c r="P40" i="62"/>
  <c r="H40" i="62"/>
  <c r="P39" i="62"/>
  <c r="H39" i="62"/>
  <c r="I38" i="62"/>
  <c r="G38" i="62"/>
  <c r="F38" i="62"/>
  <c r="P37" i="62"/>
  <c r="H37" i="62"/>
  <c r="P36" i="62"/>
  <c r="H36" i="62"/>
  <c r="P35" i="62"/>
  <c r="H35" i="62"/>
  <c r="P34" i="62"/>
  <c r="H34" i="62"/>
  <c r="P33" i="62"/>
  <c r="H33" i="62"/>
  <c r="O32" i="62"/>
  <c r="O57" i="62" s="1"/>
  <c r="I32" i="62"/>
  <c r="G32" i="62"/>
  <c r="F32" i="62"/>
  <c r="P31" i="62"/>
  <c r="H31" i="62"/>
  <c r="P30" i="62"/>
  <c r="H30" i="62"/>
  <c r="P29" i="62"/>
  <c r="H29" i="62"/>
  <c r="P28" i="62"/>
  <c r="H28" i="62"/>
  <c r="I27" i="62"/>
  <c r="G27" i="62"/>
  <c r="F27" i="62"/>
  <c r="P26" i="62"/>
  <c r="P27" i="62" s="1"/>
  <c r="H26" i="62"/>
  <c r="H27" i="62" s="1"/>
  <c r="I25" i="62"/>
  <c r="G25" i="62"/>
  <c r="F25" i="62"/>
  <c r="P24" i="62"/>
  <c r="P25" i="62" s="1"/>
  <c r="H24" i="62"/>
  <c r="H25" i="62" s="1"/>
  <c r="I23" i="62"/>
  <c r="G23" i="62"/>
  <c r="F23" i="62"/>
  <c r="P22" i="62"/>
  <c r="H22" i="62"/>
  <c r="I21" i="62"/>
  <c r="G21" i="62"/>
  <c r="F21" i="62"/>
  <c r="P20" i="62"/>
  <c r="P21" i="62" s="1"/>
  <c r="H20" i="62"/>
  <c r="H21" i="62" s="1"/>
  <c r="I19" i="62"/>
  <c r="G19" i="62"/>
  <c r="F19" i="62"/>
  <c r="P18" i="62"/>
  <c r="P19" i="62" s="1"/>
  <c r="H18" i="62"/>
  <c r="H19" i="62" s="1"/>
  <c r="I17" i="62"/>
  <c r="G17" i="62"/>
  <c r="F17" i="62"/>
  <c r="H16" i="62"/>
  <c r="P15" i="62"/>
  <c r="H15" i="62"/>
  <c r="P14" i="62"/>
  <c r="H14" i="62"/>
  <c r="P13" i="62"/>
  <c r="H13" i="62"/>
  <c r="I12" i="62"/>
  <c r="G12" i="62"/>
  <c r="F12" i="62"/>
  <c r="P11" i="62"/>
  <c r="H11" i="62"/>
  <c r="H10" i="62"/>
  <c r="P9" i="62"/>
  <c r="H9" i="62"/>
  <c r="P8" i="62"/>
  <c r="H8" i="62"/>
  <c r="P7" i="62"/>
  <c r="H7" i="62"/>
  <c r="H16" i="61"/>
  <c r="O60" i="61"/>
  <c r="N60" i="61"/>
  <c r="M60" i="61"/>
  <c r="L60" i="61"/>
  <c r="K60" i="61"/>
  <c r="J60" i="61"/>
  <c r="I60" i="61"/>
  <c r="G60" i="61"/>
  <c r="F60" i="61"/>
  <c r="H59" i="61"/>
  <c r="H58" i="61"/>
  <c r="H57" i="61"/>
  <c r="P56" i="61"/>
  <c r="H56" i="61"/>
  <c r="O55" i="61"/>
  <c r="N55" i="61"/>
  <c r="M55" i="61"/>
  <c r="L55" i="61"/>
  <c r="K55" i="61"/>
  <c r="J55" i="61"/>
  <c r="I55" i="61"/>
  <c r="G55" i="61"/>
  <c r="F55" i="61"/>
  <c r="P54" i="61"/>
  <c r="P55" i="61" s="1"/>
  <c r="H54" i="61"/>
  <c r="H55" i="61" s="1"/>
  <c r="O53" i="61"/>
  <c r="N53" i="61"/>
  <c r="M53" i="61"/>
  <c r="L53" i="61"/>
  <c r="K53" i="61"/>
  <c r="J53" i="61"/>
  <c r="I53" i="61"/>
  <c r="G53" i="61"/>
  <c r="F53" i="61"/>
  <c r="P52" i="61"/>
  <c r="P53" i="61" s="1"/>
  <c r="H52" i="61"/>
  <c r="H53" i="61" s="1"/>
  <c r="O51" i="61"/>
  <c r="N51" i="61"/>
  <c r="M51" i="61"/>
  <c r="L51" i="61"/>
  <c r="K51" i="61"/>
  <c r="J51" i="61"/>
  <c r="I51" i="61"/>
  <c r="G51" i="61"/>
  <c r="F51" i="61"/>
  <c r="P50" i="61"/>
  <c r="H50" i="61"/>
  <c r="P49" i="61"/>
  <c r="H49" i="61"/>
  <c r="O48" i="61"/>
  <c r="N48" i="61"/>
  <c r="M48" i="61"/>
  <c r="L48" i="61"/>
  <c r="K48" i="61"/>
  <c r="J48" i="61"/>
  <c r="I48" i="61"/>
  <c r="G48" i="61"/>
  <c r="F48" i="61"/>
  <c r="P47" i="61"/>
  <c r="H47" i="61"/>
  <c r="P46" i="61"/>
  <c r="H46" i="61"/>
  <c r="P45" i="61"/>
  <c r="H45" i="61"/>
  <c r="P44" i="61"/>
  <c r="H44" i="61"/>
  <c r="P43" i="61"/>
  <c r="H43" i="61"/>
  <c r="O42" i="61"/>
  <c r="N42" i="61"/>
  <c r="M42" i="61"/>
  <c r="L42" i="61"/>
  <c r="K42" i="61"/>
  <c r="J42" i="61"/>
  <c r="I42" i="61"/>
  <c r="G42" i="61"/>
  <c r="F42" i="61"/>
  <c r="P41" i="61"/>
  <c r="H41" i="61"/>
  <c r="P40" i="61"/>
  <c r="H40" i="61"/>
  <c r="P39" i="61"/>
  <c r="H39" i="61"/>
  <c r="P38" i="61"/>
  <c r="H38" i="61"/>
  <c r="P37" i="61"/>
  <c r="H37" i="61"/>
  <c r="O36" i="61"/>
  <c r="N36" i="61"/>
  <c r="M36" i="61"/>
  <c r="L36" i="61"/>
  <c r="K36" i="61"/>
  <c r="J36" i="61"/>
  <c r="I36" i="61"/>
  <c r="G36" i="61"/>
  <c r="F36" i="61"/>
  <c r="P35" i="61"/>
  <c r="H35" i="61"/>
  <c r="P34" i="61"/>
  <c r="H34" i="61"/>
  <c r="P33" i="61"/>
  <c r="H33" i="61"/>
  <c r="P32" i="61"/>
  <c r="H32" i="61"/>
  <c r="P31" i="61"/>
  <c r="H31" i="61"/>
  <c r="I30" i="61"/>
  <c r="G30" i="61"/>
  <c r="F30" i="61"/>
  <c r="P29" i="61"/>
  <c r="P30" i="61" s="1"/>
  <c r="H29" i="61"/>
  <c r="H30" i="61" s="1"/>
  <c r="O28" i="61"/>
  <c r="N28" i="61"/>
  <c r="M28" i="61"/>
  <c r="L28" i="61"/>
  <c r="K28" i="61"/>
  <c r="J28" i="61"/>
  <c r="I28" i="61"/>
  <c r="G28" i="61"/>
  <c r="F28" i="61"/>
  <c r="P27" i="61"/>
  <c r="P28" i="61" s="1"/>
  <c r="H27" i="61"/>
  <c r="H28" i="61" s="1"/>
  <c r="O26" i="61"/>
  <c r="N26" i="61"/>
  <c r="M26" i="61"/>
  <c r="L26" i="61"/>
  <c r="K26" i="61"/>
  <c r="J26" i="61"/>
  <c r="I26" i="61"/>
  <c r="G26" i="61"/>
  <c r="F26" i="61"/>
  <c r="P25" i="61"/>
  <c r="H25" i="61"/>
  <c r="P24" i="61"/>
  <c r="H24" i="61"/>
  <c r="O23" i="61"/>
  <c r="N23" i="61"/>
  <c r="M23" i="61"/>
  <c r="L23" i="61"/>
  <c r="K23" i="61"/>
  <c r="J23" i="61"/>
  <c r="I23" i="61"/>
  <c r="G23" i="61"/>
  <c r="F23" i="61"/>
  <c r="P22" i="61"/>
  <c r="P23" i="61" s="1"/>
  <c r="H22" i="61"/>
  <c r="H23" i="61" s="1"/>
  <c r="O21" i="61"/>
  <c r="N21" i="61"/>
  <c r="M21" i="61"/>
  <c r="L21" i="61"/>
  <c r="K21" i="61"/>
  <c r="J21" i="61"/>
  <c r="I21" i="61"/>
  <c r="G21" i="61"/>
  <c r="F21" i="61"/>
  <c r="P20" i="61"/>
  <c r="P21" i="61" s="1"/>
  <c r="H20" i="61"/>
  <c r="H21" i="61" s="1"/>
  <c r="O19" i="61"/>
  <c r="N19" i="61"/>
  <c r="M19" i="61"/>
  <c r="L19" i="61"/>
  <c r="K19" i="61"/>
  <c r="J19" i="61"/>
  <c r="I19" i="61"/>
  <c r="G19" i="61"/>
  <c r="P18" i="61"/>
  <c r="P19" i="61" s="1"/>
  <c r="H18" i="61"/>
  <c r="H19" i="61" s="1"/>
  <c r="O17" i="61"/>
  <c r="N17" i="61"/>
  <c r="M17" i="61"/>
  <c r="L17" i="61"/>
  <c r="K17" i="61"/>
  <c r="J17" i="61"/>
  <c r="I17" i="61"/>
  <c r="G17" i="61"/>
  <c r="F17" i="61"/>
  <c r="P15" i="61"/>
  <c r="H15" i="61"/>
  <c r="P14" i="61"/>
  <c r="H14" i="61"/>
  <c r="P13" i="61"/>
  <c r="H13" i="61"/>
  <c r="O12" i="61"/>
  <c r="N12" i="61"/>
  <c r="M12" i="61"/>
  <c r="L12" i="61"/>
  <c r="K12" i="61"/>
  <c r="J12" i="61"/>
  <c r="I12" i="61"/>
  <c r="G12" i="61"/>
  <c r="F12" i="61"/>
  <c r="P11" i="61"/>
  <c r="H11" i="61"/>
  <c r="H10" i="61"/>
  <c r="P9" i="61"/>
  <c r="H9" i="61"/>
  <c r="P8" i="61"/>
  <c r="H8" i="61"/>
  <c r="P7" i="61"/>
  <c r="H7" i="61"/>
  <c r="H10" i="59"/>
  <c r="H11" i="59"/>
  <c r="R16" i="59"/>
  <c r="H16" i="59"/>
  <c r="J73" i="59"/>
  <c r="K73" i="59"/>
  <c r="L73" i="59"/>
  <c r="M73" i="59"/>
  <c r="N73" i="59"/>
  <c r="O73" i="59"/>
  <c r="P73" i="59"/>
  <c r="Q73" i="59"/>
  <c r="J68" i="59"/>
  <c r="K68" i="59"/>
  <c r="L68" i="59"/>
  <c r="M68" i="59"/>
  <c r="N68" i="59"/>
  <c r="O68" i="59"/>
  <c r="P68" i="59"/>
  <c r="Q68" i="59"/>
  <c r="I68" i="59"/>
  <c r="J66" i="59"/>
  <c r="K66" i="59"/>
  <c r="L66" i="59"/>
  <c r="M66" i="59"/>
  <c r="N66" i="59"/>
  <c r="O66" i="59"/>
  <c r="P66" i="59"/>
  <c r="Q66" i="59"/>
  <c r="J64" i="59"/>
  <c r="K64" i="59"/>
  <c r="L64" i="59"/>
  <c r="M64" i="59"/>
  <c r="N64" i="59"/>
  <c r="O64" i="59"/>
  <c r="P64" i="59"/>
  <c r="Q64" i="59"/>
  <c r="J59" i="59"/>
  <c r="K59" i="59"/>
  <c r="L59" i="59"/>
  <c r="M59" i="59"/>
  <c r="N59" i="59"/>
  <c r="O59" i="59"/>
  <c r="P59" i="59"/>
  <c r="Q59" i="59"/>
  <c r="J53" i="59"/>
  <c r="K53" i="59"/>
  <c r="L53" i="59"/>
  <c r="M53" i="59"/>
  <c r="N53" i="59"/>
  <c r="O53" i="59"/>
  <c r="P53" i="59"/>
  <c r="Q53" i="59"/>
  <c r="J47" i="59"/>
  <c r="K47" i="59"/>
  <c r="L47" i="59"/>
  <c r="M47" i="59"/>
  <c r="N47" i="59"/>
  <c r="O47" i="59"/>
  <c r="P47" i="59"/>
  <c r="Q47" i="59"/>
  <c r="J37" i="59"/>
  <c r="K37" i="59"/>
  <c r="L37" i="59"/>
  <c r="M37" i="59"/>
  <c r="N37" i="59"/>
  <c r="O37" i="59"/>
  <c r="P37" i="59"/>
  <c r="Q37" i="59"/>
  <c r="J35" i="59"/>
  <c r="K35" i="59"/>
  <c r="L35" i="59"/>
  <c r="M35" i="59"/>
  <c r="N35" i="59"/>
  <c r="O35" i="59"/>
  <c r="P35" i="59"/>
  <c r="Q35" i="59"/>
  <c r="J32" i="59"/>
  <c r="K32" i="59"/>
  <c r="L32" i="59"/>
  <c r="M32" i="59"/>
  <c r="N32" i="59"/>
  <c r="O32" i="59"/>
  <c r="P32" i="59"/>
  <c r="Q32" i="59"/>
  <c r="J30" i="59"/>
  <c r="K30" i="59"/>
  <c r="L30" i="59"/>
  <c r="M30" i="59"/>
  <c r="N30" i="59"/>
  <c r="O30" i="59"/>
  <c r="P30" i="59"/>
  <c r="Q30" i="59"/>
  <c r="J28" i="59"/>
  <c r="K28" i="59"/>
  <c r="L28" i="59"/>
  <c r="M28" i="59"/>
  <c r="N28" i="59"/>
  <c r="O28" i="59"/>
  <c r="P28" i="59"/>
  <c r="Q28" i="59"/>
  <c r="J26" i="59"/>
  <c r="K26" i="59"/>
  <c r="L26" i="59"/>
  <c r="M26" i="59"/>
  <c r="N26" i="59"/>
  <c r="O26" i="59"/>
  <c r="P26" i="59"/>
  <c r="Q26" i="59"/>
  <c r="J21" i="59"/>
  <c r="K21" i="59"/>
  <c r="L21" i="59"/>
  <c r="M21" i="59"/>
  <c r="N21" i="59"/>
  <c r="O21" i="59"/>
  <c r="P21" i="59"/>
  <c r="Q21" i="59"/>
  <c r="J18" i="59"/>
  <c r="K18" i="59"/>
  <c r="L18" i="59"/>
  <c r="M18" i="59"/>
  <c r="N18" i="59"/>
  <c r="O18" i="59"/>
  <c r="P18" i="59"/>
  <c r="Q18" i="59"/>
  <c r="J12" i="59"/>
  <c r="J74" i="59" s="1"/>
  <c r="K12" i="59"/>
  <c r="K74" i="59" s="1"/>
  <c r="L12" i="59"/>
  <c r="M12" i="59"/>
  <c r="N12" i="59"/>
  <c r="N74" i="59" s="1"/>
  <c r="O12" i="59"/>
  <c r="O74" i="59" s="1"/>
  <c r="P12" i="59"/>
  <c r="P74" i="59" s="1"/>
  <c r="Q12" i="59"/>
  <c r="G68" i="59"/>
  <c r="F68" i="59"/>
  <c r="H70" i="59"/>
  <c r="H71" i="59"/>
  <c r="H72" i="59"/>
  <c r="I73" i="60"/>
  <c r="G73" i="60"/>
  <c r="F73" i="60"/>
  <c r="Q72" i="60"/>
  <c r="H72" i="60"/>
  <c r="Q71" i="60"/>
  <c r="H71" i="60"/>
  <c r="Q70" i="60"/>
  <c r="H70" i="60"/>
  <c r="I69" i="60"/>
  <c r="G69" i="60"/>
  <c r="F69" i="60"/>
  <c r="Q68" i="60"/>
  <c r="H68" i="60"/>
  <c r="Q67" i="60"/>
  <c r="H67" i="60"/>
  <c r="Q66" i="60"/>
  <c r="H66" i="60"/>
  <c r="I65" i="60"/>
  <c r="G65" i="60"/>
  <c r="F65" i="60"/>
  <c r="Q64" i="60"/>
  <c r="Q65" i="60" s="1"/>
  <c r="H64" i="60"/>
  <c r="H65" i="60" s="1"/>
  <c r="I63" i="60"/>
  <c r="G63" i="60"/>
  <c r="F63" i="60"/>
  <c r="Q62" i="60"/>
  <c r="H62" i="60"/>
  <c r="Q61" i="60"/>
  <c r="H61" i="60"/>
  <c r="Q60" i="60"/>
  <c r="H60" i="60"/>
  <c r="Q59" i="60"/>
  <c r="H59" i="60"/>
  <c r="I58" i="60"/>
  <c r="G58" i="60"/>
  <c r="F58" i="60"/>
  <c r="Q57" i="60"/>
  <c r="H57" i="60"/>
  <c r="Q56" i="60"/>
  <c r="H56" i="60"/>
  <c r="Q55" i="60"/>
  <c r="H55" i="60"/>
  <c r="Q54" i="60"/>
  <c r="H54" i="60"/>
  <c r="Q53" i="60"/>
  <c r="H53" i="60"/>
  <c r="I52" i="60"/>
  <c r="G52" i="60"/>
  <c r="F52" i="60"/>
  <c r="Q51" i="60"/>
  <c r="H51" i="60"/>
  <c r="Q50" i="60"/>
  <c r="H50" i="60"/>
  <c r="Q49" i="60"/>
  <c r="H49" i="60"/>
  <c r="Q48" i="60"/>
  <c r="H48" i="60"/>
  <c r="Q47" i="60"/>
  <c r="H47" i="60"/>
  <c r="I46" i="60"/>
  <c r="G46" i="60"/>
  <c r="F46" i="60"/>
  <c r="Q45" i="60"/>
  <c r="H45" i="60"/>
  <c r="Q44" i="60"/>
  <c r="H44" i="60"/>
  <c r="Q43" i="60"/>
  <c r="H43" i="60"/>
  <c r="Q42" i="60"/>
  <c r="H42" i="60"/>
  <c r="Q41" i="60"/>
  <c r="H41" i="60"/>
  <c r="Q40" i="60"/>
  <c r="H40" i="60"/>
  <c r="Q39" i="60"/>
  <c r="H39" i="60"/>
  <c r="I38" i="60"/>
  <c r="G38" i="60"/>
  <c r="F38" i="60"/>
  <c r="Q37" i="60"/>
  <c r="Q38" i="60" s="1"/>
  <c r="H37" i="60"/>
  <c r="H38" i="60" s="1"/>
  <c r="I36" i="60"/>
  <c r="G36" i="60"/>
  <c r="F36" i="60"/>
  <c r="Q35" i="60"/>
  <c r="Q36" i="60" s="1"/>
  <c r="H35" i="60"/>
  <c r="H36" i="60" s="1"/>
  <c r="I34" i="60"/>
  <c r="G34" i="60"/>
  <c r="F34" i="60"/>
  <c r="Q33" i="60"/>
  <c r="H33" i="60"/>
  <c r="Q32" i="60"/>
  <c r="H32" i="60"/>
  <c r="I31" i="60"/>
  <c r="G31" i="60"/>
  <c r="F31" i="60"/>
  <c r="Q30" i="60"/>
  <c r="Q31" i="60" s="1"/>
  <c r="H30" i="60"/>
  <c r="H31" i="60" s="1"/>
  <c r="I29" i="60"/>
  <c r="G29" i="60"/>
  <c r="F29" i="60"/>
  <c r="Q28" i="60"/>
  <c r="Q29" i="60" s="1"/>
  <c r="H28" i="60"/>
  <c r="H29" i="60" s="1"/>
  <c r="I27" i="60"/>
  <c r="G27" i="60"/>
  <c r="Q26" i="60"/>
  <c r="Q27" i="60" s="1"/>
  <c r="H26" i="60"/>
  <c r="H27" i="60" s="1"/>
  <c r="I25" i="60"/>
  <c r="G25" i="60"/>
  <c r="F25" i="60"/>
  <c r="Q24" i="60"/>
  <c r="H24" i="60"/>
  <c r="Q23" i="60"/>
  <c r="H23" i="60"/>
  <c r="Q22" i="60"/>
  <c r="H22" i="60"/>
  <c r="Q21" i="60"/>
  <c r="H21" i="60"/>
  <c r="I20" i="60"/>
  <c r="G20" i="60"/>
  <c r="F20" i="60"/>
  <c r="Q19" i="60"/>
  <c r="H19" i="60"/>
  <c r="Q18" i="60"/>
  <c r="Q20" i="60" s="1"/>
  <c r="H18" i="60"/>
  <c r="I17" i="60"/>
  <c r="G17" i="60"/>
  <c r="F17" i="60"/>
  <c r="Q16" i="60"/>
  <c r="H16" i="60"/>
  <c r="Q15" i="60"/>
  <c r="H15" i="60"/>
  <c r="Q14" i="60"/>
  <c r="H14" i="60"/>
  <c r="Q13" i="60"/>
  <c r="H13" i="60"/>
  <c r="I12" i="60"/>
  <c r="G12" i="60"/>
  <c r="F12" i="60"/>
  <c r="Q11" i="60"/>
  <c r="H11" i="60"/>
  <c r="Q10" i="60"/>
  <c r="H10" i="60"/>
  <c r="Q9" i="60"/>
  <c r="H9" i="60"/>
  <c r="Q8" i="60"/>
  <c r="H8" i="60"/>
  <c r="R69" i="59"/>
  <c r="R67" i="59"/>
  <c r="R68" i="59" s="1"/>
  <c r="R65" i="59"/>
  <c r="R61" i="59"/>
  <c r="R62" i="59"/>
  <c r="R63" i="59"/>
  <c r="R60" i="59"/>
  <c r="R55" i="59"/>
  <c r="R56" i="59"/>
  <c r="R57" i="59"/>
  <c r="R58" i="59"/>
  <c r="R54" i="59"/>
  <c r="R48" i="59"/>
  <c r="R41" i="59"/>
  <c r="R42" i="59"/>
  <c r="R43" i="59"/>
  <c r="R44" i="59"/>
  <c r="R45" i="59"/>
  <c r="R46" i="59"/>
  <c r="R40" i="59"/>
  <c r="R38" i="59"/>
  <c r="R36" i="59"/>
  <c r="R34" i="59"/>
  <c r="R33" i="59"/>
  <c r="R31" i="59"/>
  <c r="R29" i="59"/>
  <c r="R27" i="59"/>
  <c r="R23" i="59"/>
  <c r="R24" i="59"/>
  <c r="R25" i="59"/>
  <c r="R22" i="59"/>
  <c r="R20" i="59"/>
  <c r="R19" i="59"/>
  <c r="R14" i="59"/>
  <c r="R15" i="59"/>
  <c r="R17" i="59"/>
  <c r="R13" i="59"/>
  <c r="R8" i="59"/>
  <c r="R9" i="59"/>
  <c r="R11" i="59"/>
  <c r="R7" i="59"/>
  <c r="H20" i="60" l="1"/>
  <c r="Q46" i="60"/>
  <c r="H52" i="60"/>
  <c r="H12" i="60"/>
  <c r="H69" i="60"/>
  <c r="L74" i="59"/>
  <c r="Q74" i="59"/>
  <c r="M74" i="59"/>
  <c r="O61" i="61"/>
  <c r="N61" i="61"/>
  <c r="L61" i="61"/>
  <c r="K61" i="61"/>
  <c r="I61" i="61"/>
  <c r="Q73" i="60"/>
  <c r="Q58" i="60"/>
  <c r="Q34" i="60"/>
  <c r="Q25" i="60"/>
  <c r="Q17" i="60"/>
  <c r="Q12" i="60"/>
  <c r="P44" i="62"/>
  <c r="P38" i="62"/>
  <c r="P32" i="62"/>
  <c r="M61" i="61"/>
  <c r="J61" i="61"/>
  <c r="L51" i="63"/>
  <c r="M40" i="63"/>
  <c r="M34" i="63"/>
  <c r="I57" i="62"/>
  <c r="G57" i="62"/>
  <c r="F57" i="62"/>
  <c r="F61" i="61"/>
  <c r="G61" i="61"/>
  <c r="H18" i="63"/>
  <c r="M13" i="63"/>
  <c r="M18" i="63"/>
  <c r="M28" i="63"/>
  <c r="M50" i="63"/>
  <c r="H43" i="63"/>
  <c r="H50" i="63"/>
  <c r="H34" i="63"/>
  <c r="H28" i="63"/>
  <c r="H13" i="63"/>
  <c r="H40" i="63"/>
  <c r="P47" i="62"/>
  <c r="P23" i="62"/>
  <c r="H23" i="62"/>
  <c r="H17" i="62"/>
  <c r="H32" i="62"/>
  <c r="H44" i="62"/>
  <c r="P12" i="62"/>
  <c r="H56" i="62"/>
  <c r="P17" i="62"/>
  <c r="H47" i="62"/>
  <c r="P56" i="62"/>
  <c r="H12" i="62"/>
  <c r="H38" i="62"/>
  <c r="P36" i="61"/>
  <c r="H48" i="61"/>
  <c r="P17" i="61"/>
  <c r="P60" i="61"/>
  <c r="P26" i="61"/>
  <c r="H51" i="61"/>
  <c r="P12" i="61"/>
  <c r="H36" i="61"/>
  <c r="P42" i="61"/>
  <c r="H42" i="61"/>
  <c r="P48" i="61"/>
  <c r="H12" i="61"/>
  <c r="H17" i="61"/>
  <c r="H26" i="61"/>
  <c r="P51" i="61"/>
  <c r="H60" i="61"/>
  <c r="H61" i="61" s="1"/>
  <c r="Q52" i="60"/>
  <c r="Q63" i="60"/>
  <c r="H73" i="60"/>
  <c r="H17" i="60"/>
  <c r="H25" i="60"/>
  <c r="H34" i="60"/>
  <c r="H46" i="60"/>
  <c r="H58" i="60"/>
  <c r="H63" i="60"/>
  <c r="Q69" i="60"/>
  <c r="I74" i="60"/>
  <c r="F74" i="60"/>
  <c r="G74" i="60"/>
  <c r="I73" i="59"/>
  <c r="G73" i="59"/>
  <c r="F73" i="59"/>
  <c r="R73" i="59"/>
  <c r="H69" i="59"/>
  <c r="H73" i="59" s="1"/>
  <c r="H67" i="59"/>
  <c r="H68" i="59" s="1"/>
  <c r="I66" i="59"/>
  <c r="G66" i="59"/>
  <c r="F66" i="59"/>
  <c r="R66" i="59"/>
  <c r="H65" i="59"/>
  <c r="H66" i="59" s="1"/>
  <c r="I64" i="59"/>
  <c r="G64" i="59"/>
  <c r="F64" i="59"/>
  <c r="H63" i="59"/>
  <c r="H62" i="59"/>
  <c r="H61" i="59"/>
  <c r="H60" i="59"/>
  <c r="I59" i="59"/>
  <c r="G59" i="59"/>
  <c r="F59" i="59"/>
  <c r="H58" i="59"/>
  <c r="H57" i="59"/>
  <c r="H56" i="59"/>
  <c r="H55" i="59"/>
  <c r="R59" i="59"/>
  <c r="H54" i="59"/>
  <c r="I53" i="59"/>
  <c r="G53" i="59"/>
  <c r="F53" i="59"/>
  <c r="H52" i="59"/>
  <c r="H51" i="59"/>
  <c r="H50" i="59"/>
  <c r="H49" i="59"/>
  <c r="R53" i="59"/>
  <c r="H48" i="59"/>
  <c r="I47" i="59"/>
  <c r="G47" i="59"/>
  <c r="F47" i="59"/>
  <c r="H46" i="59"/>
  <c r="H45" i="59"/>
  <c r="H44" i="59"/>
  <c r="H43" i="59"/>
  <c r="H42" i="59"/>
  <c r="H41" i="59"/>
  <c r="R47" i="59"/>
  <c r="H40" i="59"/>
  <c r="I39" i="59"/>
  <c r="G39" i="59"/>
  <c r="F39" i="59"/>
  <c r="R39" i="59"/>
  <c r="H38" i="59"/>
  <c r="H39" i="59" s="1"/>
  <c r="I37" i="59"/>
  <c r="G37" i="59"/>
  <c r="F37" i="59"/>
  <c r="R37" i="59"/>
  <c r="H36" i="59"/>
  <c r="H37" i="59" s="1"/>
  <c r="I35" i="59"/>
  <c r="G35" i="59"/>
  <c r="F35" i="59"/>
  <c r="H34" i="59"/>
  <c r="R35" i="59"/>
  <c r="H33" i="59"/>
  <c r="R32" i="59"/>
  <c r="I32" i="59"/>
  <c r="G32" i="59"/>
  <c r="F32" i="59"/>
  <c r="H31" i="59"/>
  <c r="H32" i="59" s="1"/>
  <c r="R30" i="59"/>
  <c r="I30" i="59"/>
  <c r="G30" i="59"/>
  <c r="F30" i="59"/>
  <c r="H29" i="59"/>
  <c r="H30" i="59" s="1"/>
  <c r="I28" i="59"/>
  <c r="G28" i="59"/>
  <c r="R28" i="59"/>
  <c r="H27" i="59"/>
  <c r="H28" i="59" s="1"/>
  <c r="I26" i="59"/>
  <c r="G26" i="59"/>
  <c r="F26" i="59"/>
  <c r="H25" i="59"/>
  <c r="H24" i="59"/>
  <c r="H23" i="59"/>
  <c r="R26" i="59"/>
  <c r="H22" i="59"/>
  <c r="I21" i="59"/>
  <c r="G21" i="59"/>
  <c r="F21" i="59"/>
  <c r="H20" i="59"/>
  <c r="R21" i="59"/>
  <c r="H19" i="59"/>
  <c r="I18" i="59"/>
  <c r="G18" i="59"/>
  <c r="F18" i="59"/>
  <c r="H17" i="59"/>
  <c r="H15" i="59"/>
  <c r="H14" i="59"/>
  <c r="R18" i="59"/>
  <c r="H13" i="59"/>
  <c r="I12" i="59"/>
  <c r="G12" i="59"/>
  <c r="F12" i="59"/>
  <c r="H9" i="59"/>
  <c r="H8" i="59"/>
  <c r="H7" i="59"/>
  <c r="H21" i="59" l="1"/>
  <c r="H74" i="60"/>
  <c r="Q74" i="60"/>
  <c r="P57" i="62"/>
  <c r="M51" i="63"/>
  <c r="H57" i="62"/>
  <c r="P61" i="61"/>
  <c r="H18" i="59"/>
  <c r="H53" i="59"/>
  <c r="H12" i="59"/>
  <c r="H35" i="59"/>
  <c r="H64" i="59"/>
  <c r="H26" i="59"/>
  <c r="H47" i="59"/>
  <c r="H59" i="59"/>
  <c r="G74" i="59"/>
  <c r="F74" i="59"/>
  <c r="I74" i="59"/>
  <c r="R64" i="59"/>
  <c r="R12" i="59"/>
  <c r="H74" i="59" l="1"/>
  <c r="R74" i="59"/>
  <c r="G74" i="20"/>
  <c r="F74" i="20"/>
  <c r="H72" i="20"/>
  <c r="H73" i="20" s="1"/>
  <c r="H71" i="20"/>
  <c r="H70" i="20"/>
  <c r="H68" i="20"/>
  <c r="H69" i="20" s="1"/>
  <c r="H67" i="20"/>
  <c r="H66" i="20"/>
  <c r="H64" i="20"/>
  <c r="H65" i="20" s="1"/>
  <c r="H62" i="20"/>
  <c r="H61" i="20"/>
  <c r="H60" i="20"/>
  <c r="H59" i="20"/>
  <c r="H63" i="20" s="1"/>
  <c r="H57" i="20"/>
  <c r="H56" i="20"/>
  <c r="H55" i="20"/>
  <c r="H54" i="20"/>
  <c r="H53" i="20"/>
  <c r="H58" i="20" s="1"/>
  <c r="H51" i="20"/>
  <c r="H50" i="20"/>
  <c r="H49" i="20"/>
  <c r="H48" i="20"/>
  <c r="H52" i="20" s="1"/>
  <c r="H47" i="20"/>
  <c r="H45" i="20"/>
  <c r="H44" i="20"/>
  <c r="H43" i="20"/>
  <c r="H42" i="20"/>
  <c r="H41" i="20"/>
  <c r="H40" i="20"/>
  <c r="H39" i="20"/>
  <c r="H46" i="20" s="1"/>
  <c r="H37" i="20"/>
  <c r="H38" i="20" s="1"/>
  <c r="H36" i="20"/>
  <c r="H35" i="20"/>
  <c r="H33" i="20"/>
  <c r="H32" i="20"/>
  <c r="H34" i="20" s="1"/>
  <c r="H31" i="20"/>
  <c r="H30" i="20"/>
  <c r="H28" i="20"/>
  <c r="H29" i="20" s="1"/>
  <c r="H27" i="20"/>
  <c r="H26" i="20"/>
  <c r="H24" i="20"/>
  <c r="H23" i="20"/>
  <c r="H22" i="20"/>
  <c r="H21" i="20"/>
  <c r="H25" i="20" s="1"/>
  <c r="H20" i="20"/>
  <c r="H19" i="20"/>
  <c r="H18" i="20"/>
  <c r="H16" i="20"/>
  <c r="H15" i="20"/>
  <c r="H14" i="20"/>
  <c r="H13" i="20"/>
  <c r="H17" i="20" s="1"/>
  <c r="H11" i="20"/>
  <c r="H10" i="20"/>
  <c r="H9" i="20"/>
  <c r="H8" i="20"/>
  <c r="H12" i="20" s="1"/>
  <c r="H74" i="20" l="1"/>
</calcChain>
</file>

<file path=xl/sharedStrings.xml><?xml version="1.0" encoding="utf-8"?>
<sst xmlns="http://schemas.openxmlformats.org/spreadsheetml/2006/main" count="1426" uniqueCount="278">
  <si>
    <t>UBND THÀNH PHỐ HỒ CHÍ MINH</t>
  </si>
  <si>
    <t>CỘNG HÒA XÃ HỘI CHỦ NGHĨA VIỆT NAM</t>
  </si>
  <si>
    <t>TRƯỜNG CAO ĐẲNG LÝ TỰ TRỌNG</t>
  </si>
  <si>
    <t>Độc lập - Tự do - Hạnh phúc</t>
  </si>
  <si>
    <t xml:space="preserve">   THÀNH PHỐ HỒ CHÍ MINH</t>
  </si>
  <si>
    <t>TỔNG HỢP NGÀNH NGHỀ ĐÀO TẠO THEO NHÓM MÃ NGÀNH CẤP III
THÔNG TƯ 26/2020 CỦA BỘ LAO ĐỘNG - THƯƠNG BINH VÀ XÃ HỘI</t>
  </si>
  <si>
    <t>TT</t>
  </si>
  <si>
    <t>TÊN NGÀNH CẤP IV</t>
  </si>
  <si>
    <t>MÃ NGÀNH/NGHỀ CẤP IV</t>
  </si>
  <si>
    <t>TÊN NGÀNH CẤP III</t>
  </si>
  <si>
    <t>Chỉ tiêu tuyển sinh 2021</t>
  </si>
  <si>
    <t>TỔNG CỘNG CHỈ TIÊU 2021</t>
  </si>
  <si>
    <t>Trung cấp</t>
  </si>
  <si>
    <t>Cao đẳng</t>
  </si>
  <si>
    <t>Công nghệ kỹ thuật cơ khí</t>
  </si>
  <si>
    <t>Công nghệ kỹ thuật nhiệt</t>
  </si>
  <si>
    <t>Công nghệ chế tạo máy</t>
  </si>
  <si>
    <t>Công nghệ ô tô</t>
  </si>
  <si>
    <t>1. CHỈ TIÊU TỔNG CỘNG CỦA NHÓM</t>
  </si>
  <si>
    <t>Công nghệ kỹ thuật điện, điện tử</t>
  </si>
  <si>
    <t>Công nghệ kỹ thuật điện, điện tử và viễn thông</t>
  </si>
  <si>
    <t>Công nghệ kỹ thuật điều khiển và tự động hóa</t>
  </si>
  <si>
    <t>Công nghệ kỹ thuật điều khiển tự động</t>
  </si>
  <si>
    <t>Công nghệ kỹ thuật điện tử, truyền thông</t>
  </si>
  <si>
    <t>2. CHỈ TIÊU TỔNG CỘNG CỦA NHÓM</t>
  </si>
  <si>
    <t>Quản trị lữ hành</t>
  </si>
  <si>
    <t>Du lịch</t>
  </si>
  <si>
    <t>Quản trị du lịch MICE</t>
  </si>
  <si>
    <t>3. CHỈ TIÊU TỔNG CỘNG CỦA NHÓM</t>
  </si>
  <si>
    <t>Quản trị khách sạn</t>
  </si>
  <si>
    <t>Khách sạn, nhà hàng</t>
  </si>
  <si>
    <t>Quản trị nhà hàng</t>
  </si>
  <si>
    <t>Nghiệp vụ nhà hàng</t>
  </si>
  <si>
    <t>Kỹ thuật làm bánh</t>
  </si>
  <si>
    <t>4. CHỈ TIÊU TỔNG CỘNG CỦA NHÓM</t>
  </si>
  <si>
    <t>Quản lý xây dựng</t>
  </si>
  <si>
    <t>5. CHỈ TIÊU TỔNG CỘNG CỦA NHÓM</t>
  </si>
  <si>
    <t>Kỹ thuật xây dựng</t>
  </si>
  <si>
    <t>Xây dựng</t>
  </si>
  <si>
    <t>6. CHỈ TIÊU TỔNG CỘNG CỦA NHÓM</t>
  </si>
  <si>
    <t>Kế toán doanh nghiệp</t>
  </si>
  <si>
    <t>Kế toán - Kiểm toán</t>
  </si>
  <si>
    <t>7. CHỈ TIÊU TỔNG CỘNG CỦA NHÓM</t>
  </si>
  <si>
    <t>Logistics</t>
  </si>
  <si>
    <t>Kinh doanh</t>
  </si>
  <si>
    <t>Thương mại điện tử</t>
  </si>
  <si>
    <t>8. CHỈ TIÊU TỔNG CỘNG CỦA NHÓM</t>
  </si>
  <si>
    <t>Quản trị doanh nghiệp vừa và nhỏ</t>
  </si>
  <si>
    <t>Quản trị - Quản lý</t>
  </si>
  <si>
    <t>9. CHỈ TIÊU TỔNG CỘNG CỦA NHÓM</t>
  </si>
  <si>
    <t>Tài chính doanh nghiệp</t>
  </si>
  <si>
    <t>Tài chính - Ngân hàng - Bảo hiểm</t>
  </si>
  <si>
    <t>10. CHỈ TIÊU TỔNG CỘNG CỦA NHÓM</t>
  </si>
  <si>
    <t>Chế tạo khuôn mẫu</t>
  </si>
  <si>
    <t>Kỹ thuật cơ khí và cơ kỹ thuật</t>
  </si>
  <si>
    <t>Lắp đặt thiết bị lạnh</t>
  </si>
  <si>
    <t>Cắt gọt kim loại</t>
  </si>
  <si>
    <t>Sửa chữa máy tàu thủy</t>
  </si>
  <si>
    <t>Sửa chữa máy nâng chuyển</t>
  </si>
  <si>
    <t>Bảo trì hệ thống thiết bị công nghiệp</t>
  </si>
  <si>
    <t>Cơ khí chế tạo</t>
  </si>
  <si>
    <t>11. CHỈ TIÊU TỔNG CỘNG CỦA NHÓM</t>
  </si>
  <si>
    <t>Kỹ thuật máy lạnh và điều hòa không khí</t>
  </si>
  <si>
    <t>Kỹ thuật điện, điện tử và viễn thông</t>
  </si>
  <si>
    <t>Điện tử công nghiệp</t>
  </si>
  <si>
    <t>Điện công nghiệp</t>
  </si>
  <si>
    <t>Vận hành, sửa chữa thiết bị lạnh</t>
  </si>
  <si>
    <t>Cơ điện tử</t>
  </si>
  <si>
    <t>12. CHỈ TIÊU TỔNG CỘNG CỦA NHÓM</t>
  </si>
  <si>
    <t>Tin học ứng dụng</t>
  </si>
  <si>
    <t>Công nghệ thông tin</t>
  </si>
  <si>
    <t xml:space="preserve">Lập trình máy tính  </t>
  </si>
  <si>
    <t>Quản trị mạng máy tính</t>
  </si>
  <si>
    <t>Thiết kế trang Web</t>
  </si>
  <si>
    <t>An ninh mạng</t>
  </si>
  <si>
    <t>13. CHỈ TIÊU TỔNG CỘNG CỦA NHÓM</t>
  </si>
  <si>
    <t>Truyền thông mạng máy tính</t>
  </si>
  <si>
    <t>Máy tính</t>
  </si>
  <si>
    <t>Công nghệ kỹ thuật  máy tính</t>
  </si>
  <si>
    <t>Công nghệ kỹ thuật phần cứng máy tính</t>
  </si>
  <si>
    <t>Đồ họa đa phương tiện</t>
  </si>
  <si>
    <t>14. CHỈ TIÊU TỔNG CỘNG CỦA NHÓM</t>
  </si>
  <si>
    <t>Thiết kế đồ họa</t>
  </si>
  <si>
    <t>Mỹ thuật ứng dụng</t>
  </si>
  <si>
    <t>15. CHỈ TIÊU TỔNG CỘNG CỦA NHÓM</t>
  </si>
  <si>
    <t>Tiếng Anh</t>
  </si>
  <si>
    <t>Ngôn ngữ, văn học và văn hóa nước ngoài</t>
  </si>
  <si>
    <t>Tiếng Hàn quốc</t>
  </si>
  <si>
    <t>Tiếng Nhật</t>
  </si>
  <si>
    <t>16. CHỈ TIÊU TỔNG CỘNG CỦA NHÓM</t>
  </si>
  <si>
    <t>Công nghệ may</t>
  </si>
  <si>
    <t>Sản xuất, chế biến sợi, vải, giày, da</t>
  </si>
  <si>
    <t>May thời trang</t>
  </si>
  <si>
    <t>Công nghệ may Veston</t>
  </si>
  <si>
    <t>17. CHỈ TIÊU TỔNG CỘNG CỦA NHÓM</t>
  </si>
  <si>
    <t>TỔNG CỘNG</t>
  </si>
  <si>
    <t>45 ngành</t>
  </si>
  <si>
    <t>45  ngành</t>
  </si>
  <si>
    <t>49 ngành</t>
  </si>
  <si>
    <t>TỔNG</t>
  </si>
  <si>
    <t xml:space="preserve"> </t>
  </si>
  <si>
    <t>Tuyển sinh 2020</t>
  </si>
  <si>
    <t>T2</t>
  </si>
  <si>
    <t>T3</t>
  </si>
  <si>
    <t>T4</t>
  </si>
  <si>
    <t>T5</t>
  </si>
  <si>
    <t>C1</t>
  </si>
  <si>
    <t>C2</t>
  </si>
  <si>
    <t>C3</t>
  </si>
  <si>
    <t>C5</t>
  </si>
  <si>
    <t>C6</t>
  </si>
  <si>
    <t>43 ngành</t>
  </si>
  <si>
    <t>43  ngành</t>
  </si>
  <si>
    <t>Công nghệ may và thời trang</t>
  </si>
  <si>
    <t>Công nghệ kỹ thuật điện tử - viễn thông</t>
  </si>
  <si>
    <t>Công nghệ chế tạo dụng cụ</t>
  </si>
  <si>
    <t>50 ngành</t>
  </si>
  <si>
    <t>C7</t>
  </si>
  <si>
    <t>Chỉ tiêu tuyển sinh 2020</t>
  </si>
  <si>
    <t>TỔNG CỘNG CHỈ TIÊU 2020</t>
  </si>
  <si>
    <t>Chỉ tiêu tuyển sinh 2019</t>
  </si>
  <si>
    <t>TỔNG CỘNG CHỈ TIÊU 2019</t>
  </si>
  <si>
    <t>C4</t>
  </si>
  <si>
    <t>Tuyển sinh 2019</t>
  </si>
  <si>
    <t>Kỹ thuật mạng ngoại vi và thiết bị đầu cuối</t>
  </si>
  <si>
    <t>39 ngành</t>
  </si>
  <si>
    <t>34 ngành</t>
  </si>
  <si>
    <t>34  ngành</t>
  </si>
  <si>
    <t>Tuyển sinh 2018</t>
  </si>
  <si>
    <t>Chỉ tiêu tuyển sinh 2018</t>
  </si>
  <si>
    <t>36 ngành</t>
  </si>
  <si>
    <t>32 ngành</t>
  </si>
  <si>
    <t>31  ngành</t>
  </si>
  <si>
    <t>Chỉ tiêu tuyển sinh 2017</t>
  </si>
  <si>
    <t>TỔNG CỘNG CHỈ TIÊU 2017</t>
  </si>
  <si>
    <t>Tuyển sinh 2017</t>
  </si>
  <si>
    <t>26 ngành</t>
  </si>
  <si>
    <t>26  ngành</t>
  </si>
  <si>
    <t>T6</t>
  </si>
  <si>
    <t>T7</t>
  </si>
  <si>
    <t>Trung cấp: 1381</t>
  </si>
  <si>
    <t>Cao đẳng: 3516</t>
  </si>
  <si>
    <t>Trung cấp: 1884</t>
  </si>
  <si>
    <t>Cao đẳng: 3890</t>
  </si>
  <si>
    <t>Trung cấp: 3262</t>
  </si>
  <si>
    <t>Cao đẳng: 4135</t>
  </si>
  <si>
    <t>NĂM 2014</t>
  </si>
  <si>
    <t>NĂM 2015</t>
  </si>
  <si>
    <t>NĂM 2016</t>
  </si>
  <si>
    <t>Tuyển sinh</t>
  </si>
  <si>
    <t>Chỉ tiêu</t>
  </si>
  <si>
    <t>GCN</t>
  </si>
  <si>
    <t xml:space="preserve"> NĂM 2017
18/11/21</t>
  </si>
  <si>
    <t xml:space="preserve"> NĂM 2018
18/11/21</t>
  </si>
  <si>
    <t xml:space="preserve"> NĂM 2019
18/11/21</t>
  </si>
  <si>
    <t>NĂM 2020
18/11/21</t>
  </si>
  <si>
    <t>STT</t>
  </si>
  <si>
    <t>Ngành</t>
  </si>
  <si>
    <t>Năm 2020</t>
  </si>
  <si>
    <t>Năm 2017</t>
  </si>
  <si>
    <t>Năm 2018</t>
  </si>
  <si>
    <t>Năm 2019</t>
  </si>
  <si>
    <t>Chỉ tiêu Cao đẳng</t>
  </si>
  <si>
    <t>Chỉ tiêu Trung cấp</t>
  </si>
  <si>
    <t>Tổng cộng</t>
  </si>
  <si>
    <t>TS Cao đẳng</t>
  </si>
  <si>
    <t>TS Trung cấp</t>
  </si>
  <si>
    <t>Công nghệ Ô tô</t>
  </si>
  <si>
    <t>Công nghệ kỹ thuật Điện – Điện tử</t>
  </si>
  <si>
    <t>Công nghệ kỹ thuật Cơ khí</t>
  </si>
  <si>
    <t>Chưa cập nhật lại số liệu</t>
  </si>
  <si>
    <t>TC</t>
  </si>
  <si>
    <t>CĐ</t>
  </si>
  <si>
    <t>LT</t>
  </si>
  <si>
    <t>NĂM 2021
25/12/21</t>
  </si>
  <si>
    <t>C2: QĐ 142/QĐ-LTT-ĐT ngày 31/01/2019 v/v sinh viên trúng tuyển nhập học liên thông cao đẳng hệ chính quy khoá 2018 - đợt A
      QĐ 208A/QĐ-LTT-ĐT ngày 07/3/2019 v/v sinh viên trúng tuyển nhập học liên thông cao đẳng hệ chính quy khoá 2018 - đợt B</t>
  </si>
  <si>
    <t>C1: QĐ 1316/QĐ-LTT-ĐT ngày 30/11/2018 v/v sinh viên trúng tuyển nhập học cao đẳng hệ chính quy khoá 2018</t>
  </si>
  <si>
    <t>T5: QĐ 1085/QĐ-LTT-ĐT ngày 08/10/2018 v/v học sinh trúng tuyển nhập học trung cấp hệ chính quy khoá 2018 (khoá đào tạo cho Tổng Công ty Điện lực Tp.HCM)</t>
  </si>
  <si>
    <t>T6: QĐ 1085/QĐ-LTT-ĐT ngày 08/10/2018 v/v học sinh trúng tuyển nhập học trung cấp hệ chính quy khoá 2018 (khoá đào tạo cho Tổng Công ty Điện lực Tp.HCM)</t>
  </si>
  <si>
    <t>T7: QĐ 1085/QĐ-LTT-ĐT ngày 08/10/2018 v/v học sinh trúng tuyển nhập học trung cấp hệ chính quy khoá 2018 (khoá đào tạo cho Tổng Công ty Điện lực Tp.HCM)</t>
  </si>
  <si>
    <t>Trung cấp: 2312</t>
  </si>
  <si>
    <t>Cao đẳng: 3065</t>
  </si>
  <si>
    <t>T2: QĐ số 1315/QĐ-LTT-ĐT ngày 30/11/2018 v/v học sinh trúng tuyển nhập học trung cấp hệ chính quy khoá 2018</t>
  </si>
  <si>
    <t>T4: QĐ số 1315/QĐ-LTT-ĐT ngày 30/11/2018 v/v học sinh trúng tuyển nhập học trung cấp hệ chính quy khoá 2018</t>
  </si>
  <si>
    <t>NGƯỜI LẬP BIỂU</t>
  </si>
  <si>
    <t xml:space="preserve"> TRƯỞNG PHÒNG TUYỂN SINH ĐÀO TẠO</t>
  </si>
  <si>
    <t>Thành phố Hồ Chí Minh, ngày 30 tháng 12 năm 2021</t>
  </si>
  <si>
    <t>Thái Thị My Sa</t>
  </si>
  <si>
    <t>Hồ Văn Sĩ</t>
  </si>
  <si>
    <t>TỔNG CỘNG
CHỈ TIÊU 2018</t>
  </si>
  <si>
    <t>THỐNG KÊ TUYỂN SINH NĂM 2018</t>
  </si>
  <si>
    <t>THỐNG KÊ TUYỂN SINH NĂM 2019</t>
  </si>
  <si>
    <t>TRƯỜNG CAO ĐẲNG LÝ TỰ TRỌNG THÀNH PHỐ HỒ CHÍ MINH</t>
  </si>
  <si>
    <t>ỦY BAN NHÂN DÂN THÀNH PHỐ HỒ CHÍ MINH</t>
  </si>
  <si>
    <t>T2: QĐ 1151/QĐ-LTT-ĐT ngày 03/10/2019 v/v học sinh trúng tuyển nhập học trung cấp hệ chính quy khoá 2019</t>
  </si>
  <si>
    <t>T4: QĐ 1151/QĐ-LTT-ĐT ngày 03/10/2019 v/v học sinh trúng tuyển nhập học trung cấp hệ chính quy khoá 2019</t>
  </si>
  <si>
    <t>T5: QĐ 1151/QĐ-LTT-ĐT ngày 03/10/2019 v/v học sinh trúng tuyển nhập học trung cấp hệ chính quy khoá 2019</t>
  </si>
  <si>
    <t>C1: QĐ 1222/QĐ-LTT-ĐT ngày 14/10/2019 v/v sinh viên trúng tuyển nhập học cao đẳng hệ chính quy khoá 2019</t>
  </si>
  <si>
    <t>C3: QĐ 1222/QĐ-LTT-ĐT ngày 14/10/2019 v/v sinh viên trúng tuyển nhập học cao đẳng hệ chính quy khoá 2019</t>
  </si>
  <si>
    <r>
      <t xml:space="preserve">C2: QĐ 1222/QĐ-LTT-ĐT ngày 14/10/2019 v/v sinh viên trúng tuyển nhập học cao đẳng hệ chính quy khoá 2019
    </t>
    </r>
    <r>
      <rPr>
        <sz val="12"/>
        <color rgb="FFFF0000"/>
        <rFont val="Times New Roman"/>
        <family val="1"/>
      </rPr>
      <t xml:space="preserve">   </t>
    </r>
    <r>
      <rPr>
        <sz val="12"/>
        <rFont val="Times New Roman"/>
        <family val="1"/>
      </rPr>
      <t>QĐ 394/QĐ-LTT-ĐT ngày 11/5/2020 v/v sinh viên trúng tuyển nhập học liên thông cao đẳng, hệ chính quy khoá 2019 - đợt B</t>
    </r>
  </si>
  <si>
    <t>C4: QĐ 1313/QĐ-LTT-ĐT ngày 28/10/2019 v/v sinh viên trúng tuyển nhập học nghề công nghệ ô tô trình độ cao đẳng, cấp độ quốc tế theo bộ chương trình chuyển giao từ Công hoà Liên bang Đức</t>
  </si>
  <si>
    <t xml:space="preserve">  </t>
  </si>
  <si>
    <t>T5: QĐ 188/QĐ-LTT-ĐT ngày 08/3/2021 v/v sinh viên trúng tuyển nhập học trung cấp hệ 01 năm khoá 2020</t>
  </si>
  <si>
    <t>T2: QĐ 1205/QĐ-LTT-ĐT ngày 23/10/2020 v/v sinh viên trúng tuyển nhập học cao đẳng khoá 2020</t>
  </si>
  <si>
    <t>T4: QĐ 1205/QĐ-LTT-ĐT ngày 23/10/2020 v/v sinh viên trúng tuyển nhập học cao đẳng khoá 2020</t>
  </si>
  <si>
    <t>C1: QĐ 1205/QĐ-LTT-ĐT ngày 23/10/2020 v/v sinh viên trúng tuyển nhập học cao đẳng khoá 2020</t>
  </si>
  <si>
    <t>C3: QĐ 1205/QĐ-LTT-ĐT ngày 23/10/2020 v/v sinh viên trúng tuyển nhập học cao đẳng khoá 2020</t>
  </si>
  <si>
    <t>C5: QĐ 1205/QĐ-LTT-ĐT ngày 23/10/2020 v/v sinh viên trúng tuyển nhập học cao đẳng khoá 2020</t>
  </si>
  <si>
    <t>C6: QĐ 1205/QĐ-LTT-ĐT ngày 23/10/2020 v/v sinh viên trúng tuyển nhập học cao đẳng khoá 2020</t>
  </si>
  <si>
    <t>C2: QĐ 1390/QĐ-LTT-ĐT ngày 25/11/2020 v/v sinh viên trúng tuyển nhập học cao đẳng liên thông khoá 2020</t>
  </si>
  <si>
    <t>T3: QĐ 1652/QĐ-LTT-ĐT ngày 21/12/2020 v/v sinh viên trúng tuyển nhập học trung cấp 20T3 (TN THCS học tiếp lên trình độ trung cấp)</t>
  </si>
  <si>
    <t>Trung cấp: 3263</t>
  </si>
  <si>
    <t xml:space="preserve">   </t>
  </si>
  <si>
    <t>THỐNG KÊ TUYỂN SINH NĂM 2020</t>
  </si>
  <si>
    <t>Trung cấp: 2579 (Trừ T3)</t>
  </si>
  <si>
    <t>Tuyển sinh 2021</t>
  </si>
  <si>
    <t>Tiếng Hàn Quốc</t>
  </si>
  <si>
    <t>T2: QĐ 1269/QĐ-LTT-ĐT ngày 11/11/2021 v/v sinh viên trúng tuyển nhập học cao đẳng, trung cấp khoá 2021</t>
  </si>
  <si>
    <t>T4: QĐ 1269/QĐ-LTT-ĐT ngày 11/11/2021 v/v sinh viên trúng tuyển nhập học cao đẳng, trung cấp khoá 2021</t>
  </si>
  <si>
    <t>C1: QĐ 1269/QĐ-LTT-ĐT ngày 11/11/2021 v/v sinh viên trúng tuyển nhập học cao đẳng, trung cấp khoá 2021</t>
  </si>
  <si>
    <t>C3: QĐ 1269/QĐ-LTT-ĐT ngày 11/11/2021 v/v sinh viên trúng tuyển nhập học cao đẳng, trung cấp khoá 2021</t>
  </si>
  <si>
    <t>C5: QĐ 1269/QĐ-LTT-ĐT ngày 11/11/2021 v/v sinh viên trúng tuyển nhập học cao đẳng, trung cấp khoá 2021</t>
  </si>
  <si>
    <t>C6: QĐ 1269/QĐ-LTT-ĐT ngày 11/11/2021 v/v sinh viên trúng tuyển nhập học cao đẳng, trung cấp khoá 2021</t>
  </si>
  <si>
    <t>C7: QĐ 1271/QĐ-LTT-ĐT ngày 11/11/2021 v/v sinh viên trúng tuyển nhập học Cao đẳng Liên kết Quốc tế khoá 2021 (21C7)</t>
  </si>
  <si>
    <t>C2: QĐ 24/QĐ-LTT-ĐT ngày 25/01/2022 v/v sinh viên trúng tuyển nhập học cao đẳng liên thông khoá 2021 - đợt A</t>
  </si>
  <si>
    <t>Trung cấp: 2042</t>
  </si>
  <si>
    <t>Thành phố Hồ Chí Minh, ngày 14 tháng 02 năm 2022</t>
  </si>
  <si>
    <t>46 ngành</t>
  </si>
  <si>
    <t>46  ngành</t>
  </si>
  <si>
    <t>Chỉ tiêu tuyển sinh 2022</t>
  </si>
  <si>
    <t>TỔNG CỘNG CHỈ TIÊU 2022</t>
  </si>
  <si>
    <t>Tuyển sinh 2022</t>
  </si>
  <si>
    <t xml:space="preserve">Trung cấp: </t>
  </si>
  <si>
    <t xml:space="preserve">Cao đẳng: </t>
  </si>
  <si>
    <t>Chỉ tiêu tuyển sinh 2015</t>
  </si>
  <si>
    <t>Công nghệ sinh học</t>
  </si>
  <si>
    <t>Sinh học ứng dụng</t>
  </si>
  <si>
    <t>TỔNG CỘNG CHỈ TIÊU 2015</t>
  </si>
  <si>
    <t>14 ngành</t>
  </si>
  <si>
    <t>Tên ngành</t>
  </si>
  <si>
    <t>Mã ngành nghề</t>
  </si>
  <si>
    <t>Trình độ</t>
  </si>
  <si>
    <t>Thời gian đào tạo</t>
  </si>
  <si>
    <t>Văn bằng/chứng chỉ</t>
  </si>
  <si>
    <t>3 tháng</t>
  </si>
  <si>
    <t>6 tháng</t>
  </si>
  <si>
    <t>9 tháng</t>
  </si>
  <si>
    <t>Sơ cấp 1</t>
  </si>
  <si>
    <t>Sơ cấp 2</t>
  </si>
  <si>
    <t>Sơ cấp 3</t>
  </si>
  <si>
    <t>Chứng chỉ sơ cấp 1</t>
  </si>
  <si>
    <t>Chứng chỉ sơ cấp 2</t>
  </si>
  <si>
    <t>Chứng chỉ sơ cấp 3</t>
  </si>
  <si>
    <t>Tốt nghiệp THCS, không học văn hoá (1,5 năm)</t>
  </si>
  <si>
    <t>Tốt nghiệp THCS, có học văn hoá (3 năm)</t>
  </si>
  <si>
    <t>Tốt nghiệp THPT (1 năm)</t>
  </si>
  <si>
    <t>Chưa tốt nghiệp THPT (1,5 năm)</t>
  </si>
  <si>
    <t>Bằng TN trung cấp (không liên thông lên trình độ cao hơn)</t>
  </si>
  <si>
    <t>Bằng TN trung cấp (liên thông lên trình độ cao hơn)</t>
  </si>
  <si>
    <t>Tốt nghiệp THPT (2,5 năm)</t>
  </si>
  <si>
    <t>Bằng tốt nghiệp cao đẳng</t>
  </si>
  <si>
    <t>Tốt nghiệp trung cấp và bằng tốt nghiệp trung học phổ thông hoặc tương đương (1,5 năm)
Tốt nghiệp trung cấp nhưng chưa có bằng tốt nghiệp trung học phổ thông thì phải bảo đảm đã học và thi đạt yêu cầu đủ khối lượng kiến thức văn hoá trung học phổ thông theo quy định của Bộ Giáo dục và Đào tạo (1,5 năm)</t>
  </si>
  <si>
    <t>Tên nghề</t>
  </si>
  <si>
    <t>đào tạo</t>
  </si>
  <si>
    <t>Số lượng tuyển sinh</t>
  </si>
  <si>
    <t>Năm 2021</t>
  </si>
  <si>
    <t>Năm 2022</t>
  </si>
  <si>
    <t>(dự kiến)</t>
  </si>
  <si>
    <t>Công nghệ kỹ thuật máy tính</t>
  </si>
  <si>
    <t>Lập trình máy tính</t>
  </si>
  <si>
    <t>Kỹ thuật Xây dựng</t>
  </si>
  <si>
    <t>Logistic</t>
  </si>
  <si>
    <t> 26</t>
  </si>
  <si>
    <t>Truyền thông và mạng máy tính</t>
  </si>
  <si>
    <t>Sửa chữa máy tàu thuỷ</t>
  </si>
  <si>
    <t>Cao đẳng: 2576</t>
  </si>
  <si>
    <t>Thành phố Hồ Chí Minh, ngày 11 tháng 6 năm 2022</t>
  </si>
  <si>
    <t>NĂM 2022
25/12/21</t>
  </si>
</sst>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2"/>
      <color theme="1"/>
      <name val="Times New Roman"/>
      <charset val="134"/>
    </font>
    <font>
      <sz val="11"/>
      <color theme="1"/>
      <name val="Calibri"/>
      <family val="2"/>
      <scheme val="minor"/>
    </font>
    <font>
      <sz val="14"/>
      <name val="Times New Roman"/>
      <family val="1"/>
    </font>
    <font>
      <b/>
      <sz val="14"/>
      <name val="Times New Roman"/>
      <family val="1"/>
    </font>
    <font>
      <sz val="14"/>
      <color rgb="FFFF0000"/>
      <name val="Times New Roman"/>
      <family val="1"/>
    </font>
    <font>
      <b/>
      <sz val="12"/>
      <name val="Times New Roman"/>
      <family val="1"/>
    </font>
    <font>
      <sz val="12"/>
      <name val="Times New Roman"/>
      <family val="1"/>
    </font>
    <font>
      <sz val="12"/>
      <color rgb="FFFF0000"/>
      <name val="Times New Roman"/>
      <family val="1"/>
    </font>
    <font>
      <b/>
      <u/>
      <sz val="13"/>
      <name val="Times New Roman"/>
      <family val="1"/>
    </font>
    <font>
      <b/>
      <sz val="14"/>
      <color rgb="FFFF0000"/>
      <name val="Times New Roman"/>
      <family val="1"/>
    </font>
    <font>
      <b/>
      <sz val="12"/>
      <color rgb="FFFF0000"/>
      <name val="Times New Roman"/>
      <family val="1"/>
    </font>
    <font>
      <i/>
      <sz val="12"/>
      <color theme="1"/>
      <name val="Times New Roman"/>
      <family val="1"/>
    </font>
    <font>
      <b/>
      <sz val="12"/>
      <color theme="1"/>
      <name val="Times New Roman"/>
      <family val="1"/>
    </font>
    <font>
      <b/>
      <sz val="14"/>
      <name val="Times New Roman"/>
      <family val="1"/>
    </font>
    <font>
      <sz val="14"/>
      <color rgb="FFFF0000"/>
      <name val="Times New Roman"/>
      <family val="1"/>
    </font>
    <font>
      <sz val="14"/>
      <name val="Times New Roman"/>
      <family val="1"/>
    </font>
    <font>
      <b/>
      <sz val="14"/>
      <color rgb="FFFF0000"/>
      <name val="Times New Roman"/>
      <family val="1"/>
    </font>
    <font>
      <b/>
      <sz val="13"/>
      <color theme="1"/>
      <name val="Times New Roman"/>
      <family val="1"/>
    </font>
    <font>
      <sz val="13"/>
      <color theme="1"/>
      <name val="Times New Roman"/>
      <family val="1"/>
    </font>
    <font>
      <i/>
      <sz val="14"/>
      <name val="Times New Roman"/>
      <family val="1"/>
    </font>
    <font>
      <b/>
      <sz val="13"/>
      <name val="Times New Roman"/>
      <family val="1"/>
    </font>
    <font>
      <b/>
      <sz val="13"/>
      <color rgb="FFFF0000"/>
      <name val="Times New Roman"/>
      <family val="1"/>
    </font>
    <font>
      <b/>
      <sz val="12.5"/>
      <color rgb="FFFF0000"/>
      <name val="Times New Roman"/>
      <family val="1"/>
    </font>
    <font>
      <sz val="12"/>
      <color theme="1"/>
      <name val="Times New Roman"/>
      <family val="1"/>
    </font>
    <font>
      <sz val="10"/>
      <color theme="1"/>
      <name val="Times New Roman"/>
      <family val="1"/>
    </font>
    <font>
      <sz val="14"/>
      <color theme="1"/>
      <name val=".VnTime"/>
      <family val="2"/>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000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DDDDDD"/>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bottom/>
      <diagonal/>
    </border>
    <border>
      <left/>
      <right/>
      <top style="thin">
        <color auto="1"/>
      </top>
      <bottom/>
      <diagonal/>
    </border>
    <border>
      <left style="thin">
        <color auto="1"/>
      </left>
      <right/>
      <top/>
      <bottom style="thin">
        <color auto="1"/>
      </bottom>
      <diagonal/>
    </border>
  </borders>
  <cellStyleXfs count="2">
    <xf numFmtId="0" fontId="0" fillId="0" borderId="0"/>
    <xf numFmtId="0" fontId="1" fillId="0" borderId="0"/>
  </cellStyleXfs>
  <cellXfs count="336">
    <xf numFmtId="0" fontId="0" fillId="0" borderId="0" xfId="0"/>
    <xf numFmtId="0" fontId="2" fillId="2" borderId="0" xfId="0" applyFont="1" applyFill="1"/>
    <xf numFmtId="0" fontId="3" fillId="2" borderId="0" xfId="0" applyFont="1" applyFill="1" applyAlignment="1">
      <alignment horizontal="center" vertical="center"/>
    </xf>
    <xf numFmtId="0" fontId="3" fillId="2" borderId="0" xfId="0" applyFont="1" applyFill="1" applyAlignment="1">
      <alignment vertical="center"/>
    </xf>
    <xf numFmtId="0" fontId="2" fillId="2" borderId="0" xfId="0" applyFont="1" applyFill="1" applyAlignment="1">
      <alignment vertical="center"/>
    </xf>
    <xf numFmtId="0" fontId="2" fillId="0" borderId="0" xfId="0" applyFont="1" applyFill="1" applyAlignment="1">
      <alignment vertical="center"/>
    </xf>
    <xf numFmtId="0" fontId="4" fillId="0" borderId="0" xfId="0" applyFont="1" applyFill="1" applyAlignment="1">
      <alignment vertical="center"/>
    </xf>
    <xf numFmtId="0" fontId="3" fillId="2" borderId="0" xfId="0" applyFont="1" applyFill="1" applyAlignment="1">
      <alignment horizontal="center"/>
    </xf>
    <xf numFmtId="0" fontId="5" fillId="2" borderId="0" xfId="0" applyFont="1" applyFill="1" applyAlignment="1">
      <alignment horizontal="center"/>
    </xf>
    <xf numFmtId="0" fontId="6" fillId="2" borderId="0" xfId="0" applyFont="1" applyFill="1" applyAlignment="1">
      <alignment horizontal="center"/>
    </xf>
    <xf numFmtId="0" fontId="7" fillId="2" borderId="0" xfId="0" applyFont="1" applyFill="1"/>
    <xf numFmtId="0" fontId="6" fillId="2" borderId="0" xfId="0" applyFont="1" applyFill="1"/>
    <xf numFmtId="0" fontId="6" fillId="2" borderId="0" xfId="0" applyFont="1" applyFill="1" applyAlignment="1">
      <alignment horizontal="justify" vertical="center" wrapText="1"/>
    </xf>
    <xf numFmtId="0" fontId="6" fillId="0" borderId="0" xfId="0" applyFont="1" applyFill="1" applyAlignment="1">
      <alignment horizontal="center"/>
    </xf>
    <xf numFmtId="0" fontId="6" fillId="0" borderId="0" xfId="0" applyFont="1" applyFill="1"/>
    <xf numFmtId="0" fontId="5" fillId="0" borderId="0" xfId="0" applyFont="1" applyFill="1" applyAlignment="1">
      <alignment horizontal="center"/>
    </xf>
    <xf numFmtId="0" fontId="5" fillId="2" borderId="0" xfId="0" applyFont="1" applyFill="1" applyAlignment="1"/>
    <xf numFmtId="0" fontId="6" fillId="0" borderId="0" xfId="0" applyFont="1" applyFill="1" applyAlignment="1">
      <alignment horizontal="justify" vertical="center" wrapText="1"/>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4" fillId="3" borderId="1" xfId="0" applyFont="1" applyFill="1" applyBorder="1" applyAlignment="1">
      <alignment horizontal="justify"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justify" vertical="center" wrapText="1"/>
    </xf>
    <xf numFmtId="0" fontId="4" fillId="0" borderId="1" xfId="0" applyFont="1" applyFill="1" applyBorder="1" applyAlignment="1">
      <alignment horizontal="center" vertical="center"/>
    </xf>
    <xf numFmtId="0" fontId="2" fillId="2" borderId="1" xfId="0" applyFont="1" applyFill="1" applyBorder="1" applyAlignment="1">
      <alignment horizontal="center" vertical="center"/>
    </xf>
    <xf numFmtId="0" fontId="4" fillId="2" borderId="1" xfId="0" applyFont="1" applyFill="1" applyBorder="1" applyAlignment="1">
      <alignment horizontal="justify" vertical="center" wrapText="1"/>
    </xf>
    <xf numFmtId="0" fontId="2" fillId="0" borderId="2"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6" xfId="0" applyFont="1" applyFill="1" applyBorder="1" applyAlignment="1">
      <alignment horizontal="justify" vertical="center" wrapText="1"/>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3" borderId="7" xfId="0" applyFont="1" applyFill="1" applyBorder="1" applyAlignment="1">
      <alignment horizontal="center" vertical="center"/>
    </xf>
    <xf numFmtId="0" fontId="4" fillId="3" borderId="7" xfId="0" applyFont="1" applyFill="1" applyBorder="1" applyAlignment="1">
      <alignment horizontal="justify" vertical="center" wrapText="1"/>
    </xf>
    <xf numFmtId="0" fontId="2" fillId="0" borderId="7" xfId="0" applyFont="1" applyFill="1" applyBorder="1" applyAlignment="1">
      <alignment horizontal="center" vertical="center" wrapText="1"/>
    </xf>
    <xf numFmtId="0" fontId="2" fillId="0" borderId="7" xfId="0" applyFont="1" applyFill="1" applyBorder="1" applyAlignment="1">
      <alignment horizontal="justify" vertical="center" wrapText="1"/>
    </xf>
    <xf numFmtId="0" fontId="2"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4" fillId="0" borderId="7"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4" fillId="2" borderId="7" xfId="0" applyFont="1" applyFill="1" applyBorder="1" applyAlignment="1">
      <alignment horizontal="justify" vertical="center" wrapText="1"/>
    </xf>
    <xf numFmtId="0" fontId="2" fillId="2" borderId="7" xfId="0" applyFont="1" applyFill="1" applyBorder="1" applyAlignment="1">
      <alignment horizontal="center" vertical="center" wrapText="1"/>
    </xf>
    <xf numFmtId="0" fontId="2" fillId="2" borderId="7" xfId="0" applyFont="1" applyFill="1" applyBorder="1" applyAlignment="1">
      <alignment horizontal="justify" vertical="center" wrapText="1"/>
    </xf>
    <xf numFmtId="0" fontId="4" fillId="2" borderId="2"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justify" vertical="center" wrapText="1"/>
    </xf>
    <xf numFmtId="0" fontId="4" fillId="0" borderId="2" xfId="0" applyFont="1" applyFill="1" applyBorder="1" applyAlignment="1">
      <alignment horizontal="center" vertical="center"/>
    </xf>
    <xf numFmtId="0" fontId="4" fillId="0" borderId="8" xfId="0" applyFont="1" applyFill="1" applyBorder="1" applyAlignment="1">
      <alignment horizontal="center" vertical="center"/>
    </xf>
    <xf numFmtId="0" fontId="2" fillId="2" borderId="9" xfId="0" applyFont="1" applyFill="1" applyBorder="1" applyAlignment="1">
      <alignment horizontal="center" vertical="center"/>
    </xf>
    <xf numFmtId="0" fontId="4" fillId="2" borderId="9" xfId="0" applyFont="1" applyFill="1" applyBorder="1" applyAlignment="1">
      <alignment horizontal="justify" vertical="center" wrapText="1"/>
    </xf>
    <xf numFmtId="0" fontId="2" fillId="2" borderId="9" xfId="0" applyFont="1" applyFill="1" applyBorder="1" applyAlignment="1">
      <alignment horizontal="justify" vertical="center" wrapText="1"/>
    </xf>
    <xf numFmtId="0" fontId="3" fillId="0" borderId="9" xfId="0" applyFont="1" applyFill="1" applyBorder="1" applyAlignment="1">
      <alignment horizontal="center" vertical="center"/>
    </xf>
    <xf numFmtId="0" fontId="2" fillId="0" borderId="9" xfId="0" applyFont="1" applyFill="1" applyBorder="1" applyAlignment="1">
      <alignment horizontal="center" vertical="center"/>
    </xf>
    <xf numFmtId="0" fontId="4" fillId="0" borderId="9"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10" xfId="0" applyFont="1" applyFill="1" applyBorder="1" applyAlignment="1">
      <alignment horizontal="justify" vertical="center" wrapText="1"/>
    </xf>
    <xf numFmtId="0" fontId="2" fillId="2" borderId="10" xfId="0" applyFont="1" applyFill="1" applyBorder="1" applyAlignment="1">
      <alignment horizontal="justify" vertical="center" wrapText="1"/>
    </xf>
    <xf numFmtId="0" fontId="2" fillId="0" borderId="10" xfId="0" applyFont="1" applyFill="1" applyBorder="1" applyAlignment="1">
      <alignment horizontal="center" vertical="center"/>
    </xf>
    <xf numFmtId="0" fontId="4" fillId="0" borderId="10" xfId="0" applyFont="1" applyFill="1" applyBorder="1" applyAlignment="1">
      <alignment horizontal="center" vertical="center"/>
    </xf>
    <xf numFmtId="0" fontId="2" fillId="2" borderId="8" xfId="0" applyFont="1" applyFill="1" applyBorder="1" applyAlignment="1">
      <alignment horizontal="center" vertical="center"/>
    </xf>
    <xf numFmtId="0" fontId="4" fillId="2" borderId="8" xfId="0" applyFont="1" applyFill="1" applyBorder="1" applyAlignment="1">
      <alignment horizontal="justify" vertical="center" wrapText="1"/>
    </xf>
    <xf numFmtId="0" fontId="2" fillId="2" borderId="8" xfId="0" applyFont="1" applyFill="1" applyBorder="1" applyAlignment="1">
      <alignment horizontal="center" vertical="center" wrapText="1"/>
    </xf>
    <xf numFmtId="0" fontId="2" fillId="2" borderId="8" xfId="0" applyFont="1" applyFill="1" applyBorder="1" applyAlignment="1">
      <alignment horizontal="justify" vertical="center" wrapText="1"/>
    </xf>
    <xf numFmtId="0" fontId="2" fillId="0" borderId="8" xfId="0" applyFont="1" applyFill="1" applyBorder="1" applyAlignment="1">
      <alignment horizontal="center" vertical="center"/>
    </xf>
    <xf numFmtId="0" fontId="2" fillId="2" borderId="10" xfId="0" applyFont="1" applyFill="1" applyBorder="1" applyAlignment="1">
      <alignment horizontal="center" vertical="center" wrapText="1"/>
    </xf>
    <xf numFmtId="0" fontId="4" fillId="3" borderId="2" xfId="0" applyFont="1" applyFill="1" applyBorder="1" applyAlignment="1">
      <alignment horizontal="justify" vertical="center" wrapText="1"/>
    </xf>
    <xf numFmtId="0" fontId="2" fillId="0" borderId="2"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3" fillId="4"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NumberFormat="1" applyFont="1" applyFill="1" applyBorder="1" applyAlignment="1">
      <alignment horizontal="center" vertical="center" wrapText="1"/>
    </xf>
    <xf numFmtId="0" fontId="2" fillId="0" borderId="8"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6" xfId="0" applyNumberFormat="1"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9" fillId="4" borderId="6"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xf>
    <xf numFmtId="3" fontId="9" fillId="3" borderId="7" xfId="0" applyNumberFormat="1" applyFont="1" applyFill="1" applyBorder="1" applyAlignment="1">
      <alignment horizontal="center" vertical="center"/>
    </xf>
    <xf numFmtId="0" fontId="9" fillId="2" borderId="0" xfId="0" applyFont="1" applyFill="1" applyAlignment="1">
      <alignment horizontal="center"/>
    </xf>
    <xf numFmtId="0" fontId="3" fillId="2" borderId="0" xfId="0" applyFont="1" applyFill="1" applyAlignment="1">
      <alignment horizontal="justify" vertical="center" wrapText="1"/>
    </xf>
    <xf numFmtId="0" fontId="3" fillId="0" borderId="0" xfId="0" applyFont="1" applyFill="1" applyAlignment="1">
      <alignment horizontal="center"/>
    </xf>
    <xf numFmtId="0" fontId="10" fillId="2" borderId="0" xfId="0" applyFont="1" applyFill="1" applyAlignment="1">
      <alignment horizontal="center"/>
    </xf>
    <xf numFmtId="0" fontId="11" fillId="0" borderId="0" xfId="0" applyFont="1" applyAlignment="1">
      <alignment vertical="center"/>
    </xf>
    <xf numFmtId="0" fontId="12" fillId="0" borderId="0" xfId="0" applyFont="1" applyAlignment="1">
      <alignment vertical="center"/>
    </xf>
    <xf numFmtId="0" fontId="9" fillId="3" borderId="7" xfId="0" applyNumberFormat="1" applyFont="1" applyFill="1" applyBorder="1" applyAlignment="1">
      <alignment horizontal="center" vertical="center" wrapText="1"/>
    </xf>
    <xf numFmtId="3" fontId="4" fillId="0" borderId="0" xfId="0" applyNumberFormat="1" applyFont="1" applyFill="1" applyAlignment="1">
      <alignment vertical="center"/>
    </xf>
    <xf numFmtId="0" fontId="3"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6" xfId="0" applyFont="1" applyFill="1" applyBorder="1" applyAlignment="1">
      <alignment horizontal="center" vertical="center"/>
    </xf>
    <xf numFmtId="0" fontId="9" fillId="3" borderId="6" xfId="0" applyFont="1" applyFill="1" applyBorder="1" applyAlignment="1">
      <alignment horizontal="center" vertical="center"/>
    </xf>
    <xf numFmtId="0" fontId="2" fillId="3" borderId="7" xfId="0" applyFont="1" applyFill="1" applyBorder="1" applyAlignment="1">
      <alignment horizontal="center" vertical="center" wrapText="1"/>
    </xf>
    <xf numFmtId="0" fontId="3" fillId="0" borderId="7" xfId="0" applyFont="1" applyFill="1" applyBorder="1" applyAlignment="1">
      <alignment horizontal="center" vertical="center"/>
    </xf>
    <xf numFmtId="0" fontId="9" fillId="0" borderId="7" xfId="0" applyFont="1" applyFill="1" applyBorder="1" applyAlignment="1">
      <alignment horizontal="center" vertical="center"/>
    </xf>
    <xf numFmtId="0" fontId="3" fillId="0" borderId="2" xfId="0" applyFont="1" applyFill="1" applyBorder="1" applyAlignment="1">
      <alignment horizontal="center" vertical="center"/>
    </xf>
    <xf numFmtId="0" fontId="9"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9" fillId="0" borderId="10" xfId="0" applyFont="1" applyFill="1" applyBorder="1" applyAlignment="1">
      <alignment horizontal="center" vertical="center"/>
    </xf>
    <xf numFmtId="0" fontId="9" fillId="3" borderId="2" xfId="0" applyFont="1" applyFill="1" applyBorder="1" applyAlignment="1">
      <alignment horizontal="center" vertical="center"/>
    </xf>
    <xf numFmtId="0" fontId="3" fillId="0" borderId="8" xfId="0" applyFont="1" applyFill="1" applyBorder="1" applyAlignment="1">
      <alignment horizontal="center" vertical="center"/>
    </xf>
    <xf numFmtId="3" fontId="9" fillId="3" borderId="1" xfId="0" applyNumberFormat="1" applyFont="1" applyFill="1" applyBorder="1" applyAlignment="1">
      <alignment horizontal="center" vertical="center"/>
    </xf>
    <xf numFmtId="0" fontId="9" fillId="0" borderId="0" xfId="0" applyFont="1" applyFill="1" applyAlignment="1">
      <alignment horizontal="center"/>
    </xf>
    <xf numFmtId="0" fontId="6" fillId="2" borderId="0" xfId="0" applyFont="1" applyFill="1" applyAlignment="1">
      <alignment horizontal="center"/>
    </xf>
    <xf numFmtId="0" fontId="3" fillId="0" borderId="1" xfId="0" applyFont="1" applyFill="1" applyBorder="1" applyAlignment="1">
      <alignment horizontal="center" vertical="center" wrapText="1"/>
    </xf>
    <xf numFmtId="0" fontId="6" fillId="2" borderId="0" xfId="0" applyFont="1" applyFill="1" applyAlignment="1">
      <alignment horizontal="center"/>
    </xf>
    <xf numFmtId="0" fontId="5" fillId="2" borderId="0" xfId="0" applyFont="1" applyFill="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5" fillId="2" borderId="7" xfId="0" applyFont="1" applyFill="1" applyBorder="1" applyAlignment="1">
      <alignment horizontal="justify" vertical="center" wrapText="1"/>
    </xf>
    <xf numFmtId="0" fontId="9" fillId="3" borderId="7" xfId="0" applyFont="1" applyFill="1" applyBorder="1" applyAlignment="1">
      <alignment horizontal="center" vertical="center"/>
    </xf>
    <xf numFmtId="0" fontId="9" fillId="3" borderId="7" xfId="0" applyFont="1" applyFill="1" applyBorder="1" applyAlignment="1">
      <alignment horizontal="center"/>
    </xf>
    <xf numFmtId="0" fontId="14" fillId="2" borderId="1" xfId="0" applyFont="1" applyFill="1" applyBorder="1" applyAlignment="1">
      <alignment horizontal="justify"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8" xfId="0" applyFont="1" applyFill="1" applyBorder="1" applyAlignment="1">
      <alignment horizontal="center" vertical="center"/>
    </xf>
    <xf numFmtId="0" fontId="4" fillId="2" borderId="7" xfId="0" applyFont="1" applyFill="1" applyBorder="1" applyAlignment="1">
      <alignment horizontal="center" vertical="center"/>
    </xf>
    <xf numFmtId="0" fontId="3" fillId="2" borderId="9"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2" xfId="0" applyFont="1" applyFill="1" applyBorder="1" applyAlignment="1">
      <alignment horizontal="center" vertical="center"/>
    </xf>
    <xf numFmtId="0" fontId="11" fillId="2" borderId="0" xfId="0" applyFont="1" applyFill="1" applyAlignment="1">
      <alignment vertical="center"/>
    </xf>
    <xf numFmtId="0" fontId="12" fillId="2" borderId="0" xfId="0" applyFont="1" applyFill="1" applyAlignment="1">
      <alignment vertical="center"/>
    </xf>
    <xf numFmtId="0" fontId="9" fillId="5" borderId="7" xfId="0" applyNumberFormat="1" applyFont="1" applyFill="1" applyBorder="1" applyAlignment="1">
      <alignment horizontal="center" vertical="center" wrapText="1"/>
    </xf>
    <xf numFmtId="3" fontId="9" fillId="5" borderId="7"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6" fillId="2" borderId="0" xfId="0" applyFont="1" applyFill="1" applyAlignment="1">
      <alignment horizontal="center"/>
    </xf>
    <xf numFmtId="0" fontId="5" fillId="0" borderId="0" xfId="0" applyFont="1" applyFill="1" applyAlignment="1">
      <alignment horizontal="center"/>
    </xf>
    <xf numFmtId="0" fontId="5" fillId="2" borderId="0" xfId="0" applyFont="1" applyFill="1" applyAlignment="1">
      <alignment horizontal="center"/>
    </xf>
    <xf numFmtId="0" fontId="3" fillId="0"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7" fillId="0" borderId="1" xfId="1" applyFont="1" applyBorder="1" applyAlignment="1">
      <alignment horizontal="center" vertical="center" wrapText="1"/>
    </xf>
    <xf numFmtId="0" fontId="17" fillId="0" borderId="1" xfId="1" applyFont="1" applyFill="1" applyBorder="1" applyAlignment="1">
      <alignment horizontal="center" vertical="center" wrapText="1"/>
    </xf>
    <xf numFmtId="0" fontId="1" fillId="0" borderId="0" xfId="1"/>
    <xf numFmtId="0" fontId="17" fillId="3" borderId="1" xfId="1" applyFont="1" applyFill="1" applyBorder="1" applyAlignment="1">
      <alignment horizontal="center" vertical="center" wrapText="1"/>
    </xf>
    <xf numFmtId="0" fontId="17" fillId="0" borderId="12" xfId="1" applyFont="1" applyFill="1" applyBorder="1" applyAlignment="1">
      <alignment horizontal="center" vertical="center" wrapText="1"/>
    </xf>
    <xf numFmtId="0" fontId="17" fillId="0" borderId="11" xfId="1" applyNumberFormat="1" applyFont="1" applyFill="1" applyBorder="1" applyAlignment="1">
      <alignment horizontal="center" vertical="center" wrapText="1"/>
    </xf>
    <xf numFmtId="0" fontId="17" fillId="0" borderId="14" xfId="1" applyFont="1" applyFill="1" applyBorder="1" applyAlignment="1">
      <alignment horizontal="center" vertical="center" wrapText="1"/>
    </xf>
    <xf numFmtId="0" fontId="1" fillId="0" borderId="1" xfId="1" applyBorder="1"/>
    <xf numFmtId="0" fontId="1" fillId="0" borderId="1" xfId="1" applyFill="1" applyBorder="1"/>
    <xf numFmtId="0" fontId="17" fillId="2" borderId="1" xfId="1" applyFont="1" applyFill="1" applyBorder="1" applyAlignment="1">
      <alignment horizontal="center" vertical="center" wrapText="1"/>
    </xf>
    <xf numFmtId="0" fontId="1" fillId="0" borderId="0" xfId="1" applyFill="1"/>
    <xf numFmtId="0" fontId="18" fillId="3" borderId="1" xfId="1" applyFont="1" applyFill="1" applyBorder="1" applyAlignment="1">
      <alignment horizontal="center" vertical="center" wrapText="1"/>
    </xf>
    <xf numFmtId="0" fontId="17" fillId="5" borderId="1" xfId="1" applyFont="1" applyFill="1" applyBorder="1" applyAlignment="1">
      <alignment horizontal="center" vertical="center" wrapText="1"/>
    </xf>
    <xf numFmtId="0" fontId="17" fillId="6" borderId="1" xfId="1" applyFont="1" applyFill="1" applyBorder="1" applyAlignment="1">
      <alignment horizontal="center" vertical="center" wrapText="1"/>
    </xf>
    <xf numFmtId="0" fontId="18" fillId="3" borderId="1" xfId="1" applyNumberFormat="1" applyFont="1" applyFill="1" applyBorder="1" applyAlignment="1">
      <alignment horizontal="center" vertical="center" wrapText="1"/>
    </xf>
    <xf numFmtId="0" fontId="17" fillId="7" borderId="1" xfId="1" applyFont="1" applyFill="1" applyBorder="1" applyAlignment="1">
      <alignment horizontal="center" vertical="center" wrapText="1"/>
    </xf>
    <xf numFmtId="0" fontId="18" fillId="0" borderId="0" xfId="1" applyFont="1"/>
    <xf numFmtId="0" fontId="18" fillId="0" borderId="1" xfId="1" applyFont="1" applyBorder="1" applyAlignment="1">
      <alignment horizontal="center" vertical="center" wrapText="1"/>
    </xf>
    <xf numFmtId="0" fontId="18" fillId="2" borderId="1" xfId="1" applyFont="1" applyFill="1" applyBorder="1" applyAlignment="1">
      <alignment horizontal="center" vertical="center" wrapText="1"/>
    </xf>
    <xf numFmtId="0" fontId="18" fillId="2" borderId="1" xfId="1" applyFont="1" applyFill="1" applyBorder="1" applyAlignment="1">
      <alignment horizontal="justify" vertical="center" wrapText="1"/>
    </xf>
    <xf numFmtId="0" fontId="1" fillId="2" borderId="0" xfId="1" applyFill="1"/>
    <xf numFmtId="0" fontId="18" fillId="0" borderId="1" xfId="1" applyFont="1" applyBorder="1" applyAlignment="1">
      <alignment horizontal="justify" vertical="center" wrapText="1"/>
    </xf>
    <xf numFmtId="0" fontId="17" fillId="0" borderId="1" xfId="1" applyNumberFormat="1" applyFont="1" applyBorder="1" applyAlignment="1">
      <alignment horizontal="center" vertical="center" wrapText="1"/>
    </xf>
    <xf numFmtId="0" fontId="18" fillId="0" borderId="1" xfId="1" applyNumberFormat="1" applyFont="1" applyBorder="1" applyAlignment="1">
      <alignment horizontal="center" vertical="center" wrapText="1"/>
    </xf>
    <xf numFmtId="0" fontId="2" fillId="2" borderId="1" xfId="0" applyFont="1" applyFill="1" applyBorder="1" applyAlignment="1">
      <alignment vertical="center"/>
    </xf>
    <xf numFmtId="0" fontId="16" fillId="0"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1" xfId="0" applyFont="1" applyFill="1" applyBorder="1" applyAlignment="1">
      <alignment horizontal="justify" vertical="center" wrapText="1"/>
    </xf>
    <xf numFmtId="0" fontId="4"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5" fillId="0" borderId="0" xfId="0" applyFont="1" applyFill="1" applyAlignment="1"/>
    <xf numFmtId="0" fontId="8" fillId="0" borderId="0" xfId="0" applyFont="1" applyFill="1" applyAlignment="1"/>
    <xf numFmtId="0" fontId="2" fillId="2" borderId="0" xfId="0" applyFont="1" applyFill="1" applyAlignment="1">
      <alignment horizontal="left" wrapText="1"/>
    </xf>
    <xf numFmtId="0" fontId="2" fillId="2" borderId="0" xfId="0" applyFont="1" applyFill="1" applyAlignment="1">
      <alignment horizontal="left"/>
    </xf>
    <xf numFmtId="0" fontId="2" fillId="2" borderId="0" xfId="0" applyFont="1" applyFill="1" applyAlignment="1">
      <alignment horizontal="center"/>
    </xf>
    <xf numFmtId="0" fontId="4" fillId="2" borderId="0" xfId="0" applyFont="1" applyFill="1"/>
    <xf numFmtId="0" fontId="2" fillId="2" borderId="0" xfId="0" applyFont="1" applyFill="1" applyAlignment="1">
      <alignment horizontal="justify" vertical="center" wrapText="1"/>
    </xf>
    <xf numFmtId="0" fontId="2" fillId="0" borderId="0" xfId="0" applyFont="1" applyFill="1"/>
    <xf numFmtId="0" fontId="20" fillId="2"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6" fillId="2" borderId="0" xfId="0" applyFont="1" applyFill="1" applyAlignment="1">
      <alignment horizontal="center"/>
    </xf>
    <xf numFmtId="0" fontId="3" fillId="5" borderId="1" xfId="0" applyFont="1" applyFill="1" applyBorder="1" applyAlignment="1">
      <alignment horizontal="center" wrapText="1"/>
    </xf>
    <xf numFmtId="0" fontId="3" fillId="2" borderId="0" xfId="0" applyFont="1" applyFill="1" applyAlignment="1">
      <alignment horizontal="center" vertical="center" wrapText="1"/>
    </xf>
    <xf numFmtId="0" fontId="3" fillId="2" borderId="0" xfId="0" applyFont="1" applyFill="1" applyAlignment="1">
      <alignment horizontal="center"/>
    </xf>
    <xf numFmtId="0" fontId="3" fillId="2" borderId="1" xfId="0" applyFont="1" applyFill="1" applyBorder="1" applyAlignment="1">
      <alignment horizontal="center" vertical="center"/>
    </xf>
    <xf numFmtId="0" fontId="3" fillId="5" borderId="11" xfId="0" applyFont="1" applyFill="1" applyBorder="1" applyAlignment="1">
      <alignment horizontal="center" vertical="center" wrapText="1"/>
    </xf>
    <xf numFmtId="0" fontId="2" fillId="2" borderId="1" xfId="0" applyFont="1" applyFill="1" applyBorder="1"/>
    <xf numFmtId="0" fontId="3" fillId="2" borderId="1" xfId="0" applyFont="1" applyFill="1" applyBorder="1" applyAlignment="1">
      <alignment vertical="center"/>
    </xf>
    <xf numFmtId="0" fontId="3" fillId="2" borderId="1" xfId="0" applyFont="1" applyFill="1" applyBorder="1" applyAlignment="1">
      <alignment horizontal="center"/>
    </xf>
    <xf numFmtId="0" fontId="3" fillId="2" borderId="16" xfId="0" applyFont="1" applyFill="1" applyBorder="1" applyAlignment="1">
      <alignment vertical="center"/>
    </xf>
    <xf numFmtId="0" fontId="3" fillId="2" borderId="0" xfId="0" applyFont="1" applyFill="1" applyBorder="1" applyAlignment="1">
      <alignment vertical="center"/>
    </xf>
    <xf numFmtId="0" fontId="6" fillId="2" borderId="0" xfId="0" applyFont="1" applyFill="1" applyAlignment="1">
      <alignment horizontal="center"/>
    </xf>
    <xf numFmtId="0" fontId="5" fillId="2" borderId="0" xfId="0" applyFont="1" applyFill="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xf>
    <xf numFmtId="0" fontId="3" fillId="0" borderId="1"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2" borderId="1" xfId="0" applyFont="1" applyFill="1" applyBorder="1" applyAlignment="1">
      <alignment horizontal="center" vertical="center"/>
    </xf>
    <xf numFmtId="0" fontId="6" fillId="2" borderId="0" xfId="0" applyFont="1" applyFill="1" applyAlignment="1">
      <alignment horizontal="center"/>
    </xf>
    <xf numFmtId="0" fontId="5" fillId="2" borderId="0" xfId="0" applyFont="1" applyFill="1" applyAlignment="1">
      <alignment horizontal="center"/>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0" xfId="0" applyFont="1" applyFill="1" applyAlignment="1">
      <alignment horizontal="center"/>
    </xf>
    <xf numFmtId="0" fontId="6" fillId="3" borderId="0" xfId="0" applyFont="1" applyFill="1"/>
    <xf numFmtId="0" fontId="5" fillId="3" borderId="0" xfId="0" applyFont="1" applyFill="1" applyAlignment="1">
      <alignment horizontal="center"/>
    </xf>
    <xf numFmtId="0" fontId="6" fillId="2" borderId="0" xfId="0" applyFont="1" applyFill="1" applyAlignment="1">
      <alignment horizontal="center"/>
    </xf>
    <xf numFmtId="0" fontId="4" fillId="10" borderId="1" xfId="0" applyFont="1" applyFill="1" applyBorder="1" applyAlignment="1">
      <alignment horizontal="justify" vertical="center" wrapText="1"/>
    </xf>
    <xf numFmtId="0" fontId="4" fillId="10" borderId="2" xfId="0" applyFont="1" applyFill="1" applyBorder="1" applyAlignment="1">
      <alignment horizontal="justify" vertical="center" wrapText="1"/>
    </xf>
    <xf numFmtId="0" fontId="4" fillId="10" borderId="8" xfId="0" applyFont="1" applyFill="1" applyBorder="1" applyAlignment="1">
      <alignment horizontal="justify" vertical="center" wrapText="1"/>
    </xf>
    <xf numFmtId="0" fontId="4" fillId="10" borderId="10" xfId="0" applyFont="1" applyFill="1" applyBorder="1" applyAlignment="1">
      <alignment horizontal="justify" vertical="center" wrapText="1"/>
    </xf>
    <xf numFmtId="0" fontId="15" fillId="2" borderId="8" xfId="0" applyFont="1" applyFill="1" applyBorder="1" applyAlignment="1">
      <alignment horizontal="justify" vertical="center" wrapText="1"/>
    </xf>
    <xf numFmtId="0" fontId="2" fillId="2" borderId="6" xfId="0" applyFont="1" applyFill="1" applyBorder="1" applyAlignment="1">
      <alignment vertical="center"/>
    </xf>
    <xf numFmtId="0" fontId="14" fillId="10" borderId="7" xfId="0" applyFont="1" applyFill="1" applyBorder="1" applyAlignment="1">
      <alignment horizontal="justify" vertical="center" wrapText="1"/>
    </xf>
    <xf numFmtId="0" fontId="2" fillId="2" borderId="9"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2" borderId="1" xfId="0" applyFont="1" applyFill="1" applyBorder="1"/>
    <xf numFmtId="0" fontId="6"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5" fillId="2" borderId="1" xfId="0" applyFont="1" applyFill="1" applyBorder="1" applyAlignment="1">
      <alignment vertical="center"/>
    </xf>
    <xf numFmtId="0" fontId="6" fillId="0" borderId="1" xfId="0" applyFont="1" applyFill="1" applyBorder="1" applyAlignment="1">
      <alignment horizontal="center" vertical="center" wrapText="1"/>
    </xf>
    <xf numFmtId="0" fontId="6" fillId="0" borderId="1" xfId="0" applyFont="1" applyFill="1" applyBorder="1" applyAlignment="1">
      <alignment vertical="center"/>
    </xf>
    <xf numFmtId="0" fontId="6" fillId="2" borderId="1" xfId="0" applyFont="1" applyFill="1" applyBorder="1" applyAlignment="1">
      <alignment vertical="center"/>
    </xf>
    <xf numFmtId="0" fontId="12" fillId="11" borderId="1" xfId="0" applyFont="1" applyFill="1" applyBorder="1" applyAlignment="1">
      <alignment horizontal="center" vertical="center" wrapText="1"/>
    </xf>
    <xf numFmtId="0" fontId="23" fillId="12" borderId="1" xfId="0" applyFont="1" applyFill="1" applyBorder="1" applyAlignment="1">
      <alignment horizontal="justify" vertical="center" wrapText="1"/>
    </xf>
    <xf numFmtId="0" fontId="23" fillId="7" borderId="1" xfId="0" applyFont="1" applyFill="1" applyBorder="1" applyAlignment="1">
      <alignment horizontal="justify" vertical="center" wrapText="1"/>
    </xf>
    <xf numFmtId="0" fontId="23" fillId="13" borderId="1" xfId="0" applyFont="1" applyFill="1" applyBorder="1" applyAlignment="1">
      <alignment horizontal="justify" vertical="center" wrapText="1"/>
    </xf>
    <xf numFmtId="0" fontId="12" fillId="14" borderId="1" xfId="0" applyFont="1" applyFill="1" applyBorder="1" applyAlignment="1">
      <alignment horizontal="center" vertical="center" wrapText="1"/>
    </xf>
    <xf numFmtId="0" fontId="12" fillId="14" borderId="1" xfId="0" applyFont="1" applyFill="1" applyBorder="1" applyAlignment="1">
      <alignment horizontal="center" vertical="center"/>
    </xf>
    <xf numFmtId="0" fontId="0" fillId="14" borderId="1" xfId="0" applyFill="1" applyBorder="1" applyAlignment="1">
      <alignment vertical="center" wrapText="1"/>
    </xf>
    <xf numFmtId="0" fontId="10" fillId="14" borderId="1" xfId="0" applyFont="1" applyFill="1" applyBorder="1" applyAlignment="1">
      <alignment horizontal="center" vertical="center"/>
    </xf>
    <xf numFmtId="0" fontId="23" fillId="0" borderId="1" xfId="0" applyFont="1" applyBorder="1" applyAlignment="1">
      <alignment horizontal="center" vertical="center"/>
    </xf>
    <xf numFmtId="0" fontId="23" fillId="0" borderId="1" xfId="0" applyFont="1" applyBorder="1" applyAlignment="1">
      <alignment vertical="center" wrapText="1"/>
    </xf>
    <xf numFmtId="3" fontId="12" fillId="0" borderId="1" xfId="0" applyNumberFormat="1" applyFont="1" applyBorder="1" applyAlignment="1">
      <alignment horizontal="center" vertical="center"/>
    </xf>
    <xf numFmtId="0" fontId="24" fillId="0" borderId="1" xfId="0" applyFont="1" applyBorder="1" applyAlignment="1">
      <alignment vertical="center" wrapText="1"/>
    </xf>
    <xf numFmtId="3" fontId="12" fillId="0" borderId="1" xfId="0" applyNumberFormat="1" applyFont="1" applyBorder="1" applyAlignment="1">
      <alignment horizontal="center" vertical="center" wrapText="1"/>
    </xf>
    <xf numFmtId="0" fontId="3" fillId="5" borderId="1" xfId="0" applyFont="1" applyFill="1" applyBorder="1" applyAlignment="1">
      <alignment horizontal="center" vertical="center"/>
    </xf>
    <xf numFmtId="0" fontId="3" fillId="5" borderId="1" xfId="0" applyFont="1" applyFill="1" applyBorder="1" applyAlignment="1">
      <alignment vertical="center"/>
    </xf>
    <xf numFmtId="0" fontId="6" fillId="2" borderId="0" xfId="0" applyFont="1" applyFill="1" applyAlignment="1">
      <alignment horizontal="center"/>
    </xf>
    <xf numFmtId="0" fontId="5" fillId="0" borderId="0" xfId="0" applyFont="1" applyFill="1" applyAlignment="1">
      <alignment horizontal="center"/>
    </xf>
    <xf numFmtId="0" fontId="5" fillId="2" borderId="0" xfId="0" applyFont="1" applyFill="1" applyAlignment="1">
      <alignment horizontal="center"/>
    </xf>
    <xf numFmtId="0" fontId="8" fillId="0" borderId="0" xfId="0" applyFont="1" applyFill="1" applyAlignment="1">
      <alignment horizont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5" xfId="0" applyFont="1" applyFill="1" applyBorder="1" applyAlignment="1">
      <alignment horizontal="left" vertical="center"/>
    </xf>
    <xf numFmtId="0" fontId="3"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9" fillId="3" borderId="11" xfId="0" applyFont="1" applyFill="1" applyBorder="1" applyAlignment="1">
      <alignment horizontal="center" vertical="center"/>
    </xf>
    <xf numFmtId="0" fontId="9" fillId="3" borderId="12" xfId="0" applyFont="1" applyFill="1" applyBorder="1" applyAlignment="1">
      <alignment horizontal="center" vertical="center"/>
    </xf>
    <xf numFmtId="0" fontId="3"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7"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9" fillId="3" borderId="7" xfId="0" applyFont="1" applyFill="1" applyBorder="1" applyAlignment="1">
      <alignment horizontal="center" vertical="center"/>
    </xf>
    <xf numFmtId="0" fontId="13"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3" fillId="2" borderId="3" xfId="0" applyFont="1" applyFill="1" applyBorder="1" applyAlignment="1">
      <alignment horizontal="left" vertical="center"/>
    </xf>
    <xf numFmtId="0" fontId="3" fillId="2" borderId="0" xfId="0" applyFont="1" applyFill="1" applyAlignment="1">
      <alignment horizontal="center"/>
    </xf>
    <xf numFmtId="0" fontId="2" fillId="2" borderId="0" xfId="0" applyFont="1" applyFill="1" applyAlignment="1">
      <alignment horizontal="left"/>
    </xf>
    <xf numFmtId="0" fontId="2" fillId="2" borderId="0" xfId="0" applyFont="1" applyFill="1" applyAlignment="1">
      <alignment horizontal="left" wrapText="1"/>
    </xf>
    <xf numFmtId="0" fontId="19" fillId="2" borderId="0" xfId="0" applyFont="1" applyFill="1" applyAlignment="1">
      <alignment horizontal="center" vertical="center" wrapText="1"/>
    </xf>
    <xf numFmtId="0" fontId="22" fillId="2"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2" borderId="1" xfId="0" applyFont="1" applyFill="1" applyBorder="1" applyAlignment="1">
      <alignment horizontal="center" vertical="center"/>
    </xf>
    <xf numFmtId="0" fontId="21"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6" fillId="2" borderId="0" xfId="0" applyFont="1" applyFill="1" applyAlignment="1">
      <alignment horizontal="left"/>
    </xf>
    <xf numFmtId="0" fontId="6" fillId="2" borderId="0" xfId="0" applyFont="1" applyFill="1" applyAlignment="1">
      <alignment horizontal="left"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8" borderId="0" xfId="0" applyFont="1" applyFill="1" applyAlignment="1">
      <alignment horizontal="left"/>
    </xf>
    <xf numFmtId="0" fontId="3" fillId="4" borderId="17"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5" borderId="11" xfId="0" applyFont="1" applyFill="1" applyBorder="1" applyAlignment="1">
      <alignment horizontal="center" vertical="center"/>
    </xf>
    <xf numFmtId="0" fontId="3" fillId="5" borderId="12" xfId="0" applyFont="1" applyFill="1" applyBorder="1" applyAlignment="1">
      <alignment horizontal="center" vertical="center"/>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6" fillId="3" borderId="0" xfId="0" applyFont="1" applyFill="1" applyAlignment="1">
      <alignment horizontal="left"/>
    </xf>
    <xf numFmtId="0" fontId="3" fillId="9" borderId="11" xfId="0" applyFont="1" applyFill="1" applyBorder="1" applyAlignment="1">
      <alignment horizontal="center" vertical="center"/>
    </xf>
    <xf numFmtId="0" fontId="3" fillId="9" borderId="12" xfId="0" applyFont="1" applyFill="1" applyBorder="1" applyAlignment="1">
      <alignment horizontal="center" vertical="center"/>
    </xf>
    <xf numFmtId="0" fontId="6" fillId="3" borderId="0" xfId="0" applyFont="1" applyFill="1" applyAlignment="1">
      <alignment horizontal="left" wrapText="1"/>
    </xf>
    <xf numFmtId="0" fontId="17" fillId="0" borderId="11" xfId="1" applyNumberFormat="1" applyFont="1" applyFill="1" applyBorder="1" applyAlignment="1">
      <alignment horizontal="center" vertical="center" wrapText="1"/>
    </xf>
    <xf numFmtId="0" fontId="17" fillId="0" borderId="14" xfId="1" applyNumberFormat="1" applyFont="1" applyFill="1" applyBorder="1" applyAlignment="1">
      <alignment horizontal="center" vertical="center" wrapText="1"/>
    </xf>
    <xf numFmtId="0" fontId="17" fillId="0" borderId="12" xfId="1" applyNumberFormat="1" applyFont="1" applyFill="1" applyBorder="1" applyAlignment="1">
      <alignment horizontal="center" vertical="center" wrapText="1"/>
    </xf>
    <xf numFmtId="0" fontId="17" fillId="0" borderId="11" xfId="1" applyFont="1" applyBorder="1" applyAlignment="1">
      <alignment horizontal="center"/>
    </xf>
    <xf numFmtId="0" fontId="17" fillId="0" borderId="14" xfId="1" applyFont="1" applyBorder="1" applyAlignment="1">
      <alignment horizontal="center"/>
    </xf>
    <xf numFmtId="0" fontId="17" fillId="0" borderId="12" xfId="1" applyFont="1" applyBorder="1" applyAlignment="1">
      <alignment horizontal="center"/>
    </xf>
    <xf numFmtId="0" fontId="17" fillId="0" borderId="14" xfId="1" applyFont="1" applyFill="1" applyBorder="1" applyAlignment="1">
      <alignment horizontal="center" vertical="center" wrapText="1"/>
    </xf>
    <xf numFmtId="0" fontId="17" fillId="0" borderId="12" xfId="1" applyFont="1" applyFill="1" applyBorder="1" applyAlignment="1">
      <alignment horizontal="center" vertical="center" wrapText="1"/>
    </xf>
    <xf numFmtId="0" fontId="17" fillId="0" borderId="1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12" xfId="1" applyFont="1" applyBorder="1" applyAlignment="1">
      <alignment horizontal="center" vertical="center" wrapText="1"/>
    </xf>
    <xf numFmtId="0" fontId="17" fillId="0" borderId="15" xfId="1" applyFont="1" applyBorder="1" applyAlignment="1">
      <alignment horizontal="center" vertical="center" wrapText="1"/>
    </xf>
    <xf numFmtId="0" fontId="17" fillId="0" borderId="0" xfId="1" applyFont="1" applyAlignment="1">
      <alignment horizontal="center" vertical="center" wrapText="1"/>
    </xf>
    <xf numFmtId="0" fontId="17" fillId="0" borderId="0" xfId="1" applyFont="1" applyAlignment="1">
      <alignment horizontal="left"/>
    </xf>
    <xf numFmtId="0" fontId="17" fillId="0" borderId="2" xfId="1" applyFont="1" applyBorder="1" applyAlignment="1">
      <alignment horizontal="center" vertical="center" wrapText="1"/>
    </xf>
    <xf numFmtId="0" fontId="17" fillId="0" borderId="9" xfId="1" applyFont="1" applyBorder="1" applyAlignment="1">
      <alignment horizontal="center" vertical="center" wrapText="1"/>
    </xf>
    <xf numFmtId="0" fontId="12" fillId="14" borderId="1" xfId="0" applyFont="1" applyFill="1" applyBorder="1" applyAlignment="1">
      <alignment horizontal="center" vertical="center"/>
    </xf>
    <xf numFmtId="0" fontId="12" fillId="14" borderId="1" xfId="0" applyFont="1" applyFill="1" applyBorder="1" applyAlignment="1">
      <alignment horizontal="center" vertical="center" wrapText="1"/>
    </xf>
    <xf numFmtId="0" fontId="25" fillId="0" borderId="1" xfId="0" applyFont="1" applyBorder="1" applyAlignment="1">
      <alignment vertical="center" wrapText="1"/>
    </xf>
    <xf numFmtId="0" fontId="23" fillId="0" borderId="1" xfId="0" applyFont="1" applyBorder="1" applyAlignment="1">
      <alignment horizontal="center" vertical="center"/>
    </xf>
    <xf numFmtId="0" fontId="23" fillId="0" borderId="1" xfId="0" applyFont="1" applyBorder="1" applyAlignment="1">
      <alignment vertical="center" wrapText="1"/>
    </xf>
    <xf numFmtId="0" fontId="12" fillId="0" borderId="1"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mruColors>
      <color rgb="FFFF3F3F"/>
      <color rgb="FFFF00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774989</xdr:colOff>
      <xdr:row>2</xdr:row>
      <xdr:rowOff>199160</xdr:rowOff>
    </xdr:from>
    <xdr:to>
      <xdr:col>1</xdr:col>
      <xdr:colOff>1750219</xdr:colOff>
      <xdr:row>2</xdr:row>
      <xdr:rowOff>199160</xdr:rowOff>
    </xdr:to>
    <xdr:cxnSp macro="">
      <xdr:nvCxnSpPr>
        <xdr:cNvPr id="2" name="Straight Connector 1"/>
        <xdr:cNvCxnSpPr/>
      </xdr:nvCxnSpPr>
      <xdr:spPr>
        <a:xfrm>
          <a:off x="1250950" y="60325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1536700</xdr:colOff>
      <xdr:row>2</xdr:row>
      <xdr:rowOff>13609</xdr:rowOff>
    </xdr:from>
    <xdr:to>
      <xdr:col>1</xdr:col>
      <xdr:colOff>2512060</xdr:colOff>
      <xdr:row>2</xdr:row>
      <xdr:rowOff>13609</xdr:rowOff>
    </xdr:to>
    <xdr:cxnSp macro="">
      <xdr:nvCxnSpPr>
        <xdr:cNvPr id="2" name="Straight Connector 1"/>
        <xdr:cNvCxnSpPr/>
      </xdr:nvCxnSpPr>
      <xdr:spPr>
        <a:xfrm>
          <a:off x="2012950" y="421823"/>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881063</xdr:colOff>
      <xdr:row>2</xdr:row>
      <xdr:rowOff>23812</xdr:rowOff>
    </xdr:from>
    <xdr:to>
      <xdr:col>1</xdr:col>
      <xdr:colOff>2583656</xdr:colOff>
      <xdr:row>2</xdr:row>
      <xdr:rowOff>23812</xdr:rowOff>
    </xdr:to>
    <xdr:cxnSp macro="">
      <xdr:nvCxnSpPr>
        <xdr:cNvPr id="4" name="Straight Connector 3"/>
        <xdr:cNvCxnSpPr/>
      </xdr:nvCxnSpPr>
      <xdr:spPr>
        <a:xfrm>
          <a:off x="1357313" y="440531"/>
          <a:ext cx="170259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1495879</xdr:colOff>
      <xdr:row>2</xdr:row>
      <xdr:rowOff>40822</xdr:rowOff>
    </xdr:from>
    <xdr:to>
      <xdr:col>1</xdr:col>
      <xdr:colOff>2471239</xdr:colOff>
      <xdr:row>2</xdr:row>
      <xdr:rowOff>40822</xdr:rowOff>
    </xdr:to>
    <xdr:cxnSp macro="">
      <xdr:nvCxnSpPr>
        <xdr:cNvPr id="2" name="Straight Connector 1"/>
        <xdr:cNvCxnSpPr/>
      </xdr:nvCxnSpPr>
      <xdr:spPr>
        <a:xfrm>
          <a:off x="1849665" y="449036"/>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2012950" y="609600"/>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1536700</xdr:colOff>
      <xdr:row>3</xdr:row>
      <xdr:rowOff>0</xdr:rowOff>
    </xdr:from>
    <xdr:to>
      <xdr:col>1</xdr:col>
      <xdr:colOff>2512060</xdr:colOff>
      <xdr:row>3</xdr:row>
      <xdr:rowOff>0</xdr:rowOff>
    </xdr:to>
    <xdr:cxnSp macro="">
      <xdr:nvCxnSpPr>
        <xdr:cNvPr id="2" name="Straight Connector 1"/>
        <xdr:cNvCxnSpPr/>
      </xdr:nvCxnSpPr>
      <xdr:spPr>
        <a:xfrm>
          <a:off x="1927225" y="600075"/>
          <a:ext cx="975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80" zoomScaleNormal="80" workbookViewId="0">
      <selection activeCell="E10" sqref="E10"/>
    </sheetView>
  </sheetViews>
  <sheetFormatPr defaultColWidth="9" defaultRowHeight="15.75"/>
  <cols>
    <col min="1" max="1" width="6.25" style="9" customWidth="1"/>
    <col min="2" max="2" width="47.5" style="11" customWidth="1"/>
    <col min="3" max="3" width="11.75" style="11" customWidth="1"/>
    <col min="4" max="4" width="11.625" style="11" customWidth="1"/>
    <col min="5" max="5" width="45" style="12" customWidth="1"/>
    <col min="6" max="7" width="12.25" style="13" customWidth="1"/>
    <col min="8" max="8" width="15.5" style="13" customWidth="1"/>
    <col min="9" max="16384" width="9" style="11"/>
  </cols>
  <sheetData>
    <row r="1" spans="1:11">
      <c r="A1" s="252" t="s">
        <v>0</v>
      </c>
      <c r="B1" s="252"/>
      <c r="C1" s="252"/>
      <c r="E1" s="253" t="s">
        <v>1</v>
      </c>
      <c r="F1" s="253"/>
      <c r="G1" s="253"/>
      <c r="H1" s="253"/>
    </row>
    <row r="2" spans="1:11" ht="16.5">
      <c r="A2" s="254" t="s">
        <v>2</v>
      </c>
      <c r="B2" s="254"/>
      <c r="C2" s="254"/>
      <c r="D2" s="16"/>
      <c r="E2" s="255" t="s">
        <v>3</v>
      </c>
      <c r="F2" s="255"/>
      <c r="G2" s="255"/>
      <c r="H2" s="255"/>
    </row>
    <row r="3" spans="1:11">
      <c r="A3" s="254" t="s">
        <v>4</v>
      </c>
      <c r="B3" s="254"/>
      <c r="C3" s="254"/>
      <c r="F3" s="14"/>
      <c r="G3" s="17"/>
      <c r="H3" s="14"/>
    </row>
    <row r="4" spans="1:11" ht="6" customHeight="1"/>
    <row r="5" spans="1:11" ht="46.5" customHeight="1">
      <c r="A5" s="259" t="s">
        <v>5</v>
      </c>
      <c r="B5" s="259"/>
      <c r="C5" s="259"/>
      <c r="D5" s="259"/>
      <c r="E5" s="259"/>
      <c r="F5" s="259"/>
      <c r="G5" s="259"/>
      <c r="H5" s="259"/>
    </row>
    <row r="6" spans="1:11" s="1" customFormat="1" ht="60.75" customHeight="1">
      <c r="A6" s="266" t="s">
        <v>6</v>
      </c>
      <c r="B6" s="267" t="s">
        <v>7</v>
      </c>
      <c r="C6" s="260" t="s">
        <v>8</v>
      </c>
      <c r="D6" s="261"/>
      <c r="E6" s="268" t="s">
        <v>9</v>
      </c>
      <c r="F6" s="262" t="s">
        <v>10</v>
      </c>
      <c r="G6" s="263"/>
      <c r="H6" s="270" t="s">
        <v>11</v>
      </c>
    </row>
    <row r="7" spans="1:11" s="2" customFormat="1" ht="40.5" customHeight="1">
      <c r="A7" s="266"/>
      <c r="B7" s="267"/>
      <c r="C7" s="18" t="s">
        <v>12</v>
      </c>
      <c r="D7" s="18" t="s">
        <v>13</v>
      </c>
      <c r="E7" s="269"/>
      <c r="F7" s="19" t="s">
        <v>12</v>
      </c>
      <c r="G7" s="19" t="s">
        <v>13</v>
      </c>
      <c r="H7" s="271"/>
    </row>
    <row r="8" spans="1:11" s="3" customFormat="1" ht="27.75" customHeight="1">
      <c r="A8" s="25">
        <v>1</v>
      </c>
      <c r="B8" s="21" t="s">
        <v>14</v>
      </c>
      <c r="C8" s="20">
        <v>5510201</v>
      </c>
      <c r="D8" s="20">
        <v>6510201</v>
      </c>
      <c r="E8" s="39" t="s">
        <v>14</v>
      </c>
      <c r="F8" s="93">
        <v>90</v>
      </c>
      <c r="G8" s="93">
        <v>280</v>
      </c>
      <c r="H8" s="94">
        <f t="shared" ref="H8:H71" si="0">F8+G8</f>
        <v>370</v>
      </c>
      <c r="I8" s="4"/>
      <c r="J8" s="4"/>
      <c r="K8" s="4"/>
    </row>
    <row r="9" spans="1:11" s="4" customFormat="1" ht="27.75" customHeight="1">
      <c r="A9" s="25">
        <v>2</v>
      </c>
      <c r="B9" s="26" t="s">
        <v>15</v>
      </c>
      <c r="C9" s="25">
        <v>5510211</v>
      </c>
      <c r="D9" s="25">
        <v>6510211</v>
      </c>
      <c r="E9" s="39" t="s">
        <v>14</v>
      </c>
      <c r="F9" s="93">
        <v>65</v>
      </c>
      <c r="G9" s="93">
        <v>150</v>
      </c>
      <c r="H9" s="94">
        <f t="shared" si="0"/>
        <v>215</v>
      </c>
    </row>
    <row r="10" spans="1:11" s="4" customFormat="1" ht="27.75" customHeight="1">
      <c r="A10" s="25">
        <v>3</v>
      </c>
      <c r="B10" s="21" t="s">
        <v>16</v>
      </c>
      <c r="C10" s="95">
        <v>5510212</v>
      </c>
      <c r="D10" s="20">
        <v>6510212</v>
      </c>
      <c r="E10" s="39" t="s">
        <v>14</v>
      </c>
      <c r="F10" s="93">
        <v>100</v>
      </c>
      <c r="G10" s="93">
        <v>140</v>
      </c>
      <c r="H10" s="94">
        <f t="shared" si="0"/>
        <v>240</v>
      </c>
    </row>
    <row r="11" spans="1:11" s="5" customFormat="1" ht="27.75" customHeight="1">
      <c r="A11" s="22">
        <v>4</v>
      </c>
      <c r="B11" s="21" t="s">
        <v>17</v>
      </c>
      <c r="C11" s="20">
        <v>5510216</v>
      </c>
      <c r="D11" s="20">
        <v>6510216</v>
      </c>
      <c r="E11" s="23" t="s">
        <v>14</v>
      </c>
      <c r="F11" s="93">
        <v>205</v>
      </c>
      <c r="G11" s="93">
        <v>520</v>
      </c>
      <c r="H11" s="94">
        <f t="shared" si="0"/>
        <v>725</v>
      </c>
    </row>
    <row r="12" spans="1:11" s="4" customFormat="1" ht="27.75" customHeight="1">
      <c r="A12" s="256" t="s">
        <v>18</v>
      </c>
      <c r="B12" s="257"/>
      <c r="C12" s="258"/>
      <c r="D12" s="28"/>
      <c r="E12" s="29"/>
      <c r="F12" s="96"/>
      <c r="G12" s="96"/>
      <c r="H12" s="97">
        <f>SUM(H8:H11)</f>
        <v>1550</v>
      </c>
      <c r="I12" s="3"/>
      <c r="J12" s="3"/>
      <c r="K12" s="3"/>
    </row>
    <row r="13" spans="1:11" s="4" customFormat="1" ht="33.75" customHeight="1">
      <c r="A13" s="42">
        <v>5</v>
      </c>
      <c r="B13" s="33" t="s">
        <v>19</v>
      </c>
      <c r="C13" s="98">
        <v>5510303</v>
      </c>
      <c r="D13" s="98">
        <v>6510303</v>
      </c>
      <c r="E13" s="45" t="s">
        <v>20</v>
      </c>
      <c r="F13" s="99">
        <v>85</v>
      </c>
      <c r="G13" s="99">
        <v>190</v>
      </c>
      <c r="H13" s="100">
        <f t="shared" si="0"/>
        <v>275</v>
      </c>
    </row>
    <row r="14" spans="1:11" s="4" customFormat="1" ht="38.25" customHeight="1">
      <c r="A14" s="25">
        <v>6</v>
      </c>
      <c r="B14" s="26" t="s">
        <v>21</v>
      </c>
      <c r="C14" s="38"/>
      <c r="D14" s="38">
        <v>6510305</v>
      </c>
      <c r="E14" s="39" t="s">
        <v>20</v>
      </c>
      <c r="F14" s="93"/>
      <c r="G14" s="93">
        <v>120</v>
      </c>
      <c r="H14" s="100">
        <f t="shared" si="0"/>
        <v>120</v>
      </c>
    </row>
    <row r="15" spans="1:11" s="4" customFormat="1" ht="33.75" customHeight="1">
      <c r="A15" s="25">
        <v>7</v>
      </c>
      <c r="B15" s="26" t="s">
        <v>22</v>
      </c>
      <c r="C15" s="38">
        <v>5510305</v>
      </c>
      <c r="D15" s="38"/>
      <c r="E15" s="39" t="s">
        <v>20</v>
      </c>
      <c r="F15" s="93">
        <v>70</v>
      </c>
      <c r="G15" s="93"/>
      <c r="H15" s="100">
        <f t="shared" si="0"/>
        <v>70</v>
      </c>
    </row>
    <row r="16" spans="1:11" s="4" customFormat="1" ht="33.75" customHeight="1">
      <c r="A16" s="25">
        <v>8</v>
      </c>
      <c r="B16" s="26" t="s">
        <v>23</v>
      </c>
      <c r="C16" s="41">
        <v>5510312</v>
      </c>
      <c r="D16" s="25">
        <v>6510312</v>
      </c>
      <c r="E16" s="39" t="s">
        <v>20</v>
      </c>
      <c r="F16" s="93">
        <v>85</v>
      </c>
      <c r="G16" s="93">
        <v>115</v>
      </c>
      <c r="H16" s="100">
        <f t="shared" si="0"/>
        <v>200</v>
      </c>
    </row>
    <row r="17" spans="1:11" s="4" customFormat="1" ht="27.75" customHeight="1">
      <c r="A17" s="256" t="s">
        <v>24</v>
      </c>
      <c r="B17" s="257"/>
      <c r="C17" s="258"/>
      <c r="D17" s="28"/>
      <c r="E17" s="29"/>
      <c r="F17" s="96"/>
      <c r="G17" s="96"/>
      <c r="H17" s="97">
        <f>SUM(H13:H16)</f>
        <v>665</v>
      </c>
      <c r="I17" s="3"/>
      <c r="J17" s="3"/>
      <c r="K17" s="3"/>
    </row>
    <row r="18" spans="1:11" s="4" customFormat="1" ht="27.75" customHeight="1">
      <c r="A18" s="42">
        <v>9</v>
      </c>
      <c r="B18" s="43" t="s">
        <v>25</v>
      </c>
      <c r="C18" s="44">
        <v>5810104</v>
      </c>
      <c r="D18" s="44">
        <v>6810104</v>
      </c>
      <c r="E18" s="45" t="s">
        <v>26</v>
      </c>
      <c r="F18" s="99">
        <v>50</v>
      </c>
      <c r="G18" s="99">
        <v>50</v>
      </c>
      <c r="H18" s="100">
        <f t="shared" si="0"/>
        <v>100</v>
      </c>
    </row>
    <row r="19" spans="1:11" s="4" customFormat="1" ht="27.75" customHeight="1">
      <c r="A19" s="41">
        <v>10</v>
      </c>
      <c r="B19" s="46" t="s">
        <v>27</v>
      </c>
      <c r="C19" s="47">
        <v>5810105</v>
      </c>
      <c r="D19" s="47">
        <v>6810105</v>
      </c>
      <c r="E19" s="48" t="s">
        <v>26</v>
      </c>
      <c r="F19" s="101">
        <v>50</v>
      </c>
      <c r="G19" s="101">
        <v>50</v>
      </c>
      <c r="H19" s="31">
        <f t="shared" si="0"/>
        <v>100</v>
      </c>
    </row>
    <row r="20" spans="1:11" s="4" customFormat="1" ht="27.75" customHeight="1">
      <c r="A20" s="256" t="s">
        <v>28</v>
      </c>
      <c r="B20" s="257"/>
      <c r="C20" s="258"/>
      <c r="D20" s="28"/>
      <c r="E20" s="29"/>
      <c r="F20" s="96"/>
      <c r="G20" s="96"/>
      <c r="H20" s="97">
        <f>SUM(H18:H19)</f>
        <v>200</v>
      </c>
      <c r="I20" s="3"/>
      <c r="J20" s="3"/>
      <c r="K20" s="3"/>
    </row>
    <row r="21" spans="1:11" s="3" customFormat="1" ht="27.75" customHeight="1">
      <c r="A21" s="42">
        <v>11</v>
      </c>
      <c r="B21" s="43" t="s">
        <v>29</v>
      </c>
      <c r="C21" s="44">
        <v>5810201</v>
      </c>
      <c r="D21" s="44">
        <v>6810201</v>
      </c>
      <c r="E21" s="45" t="s">
        <v>30</v>
      </c>
      <c r="F21" s="99">
        <v>35</v>
      </c>
      <c r="G21" s="99">
        <v>35</v>
      </c>
      <c r="H21" s="100">
        <f t="shared" si="0"/>
        <v>70</v>
      </c>
      <c r="I21" s="4"/>
      <c r="J21" s="4"/>
      <c r="K21" s="4"/>
    </row>
    <row r="22" spans="1:11" s="4" customFormat="1" ht="27.75" customHeight="1">
      <c r="A22" s="25">
        <v>12</v>
      </c>
      <c r="B22" s="26" t="s">
        <v>31</v>
      </c>
      <c r="C22" s="38"/>
      <c r="D22" s="38">
        <v>6810206</v>
      </c>
      <c r="E22" s="39" t="s">
        <v>30</v>
      </c>
      <c r="F22" s="93"/>
      <c r="G22" s="93">
        <v>35</v>
      </c>
      <c r="H22" s="94">
        <f t="shared" si="0"/>
        <v>35</v>
      </c>
    </row>
    <row r="23" spans="1:11" s="4" customFormat="1" ht="27.75" customHeight="1">
      <c r="A23" s="41">
        <v>13</v>
      </c>
      <c r="B23" s="46" t="s">
        <v>32</v>
      </c>
      <c r="C23" s="47">
        <v>5810206</v>
      </c>
      <c r="D23" s="47"/>
      <c r="E23" s="48" t="s">
        <v>30</v>
      </c>
      <c r="F23" s="101">
        <v>35</v>
      </c>
      <c r="G23" s="101"/>
      <c r="H23" s="31">
        <f t="shared" si="0"/>
        <v>35</v>
      </c>
    </row>
    <row r="24" spans="1:11" s="4" customFormat="1" ht="27.75" customHeight="1">
      <c r="A24" s="25">
        <v>14</v>
      </c>
      <c r="B24" s="26" t="s">
        <v>33</v>
      </c>
      <c r="C24" s="25">
        <v>5810210</v>
      </c>
      <c r="D24" s="25">
        <v>6810210</v>
      </c>
      <c r="E24" s="39" t="s">
        <v>30</v>
      </c>
      <c r="F24" s="93">
        <v>50</v>
      </c>
      <c r="G24" s="93">
        <v>50</v>
      </c>
      <c r="H24" s="94">
        <f t="shared" si="0"/>
        <v>100</v>
      </c>
    </row>
    <row r="25" spans="1:11" s="4" customFormat="1" ht="27.75" customHeight="1">
      <c r="A25" s="256" t="s">
        <v>34</v>
      </c>
      <c r="B25" s="257"/>
      <c r="C25" s="258"/>
      <c r="D25" s="28"/>
      <c r="E25" s="29"/>
      <c r="F25" s="96"/>
      <c r="G25" s="96"/>
      <c r="H25" s="97">
        <f>SUM(H21:H24)</f>
        <v>240</v>
      </c>
      <c r="I25" s="3"/>
      <c r="J25" s="3"/>
      <c r="K25" s="3"/>
    </row>
    <row r="26" spans="1:11" s="4" customFormat="1" ht="27.75" customHeight="1">
      <c r="A26" s="51">
        <v>15</v>
      </c>
      <c r="B26" s="52" t="s">
        <v>35</v>
      </c>
      <c r="C26" s="51"/>
      <c r="D26" s="51">
        <v>6580301</v>
      </c>
      <c r="E26" s="53" t="s">
        <v>35</v>
      </c>
      <c r="F26" s="54"/>
      <c r="G26" s="54">
        <v>70</v>
      </c>
      <c r="H26" s="102">
        <f t="shared" si="0"/>
        <v>70</v>
      </c>
    </row>
    <row r="27" spans="1:11" s="4" customFormat="1" ht="27.75" customHeight="1">
      <c r="A27" s="256" t="s">
        <v>36</v>
      </c>
      <c r="B27" s="257"/>
      <c r="C27" s="258"/>
      <c r="D27" s="28"/>
      <c r="E27" s="29"/>
      <c r="F27" s="96"/>
      <c r="G27" s="96"/>
      <c r="H27" s="97">
        <f>SUM(H26)</f>
        <v>70</v>
      </c>
      <c r="I27" s="3"/>
      <c r="J27" s="3"/>
      <c r="K27" s="3"/>
    </row>
    <row r="28" spans="1:11" s="3" customFormat="1" ht="27.75" customHeight="1">
      <c r="A28" s="57">
        <v>16</v>
      </c>
      <c r="B28" s="58" t="s">
        <v>37</v>
      </c>
      <c r="C28" s="57">
        <v>5580201</v>
      </c>
      <c r="D28" s="57">
        <v>6580201</v>
      </c>
      <c r="E28" s="59" t="s">
        <v>38</v>
      </c>
      <c r="F28" s="103">
        <v>60</v>
      </c>
      <c r="G28" s="103">
        <v>60</v>
      </c>
      <c r="H28" s="102">
        <f t="shared" si="0"/>
        <v>120</v>
      </c>
      <c r="I28" s="4"/>
      <c r="J28" s="4"/>
      <c r="K28" s="4"/>
    </row>
    <row r="29" spans="1:11" s="4" customFormat="1" ht="27.75" customHeight="1">
      <c r="A29" s="256" t="s">
        <v>39</v>
      </c>
      <c r="B29" s="257"/>
      <c r="C29" s="258"/>
      <c r="D29" s="28"/>
      <c r="E29" s="29"/>
      <c r="F29" s="96"/>
      <c r="G29" s="96"/>
      <c r="H29" s="97">
        <f>SUM(H28)</f>
        <v>120</v>
      </c>
      <c r="I29" s="3"/>
      <c r="J29" s="3"/>
      <c r="K29" s="3"/>
    </row>
    <row r="30" spans="1:11" s="4" customFormat="1" ht="27.75" customHeight="1">
      <c r="A30" s="57">
        <v>17</v>
      </c>
      <c r="B30" s="58" t="s">
        <v>40</v>
      </c>
      <c r="C30" s="57">
        <v>5340302</v>
      </c>
      <c r="D30" s="57">
        <v>6340302</v>
      </c>
      <c r="E30" s="59" t="s">
        <v>41</v>
      </c>
      <c r="F30" s="103">
        <v>65</v>
      </c>
      <c r="G30" s="103">
        <v>160</v>
      </c>
      <c r="H30" s="104">
        <f t="shared" si="0"/>
        <v>225</v>
      </c>
      <c r="I30" s="3"/>
      <c r="J30" s="3"/>
      <c r="K30" s="3"/>
    </row>
    <row r="31" spans="1:11" s="4" customFormat="1" ht="27.75" customHeight="1">
      <c r="A31" s="256" t="s">
        <v>42</v>
      </c>
      <c r="B31" s="257"/>
      <c r="C31" s="258"/>
      <c r="D31" s="28"/>
      <c r="E31" s="29"/>
      <c r="F31" s="96"/>
      <c r="G31" s="96"/>
      <c r="H31" s="105">
        <f>SUM(H30)</f>
        <v>225</v>
      </c>
      <c r="I31" s="3"/>
      <c r="J31" s="3"/>
      <c r="K31" s="3"/>
    </row>
    <row r="32" spans="1:11" s="4" customFormat="1" ht="27.75" customHeight="1">
      <c r="A32" s="62">
        <v>18</v>
      </c>
      <c r="B32" s="63" t="s">
        <v>43</v>
      </c>
      <c r="C32" s="64">
        <v>5340113</v>
      </c>
      <c r="D32" s="64">
        <v>6340113</v>
      </c>
      <c r="E32" s="65" t="s">
        <v>44</v>
      </c>
      <c r="F32" s="106">
        <v>30</v>
      </c>
      <c r="G32" s="106">
        <v>60</v>
      </c>
      <c r="H32" s="37">
        <f t="shared" si="0"/>
        <v>90</v>
      </c>
    </row>
    <row r="33" spans="1:11" s="4" customFormat="1" ht="27.75" customHeight="1">
      <c r="A33" s="41">
        <v>19</v>
      </c>
      <c r="B33" s="46" t="s">
        <v>45</v>
      </c>
      <c r="C33" s="41">
        <v>5340122</v>
      </c>
      <c r="D33" s="41">
        <v>6340122</v>
      </c>
      <c r="E33" s="48" t="s">
        <v>44</v>
      </c>
      <c r="F33" s="101">
        <v>50</v>
      </c>
      <c r="G33" s="101">
        <v>75</v>
      </c>
      <c r="H33" s="31">
        <f t="shared" si="0"/>
        <v>125</v>
      </c>
    </row>
    <row r="34" spans="1:11" s="4" customFormat="1" ht="27.75" customHeight="1">
      <c r="A34" s="256" t="s">
        <v>46</v>
      </c>
      <c r="B34" s="257"/>
      <c r="C34" s="258"/>
      <c r="D34" s="28"/>
      <c r="E34" s="29"/>
      <c r="F34" s="96"/>
      <c r="G34" s="96"/>
      <c r="H34" s="97">
        <f>SUM(H32:H33)</f>
        <v>215</v>
      </c>
      <c r="I34" s="3"/>
      <c r="J34" s="3"/>
      <c r="K34" s="3"/>
    </row>
    <row r="35" spans="1:11" s="4" customFormat="1" ht="27.75" customHeight="1">
      <c r="A35" s="57">
        <v>20</v>
      </c>
      <c r="B35" s="58" t="s">
        <v>47</v>
      </c>
      <c r="C35" s="67">
        <v>5340417</v>
      </c>
      <c r="D35" s="67">
        <v>6340417</v>
      </c>
      <c r="E35" s="59" t="s">
        <v>48</v>
      </c>
      <c r="F35" s="103">
        <v>65</v>
      </c>
      <c r="G35" s="103">
        <v>160</v>
      </c>
      <c r="H35" s="102">
        <f t="shared" si="0"/>
        <v>225</v>
      </c>
    </row>
    <row r="36" spans="1:11" s="4" customFormat="1" ht="27.75" customHeight="1">
      <c r="A36" s="256" t="s">
        <v>49</v>
      </c>
      <c r="B36" s="257"/>
      <c r="C36" s="258"/>
      <c r="D36" s="28"/>
      <c r="E36" s="29"/>
      <c r="F36" s="96"/>
      <c r="G36" s="96"/>
      <c r="H36" s="105">
        <f>SUM(H35)</f>
        <v>225</v>
      </c>
      <c r="I36" s="3"/>
      <c r="J36" s="3"/>
      <c r="K36" s="3"/>
    </row>
    <row r="37" spans="1:11" s="4" customFormat="1" ht="27.75" customHeight="1">
      <c r="A37" s="62">
        <v>21</v>
      </c>
      <c r="B37" s="63" t="s">
        <v>50</v>
      </c>
      <c r="C37" s="62">
        <v>5340201</v>
      </c>
      <c r="D37" s="62">
        <v>6340201</v>
      </c>
      <c r="E37" s="65" t="s">
        <v>51</v>
      </c>
      <c r="F37" s="106">
        <v>65</v>
      </c>
      <c r="G37" s="106">
        <v>160</v>
      </c>
      <c r="H37" s="37">
        <f t="shared" si="0"/>
        <v>225</v>
      </c>
    </row>
    <row r="38" spans="1:11" s="4" customFormat="1" ht="27.75" customHeight="1">
      <c r="A38" s="256" t="s">
        <v>52</v>
      </c>
      <c r="B38" s="257"/>
      <c r="C38" s="258"/>
      <c r="D38" s="28"/>
      <c r="E38" s="29"/>
      <c r="F38" s="96"/>
      <c r="G38" s="96"/>
      <c r="H38" s="97">
        <f>SUM(H37)</f>
        <v>225</v>
      </c>
      <c r="I38" s="3"/>
      <c r="J38" s="3"/>
      <c r="K38" s="3"/>
    </row>
    <row r="39" spans="1:11" s="4" customFormat="1" ht="27.75" customHeight="1">
      <c r="A39" s="42">
        <v>22</v>
      </c>
      <c r="B39" s="43" t="s">
        <v>53</v>
      </c>
      <c r="C39" s="42">
        <v>5520105</v>
      </c>
      <c r="D39" s="42">
        <v>6520105</v>
      </c>
      <c r="E39" s="45" t="s">
        <v>54</v>
      </c>
      <c r="F39" s="99">
        <v>30</v>
      </c>
      <c r="G39" s="99">
        <v>60</v>
      </c>
      <c r="H39" s="37">
        <f t="shared" si="0"/>
        <v>90</v>
      </c>
    </row>
    <row r="40" spans="1:11" s="4" customFormat="1" ht="27.75" customHeight="1">
      <c r="A40" s="25">
        <v>23</v>
      </c>
      <c r="B40" s="26" t="s">
        <v>55</v>
      </c>
      <c r="C40" s="25">
        <v>5520114</v>
      </c>
      <c r="D40" s="25">
        <v>6520114</v>
      </c>
      <c r="E40" s="39" t="s">
        <v>54</v>
      </c>
      <c r="F40" s="93">
        <v>75</v>
      </c>
      <c r="G40" s="93">
        <v>110</v>
      </c>
      <c r="H40" s="94">
        <f t="shared" si="0"/>
        <v>185</v>
      </c>
    </row>
    <row r="41" spans="1:11" s="4" customFormat="1" ht="27.75" customHeight="1">
      <c r="A41" s="25">
        <v>24</v>
      </c>
      <c r="B41" s="26" t="s">
        <v>56</v>
      </c>
      <c r="C41" s="25">
        <v>5520121</v>
      </c>
      <c r="D41" s="25">
        <v>6520121</v>
      </c>
      <c r="E41" s="39" t="s">
        <v>54</v>
      </c>
      <c r="F41" s="93">
        <v>65</v>
      </c>
      <c r="G41" s="93">
        <v>110</v>
      </c>
      <c r="H41" s="94">
        <f t="shared" si="0"/>
        <v>175</v>
      </c>
      <c r="I41" s="3"/>
      <c r="J41" s="3"/>
      <c r="K41" s="3"/>
    </row>
    <row r="42" spans="1:11" s="4" customFormat="1" ht="27.75" customHeight="1">
      <c r="A42" s="25">
        <v>25</v>
      </c>
      <c r="B42" s="26" t="s">
        <v>57</v>
      </c>
      <c r="C42" s="25">
        <v>5520131</v>
      </c>
      <c r="D42" s="25">
        <v>6520131</v>
      </c>
      <c r="E42" s="39" t="s">
        <v>54</v>
      </c>
      <c r="F42" s="93">
        <v>35</v>
      </c>
      <c r="G42" s="93">
        <v>35</v>
      </c>
      <c r="H42" s="94">
        <f t="shared" si="0"/>
        <v>70</v>
      </c>
      <c r="I42" s="3"/>
      <c r="J42" s="3"/>
      <c r="K42" s="3"/>
    </row>
    <row r="43" spans="1:11" s="3" customFormat="1" ht="27.75" customHeight="1">
      <c r="A43" s="25">
        <v>26</v>
      </c>
      <c r="B43" s="26" t="s">
        <v>58</v>
      </c>
      <c r="C43" s="25">
        <v>5520145</v>
      </c>
      <c r="D43" s="25">
        <v>6520145</v>
      </c>
      <c r="E43" s="39" t="s">
        <v>54</v>
      </c>
      <c r="F43" s="93">
        <v>50</v>
      </c>
      <c r="G43" s="93">
        <v>50</v>
      </c>
      <c r="H43" s="94">
        <f t="shared" si="0"/>
        <v>100</v>
      </c>
      <c r="I43" s="4"/>
      <c r="J43" s="4"/>
      <c r="K43" s="4"/>
    </row>
    <row r="44" spans="1:11" s="4" customFormat="1" ht="36" customHeight="1">
      <c r="A44" s="25">
        <v>27</v>
      </c>
      <c r="B44" s="26" t="s">
        <v>59</v>
      </c>
      <c r="C44" s="38">
        <v>5520155</v>
      </c>
      <c r="D44" s="38">
        <v>6520155</v>
      </c>
      <c r="E44" s="39" t="s">
        <v>54</v>
      </c>
      <c r="F44" s="93">
        <v>65</v>
      </c>
      <c r="G44" s="93">
        <v>120</v>
      </c>
      <c r="H44" s="94">
        <f t="shared" si="0"/>
        <v>185</v>
      </c>
      <c r="I44" s="3"/>
      <c r="J44" s="3"/>
      <c r="K44" s="3"/>
    </row>
    <row r="45" spans="1:11" s="4" customFormat="1" ht="27.75" customHeight="1">
      <c r="A45" s="25">
        <v>28</v>
      </c>
      <c r="B45" s="46" t="s">
        <v>60</v>
      </c>
      <c r="C45" s="41">
        <v>5520117</v>
      </c>
      <c r="D45" s="41"/>
      <c r="E45" s="48" t="s">
        <v>54</v>
      </c>
      <c r="F45" s="101">
        <v>100</v>
      </c>
      <c r="G45" s="101"/>
      <c r="H45" s="31">
        <f t="shared" si="0"/>
        <v>100</v>
      </c>
    </row>
    <row r="46" spans="1:11" s="4" customFormat="1" ht="27.75" customHeight="1">
      <c r="A46" s="256" t="s">
        <v>61</v>
      </c>
      <c r="B46" s="257"/>
      <c r="C46" s="258"/>
      <c r="D46" s="28"/>
      <c r="E46" s="29"/>
      <c r="F46" s="96"/>
      <c r="G46" s="96"/>
      <c r="H46" s="97">
        <f>SUM(H39:H45)</f>
        <v>905</v>
      </c>
      <c r="I46" s="3"/>
      <c r="J46" s="3"/>
      <c r="K46" s="3"/>
    </row>
    <row r="47" spans="1:11" s="4" customFormat="1" ht="36" customHeight="1">
      <c r="A47" s="62">
        <v>29</v>
      </c>
      <c r="B47" s="63" t="s">
        <v>62</v>
      </c>
      <c r="C47" s="64">
        <v>5520205</v>
      </c>
      <c r="D47" s="64">
        <v>6520205</v>
      </c>
      <c r="E47" s="65" t="s">
        <v>63</v>
      </c>
      <c r="F47" s="106">
        <v>65</v>
      </c>
      <c r="G47" s="106">
        <v>125</v>
      </c>
      <c r="H47" s="100">
        <f t="shared" si="0"/>
        <v>190</v>
      </c>
    </row>
    <row r="48" spans="1:11" s="4" customFormat="1" ht="27.75" customHeight="1">
      <c r="A48" s="25">
        <v>30</v>
      </c>
      <c r="B48" s="26" t="s">
        <v>64</v>
      </c>
      <c r="C48" s="25">
        <v>5520225</v>
      </c>
      <c r="D48" s="25">
        <v>6520225</v>
      </c>
      <c r="E48" s="39" t="s">
        <v>63</v>
      </c>
      <c r="F48" s="93">
        <v>115</v>
      </c>
      <c r="G48" s="93">
        <v>165</v>
      </c>
      <c r="H48" s="94">
        <f t="shared" si="0"/>
        <v>280</v>
      </c>
    </row>
    <row r="49" spans="1:11" s="4" customFormat="1" ht="27.75" customHeight="1">
      <c r="A49" s="25">
        <v>31</v>
      </c>
      <c r="B49" s="21" t="s">
        <v>65</v>
      </c>
      <c r="C49" s="20">
        <v>5520227</v>
      </c>
      <c r="D49" s="20">
        <v>6520227</v>
      </c>
      <c r="E49" s="39" t="s">
        <v>63</v>
      </c>
      <c r="F49" s="93">
        <v>135</v>
      </c>
      <c r="G49" s="93">
        <v>230</v>
      </c>
      <c r="H49" s="94">
        <f t="shared" si="0"/>
        <v>365</v>
      </c>
    </row>
    <row r="50" spans="1:11" s="4" customFormat="1" ht="27.75" customHeight="1">
      <c r="A50" s="25">
        <v>32</v>
      </c>
      <c r="B50" s="26" t="s">
        <v>66</v>
      </c>
      <c r="C50" s="38">
        <v>5520255</v>
      </c>
      <c r="D50" s="38">
        <v>6520255</v>
      </c>
      <c r="E50" s="39" t="s">
        <v>63</v>
      </c>
      <c r="F50" s="93">
        <v>95</v>
      </c>
      <c r="G50" s="93">
        <v>115</v>
      </c>
      <c r="H50" s="94">
        <f t="shared" si="0"/>
        <v>210</v>
      </c>
    </row>
    <row r="51" spans="1:11" s="4" customFormat="1" ht="27.75" customHeight="1">
      <c r="A51" s="25">
        <v>33</v>
      </c>
      <c r="B51" s="68" t="s">
        <v>67</v>
      </c>
      <c r="C51" s="95">
        <v>5520263</v>
      </c>
      <c r="D51" s="95">
        <v>6520263</v>
      </c>
      <c r="E51" s="48" t="s">
        <v>63</v>
      </c>
      <c r="F51" s="101">
        <v>85</v>
      </c>
      <c r="G51" s="101">
        <v>170</v>
      </c>
      <c r="H51" s="31">
        <f t="shared" si="0"/>
        <v>255</v>
      </c>
      <c r="I51" s="1"/>
      <c r="J51" s="1"/>
      <c r="K51" s="1"/>
    </row>
    <row r="52" spans="1:11" s="4" customFormat="1" ht="27.75" customHeight="1">
      <c r="A52" s="256" t="s">
        <v>68</v>
      </c>
      <c r="B52" s="257"/>
      <c r="C52" s="258"/>
      <c r="D52" s="28"/>
      <c r="E52" s="29"/>
      <c r="F52" s="96"/>
      <c r="G52" s="96"/>
      <c r="H52" s="105">
        <f>SUM(H47:H51)</f>
        <v>1300</v>
      </c>
      <c r="I52" s="3"/>
      <c r="J52" s="3"/>
      <c r="K52" s="3"/>
    </row>
    <row r="53" spans="1:11" s="3" customFormat="1" ht="27.75" customHeight="1">
      <c r="A53" s="62">
        <v>34</v>
      </c>
      <c r="B53" s="63" t="s">
        <v>69</v>
      </c>
      <c r="C53" s="62">
        <v>5480205</v>
      </c>
      <c r="D53" s="62">
        <v>6480205</v>
      </c>
      <c r="E53" s="65" t="s">
        <v>70</v>
      </c>
      <c r="F53" s="106">
        <v>65</v>
      </c>
      <c r="G53" s="106">
        <v>75</v>
      </c>
      <c r="H53" s="37">
        <f t="shared" si="0"/>
        <v>140</v>
      </c>
      <c r="I53" s="1"/>
      <c r="J53" s="1"/>
      <c r="K53" s="1"/>
    </row>
    <row r="54" spans="1:11" s="4" customFormat="1" ht="27.75" customHeight="1">
      <c r="A54" s="25">
        <v>35</v>
      </c>
      <c r="B54" s="26" t="s">
        <v>71</v>
      </c>
      <c r="C54" s="38">
        <v>5480207</v>
      </c>
      <c r="D54" s="38">
        <v>6480207</v>
      </c>
      <c r="E54" s="39" t="s">
        <v>70</v>
      </c>
      <c r="F54" s="93">
        <v>85</v>
      </c>
      <c r="G54" s="93">
        <v>150</v>
      </c>
      <c r="H54" s="94">
        <f t="shared" si="0"/>
        <v>235</v>
      </c>
    </row>
    <row r="55" spans="1:11" s="4" customFormat="1" ht="27.75" customHeight="1">
      <c r="A55" s="25">
        <v>36</v>
      </c>
      <c r="B55" s="21" t="s">
        <v>72</v>
      </c>
      <c r="C55" s="20">
        <v>5480209</v>
      </c>
      <c r="D55" s="20">
        <v>6480209</v>
      </c>
      <c r="E55" s="39" t="s">
        <v>70</v>
      </c>
      <c r="F55" s="93">
        <v>65</v>
      </c>
      <c r="G55" s="93">
        <v>150</v>
      </c>
      <c r="H55" s="94">
        <f t="shared" si="0"/>
        <v>215</v>
      </c>
    </row>
    <row r="56" spans="1:11" s="4" customFormat="1" ht="27.75" customHeight="1">
      <c r="A56" s="25">
        <v>37</v>
      </c>
      <c r="B56" s="26" t="s">
        <v>73</v>
      </c>
      <c r="C56" s="25">
        <v>5480214</v>
      </c>
      <c r="D56" s="25">
        <v>6480214</v>
      </c>
      <c r="E56" s="39" t="s">
        <v>70</v>
      </c>
      <c r="F56" s="93">
        <v>65</v>
      </c>
      <c r="G56" s="93">
        <v>85</v>
      </c>
      <c r="H56" s="94">
        <f t="shared" si="0"/>
        <v>150</v>
      </c>
    </row>
    <row r="57" spans="1:11" s="3" customFormat="1" ht="27.75" customHeight="1">
      <c r="A57" s="25">
        <v>38</v>
      </c>
      <c r="B57" s="46" t="s">
        <v>74</v>
      </c>
      <c r="C57" s="41">
        <v>5480216</v>
      </c>
      <c r="D57" s="41">
        <v>6480216</v>
      </c>
      <c r="E57" s="48" t="s">
        <v>70</v>
      </c>
      <c r="F57" s="101">
        <v>65</v>
      </c>
      <c r="G57" s="101">
        <v>85</v>
      </c>
      <c r="H57" s="31">
        <f t="shared" si="0"/>
        <v>150</v>
      </c>
      <c r="I57" s="4"/>
      <c r="J57" s="4"/>
      <c r="K57" s="4"/>
    </row>
    <row r="58" spans="1:11" s="4" customFormat="1" ht="27.75" customHeight="1">
      <c r="A58" s="256" t="s">
        <v>75</v>
      </c>
      <c r="B58" s="257"/>
      <c r="C58" s="258"/>
      <c r="D58" s="28"/>
      <c r="E58" s="29"/>
      <c r="F58" s="96"/>
      <c r="G58" s="96"/>
      <c r="H58" s="97">
        <f>SUM(H53:H57)</f>
        <v>890</v>
      </c>
      <c r="I58" s="3"/>
      <c r="J58" s="3"/>
      <c r="K58" s="3"/>
    </row>
    <row r="59" spans="1:11" s="4" customFormat="1" ht="27.75" customHeight="1">
      <c r="A59" s="62">
        <v>39</v>
      </c>
      <c r="B59" s="63" t="s">
        <v>76</v>
      </c>
      <c r="C59" s="62">
        <v>5480104</v>
      </c>
      <c r="D59" s="62">
        <v>6480104</v>
      </c>
      <c r="E59" s="65" t="s">
        <v>77</v>
      </c>
      <c r="F59" s="106">
        <v>50</v>
      </c>
      <c r="G59" s="106">
        <v>50</v>
      </c>
      <c r="H59" s="100">
        <f t="shared" si="0"/>
        <v>100</v>
      </c>
    </row>
    <row r="60" spans="1:11" s="4" customFormat="1" ht="27.75" customHeight="1">
      <c r="A60" s="25">
        <v>40</v>
      </c>
      <c r="B60" s="26" t="s">
        <v>78</v>
      </c>
      <c r="C60" s="38"/>
      <c r="D60" s="38">
        <v>6480105</v>
      </c>
      <c r="E60" s="39" t="s">
        <v>77</v>
      </c>
      <c r="F60" s="93"/>
      <c r="G60" s="93">
        <v>110</v>
      </c>
      <c r="H60" s="94">
        <f t="shared" si="0"/>
        <v>110</v>
      </c>
    </row>
    <row r="61" spans="1:11" s="3" customFormat="1" ht="36" customHeight="1">
      <c r="A61" s="25">
        <v>41</v>
      </c>
      <c r="B61" s="46" t="s">
        <v>79</v>
      </c>
      <c r="C61" s="47">
        <v>5480105</v>
      </c>
      <c r="D61" s="47"/>
      <c r="E61" s="48" t="s">
        <v>77</v>
      </c>
      <c r="F61" s="101">
        <v>85</v>
      </c>
      <c r="G61" s="101"/>
      <c r="H61" s="31">
        <f t="shared" si="0"/>
        <v>85</v>
      </c>
      <c r="I61" s="4"/>
      <c r="J61" s="4"/>
      <c r="K61" s="4"/>
    </row>
    <row r="62" spans="1:11" s="4" customFormat="1" ht="27.75" customHeight="1">
      <c r="A62" s="25">
        <v>42</v>
      </c>
      <c r="B62" s="26" t="s">
        <v>80</v>
      </c>
      <c r="C62" s="25">
        <v>5480108</v>
      </c>
      <c r="D62" s="25">
        <v>6480108</v>
      </c>
      <c r="E62" s="39" t="s">
        <v>77</v>
      </c>
      <c r="F62" s="93">
        <v>50</v>
      </c>
      <c r="G62" s="93">
        <v>50</v>
      </c>
      <c r="H62" s="94">
        <f t="shared" si="0"/>
        <v>100</v>
      </c>
      <c r="I62" s="1"/>
      <c r="J62" s="1"/>
      <c r="K62" s="1"/>
    </row>
    <row r="63" spans="1:11" s="4" customFormat="1" ht="27.75" customHeight="1">
      <c r="A63" s="256" t="s">
        <v>81</v>
      </c>
      <c r="B63" s="257"/>
      <c r="C63" s="258"/>
      <c r="D63" s="28"/>
      <c r="E63" s="29"/>
      <c r="F63" s="96"/>
      <c r="G63" s="96"/>
      <c r="H63" s="105">
        <f>SUM(H59:H62)</f>
        <v>395</v>
      </c>
      <c r="I63" s="3"/>
      <c r="J63" s="3"/>
      <c r="K63" s="3"/>
    </row>
    <row r="64" spans="1:11" s="4" customFormat="1" ht="27.75" customHeight="1">
      <c r="A64" s="57">
        <v>43</v>
      </c>
      <c r="B64" s="58" t="s">
        <v>82</v>
      </c>
      <c r="C64" s="57">
        <v>5210402</v>
      </c>
      <c r="D64" s="57">
        <v>6210402</v>
      </c>
      <c r="E64" s="59" t="s">
        <v>83</v>
      </c>
      <c r="F64" s="103">
        <v>90</v>
      </c>
      <c r="G64" s="103">
        <v>130</v>
      </c>
      <c r="H64" s="104">
        <f t="shared" si="0"/>
        <v>220</v>
      </c>
    </row>
    <row r="65" spans="1:11" s="4" customFormat="1" ht="27.75" customHeight="1">
      <c r="A65" s="256" t="s">
        <v>84</v>
      </c>
      <c r="B65" s="257"/>
      <c r="C65" s="258"/>
      <c r="D65" s="28"/>
      <c r="E65" s="29"/>
      <c r="F65" s="96"/>
      <c r="G65" s="96"/>
      <c r="H65" s="97">
        <f>SUM(H64)</f>
        <v>220</v>
      </c>
      <c r="I65" s="3"/>
      <c r="J65" s="3"/>
      <c r="K65" s="3"/>
    </row>
    <row r="66" spans="1:11" s="4" customFormat="1" ht="27.75" customHeight="1">
      <c r="A66" s="62">
        <v>44</v>
      </c>
      <c r="B66" s="63" t="s">
        <v>85</v>
      </c>
      <c r="C66" s="62">
        <v>5220206</v>
      </c>
      <c r="D66" s="62">
        <v>6220206</v>
      </c>
      <c r="E66" s="65" t="s">
        <v>86</v>
      </c>
      <c r="F66" s="106">
        <v>150</v>
      </c>
      <c r="G66" s="106">
        <v>320</v>
      </c>
      <c r="H66" s="37">
        <f t="shared" si="0"/>
        <v>470</v>
      </c>
    </row>
    <row r="67" spans="1:11" s="4" customFormat="1" ht="27.75" customHeight="1">
      <c r="A67" s="25">
        <v>45</v>
      </c>
      <c r="B67" s="26" t="s">
        <v>87</v>
      </c>
      <c r="C67" s="25">
        <v>5220211</v>
      </c>
      <c r="D67" s="25">
        <v>6220211</v>
      </c>
      <c r="E67" s="39" t="s">
        <v>86</v>
      </c>
      <c r="F67" s="93">
        <v>50</v>
      </c>
      <c r="G67" s="93">
        <v>50</v>
      </c>
      <c r="H67" s="94">
        <f t="shared" si="0"/>
        <v>100</v>
      </c>
    </row>
    <row r="68" spans="1:11" s="4" customFormat="1" ht="27.75" customHeight="1">
      <c r="A68" s="25">
        <v>46</v>
      </c>
      <c r="B68" s="26" t="s">
        <v>88</v>
      </c>
      <c r="C68" s="25">
        <v>5220212</v>
      </c>
      <c r="D68" s="25">
        <v>6220212</v>
      </c>
      <c r="E68" s="39" t="s">
        <v>86</v>
      </c>
      <c r="F68" s="93">
        <v>35</v>
      </c>
      <c r="G68" s="93">
        <v>35</v>
      </c>
      <c r="H68" s="94">
        <f t="shared" si="0"/>
        <v>70</v>
      </c>
    </row>
    <row r="69" spans="1:11" s="4" customFormat="1" ht="27.75" customHeight="1">
      <c r="A69" s="256" t="s">
        <v>89</v>
      </c>
      <c r="B69" s="257"/>
      <c r="C69" s="258"/>
      <c r="D69" s="28"/>
      <c r="E69" s="29"/>
      <c r="F69" s="96"/>
      <c r="G69" s="96"/>
      <c r="H69" s="97">
        <f>SUM(H66:H68)</f>
        <v>640</v>
      </c>
      <c r="I69" s="3"/>
      <c r="J69" s="3"/>
      <c r="K69" s="3"/>
    </row>
    <row r="70" spans="1:11" s="4" customFormat="1" ht="27.75" customHeight="1">
      <c r="A70" s="62">
        <v>47</v>
      </c>
      <c r="B70" s="63" t="s">
        <v>90</v>
      </c>
      <c r="C70" s="25">
        <v>5540204</v>
      </c>
      <c r="D70" s="62">
        <v>6540204</v>
      </c>
      <c r="E70" s="65" t="s">
        <v>91</v>
      </c>
      <c r="F70" s="106">
        <v>100</v>
      </c>
      <c r="G70" s="106">
        <v>150</v>
      </c>
      <c r="H70" s="37">
        <f t="shared" si="0"/>
        <v>250</v>
      </c>
      <c r="I70" s="3"/>
      <c r="J70" s="3"/>
      <c r="K70" s="3"/>
    </row>
    <row r="71" spans="1:11" s="4" customFormat="1" ht="27.75" customHeight="1">
      <c r="A71" s="25">
        <v>48</v>
      </c>
      <c r="B71" s="26" t="s">
        <v>92</v>
      </c>
      <c r="C71" s="25">
        <v>5540205</v>
      </c>
      <c r="D71" s="25">
        <v>6540205</v>
      </c>
      <c r="E71" s="39" t="s">
        <v>91</v>
      </c>
      <c r="F71" s="93">
        <v>65</v>
      </c>
      <c r="G71" s="93">
        <v>150</v>
      </c>
      <c r="H71" s="94">
        <f t="shared" si="0"/>
        <v>215</v>
      </c>
    </row>
    <row r="72" spans="1:11" s="4" customFormat="1" ht="27.75" customHeight="1">
      <c r="A72" s="25">
        <v>49</v>
      </c>
      <c r="B72" s="26" t="s">
        <v>93</v>
      </c>
      <c r="C72" s="25">
        <v>5540207</v>
      </c>
      <c r="D72" s="25">
        <v>6540207</v>
      </c>
      <c r="E72" s="39" t="s">
        <v>91</v>
      </c>
      <c r="F72" s="93">
        <v>45</v>
      </c>
      <c r="G72" s="93">
        <v>80</v>
      </c>
      <c r="H72" s="94">
        <f t="shared" ref="H72" si="1">F72+G72</f>
        <v>125</v>
      </c>
    </row>
    <row r="73" spans="1:11" s="4" customFormat="1" ht="27.75" customHeight="1">
      <c r="A73" s="256" t="s">
        <v>94</v>
      </c>
      <c r="B73" s="257"/>
      <c r="C73" s="258"/>
      <c r="D73" s="28"/>
      <c r="E73" s="29"/>
      <c r="F73" s="96"/>
      <c r="G73" s="96"/>
      <c r="H73" s="97">
        <f>SUM(H70:H72)</f>
        <v>590</v>
      </c>
      <c r="I73" s="3"/>
      <c r="J73" s="3"/>
      <c r="K73" s="3"/>
    </row>
    <row r="74" spans="1:11" s="6" customFormat="1" ht="36" customHeight="1">
      <c r="A74" s="264" t="s">
        <v>95</v>
      </c>
      <c r="B74" s="265"/>
      <c r="C74" s="82"/>
      <c r="D74" s="82"/>
      <c r="E74" s="83"/>
      <c r="F74" s="107">
        <f>SUM(F8:F72)</f>
        <v>3235</v>
      </c>
      <c r="G74" s="107">
        <f>SUM(G8:G72)</f>
        <v>5440</v>
      </c>
      <c r="H74" s="107">
        <f>H73+H69+H65+H63+H58+H52+H46+H38+H36+H34+H31+H29+H27+H25+H20+H17+H12</f>
        <v>8675</v>
      </c>
      <c r="I74" s="108"/>
      <c r="J74" s="108"/>
      <c r="K74" s="108"/>
    </row>
    <row r="75" spans="1:11" s="7" customFormat="1" ht="39.950000000000003" customHeight="1">
      <c r="E75" s="86"/>
      <c r="F75" s="87" t="s">
        <v>96</v>
      </c>
      <c r="G75" s="87" t="s">
        <v>97</v>
      </c>
      <c r="H75" s="87" t="s">
        <v>98</v>
      </c>
    </row>
    <row r="76" spans="1:11" s="8" customFormat="1" ht="28.5" customHeight="1">
      <c r="F76" s="89"/>
      <c r="G76" s="89"/>
      <c r="H76" s="89"/>
      <c r="I76" s="11"/>
      <c r="J76" s="11"/>
      <c r="K76" s="11"/>
    </row>
    <row r="77" spans="1:11" s="8" customFormat="1" ht="20.25" customHeight="1">
      <c r="E77" s="12"/>
      <c r="F77" s="15"/>
      <c r="G77" s="15"/>
      <c r="H77" s="15"/>
      <c r="I77" s="11"/>
      <c r="J77" s="11"/>
      <c r="K77" s="11"/>
    </row>
    <row r="78" spans="1:11" s="8" customFormat="1" ht="27" customHeight="1">
      <c r="E78" s="12"/>
      <c r="F78" s="15"/>
      <c r="G78" s="15"/>
      <c r="H78" s="15"/>
      <c r="I78" s="11"/>
      <c r="J78" s="11"/>
      <c r="K78" s="11"/>
    </row>
    <row r="83" spans="6:8">
      <c r="F83" s="90"/>
      <c r="G83" s="90"/>
      <c r="H83" s="90"/>
    </row>
  </sheetData>
  <mergeCells count="30">
    <mergeCell ref="A74:B74"/>
    <mergeCell ref="A6:A7"/>
    <mergeCell ref="B6:B7"/>
    <mergeCell ref="E6:E7"/>
    <mergeCell ref="H6:H7"/>
    <mergeCell ref="A58:C58"/>
    <mergeCell ref="A63:C63"/>
    <mergeCell ref="A65:C65"/>
    <mergeCell ref="A69:C69"/>
    <mergeCell ref="A73:C73"/>
    <mergeCell ref="A34:C34"/>
    <mergeCell ref="A36:C36"/>
    <mergeCell ref="A38:C38"/>
    <mergeCell ref="A46:C46"/>
    <mergeCell ref="A52:C52"/>
    <mergeCell ref="A20:C20"/>
    <mergeCell ref="A25:C25"/>
    <mergeCell ref="A27:C27"/>
    <mergeCell ref="A29:C29"/>
    <mergeCell ref="A31:C31"/>
    <mergeCell ref="A5:H5"/>
    <mergeCell ref="C6:D6"/>
    <mergeCell ref="F6:G6"/>
    <mergeCell ref="A12:C12"/>
    <mergeCell ref="A17:C17"/>
    <mergeCell ref="A1:C1"/>
    <mergeCell ref="E1:H1"/>
    <mergeCell ref="A2:C2"/>
    <mergeCell ref="E2:H2"/>
    <mergeCell ref="A3:C3"/>
  </mergeCells>
  <printOptions horizontalCentered="1"/>
  <pageMargins left="0.25" right="0.25" top="0.25" bottom="0.3" header="0" footer="0"/>
  <pageSetup paperSize="9" orientation="landscape"/>
  <headerFooter>
    <oddFooter>&amp;C&amp;P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opLeftCell="A19" zoomScale="60" zoomScaleNormal="60" workbookViewId="0">
      <selection activeCell="N32" sqref="N32"/>
    </sheetView>
  </sheetViews>
  <sheetFormatPr defaultColWidth="9" defaultRowHeight="15.75"/>
  <cols>
    <col min="1" max="1" width="6.25" style="212" customWidth="1"/>
    <col min="2" max="2" width="47.5" style="10" customWidth="1"/>
    <col min="3" max="3" width="11.75" style="11" customWidth="1"/>
    <col min="4" max="4" width="11.625" style="11" customWidth="1"/>
    <col min="5" max="5" width="47.25" style="12" customWidth="1"/>
    <col min="6" max="7" width="12.25" style="212" customWidth="1"/>
    <col min="8" max="8" width="15.5" style="212" customWidth="1"/>
    <col min="9" max="9" width="9" style="11" customWidth="1"/>
    <col min="10" max="16384" width="9" style="11"/>
  </cols>
  <sheetData>
    <row r="1" spans="1:10">
      <c r="A1" s="252" t="s">
        <v>0</v>
      </c>
      <c r="B1" s="252"/>
      <c r="C1" s="252"/>
      <c r="E1" s="253" t="s">
        <v>1</v>
      </c>
      <c r="F1" s="253"/>
      <c r="G1" s="253"/>
      <c r="H1" s="253"/>
    </row>
    <row r="2" spans="1:10" ht="16.5">
      <c r="A2" s="254" t="s">
        <v>2</v>
      </c>
      <c r="B2" s="254"/>
      <c r="C2" s="254"/>
      <c r="D2" s="16"/>
      <c r="E2" s="255" t="s">
        <v>3</v>
      </c>
      <c r="F2" s="255"/>
      <c r="G2" s="255"/>
      <c r="H2" s="255"/>
    </row>
    <row r="3" spans="1:10">
      <c r="A3" s="254" t="s">
        <v>4</v>
      </c>
      <c r="B3" s="254"/>
      <c r="C3" s="254"/>
      <c r="F3" s="11"/>
      <c r="G3" s="12"/>
      <c r="H3" s="11"/>
    </row>
    <row r="4" spans="1:10" ht="6" customHeight="1"/>
    <row r="5" spans="1:10" ht="46.5" customHeight="1">
      <c r="A5" s="273" t="s">
        <v>5</v>
      </c>
      <c r="B5" s="273"/>
      <c r="C5" s="273"/>
      <c r="D5" s="273"/>
      <c r="E5" s="273"/>
      <c r="F5" s="273"/>
      <c r="G5" s="273"/>
      <c r="H5" s="273"/>
    </row>
    <row r="6" spans="1:10" s="1" customFormat="1" ht="60.75" customHeight="1">
      <c r="A6" s="266" t="s">
        <v>6</v>
      </c>
      <c r="B6" s="267" t="s">
        <v>7</v>
      </c>
      <c r="C6" s="274" t="s">
        <v>8</v>
      </c>
      <c r="D6" s="274"/>
      <c r="E6" s="266" t="s">
        <v>9</v>
      </c>
      <c r="F6" s="274" t="s">
        <v>234</v>
      </c>
      <c r="G6" s="274"/>
      <c r="H6" s="272" t="s">
        <v>237</v>
      </c>
    </row>
    <row r="7" spans="1:10" s="2" customFormat="1" ht="40.5" customHeight="1">
      <c r="A7" s="266"/>
      <c r="B7" s="267"/>
      <c r="C7" s="211" t="s">
        <v>12</v>
      </c>
      <c r="D7" s="211" t="s">
        <v>13</v>
      </c>
      <c r="E7" s="266"/>
      <c r="F7" s="214" t="s">
        <v>12</v>
      </c>
      <c r="G7" s="214" t="s">
        <v>13</v>
      </c>
      <c r="H7" s="272"/>
    </row>
    <row r="8" spans="1:10" s="5" customFormat="1" ht="27.75" customHeight="1">
      <c r="A8" s="22">
        <v>1</v>
      </c>
      <c r="B8" s="220" t="s">
        <v>17</v>
      </c>
      <c r="C8" s="22">
        <v>5510216</v>
      </c>
      <c r="D8" s="22">
        <v>6510216</v>
      </c>
      <c r="E8" s="23" t="s">
        <v>14</v>
      </c>
      <c r="F8" s="25">
        <v>60</v>
      </c>
      <c r="G8" s="25">
        <v>35</v>
      </c>
      <c r="H8" s="122">
        <f t="shared" ref="H8" si="0">F8+G8</f>
        <v>95</v>
      </c>
      <c r="J8" s="5" t="s">
        <v>100</v>
      </c>
    </row>
    <row r="9" spans="1:10" s="4" customFormat="1" ht="27.75" customHeight="1" thickBot="1">
      <c r="A9" s="256" t="s">
        <v>18</v>
      </c>
      <c r="B9" s="257"/>
      <c r="C9" s="258"/>
      <c r="D9" s="28"/>
      <c r="E9" s="29"/>
      <c r="F9" s="125">
        <f>SUM(F8:F8)</f>
        <v>60</v>
      </c>
      <c r="G9" s="125">
        <f>SUM(G8:G8)</f>
        <v>35</v>
      </c>
      <c r="H9" s="125">
        <f>SUM(H8:H8)</f>
        <v>95</v>
      </c>
    </row>
    <row r="10" spans="1:10" s="4" customFormat="1" ht="27.75" customHeight="1">
      <c r="A10" s="42">
        <v>2</v>
      </c>
      <c r="B10" s="226" t="s">
        <v>124</v>
      </c>
      <c r="C10" s="227">
        <v>5520217</v>
      </c>
      <c r="D10" s="44">
        <v>6520217</v>
      </c>
      <c r="E10" s="45" t="s">
        <v>20</v>
      </c>
      <c r="F10" s="42">
        <v>70</v>
      </c>
      <c r="G10" s="42">
        <v>90</v>
      </c>
      <c r="H10" s="128">
        <f t="shared" ref="H10" si="1">F10+G10</f>
        <v>160</v>
      </c>
    </row>
    <row r="11" spans="1:10" s="4" customFormat="1" ht="27.75" customHeight="1" thickBot="1">
      <c r="A11" s="256" t="s">
        <v>24</v>
      </c>
      <c r="B11" s="257"/>
      <c r="C11" s="258"/>
      <c r="D11" s="28"/>
      <c r="E11" s="29"/>
      <c r="F11" s="125">
        <f>SUM(F10:F10)</f>
        <v>70</v>
      </c>
      <c r="G11" s="125">
        <f>SUM(G10:G10)</f>
        <v>90</v>
      </c>
      <c r="H11" s="125">
        <f>SUM(H10:H10)</f>
        <v>160</v>
      </c>
    </row>
    <row r="12" spans="1:10" s="4" customFormat="1" ht="27.75" customHeight="1">
      <c r="A12" s="57">
        <v>3</v>
      </c>
      <c r="B12" s="223" t="s">
        <v>40</v>
      </c>
      <c r="C12" s="57">
        <v>5340302</v>
      </c>
      <c r="D12" s="57">
        <v>6340302</v>
      </c>
      <c r="E12" s="59" t="s">
        <v>41</v>
      </c>
      <c r="F12" s="57">
        <v>35</v>
      </c>
      <c r="G12" s="57">
        <v>60</v>
      </c>
      <c r="H12" s="130">
        <f t="shared" ref="H12" si="2">F12+G12</f>
        <v>95</v>
      </c>
    </row>
    <row r="13" spans="1:10" s="4" customFormat="1" ht="27.75" customHeight="1" thickBot="1">
      <c r="A13" s="256" t="s">
        <v>28</v>
      </c>
      <c r="B13" s="257"/>
      <c r="C13" s="258"/>
      <c r="D13" s="28"/>
      <c r="E13" s="29"/>
      <c r="F13" s="125">
        <f t="shared" ref="F13:H13" si="3">SUM(F12)</f>
        <v>35</v>
      </c>
      <c r="G13" s="125">
        <f t="shared" si="3"/>
        <v>60</v>
      </c>
      <c r="H13" s="125">
        <f t="shared" si="3"/>
        <v>95</v>
      </c>
    </row>
    <row r="14" spans="1:10" s="4" customFormat="1" ht="27.75" customHeight="1">
      <c r="A14" s="57">
        <v>4</v>
      </c>
      <c r="B14" s="223" t="s">
        <v>47</v>
      </c>
      <c r="C14" s="67">
        <v>5340417</v>
      </c>
      <c r="D14" s="67">
        <v>6340417</v>
      </c>
      <c r="E14" s="59" t="s">
        <v>48</v>
      </c>
      <c r="F14" s="57">
        <v>35</v>
      </c>
      <c r="G14" s="57">
        <v>60</v>
      </c>
      <c r="H14" s="130">
        <f t="shared" ref="H14" si="4">F14+G14</f>
        <v>95</v>
      </c>
    </row>
    <row r="15" spans="1:10" s="4" customFormat="1" ht="27.75" customHeight="1" thickBot="1">
      <c r="A15" s="256" t="s">
        <v>34</v>
      </c>
      <c r="B15" s="257"/>
      <c r="C15" s="258"/>
      <c r="D15" s="28"/>
      <c r="E15" s="29"/>
      <c r="F15" s="125">
        <f t="shared" ref="F15:H15" si="5">SUM(F14)</f>
        <v>35</v>
      </c>
      <c r="G15" s="125">
        <f t="shared" si="5"/>
        <v>60</v>
      </c>
      <c r="H15" s="125">
        <f t="shared" si="5"/>
        <v>95</v>
      </c>
    </row>
    <row r="16" spans="1:10" s="4" customFormat="1" ht="27.75" customHeight="1">
      <c r="A16" s="62">
        <v>5</v>
      </c>
      <c r="B16" s="222" t="s">
        <v>50</v>
      </c>
      <c r="C16" s="62">
        <v>5340201</v>
      </c>
      <c r="D16" s="62">
        <v>6340201</v>
      </c>
      <c r="E16" s="65" t="s">
        <v>51</v>
      </c>
      <c r="F16" s="62">
        <v>35</v>
      </c>
      <c r="G16" s="62">
        <v>60</v>
      </c>
      <c r="H16" s="132">
        <f t="shared" ref="H16:H19" si="6">F16+G16</f>
        <v>95</v>
      </c>
    </row>
    <row r="17" spans="1:10" s="4" customFormat="1" ht="27.75" customHeight="1" thickBot="1">
      <c r="A17" s="256" t="s">
        <v>36</v>
      </c>
      <c r="B17" s="257"/>
      <c r="C17" s="258"/>
      <c r="D17" s="28"/>
      <c r="E17" s="29"/>
      <c r="F17" s="125">
        <f t="shared" ref="F17:H17" si="7">SUM(F16)</f>
        <v>35</v>
      </c>
      <c r="G17" s="125">
        <f t="shared" si="7"/>
        <v>60</v>
      </c>
      <c r="H17" s="125">
        <f t="shared" si="7"/>
        <v>95</v>
      </c>
    </row>
    <row r="18" spans="1:10" s="4" customFormat="1" ht="27.75" customHeight="1">
      <c r="A18" s="25">
        <v>6</v>
      </c>
      <c r="B18" s="220" t="s">
        <v>55</v>
      </c>
      <c r="C18" s="25">
        <v>5520114</v>
      </c>
      <c r="D18" s="25">
        <v>6520114</v>
      </c>
      <c r="E18" s="39" t="s">
        <v>54</v>
      </c>
      <c r="F18" s="25">
        <v>60</v>
      </c>
      <c r="G18" s="25">
        <v>90</v>
      </c>
      <c r="H18" s="122">
        <f t="shared" si="6"/>
        <v>150</v>
      </c>
    </row>
    <row r="19" spans="1:10" s="4" customFormat="1" ht="27.75" customHeight="1">
      <c r="A19" s="25">
        <v>7</v>
      </c>
      <c r="B19" s="220" t="s">
        <v>56</v>
      </c>
      <c r="C19" s="25">
        <v>5520121</v>
      </c>
      <c r="D19" s="25">
        <v>6520121</v>
      </c>
      <c r="E19" s="39" t="s">
        <v>54</v>
      </c>
      <c r="F19" s="25">
        <v>50</v>
      </c>
      <c r="G19" s="25">
        <v>70</v>
      </c>
      <c r="H19" s="122">
        <f t="shared" si="6"/>
        <v>120</v>
      </c>
    </row>
    <row r="20" spans="1:10" s="4" customFormat="1" ht="27.75" customHeight="1" thickBot="1">
      <c r="A20" s="256" t="s">
        <v>39</v>
      </c>
      <c r="B20" s="257"/>
      <c r="C20" s="258"/>
      <c r="D20" s="28"/>
      <c r="E20" s="29"/>
      <c r="F20" s="125">
        <f>SUM(F18:F19)</f>
        <v>110</v>
      </c>
      <c r="G20" s="125">
        <f>SUM(G18:G19)</f>
        <v>160</v>
      </c>
      <c r="H20" s="125">
        <f>SUM(H18:H19)</f>
        <v>270</v>
      </c>
    </row>
    <row r="21" spans="1:10" s="4" customFormat="1" ht="27.75" customHeight="1">
      <c r="A21" s="25">
        <v>8</v>
      </c>
      <c r="B21" s="220" t="s">
        <v>64</v>
      </c>
      <c r="C21" s="25">
        <v>5520225</v>
      </c>
      <c r="D21" s="25">
        <v>6520225</v>
      </c>
      <c r="E21" s="39" t="s">
        <v>63</v>
      </c>
      <c r="F21" s="25">
        <v>50</v>
      </c>
      <c r="G21" s="25">
        <v>90</v>
      </c>
      <c r="H21" s="122">
        <f t="shared" ref="H21:H23" si="8">F21+G21</f>
        <v>140</v>
      </c>
    </row>
    <row r="22" spans="1:10" s="4" customFormat="1" ht="27.75" customHeight="1">
      <c r="A22" s="22">
        <v>9</v>
      </c>
      <c r="B22" s="220" t="s">
        <v>65</v>
      </c>
      <c r="C22" s="22">
        <v>5520227</v>
      </c>
      <c r="D22" s="22">
        <v>6520227</v>
      </c>
      <c r="E22" s="23" t="s">
        <v>63</v>
      </c>
      <c r="F22" s="25">
        <v>50</v>
      </c>
      <c r="G22" s="25">
        <v>90</v>
      </c>
      <c r="H22" s="122">
        <f t="shared" si="8"/>
        <v>140</v>
      </c>
    </row>
    <row r="23" spans="1:10" s="4" customFormat="1" ht="27.75" customHeight="1">
      <c r="A23" s="22">
        <v>10</v>
      </c>
      <c r="B23" s="221" t="s">
        <v>67</v>
      </c>
      <c r="C23" s="27">
        <v>5520263</v>
      </c>
      <c r="D23" s="27">
        <v>6520263</v>
      </c>
      <c r="E23" s="69" t="s">
        <v>63</v>
      </c>
      <c r="F23" s="41">
        <v>60</v>
      </c>
      <c r="G23" s="41">
        <v>105</v>
      </c>
      <c r="H23" s="133">
        <f t="shared" si="8"/>
        <v>165</v>
      </c>
    </row>
    <row r="24" spans="1:10" s="4" customFormat="1" ht="27.75" customHeight="1" thickBot="1">
      <c r="A24" s="256" t="s">
        <v>42</v>
      </c>
      <c r="B24" s="257"/>
      <c r="C24" s="258"/>
      <c r="D24" s="28"/>
      <c r="E24" s="29"/>
      <c r="F24" s="125">
        <f>SUM(F21:F23)</f>
        <v>160</v>
      </c>
      <c r="G24" s="125">
        <f>SUM(G21:G23)</f>
        <v>285</v>
      </c>
      <c r="H24" s="125">
        <f>SUM(H21:H23)</f>
        <v>445</v>
      </c>
    </row>
    <row r="25" spans="1:10" s="4" customFormat="1" ht="27.75" customHeight="1">
      <c r="A25" s="22">
        <v>11</v>
      </c>
      <c r="B25" s="220" t="s">
        <v>72</v>
      </c>
      <c r="C25" s="22">
        <v>5480209</v>
      </c>
      <c r="D25" s="22">
        <v>6480209</v>
      </c>
      <c r="E25" s="23" t="s">
        <v>70</v>
      </c>
      <c r="F25" s="25">
        <v>50</v>
      </c>
      <c r="G25" s="25">
        <v>120</v>
      </c>
      <c r="H25" s="122">
        <f t="shared" ref="H25" si="9">F25+G25</f>
        <v>170</v>
      </c>
    </row>
    <row r="26" spans="1:10" s="4" customFormat="1" ht="27.75" customHeight="1" thickBot="1">
      <c r="A26" s="256" t="s">
        <v>46</v>
      </c>
      <c r="B26" s="257"/>
      <c r="C26" s="258"/>
      <c r="D26" s="28"/>
      <c r="E26" s="29"/>
      <c r="F26" s="125">
        <f>SUM(F25:F25)</f>
        <v>50</v>
      </c>
      <c r="G26" s="125">
        <f>SUM(G25:G25)</f>
        <v>120</v>
      </c>
      <c r="H26" s="125">
        <f>SUM(H25:H25)</f>
        <v>170</v>
      </c>
    </row>
    <row r="27" spans="1:10" s="4" customFormat="1" ht="27.75" customHeight="1">
      <c r="A27" s="62">
        <v>12</v>
      </c>
      <c r="B27" s="222" t="s">
        <v>92</v>
      </c>
      <c r="C27" s="62">
        <v>5540205</v>
      </c>
      <c r="D27" s="62">
        <v>6540205</v>
      </c>
      <c r="E27" s="224" t="s">
        <v>91</v>
      </c>
      <c r="F27" s="62">
        <v>50</v>
      </c>
      <c r="G27" s="62">
        <v>90</v>
      </c>
      <c r="H27" s="132">
        <f t="shared" ref="H27:H28" si="10">F27+G27</f>
        <v>140</v>
      </c>
    </row>
    <row r="28" spans="1:10" s="4" customFormat="1" ht="24.75" customHeight="1">
      <c r="A28" s="25">
        <v>13</v>
      </c>
      <c r="B28" s="220" t="s">
        <v>93</v>
      </c>
      <c r="C28" s="25">
        <v>5540207</v>
      </c>
      <c r="D28" s="25">
        <v>6540207</v>
      </c>
      <c r="E28" s="39" t="s">
        <v>91</v>
      </c>
      <c r="F28" s="25">
        <v>35</v>
      </c>
      <c r="G28" s="25">
        <v>35</v>
      </c>
      <c r="H28" s="128">
        <f t="shared" si="10"/>
        <v>70</v>
      </c>
    </row>
    <row r="29" spans="1:10" s="4" customFormat="1" ht="24.75" customHeight="1" thickBot="1">
      <c r="A29" s="256" t="s">
        <v>49</v>
      </c>
      <c r="B29" s="257"/>
      <c r="C29" s="258"/>
      <c r="D29" s="28"/>
      <c r="E29" s="29"/>
      <c r="F29" s="125">
        <f>SUM(F27:F28)</f>
        <v>85</v>
      </c>
      <c r="G29" s="125">
        <f>SUM(G27:G28)</f>
        <v>125</v>
      </c>
      <c r="H29" s="125">
        <f>SUM(H27:H28)</f>
        <v>210</v>
      </c>
    </row>
    <row r="30" spans="1:10" s="4" customFormat="1" ht="24.75" customHeight="1">
      <c r="A30" s="62">
        <v>14</v>
      </c>
      <c r="B30" s="222" t="s">
        <v>235</v>
      </c>
      <c r="C30" s="62">
        <v>40420201</v>
      </c>
      <c r="D30" s="62">
        <v>50420201</v>
      </c>
      <c r="E30" s="65" t="s">
        <v>236</v>
      </c>
      <c r="F30" s="62">
        <v>20</v>
      </c>
      <c r="G30" s="62">
        <v>35</v>
      </c>
      <c r="H30" s="132">
        <f>F30+G30</f>
        <v>55</v>
      </c>
    </row>
    <row r="31" spans="1:10" s="4" customFormat="1" ht="27.75" customHeight="1" thickBot="1">
      <c r="A31" s="256" t="s">
        <v>52</v>
      </c>
      <c r="B31" s="257"/>
      <c r="C31" s="258"/>
      <c r="D31" s="225"/>
      <c r="E31" s="225"/>
      <c r="F31" s="125">
        <f>F30</f>
        <v>20</v>
      </c>
      <c r="G31" s="125">
        <f>G30</f>
        <v>35</v>
      </c>
      <c r="H31" s="125">
        <f>F31+G31</f>
        <v>55</v>
      </c>
    </row>
    <row r="32" spans="1:10" s="6" customFormat="1" ht="36" customHeight="1">
      <c r="A32" s="275" t="s">
        <v>95</v>
      </c>
      <c r="B32" s="275"/>
      <c r="C32" s="119"/>
      <c r="D32" s="119"/>
      <c r="E32" s="120"/>
      <c r="F32" s="84">
        <f>F9+F11+F13+F15+F17+F20+F24+F26+F29+F31</f>
        <v>660</v>
      </c>
      <c r="G32" s="84">
        <f>G9+G11+G13+G15+G17+G20+G24+G26+G29+G31</f>
        <v>1030</v>
      </c>
      <c r="H32" s="137">
        <f>F32+G32</f>
        <v>1690</v>
      </c>
      <c r="J32" s="92"/>
    </row>
    <row r="33" spans="1:10" s="216" customFormat="1" ht="39.950000000000003" customHeight="1">
      <c r="B33" s="85"/>
      <c r="E33" s="86"/>
      <c r="F33" s="215" t="s">
        <v>238</v>
      </c>
      <c r="G33" s="215" t="s">
        <v>238</v>
      </c>
      <c r="H33" s="215" t="s">
        <v>238</v>
      </c>
    </row>
    <row r="34" spans="1:10" s="213" customFormat="1" ht="28.5" customHeight="1">
      <c r="B34" s="88"/>
      <c r="F34" s="134"/>
      <c r="G34" s="134"/>
      <c r="H34" s="134"/>
    </row>
    <row r="35" spans="1:10" s="213" customFormat="1" ht="20.25" customHeight="1">
      <c r="B35" s="88"/>
      <c r="E35" s="12"/>
    </row>
    <row r="36" spans="1:10" s="213" customFormat="1" ht="27" customHeight="1">
      <c r="B36" s="88"/>
      <c r="E36" s="12"/>
    </row>
    <row r="41" spans="1:10" s="14" customFormat="1">
      <c r="A41" s="212"/>
      <c r="B41" s="10"/>
      <c r="C41" s="11"/>
      <c r="D41" s="11"/>
      <c r="E41" s="12"/>
      <c r="F41" s="135"/>
      <c r="G41" s="135"/>
      <c r="H41" s="135"/>
      <c r="I41" s="11"/>
      <c r="J41" s="11"/>
    </row>
  </sheetData>
  <mergeCells count="23">
    <mergeCell ref="A32:B32"/>
    <mergeCell ref="A31:C31"/>
    <mergeCell ref="A20:C20"/>
    <mergeCell ref="A24:C24"/>
    <mergeCell ref="A26:C26"/>
    <mergeCell ref="A29:C29"/>
    <mergeCell ref="A9:C9"/>
    <mergeCell ref="A11:C11"/>
    <mergeCell ref="A13:C13"/>
    <mergeCell ref="A15:C15"/>
    <mergeCell ref="A17:C17"/>
    <mergeCell ref="H6:H7"/>
    <mergeCell ref="A1:C1"/>
    <mergeCell ref="E1:H1"/>
    <mergeCell ref="A2:C2"/>
    <mergeCell ref="E2:H2"/>
    <mergeCell ref="A3:C3"/>
    <mergeCell ref="A5:H5"/>
    <mergeCell ref="A6:A7"/>
    <mergeCell ref="B6:B7"/>
    <mergeCell ref="C6:D6"/>
    <mergeCell ref="E6:E7"/>
    <mergeCell ref="F6:G6"/>
  </mergeCells>
  <printOptions horizontalCentered="1"/>
  <pageMargins left="0.1" right="0.1" top="0.2" bottom="0.2" header="0.31496062992126" footer="0.31496062992126"/>
  <pageSetup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topLeftCell="A40" zoomScale="60" zoomScaleNormal="60" workbookViewId="0">
      <selection activeCell="F6" sqref="F6:G50"/>
    </sheetView>
  </sheetViews>
  <sheetFormatPr defaultColWidth="9" defaultRowHeight="15.75"/>
  <cols>
    <col min="1" max="1" width="6.25" style="111" customWidth="1"/>
    <col min="2" max="2" width="47.5" style="10" customWidth="1"/>
    <col min="3" max="3" width="11.75" style="11" customWidth="1"/>
    <col min="4" max="4" width="11.625" style="11" customWidth="1"/>
    <col min="5" max="5" width="47.25" style="12" customWidth="1"/>
    <col min="6" max="7" width="12.25" style="111" customWidth="1"/>
    <col min="8" max="8" width="15.5" style="111" customWidth="1"/>
    <col min="9" max="12" width="10.625" style="14" customWidth="1"/>
    <col min="13" max="13" width="10.625" style="11" customWidth="1"/>
    <col min="14" max="14" width="9" style="11" customWidth="1"/>
    <col min="15" max="16384" width="9" style="11"/>
  </cols>
  <sheetData>
    <row r="1" spans="1:15">
      <c r="A1" s="252" t="s">
        <v>0</v>
      </c>
      <c r="B1" s="252"/>
      <c r="C1" s="252"/>
      <c r="E1" s="253" t="s">
        <v>1</v>
      </c>
      <c r="F1" s="253"/>
      <c r="G1" s="253"/>
      <c r="H1" s="253"/>
    </row>
    <row r="2" spans="1:15" ht="16.5">
      <c r="A2" s="254" t="s">
        <v>2</v>
      </c>
      <c r="B2" s="254"/>
      <c r="C2" s="254"/>
      <c r="D2" s="16"/>
      <c r="E2" s="255" t="s">
        <v>3</v>
      </c>
      <c r="F2" s="255"/>
      <c r="G2" s="255"/>
      <c r="H2" s="255"/>
    </row>
    <row r="3" spans="1:15">
      <c r="A3" s="254" t="s">
        <v>4</v>
      </c>
      <c r="B3" s="254"/>
      <c r="C3" s="254"/>
      <c r="F3" s="11"/>
      <c r="G3" s="12"/>
      <c r="H3" s="11"/>
    </row>
    <row r="4" spans="1:15" ht="6" customHeight="1"/>
    <row r="5" spans="1:15" ht="46.5" customHeight="1">
      <c r="A5" s="273" t="s">
        <v>5</v>
      </c>
      <c r="B5" s="273"/>
      <c r="C5" s="273"/>
      <c r="D5" s="273"/>
      <c r="E5" s="273"/>
      <c r="F5" s="273"/>
      <c r="G5" s="273"/>
      <c r="H5" s="273"/>
      <c r="I5" s="273"/>
      <c r="J5" s="273"/>
      <c r="K5" s="273"/>
      <c r="L5" s="273"/>
      <c r="M5" s="273"/>
    </row>
    <row r="6" spans="1:15" s="1" customFormat="1" ht="60.75" customHeight="1">
      <c r="A6" s="266" t="s">
        <v>6</v>
      </c>
      <c r="B6" s="267" t="s">
        <v>7</v>
      </c>
      <c r="C6" s="274" t="s">
        <v>8</v>
      </c>
      <c r="D6" s="274"/>
      <c r="E6" s="266" t="s">
        <v>9</v>
      </c>
      <c r="F6" s="280" t="s">
        <v>133</v>
      </c>
      <c r="G6" s="274"/>
      <c r="H6" s="281" t="s">
        <v>134</v>
      </c>
      <c r="I6" s="278" t="s">
        <v>135</v>
      </c>
      <c r="J6" s="279"/>
      <c r="K6" s="279"/>
      <c r="L6" s="279"/>
      <c r="M6" s="279"/>
    </row>
    <row r="7" spans="1:15" s="2" customFormat="1" ht="40.5" customHeight="1">
      <c r="A7" s="266"/>
      <c r="B7" s="267"/>
      <c r="C7" s="113" t="s">
        <v>12</v>
      </c>
      <c r="D7" s="113" t="s">
        <v>13</v>
      </c>
      <c r="E7" s="266"/>
      <c r="F7" s="114" t="s">
        <v>12</v>
      </c>
      <c r="G7" s="114" t="s">
        <v>13</v>
      </c>
      <c r="H7" s="272"/>
      <c r="I7" s="71" t="s">
        <v>102</v>
      </c>
      <c r="J7" s="71" t="s">
        <v>104</v>
      </c>
      <c r="K7" s="71" t="s">
        <v>106</v>
      </c>
      <c r="L7" s="71" t="s">
        <v>107</v>
      </c>
      <c r="M7" s="71" t="s">
        <v>99</v>
      </c>
    </row>
    <row r="8" spans="1:15" s="3" customFormat="1" ht="27.75" customHeight="1">
      <c r="A8" s="20">
        <v>1</v>
      </c>
      <c r="B8" s="21" t="s">
        <v>14</v>
      </c>
      <c r="C8" s="22">
        <v>5510201</v>
      </c>
      <c r="D8" s="22">
        <v>6510201</v>
      </c>
      <c r="E8" s="23" t="s">
        <v>14</v>
      </c>
      <c r="F8" s="25">
        <v>35</v>
      </c>
      <c r="G8" s="25">
        <v>50</v>
      </c>
      <c r="H8" s="122">
        <f t="shared" ref="H8:H12" si="0">F8+G8</f>
        <v>85</v>
      </c>
      <c r="I8" s="72"/>
      <c r="J8" s="72">
        <v>103</v>
      </c>
      <c r="K8" s="72">
        <v>555</v>
      </c>
      <c r="L8" s="72">
        <v>20</v>
      </c>
      <c r="M8" s="73">
        <f>SUM(I8:L8)</f>
        <v>678</v>
      </c>
    </row>
    <row r="9" spans="1:15" s="4" customFormat="1" ht="27.75" customHeight="1">
      <c r="A9" s="25">
        <v>2</v>
      </c>
      <c r="B9" s="26" t="s">
        <v>15</v>
      </c>
      <c r="C9" s="22">
        <v>5510211</v>
      </c>
      <c r="D9" s="22">
        <v>6510211</v>
      </c>
      <c r="E9" s="23" t="s">
        <v>14</v>
      </c>
      <c r="F9" s="25">
        <v>50</v>
      </c>
      <c r="G9" s="25">
        <v>70</v>
      </c>
      <c r="H9" s="122">
        <f t="shared" si="0"/>
        <v>120</v>
      </c>
      <c r="I9" s="72"/>
      <c r="J9" s="72">
        <v>58</v>
      </c>
      <c r="K9" s="72">
        <v>64</v>
      </c>
      <c r="L9" s="72"/>
      <c r="M9" s="73">
        <f t="shared" ref="M9:M12" si="1">SUM(I9:L9)</f>
        <v>122</v>
      </c>
    </row>
    <row r="10" spans="1:15" s="4" customFormat="1" ht="27.75" customHeight="1">
      <c r="A10" s="20">
        <v>3</v>
      </c>
      <c r="B10" s="21" t="s">
        <v>16</v>
      </c>
      <c r="C10" s="27"/>
      <c r="D10" s="22">
        <v>6510212</v>
      </c>
      <c r="E10" s="23" t="s">
        <v>14</v>
      </c>
      <c r="F10" s="25"/>
      <c r="G10" s="25">
        <v>35</v>
      </c>
      <c r="H10" s="122">
        <f t="shared" si="0"/>
        <v>35</v>
      </c>
      <c r="I10" s="72"/>
      <c r="J10" s="72"/>
      <c r="K10" s="72">
        <v>153</v>
      </c>
      <c r="L10" s="72"/>
      <c r="M10" s="73">
        <f t="shared" si="1"/>
        <v>153</v>
      </c>
    </row>
    <row r="11" spans="1:15" s="4" customFormat="1" ht="27.75" customHeight="1">
      <c r="A11" s="25">
        <v>4</v>
      </c>
      <c r="B11" s="121" t="s">
        <v>115</v>
      </c>
      <c r="C11" s="27">
        <v>5510212</v>
      </c>
      <c r="D11" s="25"/>
      <c r="E11" s="23" t="s">
        <v>14</v>
      </c>
      <c r="F11" s="25">
        <v>35</v>
      </c>
      <c r="G11" s="25"/>
      <c r="H11" s="122">
        <f t="shared" si="0"/>
        <v>35</v>
      </c>
      <c r="I11" s="38"/>
      <c r="J11" s="38"/>
      <c r="K11" s="38"/>
      <c r="L11" s="38"/>
      <c r="M11" s="73">
        <f t="shared" si="1"/>
        <v>0</v>
      </c>
    </row>
    <row r="12" spans="1:15" s="5" customFormat="1" ht="27.75" customHeight="1">
      <c r="A12" s="20">
        <v>5</v>
      </c>
      <c r="B12" s="21" t="s">
        <v>17</v>
      </c>
      <c r="C12" s="22">
        <v>5510216</v>
      </c>
      <c r="D12" s="22">
        <v>6510216</v>
      </c>
      <c r="E12" s="23" t="s">
        <v>14</v>
      </c>
      <c r="F12" s="25">
        <v>50</v>
      </c>
      <c r="G12" s="25">
        <v>150</v>
      </c>
      <c r="H12" s="122">
        <f t="shared" si="0"/>
        <v>200</v>
      </c>
      <c r="I12" s="72"/>
      <c r="J12" s="72">
        <v>229</v>
      </c>
      <c r="K12" s="72">
        <v>927</v>
      </c>
      <c r="L12" s="72">
        <v>21</v>
      </c>
      <c r="M12" s="73">
        <f t="shared" si="1"/>
        <v>1177</v>
      </c>
      <c r="O12" s="5" t="s">
        <v>100</v>
      </c>
    </row>
    <row r="13" spans="1:15" s="4" customFormat="1" ht="27.75" customHeight="1" thickBot="1">
      <c r="A13" s="256" t="s">
        <v>18</v>
      </c>
      <c r="B13" s="257"/>
      <c r="C13" s="258"/>
      <c r="D13" s="28"/>
      <c r="E13" s="29"/>
      <c r="F13" s="125">
        <f t="shared" ref="F13:M13" si="2">SUM(F8:F12)</f>
        <v>170</v>
      </c>
      <c r="G13" s="125">
        <f t="shared" si="2"/>
        <v>305</v>
      </c>
      <c r="H13" s="126">
        <f t="shared" si="2"/>
        <v>475</v>
      </c>
      <c r="I13" s="74">
        <f t="shared" si="2"/>
        <v>0</v>
      </c>
      <c r="J13" s="74">
        <f t="shared" si="2"/>
        <v>390</v>
      </c>
      <c r="K13" s="74">
        <f t="shared" si="2"/>
        <v>1699</v>
      </c>
      <c r="L13" s="74">
        <f t="shared" si="2"/>
        <v>41</v>
      </c>
      <c r="M13" s="75">
        <f t="shared" si="2"/>
        <v>2130</v>
      </c>
    </row>
    <row r="14" spans="1:15" s="4" customFormat="1" ht="27.75" customHeight="1">
      <c r="A14" s="32">
        <v>6</v>
      </c>
      <c r="B14" s="33" t="s">
        <v>19</v>
      </c>
      <c r="C14" s="34">
        <v>5510303</v>
      </c>
      <c r="D14" s="34">
        <v>6510303</v>
      </c>
      <c r="E14" s="35" t="s">
        <v>20</v>
      </c>
      <c r="F14" s="42">
        <v>30</v>
      </c>
      <c r="G14" s="42">
        <v>50</v>
      </c>
      <c r="H14" s="127">
        <f t="shared" ref="H14:H17" si="3">F14+G14</f>
        <v>80</v>
      </c>
      <c r="I14" s="76"/>
      <c r="J14" s="76">
        <v>65</v>
      </c>
      <c r="K14" s="76">
        <v>245</v>
      </c>
      <c r="L14" s="76">
        <v>29</v>
      </c>
      <c r="M14" s="76">
        <f>SUM(I14:L14)</f>
        <v>339</v>
      </c>
    </row>
    <row r="15" spans="1:15" s="4" customFormat="1" ht="27.75" customHeight="1">
      <c r="A15" s="25">
        <v>7</v>
      </c>
      <c r="B15" s="26" t="s">
        <v>21</v>
      </c>
      <c r="C15" s="38"/>
      <c r="D15" s="38">
        <v>6510305</v>
      </c>
      <c r="E15" s="39" t="s">
        <v>20</v>
      </c>
      <c r="F15" s="25"/>
      <c r="G15" s="25">
        <v>30</v>
      </c>
      <c r="H15" s="128">
        <f t="shared" si="3"/>
        <v>30</v>
      </c>
      <c r="I15" s="72"/>
      <c r="J15" s="72"/>
      <c r="K15" s="72">
        <v>68</v>
      </c>
      <c r="L15" s="72"/>
      <c r="M15" s="72">
        <f t="shared" ref="M15:M17" si="4">SUM(I15:L15)</f>
        <v>68</v>
      </c>
    </row>
    <row r="16" spans="1:15" s="4" customFormat="1" ht="27.75" customHeight="1">
      <c r="A16" s="25">
        <v>8</v>
      </c>
      <c r="B16" s="26" t="s">
        <v>22</v>
      </c>
      <c r="C16" s="38">
        <v>5510305</v>
      </c>
      <c r="D16" s="38"/>
      <c r="E16" s="39" t="s">
        <v>20</v>
      </c>
      <c r="F16" s="25">
        <v>30</v>
      </c>
      <c r="G16" s="25"/>
      <c r="H16" s="128">
        <f t="shared" si="3"/>
        <v>30</v>
      </c>
      <c r="I16" s="72"/>
      <c r="J16" s="72"/>
      <c r="K16" s="72"/>
      <c r="L16" s="72"/>
      <c r="M16" s="72">
        <f t="shared" si="4"/>
        <v>0</v>
      </c>
    </row>
    <row r="17" spans="1:13" s="4" customFormat="1" ht="27.75" customHeight="1">
      <c r="A17" s="25">
        <v>9</v>
      </c>
      <c r="B17" s="121" t="s">
        <v>124</v>
      </c>
      <c r="C17" s="47">
        <v>5520217</v>
      </c>
      <c r="D17" s="38">
        <v>6520217</v>
      </c>
      <c r="E17" s="39" t="s">
        <v>20</v>
      </c>
      <c r="F17" s="25">
        <v>70</v>
      </c>
      <c r="G17" s="25">
        <v>50</v>
      </c>
      <c r="H17" s="128">
        <f t="shared" si="3"/>
        <v>120</v>
      </c>
      <c r="I17" s="72"/>
      <c r="J17" s="72"/>
      <c r="K17" s="72"/>
      <c r="L17" s="72"/>
      <c r="M17" s="72">
        <f t="shared" si="4"/>
        <v>0</v>
      </c>
    </row>
    <row r="18" spans="1:13" s="4" customFormat="1" ht="27.75" customHeight="1" thickBot="1">
      <c r="A18" s="256" t="s">
        <v>24</v>
      </c>
      <c r="B18" s="257"/>
      <c r="C18" s="258"/>
      <c r="D18" s="28"/>
      <c r="E18" s="29"/>
      <c r="F18" s="125">
        <f t="shared" ref="F18:M18" si="5">SUM(F14:F17)</f>
        <v>130</v>
      </c>
      <c r="G18" s="125">
        <f t="shared" si="5"/>
        <v>130</v>
      </c>
      <c r="H18" s="125">
        <f t="shared" si="5"/>
        <v>260</v>
      </c>
      <c r="I18" s="77">
        <f t="shared" si="5"/>
        <v>0</v>
      </c>
      <c r="J18" s="77">
        <f t="shared" si="5"/>
        <v>65</v>
      </c>
      <c r="K18" s="77">
        <f t="shared" si="5"/>
        <v>313</v>
      </c>
      <c r="L18" s="77">
        <f t="shared" si="5"/>
        <v>29</v>
      </c>
      <c r="M18" s="78">
        <f t="shared" si="5"/>
        <v>407</v>
      </c>
    </row>
    <row r="19" spans="1:13" s="4" customFormat="1" ht="27.75" customHeight="1">
      <c r="A19" s="57">
        <v>10</v>
      </c>
      <c r="B19" s="58" t="s">
        <v>40</v>
      </c>
      <c r="C19" s="57">
        <v>5340302</v>
      </c>
      <c r="D19" s="57">
        <v>6340302</v>
      </c>
      <c r="E19" s="59" t="s">
        <v>41</v>
      </c>
      <c r="F19" s="57">
        <v>35</v>
      </c>
      <c r="G19" s="57">
        <v>70</v>
      </c>
      <c r="H19" s="130">
        <f t="shared" ref="H19" si="6">F19+G19</f>
        <v>105</v>
      </c>
      <c r="I19" s="34"/>
      <c r="J19" s="34">
        <v>57</v>
      </c>
      <c r="K19" s="34">
        <v>67</v>
      </c>
      <c r="L19" s="34"/>
      <c r="M19" s="79">
        <f>SUM(I19:L19)</f>
        <v>124</v>
      </c>
    </row>
    <row r="20" spans="1:13" s="4" customFormat="1" ht="27.75" customHeight="1" thickBot="1">
      <c r="A20" s="256" t="s">
        <v>42</v>
      </c>
      <c r="B20" s="257"/>
      <c r="C20" s="258"/>
      <c r="D20" s="28"/>
      <c r="E20" s="29"/>
      <c r="F20" s="125">
        <f t="shared" ref="F20:L20" si="7">SUM(F19)</f>
        <v>35</v>
      </c>
      <c r="G20" s="125">
        <f t="shared" si="7"/>
        <v>70</v>
      </c>
      <c r="H20" s="125">
        <f t="shared" si="7"/>
        <v>105</v>
      </c>
      <c r="I20" s="77">
        <f t="shared" si="7"/>
        <v>0</v>
      </c>
      <c r="J20" s="77">
        <f t="shared" si="7"/>
        <v>57</v>
      </c>
      <c r="K20" s="77">
        <f t="shared" si="7"/>
        <v>67</v>
      </c>
      <c r="L20" s="77">
        <f t="shared" si="7"/>
        <v>0</v>
      </c>
      <c r="M20" s="77">
        <f t="shared" ref="M20" si="8">M19</f>
        <v>124</v>
      </c>
    </row>
    <row r="21" spans="1:13" s="4" customFormat="1" ht="27.75" customHeight="1">
      <c r="A21" s="57">
        <v>11</v>
      </c>
      <c r="B21" s="58" t="s">
        <v>47</v>
      </c>
      <c r="C21" s="67">
        <v>5340417</v>
      </c>
      <c r="D21" s="67">
        <v>6340417</v>
      </c>
      <c r="E21" s="59" t="s">
        <v>48</v>
      </c>
      <c r="F21" s="57">
        <v>35</v>
      </c>
      <c r="G21" s="57">
        <v>70</v>
      </c>
      <c r="H21" s="130">
        <f t="shared" ref="H21" si="9">F21+G21</f>
        <v>105</v>
      </c>
      <c r="I21" s="34"/>
      <c r="J21" s="34">
        <v>73</v>
      </c>
      <c r="K21" s="34">
        <v>71</v>
      </c>
      <c r="L21" s="34"/>
      <c r="M21" s="79">
        <f>SUM(I21:L21)</f>
        <v>144</v>
      </c>
    </row>
    <row r="22" spans="1:13" s="4" customFormat="1" ht="27.75" customHeight="1" thickBot="1">
      <c r="A22" s="256" t="s">
        <v>49</v>
      </c>
      <c r="B22" s="257"/>
      <c r="C22" s="258"/>
      <c r="D22" s="28"/>
      <c r="E22" s="29"/>
      <c r="F22" s="125">
        <f t="shared" ref="F22:L22" si="10">SUM(F21)</f>
        <v>35</v>
      </c>
      <c r="G22" s="125">
        <f t="shared" si="10"/>
        <v>70</v>
      </c>
      <c r="H22" s="125">
        <f t="shared" si="10"/>
        <v>105</v>
      </c>
      <c r="I22" s="77">
        <f t="shared" si="10"/>
        <v>0</v>
      </c>
      <c r="J22" s="77">
        <f t="shared" si="10"/>
        <v>73</v>
      </c>
      <c r="K22" s="77">
        <f t="shared" si="10"/>
        <v>71</v>
      </c>
      <c r="L22" s="77">
        <f t="shared" si="10"/>
        <v>0</v>
      </c>
      <c r="M22" s="77">
        <f>M21</f>
        <v>144</v>
      </c>
    </row>
    <row r="23" spans="1:13" s="4" customFormat="1" ht="27.75" customHeight="1">
      <c r="A23" s="62">
        <v>12</v>
      </c>
      <c r="B23" s="63" t="s">
        <v>50</v>
      </c>
      <c r="C23" s="62">
        <v>5340201</v>
      </c>
      <c r="D23" s="62">
        <v>6340201</v>
      </c>
      <c r="E23" s="65" t="s">
        <v>51</v>
      </c>
      <c r="F23" s="62">
        <v>35</v>
      </c>
      <c r="G23" s="62">
        <v>70</v>
      </c>
      <c r="H23" s="132">
        <f t="shared" ref="H23:H27" si="11">F23+G23</f>
        <v>105</v>
      </c>
      <c r="I23" s="76"/>
      <c r="J23" s="76"/>
      <c r="K23" s="76"/>
      <c r="L23" s="76"/>
      <c r="M23" s="80">
        <f>SUM(I23:L23)</f>
        <v>0</v>
      </c>
    </row>
    <row r="24" spans="1:13" s="4" customFormat="1" ht="27.75" customHeight="1" thickBot="1">
      <c r="A24" s="256" t="s">
        <v>52</v>
      </c>
      <c r="B24" s="257"/>
      <c r="C24" s="258"/>
      <c r="D24" s="28"/>
      <c r="E24" s="29"/>
      <c r="F24" s="125">
        <f t="shared" ref="F24:I24" si="12">SUM(F23)</f>
        <v>35</v>
      </c>
      <c r="G24" s="125">
        <f t="shared" si="12"/>
        <v>70</v>
      </c>
      <c r="H24" s="125">
        <f t="shared" si="12"/>
        <v>105</v>
      </c>
      <c r="I24" s="77">
        <f t="shared" si="12"/>
        <v>0</v>
      </c>
      <c r="J24" s="77"/>
      <c r="K24" s="77"/>
      <c r="L24" s="77"/>
      <c r="M24" s="77">
        <f>M23</f>
        <v>0</v>
      </c>
    </row>
    <row r="25" spans="1:13" s="4" customFormat="1" ht="27.75" customHeight="1">
      <c r="A25" s="25">
        <v>13</v>
      </c>
      <c r="B25" s="26" t="s">
        <v>55</v>
      </c>
      <c r="C25" s="25">
        <v>5520114</v>
      </c>
      <c r="D25" s="25">
        <v>6520114</v>
      </c>
      <c r="E25" s="39" t="s">
        <v>54</v>
      </c>
      <c r="F25" s="25">
        <v>60</v>
      </c>
      <c r="G25" s="25">
        <v>50</v>
      </c>
      <c r="H25" s="122">
        <f t="shared" si="11"/>
        <v>110</v>
      </c>
      <c r="I25" s="72"/>
      <c r="J25" s="72">
        <v>85</v>
      </c>
      <c r="K25" s="72"/>
      <c r="L25" s="72"/>
      <c r="M25" s="79">
        <f>SUM(I25:L25)</f>
        <v>85</v>
      </c>
    </row>
    <row r="26" spans="1:13" s="4" customFormat="1" ht="27.75" customHeight="1">
      <c r="A26" s="25">
        <v>14</v>
      </c>
      <c r="B26" s="26" t="s">
        <v>56</v>
      </c>
      <c r="C26" s="25">
        <v>5520121</v>
      </c>
      <c r="D26" s="25">
        <v>6520121</v>
      </c>
      <c r="E26" s="39" t="s">
        <v>54</v>
      </c>
      <c r="F26" s="25">
        <v>50</v>
      </c>
      <c r="G26" s="25">
        <v>50</v>
      </c>
      <c r="H26" s="122">
        <f t="shared" si="11"/>
        <v>100</v>
      </c>
      <c r="I26" s="72"/>
      <c r="J26" s="72">
        <v>37</v>
      </c>
      <c r="K26" s="72">
        <v>22</v>
      </c>
      <c r="L26" s="72"/>
      <c r="M26" s="79">
        <f>SUM(I26:L26)</f>
        <v>59</v>
      </c>
    </row>
    <row r="27" spans="1:13" s="4" customFormat="1" ht="36" customHeight="1">
      <c r="A27" s="25">
        <v>15</v>
      </c>
      <c r="B27" s="26" t="s">
        <v>59</v>
      </c>
      <c r="C27" s="38">
        <v>5520155</v>
      </c>
      <c r="D27" s="38">
        <v>6520155</v>
      </c>
      <c r="E27" s="39" t="s">
        <v>54</v>
      </c>
      <c r="F27" s="25">
        <v>35</v>
      </c>
      <c r="G27" s="25">
        <v>35</v>
      </c>
      <c r="H27" s="122">
        <f t="shared" si="11"/>
        <v>70</v>
      </c>
      <c r="I27" s="72"/>
      <c r="J27" s="72"/>
      <c r="K27" s="72">
        <v>44</v>
      </c>
      <c r="L27" s="72"/>
      <c r="M27" s="79">
        <f>SUM(I27:L27)</f>
        <v>44</v>
      </c>
    </row>
    <row r="28" spans="1:13" s="4" customFormat="1" ht="27.75" customHeight="1" thickBot="1">
      <c r="A28" s="256" t="s">
        <v>61</v>
      </c>
      <c r="B28" s="257"/>
      <c r="C28" s="258"/>
      <c r="D28" s="28"/>
      <c r="E28" s="29"/>
      <c r="F28" s="125">
        <f t="shared" ref="F28:M28" si="13">SUM(F25:F27)</f>
        <v>145</v>
      </c>
      <c r="G28" s="125">
        <f t="shared" si="13"/>
        <v>135</v>
      </c>
      <c r="H28" s="125">
        <f t="shared" si="13"/>
        <v>280</v>
      </c>
      <c r="I28" s="77">
        <f t="shared" si="13"/>
        <v>0</v>
      </c>
      <c r="J28" s="77">
        <f t="shared" si="13"/>
        <v>122</v>
      </c>
      <c r="K28" s="77">
        <f t="shared" si="13"/>
        <v>66</v>
      </c>
      <c r="L28" s="77">
        <f t="shared" si="13"/>
        <v>0</v>
      </c>
      <c r="M28" s="78">
        <f t="shared" si="13"/>
        <v>188</v>
      </c>
    </row>
    <row r="29" spans="1:13" s="4" customFormat="1" ht="36" customHeight="1">
      <c r="A29" s="62">
        <v>16</v>
      </c>
      <c r="B29" s="63" t="s">
        <v>62</v>
      </c>
      <c r="C29" s="64">
        <v>5520205</v>
      </c>
      <c r="D29" s="64">
        <v>6520205</v>
      </c>
      <c r="E29" s="65" t="s">
        <v>63</v>
      </c>
      <c r="F29" s="62"/>
      <c r="G29" s="62"/>
      <c r="H29" s="132">
        <f t="shared" ref="H29:H33" si="14">F29+G29</f>
        <v>0</v>
      </c>
      <c r="I29" s="76"/>
      <c r="J29" s="76"/>
      <c r="K29" s="76">
        <v>107</v>
      </c>
      <c r="L29" s="76"/>
      <c r="M29" s="80">
        <f>SUM(I29:L29)</f>
        <v>107</v>
      </c>
    </row>
    <row r="30" spans="1:13" s="4" customFormat="1" ht="27.75" customHeight="1">
      <c r="A30" s="25">
        <v>17</v>
      </c>
      <c r="B30" s="26" t="s">
        <v>64</v>
      </c>
      <c r="C30" s="25">
        <v>5520225</v>
      </c>
      <c r="D30" s="25">
        <v>6520225</v>
      </c>
      <c r="E30" s="39" t="s">
        <v>63</v>
      </c>
      <c r="F30" s="25">
        <v>50</v>
      </c>
      <c r="G30" s="25">
        <v>50</v>
      </c>
      <c r="H30" s="122">
        <f t="shared" si="14"/>
        <v>100</v>
      </c>
      <c r="I30" s="72"/>
      <c r="J30" s="72">
        <v>44</v>
      </c>
      <c r="K30" s="72">
        <v>38</v>
      </c>
      <c r="L30" s="72"/>
      <c r="M30" s="73">
        <f>SUM(I30:L30)</f>
        <v>82</v>
      </c>
    </row>
    <row r="31" spans="1:13" s="4" customFormat="1" ht="27.75" customHeight="1">
      <c r="A31" s="20">
        <v>18</v>
      </c>
      <c r="B31" s="21" t="s">
        <v>65</v>
      </c>
      <c r="C31" s="22">
        <v>5520227</v>
      </c>
      <c r="D31" s="22">
        <v>6520227</v>
      </c>
      <c r="E31" s="23" t="s">
        <v>63</v>
      </c>
      <c r="F31" s="25">
        <v>50</v>
      </c>
      <c r="G31" s="25">
        <v>50</v>
      </c>
      <c r="H31" s="122">
        <f t="shared" si="14"/>
        <v>100</v>
      </c>
      <c r="I31" s="72">
        <v>32</v>
      </c>
      <c r="J31" s="72">
        <v>86</v>
      </c>
      <c r="K31" s="72">
        <v>273</v>
      </c>
      <c r="L31" s="72"/>
      <c r="M31" s="73">
        <f>SUM(I31:L31)</f>
        <v>391</v>
      </c>
    </row>
    <row r="32" spans="1:13" s="4" customFormat="1" ht="27.75" customHeight="1">
      <c r="A32" s="25">
        <v>19</v>
      </c>
      <c r="B32" s="26" t="s">
        <v>66</v>
      </c>
      <c r="C32" s="38">
        <v>5520255</v>
      </c>
      <c r="D32" s="38">
        <v>6520255</v>
      </c>
      <c r="E32" s="39" t="s">
        <v>63</v>
      </c>
      <c r="F32" s="25"/>
      <c r="G32" s="25"/>
      <c r="H32" s="122">
        <f t="shared" si="14"/>
        <v>0</v>
      </c>
      <c r="I32" s="72"/>
      <c r="J32" s="72"/>
      <c r="K32" s="72">
        <v>115</v>
      </c>
      <c r="L32" s="72"/>
      <c r="M32" s="73">
        <f>SUM(I32:L32)</f>
        <v>115</v>
      </c>
    </row>
    <row r="33" spans="1:13" s="4" customFormat="1" ht="27.75" customHeight="1">
      <c r="A33" s="20">
        <v>20</v>
      </c>
      <c r="B33" s="68" t="s">
        <v>67</v>
      </c>
      <c r="C33" s="27">
        <v>5520263</v>
      </c>
      <c r="D33" s="27">
        <v>6520263</v>
      </c>
      <c r="E33" s="69" t="s">
        <v>63</v>
      </c>
      <c r="F33" s="41">
        <v>70</v>
      </c>
      <c r="G33" s="41">
        <v>50</v>
      </c>
      <c r="H33" s="133">
        <f t="shared" si="14"/>
        <v>120</v>
      </c>
      <c r="I33" s="72"/>
      <c r="J33" s="72"/>
      <c r="K33" s="72">
        <v>72</v>
      </c>
      <c r="L33" s="72"/>
      <c r="M33" s="73">
        <f>SUM(I33:L33)</f>
        <v>72</v>
      </c>
    </row>
    <row r="34" spans="1:13" s="4" customFormat="1" ht="27.75" customHeight="1" thickBot="1">
      <c r="A34" s="282" t="s">
        <v>68</v>
      </c>
      <c r="B34" s="257"/>
      <c r="C34" s="258"/>
      <c r="D34" s="28"/>
      <c r="E34" s="29"/>
      <c r="F34" s="125">
        <f t="shared" ref="F34:M34" si="15">SUM(F29:F33)</f>
        <v>170</v>
      </c>
      <c r="G34" s="125">
        <f t="shared" si="15"/>
        <v>150</v>
      </c>
      <c r="H34" s="125">
        <f t="shared" si="15"/>
        <v>320</v>
      </c>
      <c r="I34" s="77">
        <f t="shared" si="15"/>
        <v>32</v>
      </c>
      <c r="J34" s="77">
        <f t="shared" si="15"/>
        <v>130</v>
      </c>
      <c r="K34" s="77">
        <f t="shared" si="15"/>
        <v>605</v>
      </c>
      <c r="L34" s="77">
        <f t="shared" si="15"/>
        <v>0</v>
      </c>
      <c r="M34" s="78">
        <f t="shared" si="15"/>
        <v>767</v>
      </c>
    </row>
    <row r="35" spans="1:13" s="3" customFormat="1" ht="27.75" customHeight="1">
      <c r="A35" s="62">
        <v>21</v>
      </c>
      <c r="B35" s="63" t="s">
        <v>69</v>
      </c>
      <c r="C35" s="62">
        <v>5480205</v>
      </c>
      <c r="D35" s="62">
        <v>6480205</v>
      </c>
      <c r="E35" s="65" t="s">
        <v>70</v>
      </c>
      <c r="F35" s="62">
        <v>30</v>
      </c>
      <c r="G35" s="62">
        <v>35</v>
      </c>
      <c r="H35" s="128">
        <f t="shared" ref="H35:H39" si="16">F35+G35</f>
        <v>65</v>
      </c>
      <c r="I35" s="34"/>
      <c r="J35" s="34">
        <v>78</v>
      </c>
      <c r="K35" s="34">
        <v>39</v>
      </c>
      <c r="L35" s="34"/>
      <c r="M35" s="79">
        <f>SUM(I35:L35)</f>
        <v>117</v>
      </c>
    </row>
    <row r="36" spans="1:13" s="4" customFormat="1" ht="27.75" customHeight="1">
      <c r="A36" s="25">
        <v>22</v>
      </c>
      <c r="B36" s="26" t="s">
        <v>71</v>
      </c>
      <c r="C36" s="38">
        <v>5480207</v>
      </c>
      <c r="D36" s="38">
        <v>6480207</v>
      </c>
      <c r="E36" s="39" t="s">
        <v>70</v>
      </c>
      <c r="F36" s="25">
        <v>50</v>
      </c>
      <c r="G36" s="25">
        <v>35</v>
      </c>
      <c r="H36" s="122">
        <f t="shared" si="16"/>
        <v>85</v>
      </c>
      <c r="I36" s="72"/>
      <c r="J36" s="72">
        <v>71</v>
      </c>
      <c r="K36" s="72">
        <v>106</v>
      </c>
      <c r="L36" s="72"/>
      <c r="M36" s="79">
        <f>SUM(I36:L36)</f>
        <v>177</v>
      </c>
    </row>
    <row r="37" spans="1:13" s="4" customFormat="1" ht="27.75" customHeight="1">
      <c r="A37" s="20">
        <v>23</v>
      </c>
      <c r="B37" s="21" t="s">
        <v>72</v>
      </c>
      <c r="C37" s="22">
        <v>5480209</v>
      </c>
      <c r="D37" s="22">
        <v>6480209</v>
      </c>
      <c r="E37" s="23" t="s">
        <v>70</v>
      </c>
      <c r="F37" s="25">
        <v>50</v>
      </c>
      <c r="G37" s="25">
        <v>70</v>
      </c>
      <c r="H37" s="122">
        <f t="shared" si="16"/>
        <v>120</v>
      </c>
      <c r="I37" s="72">
        <v>45</v>
      </c>
      <c r="J37" s="72">
        <v>88</v>
      </c>
      <c r="K37" s="72">
        <v>70</v>
      </c>
      <c r="L37" s="72">
        <v>13</v>
      </c>
      <c r="M37" s="79">
        <f>SUM(I37:L37)</f>
        <v>216</v>
      </c>
    </row>
    <row r="38" spans="1:13" s="4" customFormat="1" ht="27.75" customHeight="1">
      <c r="A38" s="25">
        <v>24</v>
      </c>
      <c r="B38" s="26" t="s">
        <v>73</v>
      </c>
      <c r="C38" s="25">
        <v>5480214</v>
      </c>
      <c r="D38" s="25">
        <v>6480214</v>
      </c>
      <c r="E38" s="39" t="s">
        <v>70</v>
      </c>
      <c r="F38" s="25">
        <v>30</v>
      </c>
      <c r="G38" s="25">
        <v>35</v>
      </c>
      <c r="H38" s="122">
        <f t="shared" si="16"/>
        <v>65</v>
      </c>
      <c r="I38" s="72"/>
      <c r="J38" s="72">
        <v>31</v>
      </c>
      <c r="K38" s="72">
        <v>41</v>
      </c>
      <c r="L38" s="72"/>
      <c r="M38" s="79">
        <f>SUM(I38:L38)</f>
        <v>72</v>
      </c>
    </row>
    <row r="39" spans="1:13" s="3" customFormat="1" ht="27.75" customHeight="1">
      <c r="A39" s="25">
        <v>25</v>
      </c>
      <c r="B39" s="46" t="s">
        <v>74</v>
      </c>
      <c r="C39" s="41">
        <v>5480216</v>
      </c>
      <c r="D39" s="41">
        <v>6480216</v>
      </c>
      <c r="E39" s="48" t="s">
        <v>70</v>
      </c>
      <c r="F39" s="41">
        <v>30</v>
      </c>
      <c r="G39" s="41">
        <v>35</v>
      </c>
      <c r="H39" s="133">
        <f t="shared" si="16"/>
        <v>65</v>
      </c>
      <c r="I39" s="72"/>
      <c r="J39" s="72"/>
      <c r="K39" s="72">
        <v>26</v>
      </c>
      <c r="L39" s="72"/>
      <c r="M39" s="79">
        <f>SUM(I39:L39)</f>
        <v>26</v>
      </c>
    </row>
    <row r="40" spans="1:13" s="4" customFormat="1" ht="27.75" customHeight="1" thickBot="1">
      <c r="A40" s="256" t="s">
        <v>75</v>
      </c>
      <c r="B40" s="257"/>
      <c r="C40" s="258"/>
      <c r="D40" s="28"/>
      <c r="E40" s="29"/>
      <c r="F40" s="125">
        <f t="shared" ref="F40:M40" si="17">SUM(F35:F39)</f>
        <v>190</v>
      </c>
      <c r="G40" s="125">
        <f t="shared" si="17"/>
        <v>210</v>
      </c>
      <c r="H40" s="125">
        <f t="shared" si="17"/>
        <v>400</v>
      </c>
      <c r="I40" s="77">
        <f t="shared" si="17"/>
        <v>45</v>
      </c>
      <c r="J40" s="77">
        <f t="shared" si="17"/>
        <v>268</v>
      </c>
      <c r="K40" s="77">
        <f t="shared" si="17"/>
        <v>282</v>
      </c>
      <c r="L40" s="77">
        <f t="shared" si="17"/>
        <v>13</v>
      </c>
      <c r="M40" s="78">
        <f t="shared" si="17"/>
        <v>608</v>
      </c>
    </row>
    <row r="41" spans="1:13" s="4" customFormat="1" ht="27.75" customHeight="1">
      <c r="A41" s="25">
        <v>26</v>
      </c>
      <c r="B41" s="26" t="s">
        <v>78</v>
      </c>
      <c r="C41" s="38"/>
      <c r="D41" s="38">
        <v>6480105</v>
      </c>
      <c r="E41" s="39" t="s">
        <v>77</v>
      </c>
      <c r="F41" s="25"/>
      <c r="G41" s="25">
        <v>35</v>
      </c>
      <c r="H41" s="122">
        <f t="shared" ref="H41:H42" si="18">F41+G41</f>
        <v>35</v>
      </c>
      <c r="I41" s="72"/>
      <c r="J41" s="72"/>
      <c r="K41" s="72">
        <v>110</v>
      </c>
      <c r="L41" s="72"/>
      <c r="M41" s="73">
        <f>SUM(I41:L41)</f>
        <v>110</v>
      </c>
    </row>
    <row r="42" spans="1:13" s="3" customFormat="1" ht="36" customHeight="1">
      <c r="A42" s="25">
        <v>27</v>
      </c>
      <c r="B42" s="46" t="s">
        <v>79</v>
      </c>
      <c r="C42" s="47">
        <v>5480105</v>
      </c>
      <c r="D42" s="47"/>
      <c r="E42" s="48" t="s">
        <v>77</v>
      </c>
      <c r="F42" s="41">
        <v>30</v>
      </c>
      <c r="G42" s="41"/>
      <c r="H42" s="133">
        <f t="shared" si="18"/>
        <v>30</v>
      </c>
      <c r="I42" s="72"/>
      <c r="J42" s="72">
        <v>54</v>
      </c>
      <c r="K42" s="72"/>
      <c r="L42" s="72"/>
      <c r="M42" s="73">
        <f>SUM(I42:L42)</f>
        <v>54</v>
      </c>
    </row>
    <row r="43" spans="1:13" s="4" customFormat="1" ht="27.75" customHeight="1" thickBot="1">
      <c r="A43" s="256" t="s">
        <v>81</v>
      </c>
      <c r="B43" s="257"/>
      <c r="C43" s="258"/>
      <c r="D43" s="28"/>
      <c r="E43" s="29"/>
      <c r="F43" s="125">
        <f t="shared" ref="F43:M43" si="19">SUM(F41:F42)</f>
        <v>30</v>
      </c>
      <c r="G43" s="125">
        <f t="shared" si="19"/>
        <v>35</v>
      </c>
      <c r="H43" s="125">
        <f t="shared" si="19"/>
        <v>65</v>
      </c>
      <c r="I43" s="77">
        <f t="shared" si="19"/>
        <v>0</v>
      </c>
      <c r="J43" s="77">
        <f t="shared" si="19"/>
        <v>54</v>
      </c>
      <c r="K43" s="77">
        <f t="shared" si="19"/>
        <v>110</v>
      </c>
      <c r="L43" s="77">
        <f t="shared" si="19"/>
        <v>0</v>
      </c>
      <c r="M43" s="78">
        <f t="shared" si="19"/>
        <v>164</v>
      </c>
    </row>
    <row r="44" spans="1:13" s="4" customFormat="1" ht="27.75" customHeight="1">
      <c r="A44" s="62">
        <v>28</v>
      </c>
      <c r="B44" s="63" t="s">
        <v>85</v>
      </c>
      <c r="C44" s="62">
        <v>5220206</v>
      </c>
      <c r="D44" s="62">
        <v>6220206</v>
      </c>
      <c r="E44" s="65" t="s">
        <v>86</v>
      </c>
      <c r="F44" s="62">
        <v>50</v>
      </c>
      <c r="G44" s="62">
        <v>120</v>
      </c>
      <c r="H44" s="132">
        <f t="shared" ref="H44" si="20">F44+G44</f>
        <v>170</v>
      </c>
      <c r="I44" s="76"/>
      <c r="J44" s="76">
        <v>96</v>
      </c>
      <c r="K44" s="76">
        <v>104</v>
      </c>
      <c r="L44" s="76"/>
      <c r="M44" s="80">
        <f>SUM(I44:L44)</f>
        <v>200</v>
      </c>
    </row>
    <row r="45" spans="1:13" s="4" customFormat="1" ht="27.75" customHeight="1" thickBot="1">
      <c r="A45" s="256" t="s">
        <v>89</v>
      </c>
      <c r="B45" s="257"/>
      <c r="C45" s="258"/>
      <c r="D45" s="28"/>
      <c r="E45" s="29"/>
      <c r="F45" s="125">
        <f>SUM(F44)</f>
        <v>50</v>
      </c>
      <c r="G45" s="125">
        <f t="shared" ref="G45:H45" si="21">SUM(G44)</f>
        <v>120</v>
      </c>
      <c r="H45" s="125">
        <f t="shared" si="21"/>
        <v>170</v>
      </c>
      <c r="I45" s="77">
        <f>SUM(I44)</f>
        <v>0</v>
      </c>
      <c r="J45" s="77">
        <f t="shared" ref="J45:L45" si="22">SUM(J44)</f>
        <v>96</v>
      </c>
      <c r="K45" s="77">
        <f t="shared" si="22"/>
        <v>104</v>
      </c>
      <c r="L45" s="77">
        <f t="shared" si="22"/>
        <v>0</v>
      </c>
      <c r="M45" s="78">
        <f>M44</f>
        <v>200</v>
      </c>
    </row>
    <row r="46" spans="1:13" s="4" customFormat="1" ht="27.75" customHeight="1">
      <c r="A46" s="62">
        <v>29</v>
      </c>
      <c r="B46" s="63" t="s">
        <v>90</v>
      </c>
      <c r="C46" s="25"/>
      <c r="D46" s="62">
        <v>6540204</v>
      </c>
      <c r="E46" s="65" t="s">
        <v>91</v>
      </c>
      <c r="F46" s="62"/>
      <c r="G46" s="62">
        <v>70</v>
      </c>
      <c r="H46" s="128">
        <f t="shared" ref="H46:H49" si="23">F46+G46</f>
        <v>70</v>
      </c>
      <c r="I46" s="34"/>
      <c r="J46" s="34"/>
      <c r="K46" s="34">
        <v>116</v>
      </c>
      <c r="L46" s="34"/>
      <c r="M46" s="79">
        <f>SUM(I46:L46)</f>
        <v>116</v>
      </c>
    </row>
    <row r="47" spans="1:13" s="4" customFormat="1" ht="27.75" customHeight="1">
      <c r="A47" s="42">
        <v>30</v>
      </c>
      <c r="B47" s="116" t="s">
        <v>113</v>
      </c>
      <c r="C47" s="25">
        <v>5540204</v>
      </c>
      <c r="D47" s="42"/>
      <c r="E47" s="118" t="s">
        <v>91</v>
      </c>
      <c r="F47" s="42">
        <v>50</v>
      </c>
      <c r="G47" s="42"/>
      <c r="H47" s="128">
        <f t="shared" si="23"/>
        <v>50</v>
      </c>
      <c r="I47" s="34"/>
      <c r="J47" s="34">
        <v>49</v>
      </c>
      <c r="K47" s="34"/>
      <c r="L47" s="34"/>
      <c r="M47" s="79">
        <f t="shared" ref="M47:M49" si="24">SUM(I47:L47)</f>
        <v>49</v>
      </c>
    </row>
    <row r="48" spans="1:13" s="4" customFormat="1" ht="27.75" customHeight="1">
      <c r="A48" s="25">
        <v>31</v>
      </c>
      <c r="B48" s="26" t="s">
        <v>92</v>
      </c>
      <c r="C48" s="25">
        <v>5540205</v>
      </c>
      <c r="D48" s="25">
        <v>6540205</v>
      </c>
      <c r="E48" s="117" t="s">
        <v>91</v>
      </c>
      <c r="F48" s="25">
        <v>50</v>
      </c>
      <c r="G48" s="25">
        <v>50</v>
      </c>
      <c r="H48" s="128">
        <f t="shared" si="23"/>
        <v>100</v>
      </c>
      <c r="I48" s="72"/>
      <c r="J48" s="72"/>
      <c r="K48" s="72"/>
      <c r="L48" s="72"/>
      <c r="M48" s="79">
        <f t="shared" si="24"/>
        <v>0</v>
      </c>
    </row>
    <row r="49" spans="1:15" s="4" customFormat="1" ht="24.75" customHeight="1">
      <c r="A49" s="25">
        <v>32</v>
      </c>
      <c r="B49" s="26" t="s">
        <v>93</v>
      </c>
      <c r="C49" s="25">
        <v>5540207</v>
      </c>
      <c r="D49" s="25">
        <v>6540207</v>
      </c>
      <c r="E49" s="39" t="s">
        <v>91</v>
      </c>
      <c r="F49" s="25">
        <v>35</v>
      </c>
      <c r="G49" s="25">
        <v>35</v>
      </c>
      <c r="H49" s="128">
        <f t="shared" si="23"/>
        <v>70</v>
      </c>
      <c r="I49" s="72"/>
      <c r="J49" s="72"/>
      <c r="K49" s="72"/>
      <c r="L49" s="72"/>
      <c r="M49" s="79">
        <f t="shared" si="24"/>
        <v>0</v>
      </c>
    </row>
    <row r="50" spans="1:15" s="4" customFormat="1" ht="27.75" customHeight="1" thickBot="1">
      <c r="A50" s="256" t="s">
        <v>94</v>
      </c>
      <c r="B50" s="257"/>
      <c r="C50" s="258"/>
      <c r="D50" s="28"/>
      <c r="E50" s="29"/>
      <c r="F50" s="125">
        <f t="shared" ref="F50:M50" si="25">SUM(F46:F49)</f>
        <v>135</v>
      </c>
      <c r="G50" s="125">
        <f t="shared" si="25"/>
        <v>155</v>
      </c>
      <c r="H50" s="125">
        <f t="shared" si="25"/>
        <v>290</v>
      </c>
      <c r="I50" s="77">
        <f t="shared" si="25"/>
        <v>0</v>
      </c>
      <c r="J50" s="77">
        <f t="shared" si="25"/>
        <v>49</v>
      </c>
      <c r="K50" s="77">
        <f t="shared" si="25"/>
        <v>116</v>
      </c>
      <c r="L50" s="77">
        <f t="shared" si="25"/>
        <v>0</v>
      </c>
      <c r="M50" s="78">
        <f t="shared" si="25"/>
        <v>165</v>
      </c>
    </row>
    <row r="51" spans="1:15" s="6" customFormat="1" ht="36" customHeight="1">
      <c r="A51" s="264" t="s">
        <v>95</v>
      </c>
      <c r="B51" s="265"/>
      <c r="C51" s="82"/>
      <c r="D51" s="119"/>
      <c r="E51" s="120"/>
      <c r="F51" s="84">
        <f>F50+F45+F43+F40+F34+F28+F24+F22+F20+F18+F13</f>
        <v>1125</v>
      </c>
      <c r="G51" s="84">
        <f>G50+G45+G43+G40+G34+G28+G24+G22+G20+G18+G13</f>
        <v>1450</v>
      </c>
      <c r="H51" s="137">
        <f>H50+H45+H43+H40+H34+H28+H24+H22+H20+H18+H13</f>
        <v>2575</v>
      </c>
      <c r="I51" s="91">
        <f>I13+I18+I20+I22+I24+I28+I34+I40+I43+I45+I50</f>
        <v>77</v>
      </c>
      <c r="J51" s="91">
        <f t="shared" ref="J51:L51" si="26">J13+J18+J20+J22+J24+J28+J34+J40+J43+J45+J50</f>
        <v>1304</v>
      </c>
      <c r="K51" s="91">
        <f t="shared" si="26"/>
        <v>3433</v>
      </c>
      <c r="L51" s="91">
        <f t="shared" si="26"/>
        <v>83</v>
      </c>
      <c r="M51" s="136">
        <f>M13+M18+M20+M22+M24+M28+M34+M40+M43+M45+M50</f>
        <v>4897</v>
      </c>
      <c r="O51" s="92"/>
    </row>
    <row r="52" spans="1:15" s="7" customFormat="1" ht="39.950000000000003" customHeight="1">
      <c r="B52" s="85"/>
      <c r="E52" s="86"/>
      <c r="F52" s="143" t="s">
        <v>136</v>
      </c>
      <c r="G52" s="143" t="s">
        <v>137</v>
      </c>
      <c r="H52" s="143" t="s">
        <v>131</v>
      </c>
      <c r="I52" s="276" t="s">
        <v>140</v>
      </c>
      <c r="J52" s="277"/>
      <c r="K52" s="276" t="s">
        <v>141</v>
      </c>
      <c r="L52" s="277"/>
    </row>
    <row r="53" spans="1:15" s="112" customFormat="1" ht="28.5" customHeight="1">
      <c r="B53" s="88"/>
      <c r="F53" s="134"/>
      <c r="G53" s="134"/>
      <c r="H53" s="134"/>
      <c r="I53" s="14"/>
      <c r="J53" s="14"/>
      <c r="K53" s="14"/>
      <c r="L53" s="14"/>
      <c r="M53" s="11"/>
    </row>
    <row r="54" spans="1:15" s="112" customFormat="1" ht="20.25" customHeight="1">
      <c r="B54" s="88"/>
      <c r="E54" s="12"/>
      <c r="I54" s="14"/>
      <c r="J54" s="14"/>
      <c r="K54" s="14"/>
      <c r="L54" s="14"/>
      <c r="M54" s="11"/>
    </row>
    <row r="55" spans="1:15" s="112" customFormat="1" ht="27" customHeight="1">
      <c r="B55" s="88"/>
      <c r="E55" s="12"/>
      <c r="I55" s="14"/>
      <c r="J55" s="14">
        <f>378+33</f>
        <v>411</v>
      </c>
      <c r="K55" s="14"/>
      <c r="L55" s="14"/>
      <c r="M55" s="11"/>
    </row>
    <row r="60" spans="1:15" s="14" customFormat="1">
      <c r="A60" s="111"/>
      <c r="B60" s="10"/>
      <c r="C60" s="11"/>
      <c r="D60" s="11"/>
      <c r="E60" s="12"/>
      <c r="F60" s="135"/>
      <c r="G60" s="135"/>
      <c r="H60" s="135"/>
      <c r="M60" s="11"/>
      <c r="N60" s="11"/>
      <c r="O60" s="11"/>
    </row>
  </sheetData>
  <mergeCells count="27">
    <mergeCell ref="A5:M5"/>
    <mergeCell ref="A1:C1"/>
    <mergeCell ref="E1:H1"/>
    <mergeCell ref="A2:C2"/>
    <mergeCell ref="E2:H2"/>
    <mergeCell ref="A3:C3"/>
    <mergeCell ref="A43:C43"/>
    <mergeCell ref="I6:M6"/>
    <mergeCell ref="A13:C13"/>
    <mergeCell ref="A18:C18"/>
    <mergeCell ref="A20:C20"/>
    <mergeCell ref="A6:A7"/>
    <mergeCell ref="B6:B7"/>
    <mergeCell ref="C6:D6"/>
    <mergeCell ref="E6:E7"/>
    <mergeCell ref="F6:G6"/>
    <mergeCell ref="H6:H7"/>
    <mergeCell ref="A22:C22"/>
    <mergeCell ref="A24:C24"/>
    <mergeCell ref="A28:C28"/>
    <mergeCell ref="A34:C34"/>
    <mergeCell ref="A40:C40"/>
    <mergeCell ref="I52:J52"/>
    <mergeCell ref="K52:L52"/>
    <mergeCell ref="A45:C45"/>
    <mergeCell ref="A50:C50"/>
    <mergeCell ref="A51:B51"/>
  </mergeCells>
  <printOptions horizontalCentered="1"/>
  <pageMargins left="0.1" right="0.1" top="0.2" bottom="0.2" header="0.31496062992126" footer="0.31496062992126"/>
  <pageSetup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5"/>
  <sheetViews>
    <sheetView topLeftCell="A46" zoomScale="70" zoomScaleNormal="70" workbookViewId="0">
      <selection activeCell="J57" sqref="J57:K57"/>
    </sheetView>
  </sheetViews>
  <sheetFormatPr defaultColWidth="9" defaultRowHeight="15.75"/>
  <cols>
    <col min="1" max="1" width="6.25" style="111" customWidth="1"/>
    <col min="2" max="2" width="45.875" style="10" customWidth="1"/>
    <col min="3" max="4" width="9.375" style="11" customWidth="1"/>
    <col min="5" max="5" width="46.125" style="12" hidden="1" customWidth="1"/>
    <col min="6" max="7" width="7.5" style="111" customWidth="1"/>
    <col min="8" max="8" width="8" style="111" customWidth="1"/>
    <col min="9" max="15" width="6.875" style="14" customWidth="1"/>
    <col min="16" max="16" width="7.5" style="11" customWidth="1"/>
    <col min="17" max="18" width="11.625" style="11" customWidth="1"/>
    <col min="19" max="16384" width="9" style="11"/>
  </cols>
  <sheetData>
    <row r="1" spans="1:18" ht="19.5" customHeight="1">
      <c r="A1" s="252" t="s">
        <v>193</v>
      </c>
      <c r="B1" s="252"/>
      <c r="C1" s="252"/>
      <c r="D1" s="252"/>
      <c r="F1" s="181"/>
      <c r="G1" s="181"/>
      <c r="H1" s="253" t="s">
        <v>1</v>
      </c>
      <c r="I1" s="253"/>
      <c r="J1" s="253"/>
      <c r="K1" s="253"/>
      <c r="L1" s="253"/>
      <c r="M1" s="253"/>
      <c r="N1" s="253"/>
      <c r="O1" s="253"/>
      <c r="P1" s="253"/>
    </row>
    <row r="2" spans="1:18" ht="19.5" customHeight="1">
      <c r="A2" s="254" t="s">
        <v>192</v>
      </c>
      <c r="B2" s="254"/>
      <c r="C2" s="254"/>
      <c r="D2" s="254"/>
      <c r="F2" s="182"/>
      <c r="G2" s="182"/>
      <c r="H2" s="255" t="s">
        <v>3</v>
      </c>
      <c r="I2" s="255"/>
      <c r="J2" s="255"/>
      <c r="K2" s="255"/>
      <c r="L2" s="255"/>
      <c r="M2" s="255"/>
      <c r="N2" s="255"/>
      <c r="O2" s="255"/>
      <c r="P2" s="255"/>
    </row>
    <row r="3" spans="1:18" ht="11.25" customHeight="1">
      <c r="A3" s="254"/>
      <c r="B3" s="254"/>
      <c r="C3" s="254"/>
      <c r="F3" s="11"/>
      <c r="G3" s="12"/>
      <c r="H3" s="11"/>
    </row>
    <row r="4" spans="1:18" ht="29.25" customHeight="1">
      <c r="A4" s="273" t="s">
        <v>190</v>
      </c>
      <c r="B4" s="273"/>
      <c r="C4" s="273"/>
      <c r="D4" s="273"/>
      <c r="E4" s="273"/>
      <c r="F4" s="273"/>
      <c r="G4" s="273"/>
      <c r="H4" s="273"/>
      <c r="I4" s="273"/>
      <c r="J4" s="273"/>
      <c r="K4" s="273"/>
      <c r="L4" s="273"/>
      <c r="M4" s="273"/>
      <c r="N4" s="273"/>
      <c r="O4" s="273"/>
      <c r="P4" s="273"/>
    </row>
    <row r="5" spans="1:18" s="1" customFormat="1" ht="53.25" customHeight="1">
      <c r="A5" s="289" t="s">
        <v>6</v>
      </c>
      <c r="B5" s="290" t="s">
        <v>7</v>
      </c>
      <c r="C5" s="291" t="s">
        <v>8</v>
      </c>
      <c r="D5" s="291"/>
      <c r="E5" s="289" t="s">
        <v>9</v>
      </c>
      <c r="F5" s="291" t="s">
        <v>129</v>
      </c>
      <c r="G5" s="291"/>
      <c r="H5" s="287" t="s">
        <v>189</v>
      </c>
      <c r="I5" s="288" t="s">
        <v>128</v>
      </c>
      <c r="J5" s="288"/>
      <c r="K5" s="288"/>
      <c r="L5" s="288"/>
      <c r="M5" s="288"/>
      <c r="N5" s="288"/>
      <c r="O5" s="288"/>
      <c r="P5" s="288"/>
      <c r="Q5" s="198"/>
      <c r="R5" s="198"/>
    </row>
    <row r="6" spans="1:18" s="2" customFormat="1" ht="37.5" customHeight="1">
      <c r="A6" s="289"/>
      <c r="B6" s="290"/>
      <c r="C6" s="189" t="s">
        <v>12</v>
      </c>
      <c r="D6" s="189" t="s">
        <v>13</v>
      </c>
      <c r="E6" s="289"/>
      <c r="F6" s="189" t="s">
        <v>12</v>
      </c>
      <c r="G6" s="189" t="s">
        <v>13</v>
      </c>
      <c r="H6" s="287"/>
      <c r="I6" s="190" t="s">
        <v>102</v>
      </c>
      <c r="J6" s="190" t="s">
        <v>104</v>
      </c>
      <c r="K6" s="190" t="s">
        <v>105</v>
      </c>
      <c r="L6" s="190" t="s">
        <v>138</v>
      </c>
      <c r="M6" s="190" t="s">
        <v>139</v>
      </c>
      <c r="N6" s="190" t="s">
        <v>106</v>
      </c>
      <c r="O6" s="190" t="s">
        <v>107</v>
      </c>
      <c r="P6" s="190" t="s">
        <v>99</v>
      </c>
      <c r="Q6" s="196" t="s">
        <v>171</v>
      </c>
      <c r="R6" s="196" t="s">
        <v>172</v>
      </c>
    </row>
    <row r="7" spans="1:18" s="3" customFormat="1" ht="21" customHeight="1">
      <c r="A7" s="20">
        <v>1</v>
      </c>
      <c r="B7" s="21" t="s">
        <v>14</v>
      </c>
      <c r="C7" s="22">
        <v>5510201</v>
      </c>
      <c r="D7" s="22">
        <v>6510201</v>
      </c>
      <c r="E7" s="23" t="s">
        <v>14</v>
      </c>
      <c r="F7" s="25">
        <v>50</v>
      </c>
      <c r="G7" s="25">
        <v>180</v>
      </c>
      <c r="H7" s="122">
        <f t="shared" ref="H7:H11" si="0">F7+G7</f>
        <v>230</v>
      </c>
      <c r="I7" s="72"/>
      <c r="J7" s="72">
        <v>77</v>
      </c>
      <c r="K7" s="72"/>
      <c r="L7" s="72"/>
      <c r="M7" s="72"/>
      <c r="N7" s="72">
        <v>548</v>
      </c>
      <c r="O7" s="72">
        <v>17</v>
      </c>
      <c r="P7" s="73">
        <f>SUM(I7:O7)</f>
        <v>642</v>
      </c>
      <c r="Q7" s="199">
        <f>SUM(I7:M7)</f>
        <v>77</v>
      </c>
      <c r="R7" s="199">
        <f>SUM(N7:O7)</f>
        <v>565</v>
      </c>
    </row>
    <row r="8" spans="1:18" s="4" customFormat="1" ht="21" customHeight="1">
      <c r="A8" s="25">
        <v>2</v>
      </c>
      <c r="B8" s="26" t="s">
        <v>15</v>
      </c>
      <c r="C8" s="22">
        <v>5510211</v>
      </c>
      <c r="D8" s="22">
        <v>6510211</v>
      </c>
      <c r="E8" s="23" t="s">
        <v>14</v>
      </c>
      <c r="F8" s="25">
        <v>50</v>
      </c>
      <c r="G8" s="25">
        <v>120</v>
      </c>
      <c r="H8" s="122">
        <f t="shared" si="0"/>
        <v>170</v>
      </c>
      <c r="I8" s="72"/>
      <c r="J8" s="72"/>
      <c r="K8" s="72"/>
      <c r="L8" s="72"/>
      <c r="M8" s="72"/>
      <c r="N8" s="72">
        <v>66</v>
      </c>
      <c r="O8" s="72">
        <v>18</v>
      </c>
      <c r="P8" s="73">
        <f>SUM(I8:O8)</f>
        <v>84</v>
      </c>
      <c r="Q8" s="199">
        <f t="shared" ref="Q8:Q57" si="1">SUM(I8:M8)</f>
        <v>0</v>
      </c>
      <c r="R8" s="199">
        <f t="shared" ref="R8:R10" si="2">SUM(N8:O8)</f>
        <v>84</v>
      </c>
    </row>
    <row r="9" spans="1:18" s="4" customFormat="1" ht="21" customHeight="1">
      <c r="A9" s="20">
        <v>3</v>
      </c>
      <c r="B9" s="21" t="s">
        <v>16</v>
      </c>
      <c r="C9" s="27"/>
      <c r="D9" s="22">
        <v>6510212</v>
      </c>
      <c r="E9" s="23" t="s">
        <v>14</v>
      </c>
      <c r="F9" s="25"/>
      <c r="G9" s="25">
        <v>110</v>
      </c>
      <c r="H9" s="122">
        <f t="shared" si="0"/>
        <v>110</v>
      </c>
      <c r="I9" s="72"/>
      <c r="J9" s="72"/>
      <c r="K9" s="72"/>
      <c r="L9" s="72"/>
      <c r="M9" s="72"/>
      <c r="N9" s="72">
        <v>85</v>
      </c>
      <c r="O9" s="72"/>
      <c r="P9" s="73">
        <f>SUM(I9:O9)</f>
        <v>85</v>
      </c>
      <c r="Q9" s="199">
        <f t="shared" si="1"/>
        <v>0</v>
      </c>
      <c r="R9" s="199">
        <f t="shared" si="2"/>
        <v>85</v>
      </c>
    </row>
    <row r="10" spans="1:18" s="4" customFormat="1" ht="21" customHeight="1">
      <c r="A10" s="25">
        <v>4</v>
      </c>
      <c r="B10" s="121" t="s">
        <v>115</v>
      </c>
      <c r="C10" s="27">
        <v>5510212</v>
      </c>
      <c r="D10" s="25"/>
      <c r="E10" s="23" t="s">
        <v>14</v>
      </c>
      <c r="F10" s="25">
        <v>80</v>
      </c>
      <c r="G10" s="25"/>
      <c r="H10" s="122">
        <f t="shared" si="0"/>
        <v>80</v>
      </c>
      <c r="I10" s="38"/>
      <c r="J10" s="38"/>
      <c r="K10" s="38"/>
      <c r="L10" s="38"/>
      <c r="M10" s="38"/>
      <c r="N10" s="38"/>
      <c r="O10" s="38"/>
      <c r="P10" s="123"/>
      <c r="Q10" s="199">
        <f t="shared" si="1"/>
        <v>0</v>
      </c>
      <c r="R10" s="199">
        <f t="shared" si="2"/>
        <v>0</v>
      </c>
    </row>
    <row r="11" spans="1:18" s="5" customFormat="1" ht="21" customHeight="1">
      <c r="A11" s="20">
        <v>5</v>
      </c>
      <c r="B11" s="21" t="s">
        <v>17</v>
      </c>
      <c r="C11" s="22">
        <v>5510216</v>
      </c>
      <c r="D11" s="22">
        <v>6510216</v>
      </c>
      <c r="E11" s="23" t="s">
        <v>14</v>
      </c>
      <c r="F11" s="25">
        <v>145</v>
      </c>
      <c r="G11" s="25">
        <v>400</v>
      </c>
      <c r="H11" s="122">
        <f t="shared" si="0"/>
        <v>545</v>
      </c>
      <c r="I11" s="72">
        <v>72</v>
      </c>
      <c r="J11" s="72">
        <v>330</v>
      </c>
      <c r="K11" s="72"/>
      <c r="L11" s="72"/>
      <c r="M11" s="72"/>
      <c r="N11" s="72">
        <v>1128</v>
      </c>
      <c r="O11" s="72">
        <v>46</v>
      </c>
      <c r="P11" s="73">
        <f>SUM(I11:O11)</f>
        <v>1576</v>
      </c>
      <c r="Q11" s="199">
        <f t="shared" si="1"/>
        <v>402</v>
      </c>
      <c r="R11" s="199">
        <f>SUM(N11:O11)</f>
        <v>1174</v>
      </c>
    </row>
    <row r="12" spans="1:18" s="4" customFormat="1" ht="21" customHeight="1" thickBot="1">
      <c r="A12" s="256" t="s">
        <v>18</v>
      </c>
      <c r="B12" s="257"/>
      <c r="C12" s="258"/>
      <c r="D12" s="28"/>
      <c r="E12" s="29"/>
      <c r="F12" s="125">
        <f t="shared" ref="F12:P12" si="3">SUM(F7:F11)</f>
        <v>325</v>
      </c>
      <c r="G12" s="125">
        <f t="shared" si="3"/>
        <v>810</v>
      </c>
      <c r="H12" s="126">
        <f t="shared" si="3"/>
        <v>1135</v>
      </c>
      <c r="I12" s="74">
        <f t="shared" si="3"/>
        <v>72</v>
      </c>
      <c r="J12" s="74">
        <f t="shared" ref="J12" si="4">SUM(J7:J11)</f>
        <v>407</v>
      </c>
      <c r="K12" s="74">
        <f t="shared" ref="K12" si="5">SUM(K7:K11)</f>
        <v>0</v>
      </c>
      <c r="L12" s="74">
        <f t="shared" ref="L12" si="6">SUM(L7:L11)</f>
        <v>0</v>
      </c>
      <c r="M12" s="74">
        <f t="shared" ref="M12" si="7">SUM(M7:M11)</f>
        <v>0</v>
      </c>
      <c r="N12" s="74">
        <f t="shared" ref="N12" si="8">SUM(N7:N11)</f>
        <v>1827</v>
      </c>
      <c r="O12" s="74">
        <f t="shared" ref="O12" si="9">SUM(O7:O11)</f>
        <v>81</v>
      </c>
      <c r="P12" s="75">
        <f t="shared" si="3"/>
        <v>2387</v>
      </c>
      <c r="Q12" s="199">
        <f t="shared" si="1"/>
        <v>479</v>
      </c>
      <c r="R12" s="199">
        <f t="shared" ref="R12:R57" si="10">SUM(N12:O12)</f>
        <v>1908</v>
      </c>
    </row>
    <row r="13" spans="1:18" s="4" customFormat="1" ht="21" customHeight="1">
      <c r="A13" s="32">
        <v>6</v>
      </c>
      <c r="B13" s="33" t="s">
        <v>19</v>
      </c>
      <c r="C13" s="34">
        <v>5510303</v>
      </c>
      <c r="D13" s="34">
        <v>6510303</v>
      </c>
      <c r="E13" s="35" t="s">
        <v>20</v>
      </c>
      <c r="F13" s="42">
        <v>55</v>
      </c>
      <c r="G13" s="42">
        <v>130</v>
      </c>
      <c r="H13" s="127">
        <f t="shared" ref="H13:H16" si="11">F13+G13</f>
        <v>185</v>
      </c>
      <c r="I13" s="76"/>
      <c r="J13" s="76">
        <v>58</v>
      </c>
      <c r="K13" s="76"/>
      <c r="L13" s="76"/>
      <c r="M13" s="76"/>
      <c r="N13" s="76">
        <v>201</v>
      </c>
      <c r="O13" s="76">
        <v>70</v>
      </c>
      <c r="P13" s="76">
        <f>SUM(I13:O13)</f>
        <v>329</v>
      </c>
      <c r="Q13" s="199">
        <f t="shared" si="1"/>
        <v>58</v>
      </c>
      <c r="R13" s="199">
        <f t="shared" si="10"/>
        <v>271</v>
      </c>
    </row>
    <row r="14" spans="1:18" s="4" customFormat="1" ht="21" customHeight="1">
      <c r="A14" s="25">
        <v>7</v>
      </c>
      <c r="B14" s="26" t="s">
        <v>21</v>
      </c>
      <c r="C14" s="38"/>
      <c r="D14" s="38">
        <v>6510305</v>
      </c>
      <c r="E14" s="39" t="s">
        <v>20</v>
      </c>
      <c r="F14" s="25"/>
      <c r="G14" s="25">
        <v>95</v>
      </c>
      <c r="H14" s="128">
        <f t="shared" si="11"/>
        <v>95</v>
      </c>
      <c r="I14" s="72"/>
      <c r="J14" s="72"/>
      <c r="K14" s="72"/>
      <c r="L14" s="72"/>
      <c r="M14" s="72"/>
      <c r="N14" s="72">
        <v>102</v>
      </c>
      <c r="O14" s="72"/>
      <c r="P14" s="72">
        <f>SUM(I14:O14)</f>
        <v>102</v>
      </c>
      <c r="Q14" s="199">
        <f t="shared" si="1"/>
        <v>0</v>
      </c>
      <c r="R14" s="199">
        <f t="shared" si="10"/>
        <v>102</v>
      </c>
    </row>
    <row r="15" spans="1:18" s="4" customFormat="1" ht="21" customHeight="1">
      <c r="A15" s="25">
        <v>8</v>
      </c>
      <c r="B15" s="26" t="s">
        <v>22</v>
      </c>
      <c r="C15" s="38">
        <v>5510305</v>
      </c>
      <c r="D15" s="38"/>
      <c r="E15" s="39" t="s">
        <v>20</v>
      </c>
      <c r="F15" s="25">
        <v>55</v>
      </c>
      <c r="G15" s="25"/>
      <c r="H15" s="128">
        <f t="shared" si="11"/>
        <v>55</v>
      </c>
      <c r="I15" s="72"/>
      <c r="J15" s="72"/>
      <c r="K15" s="72"/>
      <c r="L15" s="72"/>
      <c r="M15" s="72"/>
      <c r="N15" s="72"/>
      <c r="O15" s="72"/>
      <c r="P15" s="72">
        <f>SUM(I15:O15)</f>
        <v>0</v>
      </c>
      <c r="Q15" s="199">
        <f t="shared" si="1"/>
        <v>0</v>
      </c>
      <c r="R15" s="199">
        <f t="shared" si="10"/>
        <v>0</v>
      </c>
    </row>
    <row r="16" spans="1:18" s="4" customFormat="1" ht="21" customHeight="1">
      <c r="A16" s="25">
        <v>9</v>
      </c>
      <c r="B16" s="121" t="s">
        <v>124</v>
      </c>
      <c r="C16" s="47">
        <v>5520217</v>
      </c>
      <c r="D16" s="38">
        <v>6520217</v>
      </c>
      <c r="E16" s="39" t="s">
        <v>20</v>
      </c>
      <c r="F16" s="25">
        <v>70</v>
      </c>
      <c r="G16" s="25">
        <v>90</v>
      </c>
      <c r="H16" s="128">
        <f t="shared" si="11"/>
        <v>160</v>
      </c>
      <c r="I16" s="72"/>
      <c r="J16" s="72"/>
      <c r="K16" s="72"/>
      <c r="L16" s="72"/>
      <c r="M16" s="72"/>
      <c r="N16" s="72"/>
      <c r="O16" s="72"/>
      <c r="P16" s="72"/>
      <c r="Q16" s="199">
        <f t="shared" si="1"/>
        <v>0</v>
      </c>
      <c r="R16" s="199">
        <f t="shared" si="10"/>
        <v>0</v>
      </c>
    </row>
    <row r="17" spans="1:18" s="4" customFormat="1" ht="21" customHeight="1" thickBot="1">
      <c r="A17" s="256" t="s">
        <v>24</v>
      </c>
      <c r="B17" s="257"/>
      <c r="C17" s="258"/>
      <c r="D17" s="28"/>
      <c r="E17" s="29"/>
      <c r="F17" s="125">
        <f t="shared" ref="F17:P17" si="12">SUM(F13:F16)</f>
        <v>180</v>
      </c>
      <c r="G17" s="125">
        <f t="shared" si="12"/>
        <v>315</v>
      </c>
      <c r="H17" s="125">
        <f t="shared" si="12"/>
        <v>495</v>
      </c>
      <c r="I17" s="77">
        <f t="shared" si="12"/>
        <v>0</v>
      </c>
      <c r="J17" s="77">
        <f t="shared" ref="J17" si="13">SUM(J13:J16)</f>
        <v>58</v>
      </c>
      <c r="K17" s="77">
        <f t="shared" ref="K17" si="14">SUM(K13:K16)</f>
        <v>0</v>
      </c>
      <c r="L17" s="77">
        <f t="shared" ref="L17" si="15">SUM(L13:L16)</f>
        <v>0</v>
      </c>
      <c r="M17" s="77">
        <f t="shared" ref="M17" si="16">SUM(M13:M16)</f>
        <v>0</v>
      </c>
      <c r="N17" s="77">
        <f t="shared" ref="N17" si="17">SUM(N13:N16)</f>
        <v>303</v>
      </c>
      <c r="O17" s="77">
        <f t="shared" ref="O17" si="18">SUM(O13:O16)</f>
        <v>70</v>
      </c>
      <c r="P17" s="78">
        <f t="shared" si="12"/>
        <v>431</v>
      </c>
      <c r="Q17" s="199">
        <f t="shared" si="1"/>
        <v>58</v>
      </c>
      <c r="R17" s="199">
        <f t="shared" si="10"/>
        <v>373</v>
      </c>
    </row>
    <row r="18" spans="1:18" s="3" customFormat="1" ht="21" customHeight="1">
      <c r="A18" s="57">
        <v>10</v>
      </c>
      <c r="B18" s="58" t="s">
        <v>37</v>
      </c>
      <c r="C18" s="57">
        <v>5580201</v>
      </c>
      <c r="D18" s="57">
        <v>6580201</v>
      </c>
      <c r="E18" s="59" t="s">
        <v>38</v>
      </c>
      <c r="F18" s="57">
        <v>30</v>
      </c>
      <c r="G18" s="57">
        <v>30</v>
      </c>
      <c r="H18" s="131">
        <f t="shared" ref="H18:H20" si="19">F18+G18</f>
        <v>60</v>
      </c>
      <c r="I18" s="76"/>
      <c r="J18" s="76">
        <v>24</v>
      </c>
      <c r="K18" s="76"/>
      <c r="L18" s="76"/>
      <c r="M18" s="76"/>
      <c r="N18" s="76">
        <v>68</v>
      </c>
      <c r="O18" s="76"/>
      <c r="P18" s="80">
        <f>SUM(I18:O18)</f>
        <v>92</v>
      </c>
      <c r="Q18" s="199">
        <f t="shared" si="1"/>
        <v>24</v>
      </c>
      <c r="R18" s="199">
        <f t="shared" si="10"/>
        <v>68</v>
      </c>
    </row>
    <row r="19" spans="1:18" s="4" customFormat="1" ht="21" customHeight="1" thickBot="1">
      <c r="A19" s="256" t="s">
        <v>28</v>
      </c>
      <c r="B19" s="257"/>
      <c r="C19" s="258"/>
      <c r="D19" s="28"/>
      <c r="E19" s="29"/>
      <c r="F19" s="125">
        <f t="shared" ref="F19:O19" si="20">SUM(F18)</f>
        <v>30</v>
      </c>
      <c r="G19" s="125">
        <f t="shared" si="20"/>
        <v>30</v>
      </c>
      <c r="H19" s="125">
        <f t="shared" si="20"/>
        <v>60</v>
      </c>
      <c r="I19" s="77">
        <f t="shared" si="20"/>
        <v>0</v>
      </c>
      <c r="J19" s="77">
        <f t="shared" si="20"/>
        <v>24</v>
      </c>
      <c r="K19" s="77">
        <f t="shared" si="20"/>
        <v>0</v>
      </c>
      <c r="L19" s="77">
        <f t="shared" si="20"/>
        <v>0</v>
      </c>
      <c r="M19" s="77">
        <f t="shared" si="20"/>
        <v>0</v>
      </c>
      <c r="N19" s="77">
        <f t="shared" si="20"/>
        <v>68</v>
      </c>
      <c r="O19" s="77">
        <f t="shared" si="20"/>
        <v>0</v>
      </c>
      <c r="P19" s="77">
        <f t="shared" ref="P19:P21" si="21">P18</f>
        <v>92</v>
      </c>
      <c r="Q19" s="199">
        <f t="shared" si="1"/>
        <v>24</v>
      </c>
      <c r="R19" s="199">
        <f t="shared" si="10"/>
        <v>68</v>
      </c>
    </row>
    <row r="20" spans="1:18" s="4" customFormat="1" ht="21" customHeight="1">
      <c r="A20" s="57">
        <v>11</v>
      </c>
      <c r="B20" s="58" t="s">
        <v>40</v>
      </c>
      <c r="C20" s="57">
        <v>5340302</v>
      </c>
      <c r="D20" s="57">
        <v>6340302</v>
      </c>
      <c r="E20" s="59" t="s">
        <v>41</v>
      </c>
      <c r="F20" s="57">
        <v>50</v>
      </c>
      <c r="G20" s="57">
        <v>130</v>
      </c>
      <c r="H20" s="130">
        <f t="shared" si="19"/>
        <v>180</v>
      </c>
      <c r="I20" s="34"/>
      <c r="J20" s="34">
        <v>69</v>
      </c>
      <c r="K20" s="34"/>
      <c r="L20" s="34"/>
      <c r="M20" s="34"/>
      <c r="N20" s="34">
        <v>102</v>
      </c>
      <c r="O20" s="34">
        <v>13</v>
      </c>
      <c r="P20" s="79">
        <f>SUM(I20:O20)</f>
        <v>184</v>
      </c>
      <c r="Q20" s="199">
        <f t="shared" si="1"/>
        <v>69</v>
      </c>
      <c r="R20" s="199">
        <f t="shared" si="10"/>
        <v>115</v>
      </c>
    </row>
    <row r="21" spans="1:18" s="4" customFormat="1" ht="21" customHeight="1" thickBot="1">
      <c r="A21" s="256" t="s">
        <v>34</v>
      </c>
      <c r="B21" s="257"/>
      <c r="C21" s="258"/>
      <c r="D21" s="28"/>
      <c r="E21" s="29"/>
      <c r="F21" s="125">
        <f t="shared" ref="F21:O21" si="22">SUM(F20)</f>
        <v>50</v>
      </c>
      <c r="G21" s="125">
        <f t="shared" si="22"/>
        <v>130</v>
      </c>
      <c r="H21" s="125">
        <f t="shared" si="22"/>
        <v>180</v>
      </c>
      <c r="I21" s="77">
        <f t="shared" si="22"/>
        <v>0</v>
      </c>
      <c r="J21" s="77">
        <f t="shared" si="22"/>
        <v>69</v>
      </c>
      <c r="K21" s="77">
        <f t="shared" si="22"/>
        <v>0</v>
      </c>
      <c r="L21" s="77">
        <f t="shared" si="22"/>
        <v>0</v>
      </c>
      <c r="M21" s="77">
        <f t="shared" si="22"/>
        <v>0</v>
      </c>
      <c r="N21" s="77">
        <f t="shared" si="22"/>
        <v>102</v>
      </c>
      <c r="O21" s="77">
        <f t="shared" si="22"/>
        <v>13</v>
      </c>
      <c r="P21" s="77">
        <f t="shared" si="21"/>
        <v>184</v>
      </c>
      <c r="Q21" s="199">
        <f t="shared" si="1"/>
        <v>69</v>
      </c>
      <c r="R21" s="199">
        <f t="shared" si="10"/>
        <v>115</v>
      </c>
    </row>
    <row r="22" spans="1:18" s="4" customFormat="1" ht="21" customHeight="1">
      <c r="A22" s="41">
        <v>12</v>
      </c>
      <c r="B22" s="46" t="s">
        <v>45</v>
      </c>
      <c r="C22" s="41">
        <v>5340122</v>
      </c>
      <c r="D22" s="41">
        <v>6340122</v>
      </c>
      <c r="E22" s="48" t="s">
        <v>44</v>
      </c>
      <c r="F22" s="41">
        <v>40</v>
      </c>
      <c r="G22" s="41">
        <v>60</v>
      </c>
      <c r="H22" s="133">
        <f t="shared" ref="H22:H24" si="23">F22+G22</f>
        <v>100</v>
      </c>
      <c r="I22" s="72"/>
      <c r="J22" s="72"/>
      <c r="K22" s="72"/>
      <c r="L22" s="72"/>
      <c r="M22" s="72"/>
      <c r="N22" s="72">
        <v>17</v>
      </c>
      <c r="O22" s="72"/>
      <c r="P22" s="73">
        <f>SUM(I22:O22)</f>
        <v>17</v>
      </c>
      <c r="Q22" s="199">
        <f t="shared" si="1"/>
        <v>0</v>
      </c>
      <c r="R22" s="199">
        <f t="shared" si="10"/>
        <v>17</v>
      </c>
    </row>
    <row r="23" spans="1:18" s="4" customFormat="1" ht="21" customHeight="1" thickBot="1">
      <c r="A23" s="256" t="s">
        <v>36</v>
      </c>
      <c r="B23" s="257"/>
      <c r="C23" s="258"/>
      <c r="D23" s="28"/>
      <c r="E23" s="29"/>
      <c r="F23" s="125">
        <f t="shared" ref="F23:P23" si="24">SUM(F22:F22)</f>
        <v>40</v>
      </c>
      <c r="G23" s="125">
        <f t="shared" si="24"/>
        <v>60</v>
      </c>
      <c r="H23" s="125">
        <f t="shared" si="24"/>
        <v>100</v>
      </c>
      <c r="I23" s="77">
        <f t="shared" si="24"/>
        <v>0</v>
      </c>
      <c r="J23" s="77">
        <f t="shared" ref="J23" si="25">SUM(J22:J22)</f>
        <v>0</v>
      </c>
      <c r="K23" s="77">
        <f t="shared" ref="K23" si="26">SUM(K22:K22)</f>
        <v>0</v>
      </c>
      <c r="L23" s="77">
        <f t="shared" ref="L23" si="27">SUM(L22:L22)</f>
        <v>0</v>
      </c>
      <c r="M23" s="77">
        <f t="shared" ref="M23" si="28">SUM(M22:M22)</f>
        <v>0</v>
      </c>
      <c r="N23" s="77">
        <f t="shared" ref="N23" si="29">SUM(N22:N22)</f>
        <v>17</v>
      </c>
      <c r="O23" s="77">
        <f t="shared" ref="O23" si="30">SUM(O22:O22)</f>
        <v>0</v>
      </c>
      <c r="P23" s="78">
        <f t="shared" si="24"/>
        <v>17</v>
      </c>
      <c r="Q23" s="199">
        <f t="shared" si="1"/>
        <v>0</v>
      </c>
      <c r="R23" s="199">
        <f t="shared" si="10"/>
        <v>17</v>
      </c>
    </row>
    <row r="24" spans="1:18" s="4" customFormat="1" ht="21" customHeight="1">
      <c r="A24" s="57">
        <v>13</v>
      </c>
      <c r="B24" s="58" t="s">
        <v>47</v>
      </c>
      <c r="C24" s="67">
        <v>5340417</v>
      </c>
      <c r="D24" s="67">
        <v>6340417</v>
      </c>
      <c r="E24" s="59" t="s">
        <v>48</v>
      </c>
      <c r="F24" s="57">
        <v>50</v>
      </c>
      <c r="G24" s="57">
        <v>130</v>
      </c>
      <c r="H24" s="130">
        <f t="shared" si="23"/>
        <v>180</v>
      </c>
      <c r="I24" s="34"/>
      <c r="J24" s="34">
        <v>102</v>
      </c>
      <c r="K24" s="34"/>
      <c r="L24" s="34"/>
      <c r="M24" s="34"/>
      <c r="N24" s="34">
        <v>96</v>
      </c>
      <c r="O24" s="34"/>
      <c r="P24" s="79">
        <f>SUM(I24:O24)</f>
        <v>198</v>
      </c>
      <c r="Q24" s="199">
        <f t="shared" si="1"/>
        <v>102</v>
      </c>
      <c r="R24" s="199">
        <f t="shared" si="10"/>
        <v>96</v>
      </c>
    </row>
    <row r="25" spans="1:18" s="4" customFormat="1" ht="21" customHeight="1" thickBot="1">
      <c r="A25" s="256" t="s">
        <v>39</v>
      </c>
      <c r="B25" s="257"/>
      <c r="C25" s="258"/>
      <c r="D25" s="28"/>
      <c r="E25" s="29"/>
      <c r="F25" s="125">
        <f t="shared" ref="F25:O25" si="31">SUM(F24)</f>
        <v>50</v>
      </c>
      <c r="G25" s="125">
        <f t="shared" si="31"/>
        <v>130</v>
      </c>
      <c r="H25" s="125">
        <f t="shared" si="31"/>
        <v>180</v>
      </c>
      <c r="I25" s="77">
        <f t="shared" si="31"/>
        <v>0</v>
      </c>
      <c r="J25" s="77">
        <f t="shared" si="31"/>
        <v>102</v>
      </c>
      <c r="K25" s="77">
        <f t="shared" si="31"/>
        <v>0</v>
      </c>
      <c r="L25" s="77">
        <f t="shared" si="31"/>
        <v>0</v>
      </c>
      <c r="M25" s="77">
        <f t="shared" si="31"/>
        <v>0</v>
      </c>
      <c r="N25" s="77">
        <f t="shared" si="31"/>
        <v>96</v>
      </c>
      <c r="O25" s="77">
        <f t="shared" si="31"/>
        <v>0</v>
      </c>
      <c r="P25" s="77">
        <f>P24</f>
        <v>198</v>
      </c>
      <c r="Q25" s="199">
        <f t="shared" si="1"/>
        <v>102</v>
      </c>
      <c r="R25" s="199">
        <f t="shared" si="10"/>
        <v>96</v>
      </c>
    </row>
    <row r="26" spans="1:18" s="4" customFormat="1" ht="21" customHeight="1">
      <c r="A26" s="62">
        <v>14</v>
      </c>
      <c r="B26" s="63" t="s">
        <v>50</v>
      </c>
      <c r="C26" s="62">
        <v>5340201</v>
      </c>
      <c r="D26" s="62">
        <v>6340201</v>
      </c>
      <c r="E26" s="65" t="s">
        <v>51</v>
      </c>
      <c r="F26" s="62">
        <v>50</v>
      </c>
      <c r="G26" s="62">
        <v>130</v>
      </c>
      <c r="H26" s="132">
        <f t="shared" ref="H26:H31" si="32">F26+G26</f>
        <v>180</v>
      </c>
      <c r="I26" s="76"/>
      <c r="J26" s="76">
        <v>19</v>
      </c>
      <c r="K26" s="76"/>
      <c r="L26" s="76"/>
      <c r="M26" s="76"/>
      <c r="N26" s="76"/>
      <c r="O26" s="76"/>
      <c r="P26" s="80">
        <f>SUM(I26:O26)</f>
        <v>19</v>
      </c>
      <c r="Q26" s="199">
        <f t="shared" si="1"/>
        <v>19</v>
      </c>
      <c r="R26" s="199">
        <f t="shared" si="10"/>
        <v>0</v>
      </c>
    </row>
    <row r="27" spans="1:18" s="4" customFormat="1" ht="21" customHeight="1" thickBot="1">
      <c r="A27" s="256" t="s">
        <v>42</v>
      </c>
      <c r="B27" s="257"/>
      <c r="C27" s="258"/>
      <c r="D27" s="28"/>
      <c r="E27" s="29"/>
      <c r="F27" s="125">
        <f t="shared" ref="F27:N27" si="33">SUM(F26)</f>
        <v>50</v>
      </c>
      <c r="G27" s="125">
        <f t="shared" si="33"/>
        <v>130</v>
      </c>
      <c r="H27" s="125">
        <f t="shared" si="33"/>
        <v>180</v>
      </c>
      <c r="I27" s="77">
        <f t="shared" si="33"/>
        <v>0</v>
      </c>
      <c r="J27" s="77">
        <f t="shared" si="33"/>
        <v>19</v>
      </c>
      <c r="K27" s="77">
        <f t="shared" si="33"/>
        <v>0</v>
      </c>
      <c r="L27" s="77">
        <f t="shared" si="33"/>
        <v>0</v>
      </c>
      <c r="M27" s="77">
        <f t="shared" si="33"/>
        <v>0</v>
      </c>
      <c r="N27" s="77">
        <f t="shared" si="33"/>
        <v>0</v>
      </c>
      <c r="O27" s="77"/>
      <c r="P27" s="77">
        <f>P26</f>
        <v>19</v>
      </c>
      <c r="Q27" s="199">
        <f t="shared" si="1"/>
        <v>19</v>
      </c>
      <c r="R27" s="199">
        <f t="shared" si="10"/>
        <v>0</v>
      </c>
    </row>
    <row r="28" spans="1:18" s="4" customFormat="1" ht="21" customHeight="1">
      <c r="A28" s="25">
        <v>15</v>
      </c>
      <c r="B28" s="26" t="s">
        <v>55</v>
      </c>
      <c r="C28" s="25">
        <v>5520114</v>
      </c>
      <c r="D28" s="25">
        <v>6520114</v>
      </c>
      <c r="E28" s="39" t="s">
        <v>54</v>
      </c>
      <c r="F28" s="25">
        <v>60</v>
      </c>
      <c r="G28" s="25">
        <v>90</v>
      </c>
      <c r="H28" s="122">
        <f t="shared" si="32"/>
        <v>150</v>
      </c>
      <c r="I28" s="72"/>
      <c r="J28" s="72"/>
      <c r="K28" s="72"/>
      <c r="L28" s="72"/>
      <c r="M28" s="72"/>
      <c r="N28" s="72"/>
      <c r="O28" s="72"/>
      <c r="P28" s="79">
        <f>SUM(I28:O28)</f>
        <v>0</v>
      </c>
      <c r="Q28" s="199">
        <f t="shared" si="1"/>
        <v>0</v>
      </c>
      <c r="R28" s="199">
        <f t="shared" si="10"/>
        <v>0</v>
      </c>
    </row>
    <row r="29" spans="1:18" s="4" customFormat="1" ht="21" customHeight="1">
      <c r="A29" s="25">
        <v>16</v>
      </c>
      <c r="B29" s="26" t="s">
        <v>56</v>
      </c>
      <c r="C29" s="25">
        <v>5520121</v>
      </c>
      <c r="D29" s="25">
        <v>6520121</v>
      </c>
      <c r="E29" s="39" t="s">
        <v>54</v>
      </c>
      <c r="F29" s="25">
        <v>50</v>
      </c>
      <c r="G29" s="25">
        <v>90</v>
      </c>
      <c r="H29" s="122">
        <f t="shared" si="32"/>
        <v>140</v>
      </c>
      <c r="I29" s="72"/>
      <c r="J29" s="72"/>
      <c r="K29" s="72"/>
      <c r="L29" s="72"/>
      <c r="M29" s="72"/>
      <c r="N29" s="72">
        <v>40</v>
      </c>
      <c r="O29" s="72"/>
      <c r="P29" s="79">
        <f>SUM(I29:O29)</f>
        <v>40</v>
      </c>
      <c r="Q29" s="199">
        <f t="shared" si="1"/>
        <v>0</v>
      </c>
      <c r="R29" s="199">
        <f t="shared" si="10"/>
        <v>40</v>
      </c>
    </row>
    <row r="30" spans="1:18" s="4" customFormat="1" ht="21" customHeight="1">
      <c r="A30" s="25">
        <v>17</v>
      </c>
      <c r="B30" s="26" t="s">
        <v>59</v>
      </c>
      <c r="C30" s="38">
        <v>5520155</v>
      </c>
      <c r="D30" s="38">
        <v>6520155</v>
      </c>
      <c r="E30" s="39" t="s">
        <v>54</v>
      </c>
      <c r="F30" s="25">
        <v>50</v>
      </c>
      <c r="G30" s="25">
        <v>95</v>
      </c>
      <c r="H30" s="122">
        <f t="shared" si="32"/>
        <v>145</v>
      </c>
      <c r="I30" s="72"/>
      <c r="J30" s="72"/>
      <c r="K30" s="72"/>
      <c r="L30" s="72"/>
      <c r="M30" s="72"/>
      <c r="N30" s="72">
        <v>38</v>
      </c>
      <c r="O30" s="72"/>
      <c r="P30" s="79">
        <f>SUM(I30:O30)</f>
        <v>38</v>
      </c>
      <c r="Q30" s="199">
        <f t="shared" si="1"/>
        <v>0</v>
      </c>
      <c r="R30" s="199">
        <f t="shared" si="10"/>
        <v>38</v>
      </c>
    </row>
    <row r="31" spans="1:18" s="4" customFormat="1" ht="21" customHeight="1">
      <c r="A31" s="25">
        <v>18</v>
      </c>
      <c r="B31" s="46" t="s">
        <v>60</v>
      </c>
      <c r="C31" s="41">
        <v>5520117</v>
      </c>
      <c r="D31" s="41"/>
      <c r="E31" s="48" t="s">
        <v>54</v>
      </c>
      <c r="F31" s="41">
        <v>80</v>
      </c>
      <c r="G31" s="41"/>
      <c r="H31" s="133">
        <f t="shared" si="32"/>
        <v>80</v>
      </c>
      <c r="I31" s="72"/>
      <c r="J31" s="72">
        <v>48</v>
      </c>
      <c r="K31" s="72"/>
      <c r="L31" s="72"/>
      <c r="M31" s="72"/>
      <c r="N31" s="72"/>
      <c r="O31" s="72"/>
      <c r="P31" s="79">
        <f>SUM(I31:O31)</f>
        <v>48</v>
      </c>
      <c r="Q31" s="199">
        <f t="shared" si="1"/>
        <v>48</v>
      </c>
      <c r="R31" s="199">
        <f t="shared" si="10"/>
        <v>0</v>
      </c>
    </row>
    <row r="32" spans="1:18" s="4" customFormat="1" ht="21" customHeight="1" thickBot="1">
      <c r="A32" s="256" t="s">
        <v>46</v>
      </c>
      <c r="B32" s="257"/>
      <c r="C32" s="258"/>
      <c r="D32" s="28"/>
      <c r="E32" s="29"/>
      <c r="F32" s="125">
        <f t="shared" ref="F32:P32" si="34">SUM(F28:F31)</f>
        <v>240</v>
      </c>
      <c r="G32" s="125">
        <f t="shared" si="34"/>
        <v>275</v>
      </c>
      <c r="H32" s="125">
        <f t="shared" si="34"/>
        <v>515</v>
      </c>
      <c r="I32" s="77">
        <f t="shared" si="34"/>
        <v>0</v>
      </c>
      <c r="J32" s="77">
        <f t="shared" ref="J32" si="35">SUM(J28:J31)</f>
        <v>48</v>
      </c>
      <c r="K32" s="77">
        <f t="shared" ref="K32" si="36">SUM(K28:K31)</f>
        <v>0</v>
      </c>
      <c r="L32" s="77">
        <f t="shared" ref="L32" si="37">SUM(L28:L31)</f>
        <v>0</v>
      </c>
      <c r="M32" s="77">
        <f t="shared" ref="M32" si="38">SUM(M28:M31)</f>
        <v>0</v>
      </c>
      <c r="N32" s="77">
        <f t="shared" ref="N32" si="39">SUM(N28:N31)</f>
        <v>78</v>
      </c>
      <c r="O32" s="77">
        <f t="shared" si="34"/>
        <v>0</v>
      </c>
      <c r="P32" s="78">
        <f t="shared" si="34"/>
        <v>126</v>
      </c>
      <c r="Q32" s="199">
        <f t="shared" si="1"/>
        <v>48</v>
      </c>
      <c r="R32" s="199">
        <f t="shared" si="10"/>
        <v>78</v>
      </c>
    </row>
    <row r="33" spans="1:18" s="4" customFormat="1" ht="21" customHeight="1">
      <c r="A33" s="62">
        <v>19</v>
      </c>
      <c r="B33" s="63" t="s">
        <v>62</v>
      </c>
      <c r="C33" s="64">
        <v>5520205</v>
      </c>
      <c r="D33" s="64">
        <v>6520205</v>
      </c>
      <c r="E33" s="65" t="s">
        <v>63</v>
      </c>
      <c r="F33" s="62">
        <v>50</v>
      </c>
      <c r="G33" s="62">
        <v>75</v>
      </c>
      <c r="H33" s="132">
        <f t="shared" ref="H33:H37" si="40">F33+G33</f>
        <v>125</v>
      </c>
      <c r="I33" s="76"/>
      <c r="J33" s="76">
        <v>46</v>
      </c>
      <c r="K33" s="76"/>
      <c r="L33" s="76"/>
      <c r="M33" s="76"/>
      <c r="N33" s="76">
        <v>109</v>
      </c>
      <c r="O33" s="76"/>
      <c r="P33" s="80">
        <f>SUM(I33:O33)</f>
        <v>155</v>
      </c>
      <c r="Q33" s="199">
        <f t="shared" si="1"/>
        <v>46</v>
      </c>
      <c r="R33" s="199">
        <f t="shared" si="10"/>
        <v>109</v>
      </c>
    </row>
    <row r="34" spans="1:18" s="4" customFormat="1" ht="21" customHeight="1">
      <c r="A34" s="25">
        <v>20</v>
      </c>
      <c r="B34" s="26" t="s">
        <v>64</v>
      </c>
      <c r="C34" s="25">
        <v>5520225</v>
      </c>
      <c r="D34" s="25">
        <v>6520225</v>
      </c>
      <c r="E34" s="39" t="s">
        <v>63</v>
      </c>
      <c r="F34" s="25">
        <v>90</v>
      </c>
      <c r="G34" s="25">
        <v>130</v>
      </c>
      <c r="H34" s="122">
        <f t="shared" si="40"/>
        <v>220</v>
      </c>
      <c r="I34" s="72"/>
      <c r="J34" s="72"/>
      <c r="K34" s="72"/>
      <c r="L34" s="72"/>
      <c r="M34" s="72"/>
      <c r="N34" s="72"/>
      <c r="O34" s="72"/>
      <c r="P34" s="73">
        <f>SUM(I34:O34)</f>
        <v>0</v>
      </c>
      <c r="Q34" s="199">
        <f t="shared" si="1"/>
        <v>0</v>
      </c>
      <c r="R34" s="199">
        <f t="shared" si="10"/>
        <v>0</v>
      </c>
    </row>
    <row r="35" spans="1:18" s="4" customFormat="1" ht="21" customHeight="1">
      <c r="A35" s="20">
        <v>21</v>
      </c>
      <c r="B35" s="21" t="s">
        <v>65</v>
      </c>
      <c r="C35" s="25">
        <v>5520227</v>
      </c>
      <c r="D35" s="25">
        <v>6520227</v>
      </c>
      <c r="E35" s="39" t="s">
        <v>63</v>
      </c>
      <c r="F35" s="25">
        <v>95</v>
      </c>
      <c r="G35" s="25">
        <v>150</v>
      </c>
      <c r="H35" s="122">
        <f t="shared" si="40"/>
        <v>245</v>
      </c>
      <c r="I35" s="38"/>
      <c r="J35" s="38">
        <v>73</v>
      </c>
      <c r="K35" s="38">
        <v>23</v>
      </c>
      <c r="L35" s="38">
        <v>8</v>
      </c>
      <c r="M35" s="38">
        <v>43</v>
      </c>
      <c r="N35" s="38">
        <v>250</v>
      </c>
      <c r="O35" s="38"/>
      <c r="P35" s="123">
        <f>SUM(I35:O35)</f>
        <v>397</v>
      </c>
      <c r="Q35" s="199">
        <f t="shared" si="1"/>
        <v>147</v>
      </c>
      <c r="R35" s="199">
        <f t="shared" si="10"/>
        <v>250</v>
      </c>
    </row>
    <row r="36" spans="1:18" s="4" customFormat="1" ht="21" customHeight="1">
      <c r="A36" s="25">
        <v>22</v>
      </c>
      <c r="B36" s="26" t="s">
        <v>66</v>
      </c>
      <c r="C36" s="38">
        <v>5520255</v>
      </c>
      <c r="D36" s="38">
        <v>6520255</v>
      </c>
      <c r="E36" s="39" t="s">
        <v>63</v>
      </c>
      <c r="F36" s="25">
        <v>55</v>
      </c>
      <c r="G36" s="25">
        <v>75</v>
      </c>
      <c r="H36" s="122">
        <f t="shared" si="40"/>
        <v>130</v>
      </c>
      <c r="I36" s="72"/>
      <c r="J36" s="72">
        <v>131</v>
      </c>
      <c r="K36" s="72"/>
      <c r="L36" s="72"/>
      <c r="M36" s="72"/>
      <c r="N36" s="72">
        <v>178</v>
      </c>
      <c r="O36" s="72"/>
      <c r="P36" s="73">
        <f>SUM(I36:O36)</f>
        <v>309</v>
      </c>
      <c r="Q36" s="199">
        <f t="shared" si="1"/>
        <v>131</v>
      </c>
      <c r="R36" s="199">
        <f t="shared" si="10"/>
        <v>178</v>
      </c>
    </row>
    <row r="37" spans="1:18" s="4" customFormat="1" ht="21" customHeight="1">
      <c r="A37" s="20">
        <v>23</v>
      </c>
      <c r="B37" s="68" t="s">
        <v>67</v>
      </c>
      <c r="C37" s="27">
        <v>5520263</v>
      </c>
      <c r="D37" s="27">
        <v>6520263</v>
      </c>
      <c r="E37" s="69" t="s">
        <v>63</v>
      </c>
      <c r="F37" s="41">
        <v>70</v>
      </c>
      <c r="G37" s="41">
        <v>135</v>
      </c>
      <c r="H37" s="133">
        <f t="shared" si="40"/>
        <v>205</v>
      </c>
      <c r="I37" s="72"/>
      <c r="J37" s="72">
        <v>47</v>
      </c>
      <c r="K37" s="72"/>
      <c r="L37" s="72"/>
      <c r="M37" s="72"/>
      <c r="N37" s="72">
        <v>117</v>
      </c>
      <c r="O37" s="72"/>
      <c r="P37" s="73">
        <f>SUM(I37:O37)</f>
        <v>164</v>
      </c>
      <c r="Q37" s="199">
        <f t="shared" si="1"/>
        <v>47</v>
      </c>
      <c r="R37" s="199">
        <f t="shared" si="10"/>
        <v>117</v>
      </c>
    </row>
    <row r="38" spans="1:18" s="4" customFormat="1" ht="21" customHeight="1" thickBot="1">
      <c r="A38" s="256" t="s">
        <v>49</v>
      </c>
      <c r="B38" s="257"/>
      <c r="C38" s="258"/>
      <c r="D38" s="28"/>
      <c r="E38" s="29"/>
      <c r="F38" s="125">
        <f t="shared" ref="F38:P38" si="41">SUM(F33:F37)</f>
        <v>360</v>
      </c>
      <c r="G38" s="125">
        <f t="shared" si="41"/>
        <v>565</v>
      </c>
      <c r="H38" s="125">
        <f t="shared" si="41"/>
        <v>925</v>
      </c>
      <c r="I38" s="77">
        <f t="shared" si="41"/>
        <v>0</v>
      </c>
      <c r="J38" s="77">
        <f t="shared" si="41"/>
        <v>297</v>
      </c>
      <c r="K38" s="77">
        <f t="shared" si="41"/>
        <v>23</v>
      </c>
      <c r="L38" s="77">
        <f t="shared" si="41"/>
        <v>8</v>
      </c>
      <c r="M38" s="77">
        <f t="shared" si="41"/>
        <v>43</v>
      </c>
      <c r="N38" s="77">
        <f t="shared" si="41"/>
        <v>654</v>
      </c>
      <c r="O38" s="77">
        <f t="shared" si="41"/>
        <v>0</v>
      </c>
      <c r="P38" s="78">
        <f t="shared" si="41"/>
        <v>1025</v>
      </c>
      <c r="Q38" s="199">
        <f t="shared" si="1"/>
        <v>371</v>
      </c>
      <c r="R38" s="199">
        <f t="shared" si="10"/>
        <v>654</v>
      </c>
    </row>
    <row r="39" spans="1:18" s="3" customFormat="1" ht="21" customHeight="1">
      <c r="A39" s="62">
        <v>24</v>
      </c>
      <c r="B39" s="63" t="s">
        <v>69</v>
      </c>
      <c r="C39" s="62">
        <v>5480205</v>
      </c>
      <c r="D39" s="62">
        <v>6480205</v>
      </c>
      <c r="E39" s="65" t="s">
        <v>70</v>
      </c>
      <c r="F39" s="62">
        <v>50</v>
      </c>
      <c r="G39" s="62">
        <v>60</v>
      </c>
      <c r="H39" s="128">
        <f t="shared" ref="H39:H43" si="42">F39+G39</f>
        <v>110</v>
      </c>
      <c r="I39" s="34"/>
      <c r="J39" s="34">
        <v>75</v>
      </c>
      <c r="K39" s="34"/>
      <c r="L39" s="34"/>
      <c r="M39" s="34"/>
      <c r="N39" s="34">
        <v>32</v>
      </c>
      <c r="O39" s="34"/>
      <c r="P39" s="79">
        <f>SUM(I39:O39)</f>
        <v>107</v>
      </c>
      <c r="Q39" s="199">
        <f t="shared" si="1"/>
        <v>75</v>
      </c>
      <c r="R39" s="199">
        <f t="shared" si="10"/>
        <v>32</v>
      </c>
    </row>
    <row r="40" spans="1:18" s="4" customFormat="1" ht="21" customHeight="1">
      <c r="A40" s="25">
        <v>25</v>
      </c>
      <c r="B40" s="26" t="s">
        <v>71</v>
      </c>
      <c r="C40" s="38">
        <v>5480207</v>
      </c>
      <c r="D40" s="38">
        <v>6480207</v>
      </c>
      <c r="E40" s="39" t="s">
        <v>70</v>
      </c>
      <c r="F40" s="25">
        <v>50</v>
      </c>
      <c r="G40" s="25">
        <v>80</v>
      </c>
      <c r="H40" s="122">
        <f t="shared" si="42"/>
        <v>130</v>
      </c>
      <c r="I40" s="72"/>
      <c r="J40" s="72">
        <v>87</v>
      </c>
      <c r="K40" s="72"/>
      <c r="L40" s="72"/>
      <c r="M40" s="72"/>
      <c r="N40" s="72">
        <v>112</v>
      </c>
      <c r="O40" s="72"/>
      <c r="P40" s="79">
        <f>SUM(I40:O40)</f>
        <v>199</v>
      </c>
      <c r="Q40" s="199">
        <f t="shared" si="1"/>
        <v>87</v>
      </c>
      <c r="R40" s="199">
        <f t="shared" si="10"/>
        <v>112</v>
      </c>
    </row>
    <row r="41" spans="1:18" s="4" customFormat="1" ht="21" customHeight="1">
      <c r="A41" s="20">
        <v>26</v>
      </c>
      <c r="B41" s="21" t="s">
        <v>72</v>
      </c>
      <c r="C41" s="22">
        <v>5480209</v>
      </c>
      <c r="D41" s="22">
        <v>6480209</v>
      </c>
      <c r="E41" s="23" t="s">
        <v>70</v>
      </c>
      <c r="F41" s="25">
        <v>50</v>
      </c>
      <c r="G41" s="25">
        <v>120</v>
      </c>
      <c r="H41" s="122">
        <f t="shared" si="42"/>
        <v>170</v>
      </c>
      <c r="I41" s="72"/>
      <c r="J41" s="72">
        <v>60</v>
      </c>
      <c r="K41" s="72"/>
      <c r="L41" s="72"/>
      <c r="M41" s="72"/>
      <c r="N41" s="72">
        <v>64</v>
      </c>
      <c r="O41" s="72">
        <v>45</v>
      </c>
      <c r="P41" s="79">
        <f>SUM(I41:O41)</f>
        <v>169</v>
      </c>
      <c r="Q41" s="199">
        <f t="shared" si="1"/>
        <v>60</v>
      </c>
      <c r="R41" s="199">
        <f t="shared" si="10"/>
        <v>109</v>
      </c>
    </row>
    <row r="42" spans="1:18" s="4" customFormat="1" ht="21" customHeight="1">
      <c r="A42" s="25">
        <v>27</v>
      </c>
      <c r="B42" s="26" t="s">
        <v>73</v>
      </c>
      <c r="C42" s="25">
        <v>5480214</v>
      </c>
      <c r="D42" s="25">
        <v>6480214</v>
      </c>
      <c r="E42" s="39" t="s">
        <v>70</v>
      </c>
      <c r="F42" s="25">
        <v>50</v>
      </c>
      <c r="G42" s="25">
        <v>70</v>
      </c>
      <c r="H42" s="122">
        <f t="shared" si="42"/>
        <v>120</v>
      </c>
      <c r="I42" s="72"/>
      <c r="J42" s="72">
        <v>47</v>
      </c>
      <c r="K42" s="72"/>
      <c r="L42" s="72"/>
      <c r="M42" s="72"/>
      <c r="N42" s="72"/>
      <c r="O42" s="72"/>
      <c r="P42" s="79">
        <f>SUM(I42:O42)</f>
        <v>47</v>
      </c>
      <c r="Q42" s="199">
        <f t="shared" si="1"/>
        <v>47</v>
      </c>
      <c r="R42" s="199">
        <f t="shared" si="10"/>
        <v>0</v>
      </c>
    </row>
    <row r="43" spans="1:18" s="3" customFormat="1" ht="21" customHeight="1">
      <c r="A43" s="25">
        <v>28</v>
      </c>
      <c r="B43" s="46" t="s">
        <v>74</v>
      </c>
      <c r="C43" s="41">
        <v>5480216</v>
      </c>
      <c r="D43" s="41">
        <v>6480216</v>
      </c>
      <c r="E43" s="48" t="s">
        <v>70</v>
      </c>
      <c r="F43" s="41">
        <v>50</v>
      </c>
      <c r="G43" s="41">
        <v>70</v>
      </c>
      <c r="H43" s="133">
        <f t="shared" si="42"/>
        <v>120</v>
      </c>
      <c r="I43" s="72"/>
      <c r="J43" s="72">
        <v>39</v>
      </c>
      <c r="K43" s="72"/>
      <c r="L43" s="72"/>
      <c r="M43" s="72"/>
      <c r="N43" s="72"/>
      <c r="O43" s="72"/>
      <c r="P43" s="79">
        <f>SUM(I43:O43)</f>
        <v>39</v>
      </c>
      <c r="Q43" s="199">
        <f t="shared" si="1"/>
        <v>39</v>
      </c>
      <c r="R43" s="199">
        <f t="shared" si="10"/>
        <v>0</v>
      </c>
    </row>
    <row r="44" spans="1:18" s="4" customFormat="1" ht="21" customHeight="1" thickBot="1">
      <c r="A44" s="256" t="s">
        <v>52</v>
      </c>
      <c r="B44" s="257"/>
      <c r="C44" s="258"/>
      <c r="D44" s="28"/>
      <c r="E44" s="29"/>
      <c r="F44" s="125">
        <f t="shared" ref="F44:P44" si="43">SUM(F39:F43)</f>
        <v>250</v>
      </c>
      <c r="G44" s="125">
        <f t="shared" si="43"/>
        <v>400</v>
      </c>
      <c r="H44" s="125">
        <f t="shared" si="43"/>
        <v>650</v>
      </c>
      <c r="I44" s="77">
        <f t="shared" si="43"/>
        <v>0</v>
      </c>
      <c r="J44" s="77">
        <f t="shared" si="43"/>
        <v>308</v>
      </c>
      <c r="K44" s="77">
        <f t="shared" si="43"/>
        <v>0</v>
      </c>
      <c r="L44" s="77">
        <f t="shared" si="43"/>
        <v>0</v>
      </c>
      <c r="M44" s="77">
        <f t="shared" si="43"/>
        <v>0</v>
      </c>
      <c r="N44" s="77">
        <f t="shared" si="43"/>
        <v>208</v>
      </c>
      <c r="O44" s="77">
        <f t="shared" si="43"/>
        <v>45</v>
      </c>
      <c r="P44" s="78">
        <f t="shared" si="43"/>
        <v>561</v>
      </c>
      <c r="Q44" s="199">
        <f t="shared" si="1"/>
        <v>308</v>
      </c>
      <c r="R44" s="199">
        <f t="shared" si="10"/>
        <v>253</v>
      </c>
    </row>
    <row r="45" spans="1:18" s="4" customFormat="1" ht="21" customHeight="1">
      <c r="A45" s="25">
        <v>29</v>
      </c>
      <c r="B45" s="26" t="s">
        <v>78</v>
      </c>
      <c r="C45" s="38"/>
      <c r="D45" s="38">
        <v>6480105</v>
      </c>
      <c r="E45" s="39" t="s">
        <v>77</v>
      </c>
      <c r="F45" s="25"/>
      <c r="G45" s="25">
        <v>90</v>
      </c>
      <c r="H45" s="122">
        <f t="shared" ref="H45:H46" si="44">F45+G45</f>
        <v>90</v>
      </c>
      <c r="I45" s="72"/>
      <c r="J45" s="72"/>
      <c r="K45" s="72"/>
      <c r="L45" s="72"/>
      <c r="M45" s="72"/>
      <c r="N45" s="72">
        <v>79</v>
      </c>
      <c r="O45" s="72"/>
      <c r="P45" s="73">
        <f>SUM(I45:O45)</f>
        <v>79</v>
      </c>
      <c r="Q45" s="199">
        <f t="shared" si="1"/>
        <v>0</v>
      </c>
      <c r="R45" s="199">
        <f t="shared" si="10"/>
        <v>79</v>
      </c>
    </row>
    <row r="46" spans="1:18" s="3" customFormat="1" ht="21" customHeight="1">
      <c r="A46" s="25">
        <v>30</v>
      </c>
      <c r="B46" s="46" t="s">
        <v>79</v>
      </c>
      <c r="C46" s="47">
        <v>5480105</v>
      </c>
      <c r="D46" s="47"/>
      <c r="E46" s="48" t="s">
        <v>77</v>
      </c>
      <c r="F46" s="41">
        <v>70</v>
      </c>
      <c r="G46" s="41"/>
      <c r="H46" s="133">
        <f t="shared" si="44"/>
        <v>70</v>
      </c>
      <c r="I46" s="72"/>
      <c r="J46" s="72">
        <v>72</v>
      </c>
      <c r="K46" s="72"/>
      <c r="L46" s="72"/>
      <c r="M46" s="72"/>
      <c r="N46" s="72"/>
      <c r="O46" s="72"/>
      <c r="P46" s="73">
        <f>SUM(I46:O46)</f>
        <v>72</v>
      </c>
      <c r="Q46" s="199">
        <f t="shared" si="1"/>
        <v>72</v>
      </c>
      <c r="R46" s="199">
        <f t="shared" si="10"/>
        <v>0</v>
      </c>
    </row>
    <row r="47" spans="1:18" s="4" customFormat="1" ht="21" customHeight="1" thickBot="1">
      <c r="A47" s="256" t="s">
        <v>61</v>
      </c>
      <c r="B47" s="257"/>
      <c r="C47" s="258"/>
      <c r="D47" s="28"/>
      <c r="E47" s="29"/>
      <c r="F47" s="125">
        <f t="shared" ref="F47:P47" si="45">SUM(F45:F46)</f>
        <v>70</v>
      </c>
      <c r="G47" s="125">
        <f t="shared" si="45"/>
        <v>90</v>
      </c>
      <c r="H47" s="125">
        <f t="shared" si="45"/>
        <v>160</v>
      </c>
      <c r="I47" s="77">
        <f t="shared" si="45"/>
        <v>0</v>
      </c>
      <c r="J47" s="77">
        <f t="shared" ref="J47" si="46">SUM(J45:J46)</f>
        <v>72</v>
      </c>
      <c r="K47" s="77">
        <f t="shared" ref="K47" si="47">SUM(K45:K46)</f>
        <v>0</v>
      </c>
      <c r="L47" s="77">
        <f t="shared" ref="L47" si="48">SUM(L45:L46)</f>
        <v>0</v>
      </c>
      <c r="M47" s="77">
        <f t="shared" ref="M47" si="49">SUM(M45:M46)</f>
        <v>0</v>
      </c>
      <c r="N47" s="77">
        <f t="shared" ref="N47" si="50">SUM(N45:N46)</f>
        <v>79</v>
      </c>
      <c r="O47" s="77">
        <f t="shared" ref="O47" si="51">SUM(O45:O46)</f>
        <v>0</v>
      </c>
      <c r="P47" s="78">
        <f t="shared" si="45"/>
        <v>151</v>
      </c>
      <c r="Q47" s="199">
        <f t="shared" si="1"/>
        <v>72</v>
      </c>
      <c r="R47" s="199">
        <f t="shared" si="10"/>
        <v>79</v>
      </c>
    </row>
    <row r="48" spans="1:18" s="4" customFormat="1" ht="21" customHeight="1">
      <c r="A48" s="57">
        <v>31</v>
      </c>
      <c r="B48" s="58" t="s">
        <v>82</v>
      </c>
      <c r="C48" s="57">
        <v>5210402</v>
      </c>
      <c r="D48" s="57">
        <v>6210402</v>
      </c>
      <c r="E48" s="59" t="s">
        <v>83</v>
      </c>
      <c r="F48" s="57">
        <v>55</v>
      </c>
      <c r="G48" s="57">
        <v>60</v>
      </c>
      <c r="H48" s="130">
        <f t="shared" ref="H48:H50" si="52">F48+G48</f>
        <v>115</v>
      </c>
      <c r="I48" s="34"/>
      <c r="J48" s="34">
        <v>92</v>
      </c>
      <c r="K48" s="34"/>
      <c r="L48" s="34"/>
      <c r="M48" s="34"/>
      <c r="N48" s="34">
        <v>71</v>
      </c>
      <c r="O48" s="34"/>
      <c r="P48" s="79">
        <f>SUM(I48:O48)</f>
        <v>163</v>
      </c>
      <c r="Q48" s="199">
        <f t="shared" si="1"/>
        <v>92</v>
      </c>
      <c r="R48" s="199">
        <f t="shared" si="10"/>
        <v>71</v>
      </c>
    </row>
    <row r="49" spans="1:18" s="4" customFormat="1" ht="21" customHeight="1" thickBot="1">
      <c r="A49" s="256" t="s">
        <v>68</v>
      </c>
      <c r="B49" s="257"/>
      <c r="C49" s="258"/>
      <c r="D49" s="28"/>
      <c r="E49" s="29"/>
      <c r="F49" s="125">
        <f t="shared" ref="F49:O49" si="53">SUM(F48)</f>
        <v>55</v>
      </c>
      <c r="G49" s="125">
        <f t="shared" si="53"/>
        <v>60</v>
      </c>
      <c r="H49" s="125">
        <f t="shared" si="53"/>
        <v>115</v>
      </c>
      <c r="I49" s="77">
        <f t="shared" si="53"/>
        <v>0</v>
      </c>
      <c r="J49" s="77">
        <f t="shared" si="53"/>
        <v>92</v>
      </c>
      <c r="K49" s="77">
        <f t="shared" si="53"/>
        <v>0</v>
      </c>
      <c r="L49" s="77">
        <f t="shared" si="53"/>
        <v>0</v>
      </c>
      <c r="M49" s="77">
        <f t="shared" si="53"/>
        <v>0</v>
      </c>
      <c r="N49" s="77">
        <f t="shared" si="53"/>
        <v>71</v>
      </c>
      <c r="O49" s="77">
        <f t="shared" si="53"/>
        <v>0</v>
      </c>
      <c r="P49" s="77">
        <f>P48</f>
        <v>163</v>
      </c>
      <c r="Q49" s="199">
        <f t="shared" si="1"/>
        <v>92</v>
      </c>
      <c r="R49" s="199">
        <f t="shared" si="10"/>
        <v>71</v>
      </c>
    </row>
    <row r="50" spans="1:18" s="4" customFormat="1" ht="21" customHeight="1">
      <c r="A50" s="62">
        <v>32</v>
      </c>
      <c r="B50" s="63" t="s">
        <v>85</v>
      </c>
      <c r="C50" s="62">
        <v>5220206</v>
      </c>
      <c r="D50" s="62">
        <v>6220206</v>
      </c>
      <c r="E50" s="65" t="s">
        <v>86</v>
      </c>
      <c r="F50" s="62">
        <v>110</v>
      </c>
      <c r="G50" s="62">
        <v>200</v>
      </c>
      <c r="H50" s="132">
        <f t="shared" si="52"/>
        <v>310</v>
      </c>
      <c r="I50" s="76"/>
      <c r="J50" s="76">
        <v>179</v>
      </c>
      <c r="K50" s="76"/>
      <c r="L50" s="76"/>
      <c r="M50" s="76"/>
      <c r="N50" s="76">
        <v>95</v>
      </c>
      <c r="O50" s="76"/>
      <c r="P50" s="80">
        <f>SUM(I50:O50)</f>
        <v>274</v>
      </c>
      <c r="Q50" s="199">
        <f t="shared" si="1"/>
        <v>179</v>
      </c>
      <c r="R50" s="199">
        <f t="shared" si="10"/>
        <v>95</v>
      </c>
    </row>
    <row r="51" spans="1:18" s="4" customFormat="1" ht="21" customHeight="1" thickBot="1">
      <c r="A51" s="256" t="s">
        <v>75</v>
      </c>
      <c r="B51" s="257"/>
      <c r="C51" s="258"/>
      <c r="D51" s="28"/>
      <c r="E51" s="29"/>
      <c r="F51" s="125">
        <f>SUM(F50)</f>
        <v>110</v>
      </c>
      <c r="G51" s="125">
        <f t="shared" ref="G51:H51" si="54">SUM(G50)</f>
        <v>200</v>
      </c>
      <c r="H51" s="125">
        <f t="shared" si="54"/>
        <v>310</v>
      </c>
      <c r="I51" s="77">
        <f>SUM(I50)</f>
        <v>0</v>
      </c>
      <c r="J51" s="77">
        <f t="shared" ref="J51:O51" si="55">SUM(J50)</f>
        <v>179</v>
      </c>
      <c r="K51" s="77">
        <f t="shared" si="55"/>
        <v>0</v>
      </c>
      <c r="L51" s="77">
        <f t="shared" si="55"/>
        <v>0</v>
      </c>
      <c r="M51" s="77">
        <f t="shared" si="55"/>
        <v>0</v>
      </c>
      <c r="N51" s="77">
        <f t="shared" si="55"/>
        <v>95</v>
      </c>
      <c r="O51" s="77">
        <f t="shared" si="55"/>
        <v>0</v>
      </c>
      <c r="P51" s="78">
        <f>P50</f>
        <v>274</v>
      </c>
      <c r="Q51" s="199">
        <f t="shared" si="1"/>
        <v>179</v>
      </c>
      <c r="R51" s="199">
        <f t="shared" si="10"/>
        <v>95</v>
      </c>
    </row>
    <row r="52" spans="1:18" s="4" customFormat="1" ht="21" customHeight="1">
      <c r="A52" s="62">
        <v>33</v>
      </c>
      <c r="B52" s="63" t="s">
        <v>90</v>
      </c>
      <c r="C52" s="25"/>
      <c r="D52" s="62">
        <v>6540204</v>
      </c>
      <c r="E52" s="65" t="s">
        <v>91</v>
      </c>
      <c r="F52" s="62"/>
      <c r="G52" s="62">
        <v>120</v>
      </c>
      <c r="H52" s="128">
        <f t="shared" ref="H52:H55" si="56">F52+G52</f>
        <v>120</v>
      </c>
      <c r="I52" s="34"/>
      <c r="J52" s="34"/>
      <c r="K52" s="34"/>
      <c r="L52" s="34"/>
      <c r="M52" s="34"/>
      <c r="N52" s="34">
        <v>74</v>
      </c>
      <c r="O52" s="34">
        <v>9</v>
      </c>
      <c r="P52" s="79">
        <f>SUM(I52:O52)</f>
        <v>83</v>
      </c>
      <c r="Q52" s="199">
        <f t="shared" si="1"/>
        <v>0</v>
      </c>
      <c r="R52" s="199">
        <f t="shared" si="10"/>
        <v>83</v>
      </c>
    </row>
    <row r="53" spans="1:18" s="4" customFormat="1" ht="21" customHeight="1">
      <c r="A53" s="42">
        <v>34</v>
      </c>
      <c r="B53" s="116" t="s">
        <v>113</v>
      </c>
      <c r="C53" s="25">
        <v>5540204</v>
      </c>
      <c r="D53" s="42"/>
      <c r="E53" s="118" t="s">
        <v>91</v>
      </c>
      <c r="F53" s="42">
        <v>80</v>
      </c>
      <c r="G53" s="42"/>
      <c r="H53" s="128">
        <f t="shared" si="56"/>
        <v>80</v>
      </c>
      <c r="I53" s="34"/>
      <c r="J53" s="34">
        <v>63</v>
      </c>
      <c r="K53" s="34"/>
      <c r="L53" s="34"/>
      <c r="M53" s="34"/>
      <c r="N53" s="34"/>
      <c r="O53" s="34"/>
      <c r="P53" s="79">
        <f t="shared" ref="P53:P55" si="57">SUM(I53:O53)</f>
        <v>63</v>
      </c>
      <c r="Q53" s="199">
        <f t="shared" si="1"/>
        <v>63</v>
      </c>
      <c r="R53" s="199">
        <f t="shared" si="10"/>
        <v>0</v>
      </c>
    </row>
    <row r="54" spans="1:18" s="4" customFormat="1" ht="21" customHeight="1">
      <c r="A54" s="25">
        <v>35</v>
      </c>
      <c r="B54" s="26" t="s">
        <v>92</v>
      </c>
      <c r="C54" s="25">
        <v>5540205</v>
      </c>
      <c r="D54" s="25">
        <v>6540205</v>
      </c>
      <c r="E54" s="117" t="s">
        <v>91</v>
      </c>
      <c r="F54" s="25">
        <v>50</v>
      </c>
      <c r="G54" s="25">
        <v>120</v>
      </c>
      <c r="H54" s="128">
        <f t="shared" si="56"/>
        <v>170</v>
      </c>
      <c r="I54" s="72"/>
      <c r="J54" s="72"/>
      <c r="K54" s="72"/>
      <c r="L54" s="72"/>
      <c r="M54" s="72"/>
      <c r="N54" s="72"/>
      <c r="O54" s="72"/>
      <c r="P54" s="79">
        <f t="shared" si="57"/>
        <v>0</v>
      </c>
      <c r="Q54" s="199">
        <f t="shared" si="1"/>
        <v>0</v>
      </c>
      <c r="R54" s="199">
        <f t="shared" si="10"/>
        <v>0</v>
      </c>
    </row>
    <row r="55" spans="1:18" s="4" customFormat="1" ht="21" customHeight="1">
      <c r="A55" s="25">
        <v>36</v>
      </c>
      <c r="B55" s="26" t="s">
        <v>93</v>
      </c>
      <c r="C55" s="25">
        <v>5540207</v>
      </c>
      <c r="D55" s="25">
        <v>6540207</v>
      </c>
      <c r="E55" s="39" t="s">
        <v>91</v>
      </c>
      <c r="F55" s="25">
        <v>35</v>
      </c>
      <c r="G55" s="25">
        <v>65</v>
      </c>
      <c r="H55" s="128">
        <f t="shared" si="56"/>
        <v>100</v>
      </c>
      <c r="I55" s="72"/>
      <c r="J55" s="72"/>
      <c r="K55" s="72"/>
      <c r="L55" s="72"/>
      <c r="M55" s="72"/>
      <c r="N55" s="72"/>
      <c r="O55" s="72"/>
      <c r="P55" s="79">
        <f t="shared" si="57"/>
        <v>0</v>
      </c>
      <c r="Q55" s="199">
        <f t="shared" si="1"/>
        <v>0</v>
      </c>
      <c r="R55" s="199">
        <f t="shared" si="10"/>
        <v>0</v>
      </c>
    </row>
    <row r="56" spans="1:18" s="4" customFormat="1" ht="21" customHeight="1" thickBot="1">
      <c r="A56" s="256" t="s">
        <v>81</v>
      </c>
      <c r="B56" s="257"/>
      <c r="C56" s="258"/>
      <c r="D56" s="28"/>
      <c r="E56" s="29"/>
      <c r="F56" s="125">
        <f t="shared" ref="F56:P56" si="58">SUM(F52:F55)</f>
        <v>165</v>
      </c>
      <c r="G56" s="125">
        <f t="shared" si="58"/>
        <v>305</v>
      </c>
      <c r="H56" s="125">
        <f t="shared" si="58"/>
        <v>470</v>
      </c>
      <c r="I56" s="77">
        <f t="shared" si="58"/>
        <v>0</v>
      </c>
      <c r="J56" s="77">
        <f t="shared" si="58"/>
        <v>63</v>
      </c>
      <c r="K56" s="77">
        <f t="shared" si="58"/>
        <v>0</v>
      </c>
      <c r="L56" s="77">
        <f t="shared" si="58"/>
        <v>0</v>
      </c>
      <c r="M56" s="77">
        <f t="shared" si="58"/>
        <v>0</v>
      </c>
      <c r="N56" s="77">
        <f t="shared" si="58"/>
        <v>74</v>
      </c>
      <c r="O56" s="77">
        <f t="shared" si="58"/>
        <v>9</v>
      </c>
      <c r="P56" s="78">
        <f t="shared" si="58"/>
        <v>146</v>
      </c>
      <c r="Q56" s="199">
        <f t="shared" si="1"/>
        <v>63</v>
      </c>
      <c r="R56" s="199">
        <f t="shared" si="10"/>
        <v>83</v>
      </c>
    </row>
    <row r="57" spans="1:18" s="6" customFormat="1" ht="21" customHeight="1">
      <c r="A57" s="264" t="s">
        <v>95</v>
      </c>
      <c r="B57" s="265"/>
      <c r="C57" s="82"/>
      <c r="D57" s="119"/>
      <c r="E57" s="120"/>
      <c r="F57" s="84">
        <f>F56+F51+F49+F47+F44+F38+F32+F27+F25+F23+F21+F19+F17+F12</f>
        <v>1975</v>
      </c>
      <c r="G57" s="84">
        <f>G56+G51+G49+G47+G44+G38+G32+G27+G25+G23+G21+G19+G17+G12</f>
        <v>3500</v>
      </c>
      <c r="H57" s="137">
        <f>H56+H51+H49+H47+H44+H38+H32+H27+H25+H23+H21+H19+H17+H12</f>
        <v>5475</v>
      </c>
      <c r="I57" s="91">
        <f>I12+I17+I19+I21+I23+I25+I27+I32+I38+I44+I47+I49+I51+I56</f>
        <v>72</v>
      </c>
      <c r="J57" s="91">
        <f t="shared" ref="J57:P57" si="59">J12+J17+J19+J21+J23+J25+J27+J32+J38+J44+J47+J49+J51+J56</f>
        <v>1738</v>
      </c>
      <c r="K57" s="91">
        <f t="shared" si="59"/>
        <v>23</v>
      </c>
      <c r="L57" s="91">
        <f t="shared" si="59"/>
        <v>8</v>
      </c>
      <c r="M57" s="91">
        <f t="shared" si="59"/>
        <v>43</v>
      </c>
      <c r="N57" s="91">
        <f t="shared" si="59"/>
        <v>3672</v>
      </c>
      <c r="O57" s="91">
        <f t="shared" si="59"/>
        <v>218</v>
      </c>
      <c r="P57" s="136">
        <f t="shared" si="59"/>
        <v>5774</v>
      </c>
      <c r="Q57" s="199">
        <f t="shared" si="1"/>
        <v>1884</v>
      </c>
      <c r="R57" s="199">
        <f t="shared" si="10"/>
        <v>3890</v>
      </c>
    </row>
    <row r="58" spans="1:18" s="7" customFormat="1" ht="40.5" customHeight="1">
      <c r="B58" s="85"/>
      <c r="E58" s="86"/>
      <c r="F58" s="143" t="s">
        <v>131</v>
      </c>
      <c r="G58" s="143" t="s">
        <v>132</v>
      </c>
      <c r="H58" s="143" t="s">
        <v>130</v>
      </c>
      <c r="I58" s="276" t="s">
        <v>142</v>
      </c>
      <c r="J58" s="277"/>
      <c r="K58" s="277"/>
      <c r="L58" s="277"/>
      <c r="M58" s="277"/>
      <c r="N58" s="276" t="s">
        <v>143</v>
      </c>
      <c r="O58" s="277"/>
      <c r="P58" s="197">
        <f>1884+3890</f>
        <v>5774</v>
      </c>
      <c r="Q58" s="201"/>
      <c r="R58" s="201"/>
    </row>
    <row r="59" spans="1:18" ht="24.75" customHeight="1">
      <c r="A59" s="284" t="s">
        <v>182</v>
      </c>
      <c r="B59" s="284"/>
      <c r="C59" s="284"/>
      <c r="D59" s="284"/>
      <c r="E59" s="284"/>
      <c r="F59" s="284"/>
      <c r="G59" s="284"/>
      <c r="H59" s="284"/>
      <c r="I59" s="284"/>
      <c r="J59" s="284"/>
      <c r="K59" s="284"/>
      <c r="L59" s="284"/>
      <c r="M59" s="284"/>
      <c r="N59" s="284"/>
      <c r="O59" s="284"/>
      <c r="P59" s="284"/>
      <c r="Q59" s="202"/>
      <c r="R59" s="202"/>
    </row>
    <row r="60" spans="1:18" s="14" customFormat="1" ht="24.75" customHeight="1">
      <c r="A60" s="284" t="s">
        <v>183</v>
      </c>
      <c r="B60" s="284"/>
      <c r="C60" s="284"/>
      <c r="D60" s="284"/>
      <c r="E60" s="284"/>
      <c r="F60" s="284"/>
      <c r="G60" s="284"/>
      <c r="H60" s="284"/>
      <c r="I60" s="284"/>
      <c r="J60" s="284"/>
      <c r="K60" s="284"/>
      <c r="L60" s="284"/>
      <c r="M60" s="284"/>
      <c r="N60" s="284"/>
      <c r="O60" s="284"/>
      <c r="P60" s="284"/>
      <c r="Q60" s="202"/>
      <c r="R60" s="202"/>
    </row>
    <row r="61" spans="1:18" ht="24.75" customHeight="1">
      <c r="A61" s="284" t="s">
        <v>177</v>
      </c>
      <c r="B61" s="284"/>
      <c r="C61" s="284"/>
      <c r="D61" s="284"/>
      <c r="E61" s="284"/>
      <c r="F61" s="284"/>
      <c r="G61" s="284"/>
      <c r="H61" s="284"/>
      <c r="I61" s="284"/>
      <c r="J61" s="284"/>
      <c r="K61" s="284"/>
      <c r="L61" s="284"/>
      <c r="M61" s="284"/>
      <c r="N61" s="284"/>
      <c r="O61" s="284"/>
      <c r="P61" s="284"/>
      <c r="Q61" s="202"/>
      <c r="R61" s="202"/>
    </row>
    <row r="62" spans="1:18" ht="24.75" customHeight="1">
      <c r="A62" s="284" t="s">
        <v>178</v>
      </c>
      <c r="B62" s="284"/>
      <c r="C62" s="284"/>
      <c r="D62" s="284"/>
      <c r="E62" s="284"/>
      <c r="F62" s="284"/>
      <c r="G62" s="284"/>
      <c r="H62" s="284"/>
      <c r="I62" s="284"/>
      <c r="J62" s="284"/>
      <c r="K62" s="284"/>
      <c r="L62" s="284"/>
      <c r="M62" s="284"/>
      <c r="N62" s="284"/>
      <c r="O62" s="284"/>
      <c r="P62" s="284"/>
      <c r="Q62" s="202"/>
      <c r="R62" s="202"/>
    </row>
    <row r="63" spans="1:18" ht="24.75" customHeight="1">
      <c r="A63" s="284" t="s">
        <v>179</v>
      </c>
      <c r="B63" s="284"/>
      <c r="C63" s="284"/>
      <c r="D63" s="284"/>
      <c r="E63" s="284"/>
      <c r="F63" s="284"/>
      <c r="G63" s="284"/>
      <c r="H63" s="284"/>
      <c r="I63" s="284"/>
      <c r="J63" s="284"/>
      <c r="K63" s="284"/>
      <c r="L63" s="284"/>
      <c r="M63" s="284"/>
      <c r="N63" s="284"/>
      <c r="O63" s="284"/>
      <c r="P63" s="284"/>
      <c r="Q63" s="202"/>
      <c r="R63" s="202"/>
    </row>
    <row r="64" spans="1:18" ht="24.75" customHeight="1">
      <c r="A64" s="284" t="s">
        <v>176</v>
      </c>
      <c r="B64" s="284"/>
      <c r="C64" s="284"/>
      <c r="D64" s="284"/>
      <c r="E64" s="284"/>
      <c r="F64" s="284"/>
      <c r="G64" s="284"/>
      <c r="H64" s="284"/>
      <c r="I64" s="284"/>
      <c r="J64" s="284"/>
      <c r="K64" s="284"/>
      <c r="L64" s="284"/>
      <c r="M64" s="284"/>
      <c r="N64" s="284"/>
      <c r="O64" s="284"/>
      <c r="P64" s="284"/>
      <c r="Q64" s="202"/>
      <c r="R64" s="202"/>
    </row>
    <row r="65" spans="1:18" ht="39.75" customHeight="1">
      <c r="A65" s="285" t="s">
        <v>175</v>
      </c>
      <c r="B65" s="284"/>
      <c r="C65" s="284"/>
      <c r="D65" s="284"/>
      <c r="E65" s="284"/>
      <c r="F65" s="284"/>
      <c r="G65" s="284"/>
      <c r="H65" s="284"/>
      <c r="I65" s="284"/>
      <c r="J65" s="284"/>
      <c r="K65" s="284"/>
      <c r="L65" s="284"/>
      <c r="M65" s="284"/>
      <c r="N65" s="284"/>
      <c r="O65" s="284"/>
      <c r="P65" s="284"/>
      <c r="Q65" s="202"/>
      <c r="R65" s="202"/>
    </row>
    <row r="66" spans="1:18" ht="18" customHeight="1">
      <c r="A66" s="183"/>
      <c r="B66" s="184"/>
      <c r="C66" s="184"/>
      <c r="D66" s="184"/>
      <c r="E66" s="184"/>
      <c r="F66" s="184"/>
      <c r="G66" s="184"/>
      <c r="H66" s="184"/>
      <c r="I66" s="184"/>
      <c r="J66" s="184"/>
      <c r="K66" s="184"/>
      <c r="L66" s="184"/>
      <c r="M66" s="184"/>
      <c r="N66" s="184"/>
      <c r="O66" s="184"/>
      <c r="P66" s="184"/>
    </row>
    <row r="67" spans="1:18" ht="18.75">
      <c r="A67" s="185"/>
      <c r="B67" s="186"/>
      <c r="C67" s="1"/>
      <c r="D67" s="1"/>
      <c r="E67" s="286" t="s">
        <v>186</v>
      </c>
      <c r="F67" s="286"/>
      <c r="G67" s="286"/>
      <c r="H67" s="286"/>
      <c r="I67" s="286"/>
      <c r="J67" s="286"/>
      <c r="K67" s="286"/>
      <c r="L67" s="286"/>
      <c r="M67" s="286"/>
      <c r="N67" s="286"/>
      <c r="O67" s="286"/>
      <c r="P67" s="286"/>
    </row>
    <row r="68" spans="1:18" ht="18.75" customHeight="1">
      <c r="A68" s="283" t="s">
        <v>184</v>
      </c>
      <c r="B68" s="283"/>
      <c r="C68" s="283"/>
      <c r="D68" s="283"/>
      <c r="E68" s="273" t="s">
        <v>185</v>
      </c>
      <c r="F68" s="273"/>
      <c r="G68" s="273"/>
      <c r="H68" s="273"/>
      <c r="I68" s="273"/>
      <c r="J68" s="273"/>
      <c r="K68" s="273"/>
      <c r="L68" s="273"/>
      <c r="M68" s="273"/>
      <c r="N68" s="273"/>
      <c r="O68" s="273"/>
      <c r="P68" s="273"/>
    </row>
    <row r="69" spans="1:18" ht="18.75">
      <c r="A69" s="185"/>
      <c r="B69" s="186"/>
      <c r="C69" s="1"/>
      <c r="D69" s="1"/>
      <c r="E69" s="187"/>
      <c r="F69" s="185"/>
      <c r="G69" s="185"/>
      <c r="H69" s="185"/>
      <c r="I69" s="188"/>
      <c r="J69" s="188"/>
      <c r="K69" s="188"/>
      <c r="L69" s="188"/>
      <c r="M69" s="188"/>
      <c r="N69" s="188"/>
      <c r="O69" s="188"/>
      <c r="P69" s="1"/>
    </row>
    <row r="70" spans="1:18" ht="18.75">
      <c r="A70" s="185"/>
      <c r="B70" s="186"/>
      <c r="C70" s="1"/>
      <c r="D70" s="1"/>
      <c r="E70" s="187"/>
      <c r="F70" s="185"/>
      <c r="G70" s="185"/>
      <c r="H70" s="185"/>
      <c r="I70" s="188"/>
      <c r="J70" s="188"/>
      <c r="K70" s="188"/>
      <c r="L70" s="188"/>
      <c r="M70" s="188"/>
      <c r="N70" s="188"/>
      <c r="O70" s="188"/>
      <c r="P70" s="1"/>
    </row>
    <row r="71" spans="1:18" ht="18.75">
      <c r="A71" s="185"/>
      <c r="B71" s="186"/>
      <c r="C71" s="1"/>
      <c r="D71" s="1"/>
      <c r="E71" s="187"/>
      <c r="F71" s="185"/>
      <c r="G71" s="185"/>
      <c r="H71" s="185"/>
      <c r="I71" s="188"/>
      <c r="J71" s="188"/>
      <c r="K71" s="188"/>
      <c r="L71" s="188"/>
      <c r="M71" s="188"/>
      <c r="N71" s="188"/>
      <c r="O71" s="188"/>
      <c r="P71" s="1"/>
    </row>
    <row r="72" spans="1:18" ht="18.75">
      <c r="A72" s="185"/>
      <c r="B72" s="186"/>
      <c r="C72" s="1"/>
      <c r="D72" s="1"/>
      <c r="E72" s="187"/>
      <c r="F72" s="185"/>
      <c r="G72" s="185"/>
      <c r="H72" s="185"/>
      <c r="I72" s="188"/>
      <c r="J72" s="188"/>
      <c r="K72" s="188"/>
      <c r="L72" s="188"/>
      <c r="M72" s="188"/>
      <c r="N72" s="188"/>
      <c r="O72" s="188"/>
      <c r="P72" s="1"/>
    </row>
    <row r="73" spans="1:18" ht="18.75">
      <c r="A73" s="185"/>
      <c r="B73" s="186"/>
      <c r="C73" s="1"/>
      <c r="D73" s="1"/>
      <c r="E73" s="187"/>
      <c r="F73" s="185"/>
      <c r="G73" s="185"/>
      <c r="H73" s="185"/>
      <c r="I73" s="188"/>
      <c r="J73" s="188"/>
      <c r="K73" s="188"/>
      <c r="L73" s="188"/>
      <c r="M73" s="188"/>
      <c r="N73" s="188"/>
      <c r="O73" s="188"/>
      <c r="P73" s="1"/>
    </row>
    <row r="74" spans="1:18" ht="18.75">
      <c r="A74" s="185"/>
      <c r="B74" s="186"/>
      <c r="C74" s="1"/>
      <c r="D74" s="1"/>
      <c r="E74" s="187"/>
      <c r="F74" s="185"/>
      <c r="G74" s="185"/>
      <c r="H74" s="185"/>
      <c r="I74" s="188"/>
      <c r="J74" s="188"/>
      <c r="K74" s="188"/>
      <c r="L74" s="188"/>
      <c r="M74" s="188"/>
      <c r="N74" s="188"/>
      <c r="O74" s="188"/>
      <c r="P74" s="1"/>
    </row>
    <row r="75" spans="1:18" ht="18.75">
      <c r="A75" s="283" t="s">
        <v>187</v>
      </c>
      <c r="B75" s="283"/>
      <c r="C75" s="283"/>
      <c r="D75" s="283"/>
      <c r="E75" s="273" t="s">
        <v>188</v>
      </c>
      <c r="F75" s="273"/>
      <c r="G75" s="273"/>
      <c r="H75" s="273"/>
      <c r="I75" s="273"/>
      <c r="J75" s="273"/>
      <c r="K75" s="273"/>
      <c r="L75" s="273"/>
      <c r="M75" s="273"/>
      <c r="N75" s="273"/>
      <c r="O75" s="273"/>
      <c r="P75" s="273"/>
    </row>
  </sheetData>
  <mergeCells count="42">
    <mergeCell ref="A3:C3"/>
    <mergeCell ref="A23:C23"/>
    <mergeCell ref="A25:C25"/>
    <mergeCell ref="A27:C27"/>
    <mergeCell ref="A32:C32"/>
    <mergeCell ref="A4:P4"/>
    <mergeCell ref="I5:P5"/>
    <mergeCell ref="A12:C12"/>
    <mergeCell ref="A17:C17"/>
    <mergeCell ref="A19:C19"/>
    <mergeCell ref="A21:C21"/>
    <mergeCell ref="A5:A6"/>
    <mergeCell ref="B5:B6"/>
    <mergeCell ref="C5:D5"/>
    <mergeCell ref="E5:E6"/>
    <mergeCell ref="F5:G5"/>
    <mergeCell ref="H5:H6"/>
    <mergeCell ref="A57:B57"/>
    <mergeCell ref="I58:M58"/>
    <mergeCell ref="N58:O58"/>
    <mergeCell ref="A38:C38"/>
    <mergeCell ref="A47:C47"/>
    <mergeCell ref="A49:C49"/>
    <mergeCell ref="A51:C51"/>
    <mergeCell ref="A56:C56"/>
    <mergeCell ref="A44:C44"/>
    <mergeCell ref="A75:D75"/>
    <mergeCell ref="E75:P75"/>
    <mergeCell ref="H1:P1"/>
    <mergeCell ref="H2:P2"/>
    <mergeCell ref="A1:D1"/>
    <mergeCell ref="A2:D2"/>
    <mergeCell ref="A64:P64"/>
    <mergeCell ref="A65:P65"/>
    <mergeCell ref="E68:P68"/>
    <mergeCell ref="A68:D68"/>
    <mergeCell ref="E67:P67"/>
    <mergeCell ref="A59:P59"/>
    <mergeCell ref="A60:P60"/>
    <mergeCell ref="A61:P61"/>
    <mergeCell ref="A62:P62"/>
    <mergeCell ref="A63:P63"/>
  </mergeCells>
  <printOptions horizontalCentered="1"/>
  <pageMargins left="0.1" right="0.1" top="0.4" bottom="0.2" header="0.31496062992126" footer="0.31496062992126"/>
  <pageSetup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6"/>
  <sheetViews>
    <sheetView zoomScale="80" zoomScaleNormal="80" workbookViewId="0">
      <selection activeCell="A67" sqref="A67:P67"/>
    </sheetView>
  </sheetViews>
  <sheetFormatPr defaultColWidth="9" defaultRowHeight="15.75"/>
  <cols>
    <col min="1" max="1" width="6.25" style="111" customWidth="1"/>
    <col min="2" max="2" width="45.75" style="10" customWidth="1"/>
    <col min="3" max="4" width="9" style="11" customWidth="1"/>
    <col min="5" max="5" width="47.25" style="12" hidden="1" customWidth="1"/>
    <col min="6" max="7" width="8.625" style="13" customWidth="1"/>
    <col min="8" max="8" width="10.5" style="13" customWidth="1"/>
    <col min="9" max="15" width="5.875" style="14" customWidth="1"/>
    <col min="16" max="16" width="7" style="11" customWidth="1"/>
    <col min="17" max="17" width="9" style="11" customWidth="1"/>
    <col min="18" max="16384" width="9" style="11"/>
  </cols>
  <sheetData>
    <row r="1" spans="1:18">
      <c r="A1" s="252" t="s">
        <v>193</v>
      </c>
      <c r="B1" s="252"/>
      <c r="C1" s="252"/>
      <c r="F1" s="181"/>
      <c r="G1" s="253" t="s">
        <v>1</v>
      </c>
      <c r="H1" s="253"/>
      <c r="I1" s="253"/>
      <c r="J1" s="253"/>
      <c r="K1" s="253"/>
      <c r="L1" s="253"/>
      <c r="M1" s="253"/>
      <c r="N1" s="253"/>
      <c r="O1" s="253"/>
      <c r="P1" s="253"/>
    </row>
    <row r="2" spans="1:18" ht="16.5">
      <c r="A2" s="254" t="s">
        <v>192</v>
      </c>
      <c r="B2" s="254"/>
      <c r="C2" s="254"/>
      <c r="D2" s="16"/>
      <c r="F2" s="182"/>
      <c r="G2" s="255" t="s">
        <v>3</v>
      </c>
      <c r="H2" s="255"/>
      <c r="I2" s="255"/>
      <c r="J2" s="255"/>
      <c r="K2" s="255"/>
      <c r="L2" s="255"/>
      <c r="M2" s="255"/>
      <c r="N2" s="255"/>
      <c r="O2" s="255"/>
      <c r="P2" s="255"/>
    </row>
    <row r="3" spans="1:18" ht="5.25" customHeight="1">
      <c r="A3" s="254" t="s">
        <v>201</v>
      </c>
      <c r="B3" s="254"/>
      <c r="C3" s="254"/>
      <c r="F3" s="14"/>
      <c r="G3" s="17"/>
      <c r="H3" s="14"/>
    </row>
    <row r="4" spans="1:18" ht="22.5" customHeight="1">
      <c r="A4" s="273" t="s">
        <v>191</v>
      </c>
      <c r="B4" s="273"/>
      <c r="C4" s="273"/>
      <c r="D4" s="273"/>
      <c r="E4" s="273"/>
      <c r="F4" s="273"/>
      <c r="G4" s="273"/>
      <c r="H4" s="273"/>
      <c r="I4" s="273"/>
      <c r="J4" s="273"/>
      <c r="K4" s="273"/>
      <c r="L4" s="273"/>
      <c r="M4" s="273"/>
      <c r="N4" s="273"/>
      <c r="O4" s="273"/>
      <c r="P4" s="273"/>
    </row>
    <row r="5" spans="1:18" s="1" customFormat="1" ht="53.25" customHeight="1">
      <c r="A5" s="289" t="s">
        <v>6</v>
      </c>
      <c r="B5" s="290" t="s">
        <v>7</v>
      </c>
      <c r="C5" s="291" t="s">
        <v>8</v>
      </c>
      <c r="D5" s="291"/>
      <c r="E5" s="289" t="s">
        <v>9</v>
      </c>
      <c r="F5" s="294" t="s">
        <v>120</v>
      </c>
      <c r="G5" s="294"/>
      <c r="H5" s="295" t="s">
        <v>121</v>
      </c>
      <c r="I5" s="288" t="s">
        <v>123</v>
      </c>
      <c r="J5" s="288"/>
      <c r="K5" s="288"/>
      <c r="L5" s="288"/>
      <c r="M5" s="288"/>
      <c r="N5" s="288"/>
      <c r="O5" s="288"/>
      <c r="P5" s="288"/>
    </row>
    <row r="6" spans="1:18" s="2" customFormat="1" ht="36.75" customHeight="1">
      <c r="A6" s="289"/>
      <c r="B6" s="290"/>
      <c r="C6" s="189" t="s">
        <v>12</v>
      </c>
      <c r="D6" s="189" t="s">
        <v>13</v>
      </c>
      <c r="E6" s="289"/>
      <c r="F6" s="191" t="s">
        <v>12</v>
      </c>
      <c r="G6" s="191" t="s">
        <v>13</v>
      </c>
      <c r="H6" s="295"/>
      <c r="I6" s="190" t="s">
        <v>102</v>
      </c>
      <c r="J6" s="190" t="s">
        <v>104</v>
      </c>
      <c r="K6" s="190" t="s">
        <v>105</v>
      </c>
      <c r="L6" s="190" t="s">
        <v>106</v>
      </c>
      <c r="M6" s="190" t="s">
        <v>107</v>
      </c>
      <c r="N6" s="190" t="s">
        <v>108</v>
      </c>
      <c r="O6" s="190" t="s">
        <v>122</v>
      </c>
      <c r="P6" s="190" t="s">
        <v>99</v>
      </c>
      <c r="Q6" s="196" t="s">
        <v>171</v>
      </c>
      <c r="R6" s="196" t="s">
        <v>172</v>
      </c>
    </row>
    <row r="7" spans="1:18" s="3" customFormat="1" ht="22.5" customHeight="1">
      <c r="A7" s="20">
        <v>1</v>
      </c>
      <c r="B7" s="21" t="s">
        <v>14</v>
      </c>
      <c r="C7" s="22">
        <v>5510201</v>
      </c>
      <c r="D7" s="22">
        <v>6510201</v>
      </c>
      <c r="E7" s="23" t="s">
        <v>14</v>
      </c>
      <c r="F7" s="25">
        <v>90</v>
      </c>
      <c r="G7" s="25">
        <v>280</v>
      </c>
      <c r="H7" s="122">
        <f t="shared" ref="H7:H11" si="0">F7+G7</f>
        <v>370</v>
      </c>
      <c r="I7" s="72">
        <v>26</v>
      </c>
      <c r="J7" s="72">
        <v>67</v>
      </c>
      <c r="K7" s="72"/>
      <c r="L7" s="72">
        <v>316</v>
      </c>
      <c r="M7" s="72">
        <v>46</v>
      </c>
      <c r="N7" s="72">
        <v>33</v>
      </c>
      <c r="O7" s="72"/>
      <c r="P7" s="73">
        <f>SUM(I7:O7)</f>
        <v>488</v>
      </c>
      <c r="Q7" s="199">
        <f>SUM(I7:K7)</f>
        <v>93</v>
      </c>
      <c r="R7" s="199">
        <f>SUM(L7:O7)</f>
        <v>395</v>
      </c>
    </row>
    <row r="8" spans="1:18" s="4" customFormat="1" ht="22.5" customHeight="1">
      <c r="A8" s="25">
        <v>2</v>
      </c>
      <c r="B8" s="26" t="s">
        <v>15</v>
      </c>
      <c r="C8" s="22">
        <v>5510211</v>
      </c>
      <c r="D8" s="22">
        <v>6510211</v>
      </c>
      <c r="E8" s="23" t="s">
        <v>14</v>
      </c>
      <c r="F8" s="25">
        <v>65</v>
      </c>
      <c r="G8" s="25">
        <v>150</v>
      </c>
      <c r="H8" s="122">
        <f t="shared" si="0"/>
        <v>215</v>
      </c>
      <c r="I8" s="72"/>
      <c r="J8" s="72"/>
      <c r="K8" s="72"/>
      <c r="L8" s="72">
        <v>54</v>
      </c>
      <c r="M8" s="72">
        <v>33</v>
      </c>
      <c r="N8" s="72"/>
      <c r="O8" s="72"/>
      <c r="P8" s="73">
        <f>SUM(I8:O8)</f>
        <v>87</v>
      </c>
      <c r="Q8" s="199">
        <f t="shared" ref="Q8:Q61" si="1">SUM(I8:K8)</f>
        <v>0</v>
      </c>
      <c r="R8" s="199">
        <f t="shared" ref="R8:R61" si="2">SUM(L8:O8)</f>
        <v>87</v>
      </c>
    </row>
    <row r="9" spans="1:18" s="4" customFormat="1" ht="22.5" customHeight="1">
      <c r="A9" s="20">
        <v>3</v>
      </c>
      <c r="B9" s="21" t="s">
        <v>16</v>
      </c>
      <c r="C9" s="27"/>
      <c r="D9" s="22">
        <v>6510212</v>
      </c>
      <c r="E9" s="23" t="s">
        <v>14</v>
      </c>
      <c r="F9" s="25"/>
      <c r="G9" s="25">
        <v>140</v>
      </c>
      <c r="H9" s="122">
        <f t="shared" si="0"/>
        <v>140</v>
      </c>
      <c r="I9" s="72"/>
      <c r="J9" s="72"/>
      <c r="K9" s="72"/>
      <c r="L9" s="72">
        <v>66</v>
      </c>
      <c r="M9" s="72"/>
      <c r="N9" s="72"/>
      <c r="O9" s="72"/>
      <c r="P9" s="73">
        <f>SUM(I9:O9)</f>
        <v>66</v>
      </c>
      <c r="Q9" s="199">
        <f t="shared" si="1"/>
        <v>0</v>
      </c>
      <c r="R9" s="199">
        <f t="shared" si="2"/>
        <v>66</v>
      </c>
    </row>
    <row r="10" spans="1:18" s="4" customFormat="1" ht="22.5" customHeight="1">
      <c r="A10" s="25">
        <v>4</v>
      </c>
      <c r="B10" s="121" t="s">
        <v>115</v>
      </c>
      <c r="C10" s="27">
        <v>5510212</v>
      </c>
      <c r="D10" s="25"/>
      <c r="E10" s="23" t="s">
        <v>14</v>
      </c>
      <c r="F10" s="25">
        <v>100</v>
      </c>
      <c r="G10" s="25"/>
      <c r="H10" s="122">
        <f t="shared" si="0"/>
        <v>100</v>
      </c>
      <c r="I10" s="38"/>
      <c r="J10" s="38"/>
      <c r="K10" s="38"/>
      <c r="L10" s="38"/>
      <c r="M10" s="38"/>
      <c r="N10" s="38"/>
      <c r="O10" s="38"/>
      <c r="P10" s="123"/>
      <c r="Q10" s="199">
        <f t="shared" si="1"/>
        <v>0</v>
      </c>
      <c r="R10" s="199">
        <f t="shared" si="2"/>
        <v>0</v>
      </c>
    </row>
    <row r="11" spans="1:18" s="5" customFormat="1" ht="22.5" customHeight="1">
      <c r="A11" s="20">
        <v>5</v>
      </c>
      <c r="B11" s="21" t="s">
        <v>17</v>
      </c>
      <c r="C11" s="22">
        <v>5510216</v>
      </c>
      <c r="D11" s="22">
        <v>6510216</v>
      </c>
      <c r="E11" s="23" t="s">
        <v>14</v>
      </c>
      <c r="F11" s="25">
        <v>205</v>
      </c>
      <c r="G11" s="25">
        <v>520</v>
      </c>
      <c r="H11" s="122">
        <f t="shared" si="0"/>
        <v>725</v>
      </c>
      <c r="I11" s="72">
        <v>64</v>
      </c>
      <c r="J11" s="72">
        <v>315</v>
      </c>
      <c r="K11" s="72"/>
      <c r="L11" s="72">
        <v>774</v>
      </c>
      <c r="M11" s="72">
        <v>103</v>
      </c>
      <c r="N11" s="72">
        <v>60</v>
      </c>
      <c r="O11" s="72">
        <v>18</v>
      </c>
      <c r="P11" s="73">
        <f>SUM(I11:O11)</f>
        <v>1334</v>
      </c>
      <c r="Q11" s="199">
        <f t="shared" si="1"/>
        <v>379</v>
      </c>
      <c r="R11" s="199">
        <f t="shared" si="2"/>
        <v>955</v>
      </c>
    </row>
    <row r="12" spans="1:18" s="4" customFormat="1" ht="22.5" customHeight="1" thickBot="1">
      <c r="A12" s="256" t="s">
        <v>18</v>
      </c>
      <c r="B12" s="257"/>
      <c r="C12" s="258"/>
      <c r="D12" s="28"/>
      <c r="E12" s="29"/>
      <c r="F12" s="125">
        <f t="shared" ref="F12:P12" si="3">SUM(F7:F11)</f>
        <v>460</v>
      </c>
      <c r="G12" s="125">
        <f t="shared" si="3"/>
        <v>1090</v>
      </c>
      <c r="H12" s="126">
        <f t="shared" si="3"/>
        <v>1550</v>
      </c>
      <c r="I12" s="74">
        <f t="shared" si="3"/>
        <v>90</v>
      </c>
      <c r="J12" s="74">
        <f t="shared" si="3"/>
        <v>382</v>
      </c>
      <c r="K12" s="74">
        <f t="shared" si="3"/>
        <v>0</v>
      </c>
      <c r="L12" s="74">
        <f t="shared" si="3"/>
        <v>1210</v>
      </c>
      <c r="M12" s="74">
        <f t="shared" si="3"/>
        <v>182</v>
      </c>
      <c r="N12" s="74">
        <f t="shared" si="3"/>
        <v>93</v>
      </c>
      <c r="O12" s="74">
        <f t="shared" si="3"/>
        <v>18</v>
      </c>
      <c r="P12" s="75">
        <f t="shared" si="3"/>
        <v>1975</v>
      </c>
      <c r="Q12" s="199"/>
      <c r="R12" s="199"/>
    </row>
    <row r="13" spans="1:18" s="4" customFormat="1" ht="22.5" customHeight="1">
      <c r="A13" s="32">
        <v>6</v>
      </c>
      <c r="B13" s="33" t="s">
        <v>19</v>
      </c>
      <c r="C13" s="34">
        <v>5510303</v>
      </c>
      <c r="D13" s="34">
        <v>6510303</v>
      </c>
      <c r="E13" s="35" t="s">
        <v>20</v>
      </c>
      <c r="F13" s="42">
        <v>85</v>
      </c>
      <c r="G13" s="42">
        <v>190</v>
      </c>
      <c r="H13" s="127">
        <f t="shared" ref="H13:H16" si="4">F13+G13</f>
        <v>275</v>
      </c>
      <c r="I13" s="76"/>
      <c r="J13" s="76">
        <v>73</v>
      </c>
      <c r="K13" s="76"/>
      <c r="L13" s="76">
        <v>160</v>
      </c>
      <c r="M13" s="76">
        <v>85</v>
      </c>
      <c r="N13" s="76"/>
      <c r="O13" s="76"/>
      <c r="P13" s="76">
        <f>SUM(I13:O13)</f>
        <v>318</v>
      </c>
      <c r="Q13" s="199">
        <f t="shared" si="1"/>
        <v>73</v>
      </c>
      <c r="R13" s="199">
        <f t="shared" si="2"/>
        <v>245</v>
      </c>
    </row>
    <row r="14" spans="1:18" s="4" customFormat="1" ht="22.5" customHeight="1">
      <c r="A14" s="25">
        <v>7</v>
      </c>
      <c r="B14" s="26" t="s">
        <v>21</v>
      </c>
      <c r="C14" s="38"/>
      <c r="D14" s="38">
        <v>6510305</v>
      </c>
      <c r="E14" s="39" t="s">
        <v>20</v>
      </c>
      <c r="F14" s="25"/>
      <c r="G14" s="25">
        <v>120</v>
      </c>
      <c r="H14" s="128">
        <f t="shared" si="4"/>
        <v>120</v>
      </c>
      <c r="I14" s="72"/>
      <c r="J14" s="72"/>
      <c r="K14" s="72"/>
      <c r="L14" s="72">
        <v>63</v>
      </c>
      <c r="M14" s="72"/>
      <c r="N14" s="72"/>
      <c r="O14" s="72"/>
      <c r="P14" s="72">
        <f>SUM(I14:O14)</f>
        <v>63</v>
      </c>
      <c r="Q14" s="199">
        <f t="shared" si="1"/>
        <v>0</v>
      </c>
      <c r="R14" s="199">
        <f t="shared" si="2"/>
        <v>63</v>
      </c>
    </row>
    <row r="15" spans="1:18" s="4" customFormat="1" ht="22.5" customHeight="1">
      <c r="A15" s="25">
        <v>8</v>
      </c>
      <c r="B15" s="26" t="s">
        <v>22</v>
      </c>
      <c r="C15" s="38">
        <v>5510305</v>
      </c>
      <c r="D15" s="38"/>
      <c r="E15" s="39" t="s">
        <v>20</v>
      </c>
      <c r="F15" s="25">
        <v>70</v>
      </c>
      <c r="G15" s="25"/>
      <c r="H15" s="128">
        <f t="shared" si="4"/>
        <v>70</v>
      </c>
      <c r="I15" s="72"/>
      <c r="J15" s="72"/>
      <c r="K15" s="72"/>
      <c r="L15" s="72"/>
      <c r="M15" s="72"/>
      <c r="N15" s="72"/>
      <c r="O15" s="72"/>
      <c r="P15" s="72">
        <f>SUM(I15:O15)</f>
        <v>0</v>
      </c>
      <c r="Q15" s="199">
        <f t="shared" si="1"/>
        <v>0</v>
      </c>
      <c r="R15" s="199">
        <f t="shared" si="2"/>
        <v>0</v>
      </c>
    </row>
    <row r="16" spans="1:18" s="4" customFormat="1" ht="22.5" customHeight="1">
      <c r="A16" s="25">
        <v>9</v>
      </c>
      <c r="B16" s="121" t="s">
        <v>124</v>
      </c>
      <c r="C16" s="47">
        <v>5520217</v>
      </c>
      <c r="D16" s="38">
        <v>6520217</v>
      </c>
      <c r="E16" s="39" t="s">
        <v>20</v>
      </c>
      <c r="F16" s="25">
        <v>85</v>
      </c>
      <c r="G16" s="25">
        <v>115</v>
      </c>
      <c r="H16" s="128">
        <f t="shared" si="4"/>
        <v>200</v>
      </c>
      <c r="I16" s="72"/>
      <c r="J16" s="72"/>
      <c r="K16" s="72"/>
      <c r="L16" s="72"/>
      <c r="M16" s="72"/>
      <c r="N16" s="72"/>
      <c r="O16" s="72"/>
      <c r="P16" s="72"/>
      <c r="Q16" s="199">
        <f t="shared" si="1"/>
        <v>0</v>
      </c>
      <c r="R16" s="199">
        <f t="shared" si="2"/>
        <v>0</v>
      </c>
    </row>
    <row r="17" spans="1:18" s="4" customFormat="1" ht="22.5" customHeight="1" thickBot="1">
      <c r="A17" s="256" t="s">
        <v>24</v>
      </c>
      <c r="B17" s="257"/>
      <c r="C17" s="258"/>
      <c r="D17" s="28"/>
      <c r="E17" s="29"/>
      <c r="F17" s="125">
        <f t="shared" ref="F17:P17" si="5">SUM(F13:F16)</f>
        <v>240</v>
      </c>
      <c r="G17" s="125">
        <f t="shared" si="5"/>
        <v>425</v>
      </c>
      <c r="H17" s="125">
        <f t="shared" si="5"/>
        <v>665</v>
      </c>
      <c r="I17" s="77">
        <f t="shared" si="5"/>
        <v>0</v>
      </c>
      <c r="J17" s="77">
        <f t="shared" si="5"/>
        <v>73</v>
      </c>
      <c r="K17" s="77">
        <f t="shared" si="5"/>
        <v>0</v>
      </c>
      <c r="L17" s="77">
        <f t="shared" si="5"/>
        <v>223</v>
      </c>
      <c r="M17" s="77">
        <f t="shared" si="5"/>
        <v>85</v>
      </c>
      <c r="N17" s="77">
        <f t="shared" si="5"/>
        <v>0</v>
      </c>
      <c r="O17" s="77">
        <f t="shared" si="5"/>
        <v>0</v>
      </c>
      <c r="P17" s="78">
        <f t="shared" si="5"/>
        <v>381</v>
      </c>
      <c r="Q17" s="199"/>
      <c r="R17" s="199"/>
    </row>
    <row r="18" spans="1:18" s="4" customFormat="1" ht="22.5" customHeight="1">
      <c r="A18" s="51">
        <v>10</v>
      </c>
      <c r="B18" s="52" t="s">
        <v>35</v>
      </c>
      <c r="C18" s="51"/>
      <c r="D18" s="51">
        <v>6580301</v>
      </c>
      <c r="E18" s="53" t="s">
        <v>35</v>
      </c>
      <c r="F18" s="129"/>
      <c r="G18" s="51">
        <v>70</v>
      </c>
      <c r="H18" s="130">
        <f t="shared" ref="H18:H22" si="6">F18+G18</f>
        <v>70</v>
      </c>
      <c r="I18" s="34"/>
      <c r="J18" s="34"/>
      <c r="K18" s="34"/>
      <c r="L18" s="34"/>
      <c r="M18" s="34"/>
      <c r="N18" s="34"/>
      <c r="O18" s="34"/>
      <c r="P18" s="79">
        <f>SUM(I18:O18)</f>
        <v>0</v>
      </c>
      <c r="Q18" s="199">
        <f t="shared" si="1"/>
        <v>0</v>
      </c>
      <c r="R18" s="199">
        <f t="shared" si="2"/>
        <v>0</v>
      </c>
    </row>
    <row r="19" spans="1:18" s="4" customFormat="1" ht="22.5" customHeight="1" thickBot="1">
      <c r="A19" s="256" t="s">
        <v>28</v>
      </c>
      <c r="B19" s="257"/>
      <c r="C19" s="258"/>
      <c r="D19" s="28"/>
      <c r="E19" s="29"/>
      <c r="F19" s="125"/>
      <c r="G19" s="125">
        <f t="shared" ref="G19:O19" si="7">SUM(G18)</f>
        <v>70</v>
      </c>
      <c r="H19" s="125">
        <f t="shared" si="7"/>
        <v>70</v>
      </c>
      <c r="I19" s="81">
        <f t="shared" si="7"/>
        <v>0</v>
      </c>
      <c r="J19" s="81">
        <f t="shared" si="7"/>
        <v>0</v>
      </c>
      <c r="K19" s="81">
        <f t="shared" si="7"/>
        <v>0</v>
      </c>
      <c r="L19" s="81">
        <f t="shared" si="7"/>
        <v>0</v>
      </c>
      <c r="M19" s="81">
        <f t="shared" si="7"/>
        <v>0</v>
      </c>
      <c r="N19" s="81">
        <f t="shared" si="7"/>
        <v>0</v>
      </c>
      <c r="O19" s="81">
        <f t="shared" si="7"/>
        <v>0</v>
      </c>
      <c r="P19" s="77">
        <f t="shared" ref="P19:P23" si="8">P18</f>
        <v>0</v>
      </c>
      <c r="Q19" s="199"/>
      <c r="R19" s="199"/>
    </row>
    <row r="20" spans="1:18" s="3" customFormat="1" ht="22.5" customHeight="1">
      <c r="A20" s="57">
        <v>11</v>
      </c>
      <c r="B20" s="58" t="s">
        <v>37</v>
      </c>
      <c r="C20" s="57">
        <v>5580201</v>
      </c>
      <c r="D20" s="57">
        <v>6580201</v>
      </c>
      <c r="E20" s="59" t="s">
        <v>38</v>
      </c>
      <c r="F20" s="57">
        <v>60</v>
      </c>
      <c r="G20" s="57">
        <v>60</v>
      </c>
      <c r="H20" s="131">
        <f t="shared" si="6"/>
        <v>120</v>
      </c>
      <c r="I20" s="76"/>
      <c r="J20" s="76">
        <v>36</v>
      </c>
      <c r="K20" s="76"/>
      <c r="L20" s="76">
        <v>32</v>
      </c>
      <c r="M20" s="76"/>
      <c r="N20" s="76"/>
      <c r="O20" s="76"/>
      <c r="P20" s="80">
        <f>SUM(I20:O20)</f>
        <v>68</v>
      </c>
      <c r="Q20" s="199">
        <f t="shared" si="1"/>
        <v>36</v>
      </c>
      <c r="R20" s="199">
        <f t="shared" si="2"/>
        <v>32</v>
      </c>
    </row>
    <row r="21" spans="1:18" s="4" customFormat="1" ht="22.5" customHeight="1" thickBot="1">
      <c r="A21" s="256" t="s">
        <v>34</v>
      </c>
      <c r="B21" s="257"/>
      <c r="C21" s="258"/>
      <c r="D21" s="28"/>
      <c r="E21" s="29"/>
      <c r="F21" s="125">
        <f t="shared" ref="F21:O21" si="9">SUM(F20)</f>
        <v>60</v>
      </c>
      <c r="G21" s="125">
        <f t="shared" si="9"/>
        <v>60</v>
      </c>
      <c r="H21" s="125">
        <f t="shared" si="9"/>
        <v>120</v>
      </c>
      <c r="I21" s="77">
        <f t="shared" si="9"/>
        <v>0</v>
      </c>
      <c r="J21" s="77">
        <f t="shared" si="9"/>
        <v>36</v>
      </c>
      <c r="K21" s="77">
        <f t="shared" si="9"/>
        <v>0</v>
      </c>
      <c r="L21" s="77">
        <f t="shared" si="9"/>
        <v>32</v>
      </c>
      <c r="M21" s="77">
        <f t="shared" si="9"/>
        <v>0</v>
      </c>
      <c r="N21" s="77">
        <f t="shared" si="9"/>
        <v>0</v>
      </c>
      <c r="O21" s="77">
        <f t="shared" si="9"/>
        <v>0</v>
      </c>
      <c r="P21" s="77">
        <f t="shared" si="8"/>
        <v>68</v>
      </c>
      <c r="Q21" s="199"/>
      <c r="R21" s="199"/>
    </row>
    <row r="22" spans="1:18" s="4" customFormat="1" ht="22.5" customHeight="1">
      <c r="A22" s="57">
        <v>12</v>
      </c>
      <c r="B22" s="58" t="s">
        <v>40</v>
      </c>
      <c r="C22" s="57">
        <v>5340302</v>
      </c>
      <c r="D22" s="57">
        <v>6340302</v>
      </c>
      <c r="E22" s="59" t="s">
        <v>41</v>
      </c>
      <c r="F22" s="57">
        <v>65</v>
      </c>
      <c r="G22" s="57">
        <v>160</v>
      </c>
      <c r="H22" s="130">
        <f t="shared" si="6"/>
        <v>225</v>
      </c>
      <c r="I22" s="34"/>
      <c r="J22" s="34">
        <v>115</v>
      </c>
      <c r="K22" s="34"/>
      <c r="L22" s="34">
        <v>75</v>
      </c>
      <c r="M22" s="34">
        <v>19</v>
      </c>
      <c r="N22" s="34"/>
      <c r="O22" s="34"/>
      <c r="P22" s="79">
        <f>SUM(I22:O22)</f>
        <v>209</v>
      </c>
      <c r="Q22" s="199">
        <f t="shared" si="1"/>
        <v>115</v>
      </c>
      <c r="R22" s="199">
        <f t="shared" si="2"/>
        <v>94</v>
      </c>
    </row>
    <row r="23" spans="1:18" s="4" customFormat="1" ht="22.5" customHeight="1" thickBot="1">
      <c r="A23" s="256" t="s">
        <v>36</v>
      </c>
      <c r="B23" s="257"/>
      <c r="C23" s="258"/>
      <c r="D23" s="28"/>
      <c r="E23" s="29"/>
      <c r="F23" s="125">
        <f t="shared" ref="F23:O23" si="10">SUM(F22)</f>
        <v>65</v>
      </c>
      <c r="G23" s="125">
        <f t="shared" si="10"/>
        <v>160</v>
      </c>
      <c r="H23" s="125">
        <f t="shared" si="10"/>
        <v>225</v>
      </c>
      <c r="I23" s="77">
        <f t="shared" si="10"/>
        <v>0</v>
      </c>
      <c r="J23" s="77">
        <f t="shared" si="10"/>
        <v>115</v>
      </c>
      <c r="K23" s="77">
        <f t="shared" si="10"/>
        <v>0</v>
      </c>
      <c r="L23" s="77">
        <f t="shared" si="10"/>
        <v>75</v>
      </c>
      <c r="M23" s="77">
        <f t="shared" si="10"/>
        <v>19</v>
      </c>
      <c r="N23" s="77">
        <f t="shared" si="10"/>
        <v>0</v>
      </c>
      <c r="O23" s="77">
        <f t="shared" si="10"/>
        <v>0</v>
      </c>
      <c r="P23" s="77">
        <f t="shared" si="8"/>
        <v>209</v>
      </c>
      <c r="Q23" s="199"/>
      <c r="R23" s="199"/>
    </row>
    <row r="24" spans="1:18" s="4" customFormat="1" ht="22.5" customHeight="1">
      <c r="A24" s="62">
        <v>13</v>
      </c>
      <c r="B24" s="63" t="s">
        <v>43</v>
      </c>
      <c r="C24" s="64">
        <v>5340113</v>
      </c>
      <c r="D24" s="64">
        <v>6340113</v>
      </c>
      <c r="E24" s="65" t="s">
        <v>44</v>
      </c>
      <c r="F24" s="62">
        <v>30</v>
      </c>
      <c r="G24" s="62">
        <v>60</v>
      </c>
      <c r="H24" s="132">
        <f t="shared" ref="H24:H27" si="11">F24+G24</f>
        <v>90</v>
      </c>
      <c r="I24" s="76"/>
      <c r="J24" s="76">
        <v>33</v>
      </c>
      <c r="K24" s="76"/>
      <c r="L24" s="76">
        <v>28</v>
      </c>
      <c r="M24" s="76"/>
      <c r="N24" s="76"/>
      <c r="O24" s="76"/>
      <c r="P24" s="80">
        <f>SUM(I24:O24)</f>
        <v>61</v>
      </c>
      <c r="Q24" s="199">
        <f t="shared" si="1"/>
        <v>33</v>
      </c>
      <c r="R24" s="199">
        <f t="shared" si="2"/>
        <v>28</v>
      </c>
    </row>
    <row r="25" spans="1:18" s="4" customFormat="1" ht="22.5" customHeight="1">
      <c r="A25" s="41">
        <v>14</v>
      </c>
      <c r="B25" s="46" t="s">
        <v>45</v>
      </c>
      <c r="C25" s="41">
        <v>5340122</v>
      </c>
      <c r="D25" s="41">
        <v>6340122</v>
      </c>
      <c r="E25" s="48" t="s">
        <v>44</v>
      </c>
      <c r="F25" s="41">
        <v>50</v>
      </c>
      <c r="G25" s="41">
        <v>75</v>
      </c>
      <c r="H25" s="133">
        <f t="shared" si="11"/>
        <v>125</v>
      </c>
      <c r="I25" s="72"/>
      <c r="J25" s="72">
        <v>27</v>
      </c>
      <c r="K25" s="72"/>
      <c r="L25" s="72"/>
      <c r="M25" s="72"/>
      <c r="N25" s="72"/>
      <c r="O25" s="72"/>
      <c r="P25" s="73">
        <f>SUM(I25:O25)</f>
        <v>27</v>
      </c>
      <c r="Q25" s="199">
        <f t="shared" si="1"/>
        <v>27</v>
      </c>
      <c r="R25" s="199">
        <f t="shared" si="2"/>
        <v>0</v>
      </c>
    </row>
    <row r="26" spans="1:18" s="4" customFormat="1" ht="22.5" customHeight="1" thickBot="1">
      <c r="A26" s="256" t="s">
        <v>39</v>
      </c>
      <c r="B26" s="257"/>
      <c r="C26" s="258"/>
      <c r="D26" s="28"/>
      <c r="E26" s="29"/>
      <c r="F26" s="125">
        <f t="shared" ref="F26:P26" si="12">SUM(F24:F25)</f>
        <v>80</v>
      </c>
      <c r="G26" s="125">
        <f t="shared" si="12"/>
        <v>135</v>
      </c>
      <c r="H26" s="125">
        <f t="shared" si="12"/>
        <v>215</v>
      </c>
      <c r="I26" s="77">
        <f t="shared" si="12"/>
        <v>0</v>
      </c>
      <c r="J26" s="77">
        <f t="shared" si="12"/>
        <v>60</v>
      </c>
      <c r="K26" s="77">
        <f t="shared" si="12"/>
        <v>0</v>
      </c>
      <c r="L26" s="77">
        <f t="shared" si="12"/>
        <v>28</v>
      </c>
      <c r="M26" s="77">
        <f t="shared" si="12"/>
        <v>0</v>
      </c>
      <c r="N26" s="77">
        <f t="shared" si="12"/>
        <v>0</v>
      </c>
      <c r="O26" s="77">
        <f t="shared" si="12"/>
        <v>0</v>
      </c>
      <c r="P26" s="78">
        <f t="shared" si="12"/>
        <v>88</v>
      </c>
      <c r="Q26" s="199"/>
      <c r="R26" s="199"/>
    </row>
    <row r="27" spans="1:18" s="4" customFormat="1" ht="22.5" customHeight="1">
      <c r="A27" s="57">
        <v>15</v>
      </c>
      <c r="B27" s="58" t="s">
        <v>47</v>
      </c>
      <c r="C27" s="67">
        <v>5340417</v>
      </c>
      <c r="D27" s="67">
        <v>6340417</v>
      </c>
      <c r="E27" s="59" t="s">
        <v>48</v>
      </c>
      <c r="F27" s="57">
        <v>65</v>
      </c>
      <c r="G27" s="57">
        <v>160</v>
      </c>
      <c r="H27" s="130">
        <f t="shared" si="11"/>
        <v>225</v>
      </c>
      <c r="I27" s="34"/>
      <c r="J27" s="34">
        <v>63</v>
      </c>
      <c r="K27" s="34"/>
      <c r="L27" s="34">
        <v>82</v>
      </c>
      <c r="M27" s="34">
        <v>21</v>
      </c>
      <c r="N27" s="34"/>
      <c r="O27" s="34"/>
      <c r="P27" s="79">
        <f>SUM(I27:O27)</f>
        <v>166</v>
      </c>
      <c r="Q27" s="199">
        <f t="shared" si="1"/>
        <v>63</v>
      </c>
      <c r="R27" s="199">
        <f t="shared" si="2"/>
        <v>103</v>
      </c>
    </row>
    <row r="28" spans="1:18" s="4" customFormat="1" ht="22.5" customHeight="1" thickBot="1">
      <c r="A28" s="256" t="s">
        <v>42</v>
      </c>
      <c r="B28" s="257"/>
      <c r="C28" s="258"/>
      <c r="D28" s="28"/>
      <c r="E28" s="29"/>
      <c r="F28" s="125">
        <f t="shared" ref="F28:O28" si="13">SUM(F27)</f>
        <v>65</v>
      </c>
      <c r="G28" s="125">
        <f t="shared" si="13"/>
        <v>160</v>
      </c>
      <c r="H28" s="125">
        <f t="shared" si="13"/>
        <v>225</v>
      </c>
      <c r="I28" s="77">
        <f t="shared" si="13"/>
        <v>0</v>
      </c>
      <c r="J28" s="77">
        <f t="shared" si="13"/>
        <v>63</v>
      </c>
      <c r="K28" s="77">
        <f t="shared" si="13"/>
        <v>0</v>
      </c>
      <c r="L28" s="77">
        <f t="shared" si="13"/>
        <v>82</v>
      </c>
      <c r="M28" s="77">
        <f t="shared" si="13"/>
        <v>21</v>
      </c>
      <c r="N28" s="77">
        <f t="shared" si="13"/>
        <v>0</v>
      </c>
      <c r="O28" s="77">
        <f t="shared" si="13"/>
        <v>0</v>
      </c>
      <c r="P28" s="77">
        <f>P27</f>
        <v>166</v>
      </c>
      <c r="Q28" s="199"/>
      <c r="R28" s="199"/>
    </row>
    <row r="29" spans="1:18" s="4" customFormat="1" ht="22.5" customHeight="1">
      <c r="A29" s="62">
        <v>16</v>
      </c>
      <c r="B29" s="63" t="s">
        <v>50</v>
      </c>
      <c r="C29" s="62">
        <v>5340201</v>
      </c>
      <c r="D29" s="62">
        <v>6340201</v>
      </c>
      <c r="E29" s="65" t="s">
        <v>51</v>
      </c>
      <c r="F29" s="62">
        <v>65</v>
      </c>
      <c r="G29" s="62">
        <v>160</v>
      </c>
      <c r="H29" s="132">
        <f t="shared" ref="H29:H35" si="14">F29+G29</f>
        <v>225</v>
      </c>
      <c r="I29" s="76"/>
      <c r="J29" s="76">
        <v>42</v>
      </c>
      <c r="K29" s="76"/>
      <c r="L29" s="76"/>
      <c r="M29" s="76"/>
      <c r="N29" s="76"/>
      <c r="O29" s="76"/>
      <c r="P29" s="80">
        <f>SUM(I29:O29)</f>
        <v>42</v>
      </c>
      <c r="Q29" s="199">
        <f t="shared" si="1"/>
        <v>42</v>
      </c>
      <c r="R29" s="199">
        <f t="shared" si="2"/>
        <v>0</v>
      </c>
    </row>
    <row r="30" spans="1:18" s="4" customFormat="1" ht="22.5" customHeight="1" thickBot="1">
      <c r="A30" s="256" t="s">
        <v>46</v>
      </c>
      <c r="B30" s="257"/>
      <c r="C30" s="258"/>
      <c r="D30" s="28"/>
      <c r="E30" s="29"/>
      <c r="F30" s="125">
        <f t="shared" ref="F30:O30" si="15">SUM(F29)</f>
        <v>65</v>
      </c>
      <c r="G30" s="125">
        <f t="shared" si="15"/>
        <v>160</v>
      </c>
      <c r="H30" s="125">
        <f t="shared" si="15"/>
        <v>225</v>
      </c>
      <c r="I30" s="77">
        <f t="shared" si="15"/>
        <v>0</v>
      </c>
      <c r="J30" s="77">
        <f t="shared" si="15"/>
        <v>42</v>
      </c>
      <c r="K30" s="77">
        <f t="shared" si="15"/>
        <v>0</v>
      </c>
      <c r="L30" s="77">
        <f t="shared" si="15"/>
        <v>0</v>
      </c>
      <c r="M30" s="77">
        <f t="shared" si="15"/>
        <v>0</v>
      </c>
      <c r="N30" s="77">
        <f t="shared" si="15"/>
        <v>0</v>
      </c>
      <c r="O30" s="77">
        <f t="shared" si="15"/>
        <v>0</v>
      </c>
      <c r="P30" s="77">
        <f>P29</f>
        <v>42</v>
      </c>
      <c r="Q30" s="199"/>
      <c r="R30" s="199"/>
    </row>
    <row r="31" spans="1:18" s="4" customFormat="1" ht="22.5" customHeight="1">
      <c r="A31" s="42">
        <v>17</v>
      </c>
      <c r="B31" s="43" t="s">
        <v>53</v>
      </c>
      <c r="C31" s="42">
        <v>5520105</v>
      </c>
      <c r="D31" s="42">
        <v>6520105</v>
      </c>
      <c r="E31" s="45" t="s">
        <v>54</v>
      </c>
      <c r="F31" s="42">
        <v>30</v>
      </c>
      <c r="G31" s="42">
        <v>60</v>
      </c>
      <c r="H31" s="128">
        <f t="shared" si="14"/>
        <v>90</v>
      </c>
      <c r="I31" s="34"/>
      <c r="J31" s="34"/>
      <c r="K31" s="34"/>
      <c r="L31" s="34"/>
      <c r="M31" s="34"/>
      <c r="N31" s="34"/>
      <c r="O31" s="34"/>
      <c r="P31" s="79">
        <f>SUM(I31:O31)</f>
        <v>0</v>
      </c>
      <c r="Q31" s="199">
        <f t="shared" si="1"/>
        <v>0</v>
      </c>
      <c r="R31" s="199">
        <f t="shared" si="2"/>
        <v>0</v>
      </c>
    </row>
    <row r="32" spans="1:18" s="4" customFormat="1" ht="22.5" customHeight="1">
      <c r="A32" s="25">
        <v>18</v>
      </c>
      <c r="B32" s="26" t="s">
        <v>55</v>
      </c>
      <c r="C32" s="25">
        <v>5520114</v>
      </c>
      <c r="D32" s="25">
        <v>6520114</v>
      </c>
      <c r="E32" s="39" t="s">
        <v>54</v>
      </c>
      <c r="F32" s="25">
        <v>75</v>
      </c>
      <c r="G32" s="25">
        <v>110</v>
      </c>
      <c r="H32" s="122">
        <f t="shared" si="14"/>
        <v>185</v>
      </c>
      <c r="I32" s="72"/>
      <c r="J32" s="72">
        <v>57</v>
      </c>
      <c r="K32" s="72"/>
      <c r="L32" s="72">
        <v>28</v>
      </c>
      <c r="M32" s="72"/>
      <c r="N32" s="72"/>
      <c r="O32" s="72"/>
      <c r="P32" s="79">
        <f>SUM(I32:O32)</f>
        <v>85</v>
      </c>
      <c r="Q32" s="199">
        <f t="shared" si="1"/>
        <v>57</v>
      </c>
      <c r="R32" s="199">
        <f t="shared" si="2"/>
        <v>28</v>
      </c>
    </row>
    <row r="33" spans="1:18" s="4" customFormat="1" ht="22.5" customHeight="1">
      <c r="A33" s="25">
        <v>19</v>
      </c>
      <c r="B33" s="26" t="s">
        <v>56</v>
      </c>
      <c r="C33" s="25">
        <v>5520121</v>
      </c>
      <c r="D33" s="25">
        <v>6520121</v>
      </c>
      <c r="E33" s="39" t="s">
        <v>54</v>
      </c>
      <c r="F33" s="25">
        <v>65</v>
      </c>
      <c r="G33" s="25">
        <v>110</v>
      </c>
      <c r="H33" s="122">
        <f t="shared" si="14"/>
        <v>175</v>
      </c>
      <c r="I33" s="72"/>
      <c r="J33" s="72"/>
      <c r="K33" s="72"/>
      <c r="L33" s="72"/>
      <c r="M33" s="72"/>
      <c r="N33" s="72"/>
      <c r="O33" s="72"/>
      <c r="P33" s="79">
        <f>SUM(I33:O33)</f>
        <v>0</v>
      </c>
      <c r="Q33" s="199">
        <f t="shared" si="1"/>
        <v>0</v>
      </c>
      <c r="R33" s="199">
        <f t="shared" si="2"/>
        <v>0</v>
      </c>
    </row>
    <row r="34" spans="1:18" s="4" customFormat="1" ht="22.5" customHeight="1">
      <c r="A34" s="25">
        <v>20</v>
      </c>
      <c r="B34" s="26" t="s">
        <v>59</v>
      </c>
      <c r="C34" s="38">
        <v>5520155</v>
      </c>
      <c r="D34" s="38">
        <v>6520155</v>
      </c>
      <c r="E34" s="39" t="s">
        <v>54</v>
      </c>
      <c r="F34" s="25">
        <v>65</v>
      </c>
      <c r="G34" s="25">
        <v>120</v>
      </c>
      <c r="H34" s="122">
        <f t="shared" si="14"/>
        <v>185</v>
      </c>
      <c r="I34" s="72"/>
      <c r="J34" s="72"/>
      <c r="K34" s="72"/>
      <c r="L34" s="72">
        <v>35</v>
      </c>
      <c r="M34" s="72"/>
      <c r="N34" s="72"/>
      <c r="O34" s="72"/>
      <c r="P34" s="79">
        <f>SUM(I34:O34)</f>
        <v>35</v>
      </c>
      <c r="Q34" s="199">
        <f t="shared" si="1"/>
        <v>0</v>
      </c>
      <c r="R34" s="199">
        <f t="shared" si="2"/>
        <v>35</v>
      </c>
    </row>
    <row r="35" spans="1:18" s="4" customFormat="1" ht="22.5" customHeight="1">
      <c r="A35" s="25">
        <v>21</v>
      </c>
      <c r="B35" s="46" t="s">
        <v>60</v>
      </c>
      <c r="C35" s="41">
        <v>5520117</v>
      </c>
      <c r="D35" s="41"/>
      <c r="E35" s="48" t="s">
        <v>54</v>
      </c>
      <c r="F35" s="41">
        <v>100</v>
      </c>
      <c r="G35" s="41"/>
      <c r="H35" s="133">
        <f t="shared" si="14"/>
        <v>100</v>
      </c>
      <c r="I35" s="72"/>
      <c r="J35" s="72">
        <v>93</v>
      </c>
      <c r="K35" s="72"/>
      <c r="L35" s="72"/>
      <c r="M35" s="72"/>
      <c r="N35" s="72"/>
      <c r="O35" s="72"/>
      <c r="P35" s="79">
        <f>SUM(I35:O35)</f>
        <v>93</v>
      </c>
      <c r="Q35" s="199">
        <f t="shared" si="1"/>
        <v>93</v>
      </c>
      <c r="R35" s="199">
        <f t="shared" si="2"/>
        <v>0</v>
      </c>
    </row>
    <row r="36" spans="1:18" s="4" customFormat="1" ht="22.5" customHeight="1" thickBot="1">
      <c r="A36" s="256" t="s">
        <v>49</v>
      </c>
      <c r="B36" s="257"/>
      <c r="C36" s="258"/>
      <c r="D36" s="28"/>
      <c r="E36" s="29"/>
      <c r="F36" s="125">
        <f t="shared" ref="F36:P36" si="16">SUM(F31:F35)</f>
        <v>335</v>
      </c>
      <c r="G36" s="125">
        <f t="shared" si="16"/>
        <v>400</v>
      </c>
      <c r="H36" s="125">
        <f t="shared" si="16"/>
        <v>735</v>
      </c>
      <c r="I36" s="77">
        <f t="shared" si="16"/>
        <v>0</v>
      </c>
      <c r="J36" s="77">
        <f t="shared" si="16"/>
        <v>150</v>
      </c>
      <c r="K36" s="77">
        <f t="shared" si="16"/>
        <v>0</v>
      </c>
      <c r="L36" s="77">
        <f t="shared" si="16"/>
        <v>63</v>
      </c>
      <c r="M36" s="77">
        <f t="shared" si="16"/>
        <v>0</v>
      </c>
      <c r="N36" s="77">
        <f t="shared" si="16"/>
        <v>0</v>
      </c>
      <c r="O36" s="77">
        <f t="shared" si="16"/>
        <v>0</v>
      </c>
      <c r="P36" s="78">
        <f t="shared" si="16"/>
        <v>213</v>
      </c>
      <c r="Q36" s="199"/>
      <c r="R36" s="199"/>
    </row>
    <row r="37" spans="1:18" s="4" customFormat="1" ht="22.5" customHeight="1">
      <c r="A37" s="62">
        <v>22</v>
      </c>
      <c r="B37" s="63" t="s">
        <v>62</v>
      </c>
      <c r="C37" s="64">
        <v>5520205</v>
      </c>
      <c r="D37" s="64">
        <v>6520205</v>
      </c>
      <c r="E37" s="65" t="s">
        <v>63</v>
      </c>
      <c r="F37" s="62">
        <v>65</v>
      </c>
      <c r="G37" s="62">
        <v>125</v>
      </c>
      <c r="H37" s="132">
        <f t="shared" ref="H37:H41" si="17">F37+G37</f>
        <v>190</v>
      </c>
      <c r="I37" s="76"/>
      <c r="J37" s="76">
        <v>63</v>
      </c>
      <c r="K37" s="76"/>
      <c r="L37" s="76">
        <v>92</v>
      </c>
      <c r="M37" s="76"/>
      <c r="N37" s="76"/>
      <c r="O37" s="76"/>
      <c r="P37" s="80">
        <f>SUM(I37:O37)</f>
        <v>155</v>
      </c>
      <c r="Q37" s="199">
        <f t="shared" si="1"/>
        <v>63</v>
      </c>
      <c r="R37" s="199">
        <f t="shared" si="2"/>
        <v>92</v>
      </c>
    </row>
    <row r="38" spans="1:18" s="4" customFormat="1" ht="22.5" customHeight="1">
      <c r="A38" s="25">
        <v>23</v>
      </c>
      <c r="B38" s="26" t="s">
        <v>64</v>
      </c>
      <c r="C38" s="25">
        <v>5520225</v>
      </c>
      <c r="D38" s="25">
        <v>6520225</v>
      </c>
      <c r="E38" s="39" t="s">
        <v>63</v>
      </c>
      <c r="F38" s="25">
        <v>115</v>
      </c>
      <c r="G38" s="25">
        <v>165</v>
      </c>
      <c r="H38" s="122">
        <f t="shared" si="17"/>
        <v>280</v>
      </c>
      <c r="I38" s="72"/>
      <c r="J38" s="72"/>
      <c r="K38" s="72"/>
      <c r="L38" s="72"/>
      <c r="M38" s="72"/>
      <c r="N38" s="72"/>
      <c r="O38" s="72"/>
      <c r="P38" s="73">
        <f>SUM(I38:O38)</f>
        <v>0</v>
      </c>
      <c r="Q38" s="199">
        <f t="shared" si="1"/>
        <v>0</v>
      </c>
      <c r="R38" s="199">
        <f t="shared" si="2"/>
        <v>0</v>
      </c>
    </row>
    <row r="39" spans="1:18" s="4" customFormat="1" ht="22.5" customHeight="1">
      <c r="A39" s="20">
        <v>24</v>
      </c>
      <c r="B39" s="21" t="s">
        <v>65</v>
      </c>
      <c r="C39" s="171">
        <v>5520227</v>
      </c>
      <c r="D39" s="171">
        <v>6520227</v>
      </c>
      <c r="E39" s="172" t="s">
        <v>63</v>
      </c>
      <c r="F39" s="171">
        <v>135</v>
      </c>
      <c r="G39" s="171">
        <v>230</v>
      </c>
      <c r="H39" s="173">
        <f t="shared" si="17"/>
        <v>365</v>
      </c>
      <c r="I39" s="174">
        <v>35</v>
      </c>
      <c r="J39" s="174">
        <v>85</v>
      </c>
      <c r="K39" s="174"/>
      <c r="L39" s="174">
        <v>148</v>
      </c>
      <c r="M39" s="174"/>
      <c r="N39" s="174"/>
      <c r="O39" s="174"/>
      <c r="P39" s="175">
        <f>SUM(I39:O39)</f>
        <v>268</v>
      </c>
      <c r="Q39" s="199">
        <f t="shared" si="1"/>
        <v>120</v>
      </c>
      <c r="R39" s="199">
        <f t="shared" si="2"/>
        <v>148</v>
      </c>
    </row>
    <row r="40" spans="1:18" s="4" customFormat="1" ht="22.5" customHeight="1">
      <c r="A40" s="25">
        <v>25</v>
      </c>
      <c r="B40" s="26" t="s">
        <v>66</v>
      </c>
      <c r="C40" s="38">
        <v>5520255</v>
      </c>
      <c r="D40" s="38">
        <v>6520255</v>
      </c>
      <c r="E40" s="39" t="s">
        <v>63</v>
      </c>
      <c r="F40" s="25">
        <v>95</v>
      </c>
      <c r="G40" s="25">
        <v>115</v>
      </c>
      <c r="H40" s="122">
        <f t="shared" si="17"/>
        <v>210</v>
      </c>
      <c r="I40" s="72"/>
      <c r="J40" s="72">
        <v>77</v>
      </c>
      <c r="K40" s="72"/>
      <c r="L40" s="72">
        <v>113</v>
      </c>
      <c r="M40" s="72"/>
      <c r="N40" s="72"/>
      <c r="O40" s="72"/>
      <c r="P40" s="73">
        <f>SUM(I40:O40)</f>
        <v>190</v>
      </c>
      <c r="Q40" s="199">
        <f t="shared" si="1"/>
        <v>77</v>
      </c>
      <c r="R40" s="199">
        <f t="shared" si="2"/>
        <v>113</v>
      </c>
    </row>
    <row r="41" spans="1:18" s="4" customFormat="1" ht="22.5" customHeight="1">
      <c r="A41" s="20">
        <v>26</v>
      </c>
      <c r="B41" s="68" t="s">
        <v>67</v>
      </c>
      <c r="C41" s="27">
        <v>5520263</v>
      </c>
      <c r="D41" s="27">
        <v>6520263</v>
      </c>
      <c r="E41" s="69" t="s">
        <v>63</v>
      </c>
      <c r="F41" s="41">
        <v>85</v>
      </c>
      <c r="G41" s="41">
        <v>170</v>
      </c>
      <c r="H41" s="133">
        <f t="shared" si="17"/>
        <v>255</v>
      </c>
      <c r="I41" s="72"/>
      <c r="J41" s="72">
        <v>45</v>
      </c>
      <c r="K41" s="72"/>
      <c r="L41" s="72">
        <v>51</v>
      </c>
      <c r="M41" s="72"/>
      <c r="N41" s="72"/>
      <c r="O41" s="72"/>
      <c r="P41" s="73">
        <f>SUM(I41:O41)</f>
        <v>96</v>
      </c>
      <c r="Q41" s="199">
        <f t="shared" si="1"/>
        <v>45</v>
      </c>
      <c r="R41" s="199">
        <f t="shared" si="2"/>
        <v>51</v>
      </c>
    </row>
    <row r="42" spans="1:18" s="4" customFormat="1" ht="22.5" customHeight="1" thickBot="1">
      <c r="A42" s="256" t="s">
        <v>52</v>
      </c>
      <c r="B42" s="257"/>
      <c r="C42" s="258"/>
      <c r="D42" s="28"/>
      <c r="E42" s="29"/>
      <c r="F42" s="125">
        <f t="shared" ref="F42:P42" si="18">SUM(F37:F41)</f>
        <v>495</v>
      </c>
      <c r="G42" s="125">
        <f t="shared" si="18"/>
        <v>805</v>
      </c>
      <c r="H42" s="125">
        <f t="shared" si="18"/>
        <v>1300</v>
      </c>
      <c r="I42" s="77">
        <f t="shared" si="18"/>
        <v>35</v>
      </c>
      <c r="J42" s="77">
        <f t="shared" si="18"/>
        <v>270</v>
      </c>
      <c r="K42" s="77">
        <f t="shared" si="18"/>
        <v>0</v>
      </c>
      <c r="L42" s="77">
        <f t="shared" si="18"/>
        <v>404</v>
      </c>
      <c r="M42" s="77">
        <f t="shared" si="18"/>
        <v>0</v>
      </c>
      <c r="N42" s="77">
        <f t="shared" si="18"/>
        <v>0</v>
      </c>
      <c r="O42" s="77">
        <f t="shared" si="18"/>
        <v>0</v>
      </c>
      <c r="P42" s="78">
        <f t="shared" si="18"/>
        <v>709</v>
      </c>
      <c r="Q42" s="199"/>
      <c r="R42" s="199"/>
    </row>
    <row r="43" spans="1:18" s="3" customFormat="1" ht="22.5" customHeight="1">
      <c r="A43" s="62">
        <v>27</v>
      </c>
      <c r="B43" s="63" t="s">
        <v>69</v>
      </c>
      <c r="C43" s="62">
        <v>5480205</v>
      </c>
      <c r="D43" s="62">
        <v>6480205</v>
      </c>
      <c r="E43" s="65" t="s">
        <v>70</v>
      </c>
      <c r="F43" s="62">
        <v>65</v>
      </c>
      <c r="G43" s="62">
        <v>75</v>
      </c>
      <c r="H43" s="128">
        <f t="shared" ref="H43:H47" si="19">F43+G43</f>
        <v>140</v>
      </c>
      <c r="I43" s="34"/>
      <c r="J43" s="34">
        <v>57</v>
      </c>
      <c r="K43" s="34">
        <v>110</v>
      </c>
      <c r="L43" s="34"/>
      <c r="M43" s="34"/>
      <c r="N43" s="34"/>
      <c r="O43" s="34"/>
      <c r="P43" s="79">
        <f>SUM(I43:O43)</f>
        <v>167</v>
      </c>
      <c r="Q43" s="199">
        <f t="shared" si="1"/>
        <v>167</v>
      </c>
      <c r="R43" s="199">
        <f t="shared" si="2"/>
        <v>0</v>
      </c>
    </row>
    <row r="44" spans="1:18" s="4" customFormat="1" ht="22.5" customHeight="1">
      <c r="A44" s="25">
        <v>28</v>
      </c>
      <c r="B44" s="26" t="s">
        <v>71</v>
      </c>
      <c r="C44" s="38">
        <v>5480207</v>
      </c>
      <c r="D44" s="38">
        <v>6480207</v>
      </c>
      <c r="E44" s="39" t="s">
        <v>70</v>
      </c>
      <c r="F44" s="25">
        <v>85</v>
      </c>
      <c r="G44" s="25">
        <v>150</v>
      </c>
      <c r="H44" s="122">
        <f t="shared" si="19"/>
        <v>235</v>
      </c>
      <c r="I44" s="72"/>
      <c r="J44" s="72">
        <v>124</v>
      </c>
      <c r="K44" s="72"/>
      <c r="L44" s="72">
        <v>65</v>
      </c>
      <c r="M44" s="72"/>
      <c r="N44" s="72"/>
      <c r="O44" s="72"/>
      <c r="P44" s="79">
        <f>SUM(I44:O44)</f>
        <v>189</v>
      </c>
      <c r="Q44" s="199">
        <f t="shared" si="1"/>
        <v>124</v>
      </c>
      <c r="R44" s="199">
        <f t="shared" si="2"/>
        <v>65</v>
      </c>
    </row>
    <row r="45" spans="1:18" s="4" customFormat="1" ht="22.5" customHeight="1">
      <c r="A45" s="20">
        <v>29</v>
      </c>
      <c r="B45" s="21" t="s">
        <v>72</v>
      </c>
      <c r="C45" s="22">
        <v>5480209</v>
      </c>
      <c r="D45" s="22">
        <v>6480209</v>
      </c>
      <c r="E45" s="23" t="s">
        <v>70</v>
      </c>
      <c r="F45" s="25">
        <v>65</v>
      </c>
      <c r="G45" s="25">
        <v>150</v>
      </c>
      <c r="H45" s="122">
        <f t="shared" si="19"/>
        <v>215</v>
      </c>
      <c r="I45" s="72">
        <v>53</v>
      </c>
      <c r="J45" s="72">
        <v>61</v>
      </c>
      <c r="K45" s="72"/>
      <c r="L45" s="72">
        <v>50</v>
      </c>
      <c r="M45" s="72">
        <v>85</v>
      </c>
      <c r="N45" s="72"/>
      <c r="O45" s="72"/>
      <c r="P45" s="79">
        <f>SUM(I45:O45)</f>
        <v>249</v>
      </c>
      <c r="Q45" s="199">
        <f t="shared" si="1"/>
        <v>114</v>
      </c>
      <c r="R45" s="199">
        <f t="shared" si="2"/>
        <v>135</v>
      </c>
    </row>
    <row r="46" spans="1:18" s="4" customFormat="1" ht="22.5" customHeight="1">
      <c r="A46" s="25">
        <v>30</v>
      </c>
      <c r="B46" s="26" t="s">
        <v>73</v>
      </c>
      <c r="C46" s="25">
        <v>5480214</v>
      </c>
      <c r="D46" s="25">
        <v>6480214</v>
      </c>
      <c r="E46" s="39" t="s">
        <v>70</v>
      </c>
      <c r="F46" s="25">
        <v>65</v>
      </c>
      <c r="G46" s="25">
        <v>85</v>
      </c>
      <c r="H46" s="122">
        <f t="shared" si="19"/>
        <v>150</v>
      </c>
      <c r="I46" s="72"/>
      <c r="J46" s="72">
        <v>61</v>
      </c>
      <c r="K46" s="72"/>
      <c r="L46" s="72">
        <v>35</v>
      </c>
      <c r="M46" s="72"/>
      <c r="N46" s="72"/>
      <c r="O46" s="72"/>
      <c r="P46" s="79">
        <f>SUM(I46:O46)</f>
        <v>96</v>
      </c>
      <c r="Q46" s="199">
        <f t="shared" si="1"/>
        <v>61</v>
      </c>
      <c r="R46" s="199">
        <f t="shared" si="2"/>
        <v>35</v>
      </c>
    </row>
    <row r="47" spans="1:18" s="3" customFormat="1" ht="22.5" customHeight="1">
      <c r="A47" s="25">
        <v>31</v>
      </c>
      <c r="B47" s="46" t="s">
        <v>74</v>
      </c>
      <c r="C47" s="41">
        <v>5480216</v>
      </c>
      <c r="D47" s="41">
        <v>6480216</v>
      </c>
      <c r="E47" s="48" t="s">
        <v>70</v>
      </c>
      <c r="F47" s="41">
        <v>65</v>
      </c>
      <c r="G47" s="41">
        <v>85</v>
      </c>
      <c r="H47" s="133">
        <f t="shared" si="19"/>
        <v>150</v>
      </c>
      <c r="I47" s="72"/>
      <c r="J47" s="72">
        <v>71</v>
      </c>
      <c r="K47" s="72"/>
      <c r="L47" s="72">
        <v>19</v>
      </c>
      <c r="M47" s="72"/>
      <c r="N47" s="72"/>
      <c r="O47" s="72"/>
      <c r="P47" s="79">
        <f>SUM(I47:O47)</f>
        <v>90</v>
      </c>
      <c r="Q47" s="199">
        <f t="shared" si="1"/>
        <v>71</v>
      </c>
      <c r="R47" s="199">
        <f t="shared" si="2"/>
        <v>19</v>
      </c>
    </row>
    <row r="48" spans="1:18" s="4" customFormat="1" ht="22.5" customHeight="1" thickBot="1">
      <c r="A48" s="256" t="s">
        <v>61</v>
      </c>
      <c r="B48" s="257"/>
      <c r="C48" s="258"/>
      <c r="D48" s="28"/>
      <c r="E48" s="29"/>
      <c r="F48" s="125">
        <f t="shared" ref="F48:P48" si="20">SUM(F43:F47)</f>
        <v>345</v>
      </c>
      <c r="G48" s="125">
        <f t="shared" si="20"/>
        <v>545</v>
      </c>
      <c r="H48" s="125">
        <f t="shared" si="20"/>
        <v>890</v>
      </c>
      <c r="I48" s="77">
        <f t="shared" si="20"/>
        <v>53</v>
      </c>
      <c r="J48" s="77">
        <f t="shared" si="20"/>
        <v>374</v>
      </c>
      <c r="K48" s="77">
        <f t="shared" si="20"/>
        <v>110</v>
      </c>
      <c r="L48" s="77">
        <f t="shared" si="20"/>
        <v>169</v>
      </c>
      <c r="M48" s="77">
        <f t="shared" si="20"/>
        <v>85</v>
      </c>
      <c r="N48" s="77">
        <f t="shared" si="20"/>
        <v>0</v>
      </c>
      <c r="O48" s="77">
        <f t="shared" si="20"/>
        <v>0</v>
      </c>
      <c r="P48" s="78">
        <f t="shared" si="20"/>
        <v>791</v>
      </c>
      <c r="Q48" s="199"/>
      <c r="R48" s="199"/>
    </row>
    <row r="49" spans="1:18" s="4" customFormat="1" ht="22.5" customHeight="1">
      <c r="A49" s="25">
        <v>32</v>
      </c>
      <c r="B49" s="26" t="s">
        <v>78</v>
      </c>
      <c r="C49" s="38"/>
      <c r="D49" s="38">
        <v>6480105</v>
      </c>
      <c r="E49" s="39" t="s">
        <v>77</v>
      </c>
      <c r="F49" s="25"/>
      <c r="G49" s="25">
        <v>110</v>
      </c>
      <c r="H49" s="122">
        <f t="shared" ref="H49:H50" si="21">F49+G49</f>
        <v>110</v>
      </c>
      <c r="I49" s="72"/>
      <c r="J49" s="72"/>
      <c r="K49" s="72"/>
      <c r="L49" s="72">
        <v>43</v>
      </c>
      <c r="M49" s="72"/>
      <c r="N49" s="72"/>
      <c r="O49" s="72"/>
      <c r="P49" s="73">
        <f>SUM(I49:O49)</f>
        <v>43</v>
      </c>
      <c r="Q49" s="199">
        <f t="shared" si="1"/>
        <v>0</v>
      </c>
      <c r="R49" s="199">
        <f t="shared" si="2"/>
        <v>43</v>
      </c>
    </row>
    <row r="50" spans="1:18" s="3" customFormat="1" ht="22.5" customHeight="1">
      <c r="A50" s="25">
        <v>33</v>
      </c>
      <c r="B50" s="46" t="s">
        <v>79</v>
      </c>
      <c r="C50" s="47">
        <v>5480105</v>
      </c>
      <c r="D50" s="47"/>
      <c r="E50" s="48" t="s">
        <v>77</v>
      </c>
      <c r="F50" s="41">
        <v>85</v>
      </c>
      <c r="G50" s="41"/>
      <c r="H50" s="133">
        <f t="shared" si="21"/>
        <v>85</v>
      </c>
      <c r="I50" s="72"/>
      <c r="J50" s="72">
        <v>94</v>
      </c>
      <c r="K50" s="72"/>
      <c r="L50" s="72"/>
      <c r="M50" s="72"/>
      <c r="N50" s="72"/>
      <c r="O50" s="72"/>
      <c r="P50" s="73">
        <f>SUM(I50:O50)</f>
        <v>94</v>
      </c>
      <c r="Q50" s="199">
        <f t="shared" si="1"/>
        <v>94</v>
      </c>
      <c r="R50" s="199">
        <f t="shared" si="2"/>
        <v>0</v>
      </c>
    </row>
    <row r="51" spans="1:18" s="4" customFormat="1" ht="22.5" customHeight="1" thickBot="1">
      <c r="A51" s="256" t="s">
        <v>68</v>
      </c>
      <c r="B51" s="257"/>
      <c r="C51" s="258"/>
      <c r="D51" s="28"/>
      <c r="E51" s="29"/>
      <c r="F51" s="125">
        <f t="shared" ref="F51:P51" si="22">SUM(F49:F50)</f>
        <v>85</v>
      </c>
      <c r="G51" s="125">
        <f t="shared" si="22"/>
        <v>110</v>
      </c>
      <c r="H51" s="125">
        <f t="shared" si="22"/>
        <v>195</v>
      </c>
      <c r="I51" s="77">
        <f t="shared" si="22"/>
        <v>0</v>
      </c>
      <c r="J51" s="77">
        <f t="shared" si="22"/>
        <v>94</v>
      </c>
      <c r="K51" s="77">
        <f t="shared" si="22"/>
        <v>0</v>
      </c>
      <c r="L51" s="77">
        <f t="shared" si="22"/>
        <v>43</v>
      </c>
      <c r="M51" s="77">
        <f t="shared" si="22"/>
        <v>0</v>
      </c>
      <c r="N51" s="77">
        <f t="shared" si="22"/>
        <v>0</v>
      </c>
      <c r="O51" s="77">
        <f t="shared" si="22"/>
        <v>0</v>
      </c>
      <c r="P51" s="78">
        <f t="shared" si="22"/>
        <v>137</v>
      </c>
      <c r="Q51" s="199"/>
      <c r="R51" s="199"/>
    </row>
    <row r="52" spans="1:18" s="4" customFormat="1" ht="22.5" customHeight="1">
      <c r="A52" s="57">
        <v>34</v>
      </c>
      <c r="B52" s="58" t="s">
        <v>82</v>
      </c>
      <c r="C52" s="57">
        <v>5210402</v>
      </c>
      <c r="D52" s="57">
        <v>6210402</v>
      </c>
      <c r="E52" s="59" t="s">
        <v>83</v>
      </c>
      <c r="F52" s="57">
        <v>90</v>
      </c>
      <c r="G52" s="57">
        <v>130</v>
      </c>
      <c r="H52" s="130">
        <f t="shared" ref="H52:H54" si="23">F52+G52</f>
        <v>220</v>
      </c>
      <c r="I52" s="34"/>
      <c r="J52" s="34">
        <v>132</v>
      </c>
      <c r="K52" s="34"/>
      <c r="L52" s="34">
        <v>105</v>
      </c>
      <c r="M52" s="34"/>
      <c r="N52" s="34"/>
      <c r="O52" s="34"/>
      <c r="P52" s="79">
        <f>SUM(I52:O52)</f>
        <v>237</v>
      </c>
      <c r="Q52" s="199">
        <f t="shared" si="1"/>
        <v>132</v>
      </c>
      <c r="R52" s="199">
        <f t="shared" si="2"/>
        <v>105</v>
      </c>
    </row>
    <row r="53" spans="1:18" s="4" customFormat="1" ht="22.5" customHeight="1" thickBot="1">
      <c r="A53" s="256" t="s">
        <v>75</v>
      </c>
      <c r="B53" s="257"/>
      <c r="C53" s="258"/>
      <c r="D53" s="28"/>
      <c r="E53" s="29"/>
      <c r="F53" s="125">
        <f t="shared" ref="F53:O53" si="24">SUM(F52)</f>
        <v>90</v>
      </c>
      <c r="G53" s="125">
        <f t="shared" si="24"/>
        <v>130</v>
      </c>
      <c r="H53" s="125">
        <f t="shared" si="24"/>
        <v>220</v>
      </c>
      <c r="I53" s="77">
        <f t="shared" si="24"/>
        <v>0</v>
      </c>
      <c r="J53" s="77">
        <f t="shared" si="24"/>
        <v>132</v>
      </c>
      <c r="K53" s="77">
        <f t="shared" si="24"/>
        <v>0</v>
      </c>
      <c r="L53" s="77">
        <f t="shared" si="24"/>
        <v>105</v>
      </c>
      <c r="M53" s="77">
        <f t="shared" si="24"/>
        <v>0</v>
      </c>
      <c r="N53" s="77">
        <f t="shared" si="24"/>
        <v>0</v>
      </c>
      <c r="O53" s="77">
        <f t="shared" si="24"/>
        <v>0</v>
      </c>
      <c r="P53" s="77">
        <f>P52</f>
        <v>237</v>
      </c>
      <c r="Q53" s="199"/>
      <c r="R53" s="199"/>
    </row>
    <row r="54" spans="1:18" s="4" customFormat="1" ht="22.5" customHeight="1">
      <c r="A54" s="62">
        <v>35</v>
      </c>
      <c r="B54" s="63" t="s">
        <v>85</v>
      </c>
      <c r="C54" s="62">
        <v>5220206</v>
      </c>
      <c r="D54" s="62">
        <v>6220206</v>
      </c>
      <c r="E54" s="65" t="s">
        <v>86</v>
      </c>
      <c r="F54" s="62">
        <v>150</v>
      </c>
      <c r="G54" s="62">
        <v>320</v>
      </c>
      <c r="H54" s="132">
        <f t="shared" si="23"/>
        <v>470</v>
      </c>
      <c r="I54" s="76"/>
      <c r="J54" s="76">
        <v>175</v>
      </c>
      <c r="K54" s="76"/>
      <c r="L54" s="76">
        <v>69</v>
      </c>
      <c r="M54" s="76"/>
      <c r="N54" s="76"/>
      <c r="O54" s="76"/>
      <c r="P54" s="80">
        <f>SUM(I54:O54)</f>
        <v>244</v>
      </c>
      <c r="Q54" s="199">
        <f t="shared" si="1"/>
        <v>175</v>
      </c>
      <c r="R54" s="199">
        <f t="shared" si="2"/>
        <v>69</v>
      </c>
    </row>
    <row r="55" spans="1:18" s="4" customFormat="1" ht="22.5" customHeight="1" thickBot="1">
      <c r="A55" s="256" t="s">
        <v>81</v>
      </c>
      <c r="B55" s="257"/>
      <c r="C55" s="258"/>
      <c r="D55" s="28"/>
      <c r="E55" s="29"/>
      <c r="F55" s="125">
        <f>SUM(F54)</f>
        <v>150</v>
      </c>
      <c r="G55" s="125">
        <f t="shared" ref="G55:H55" si="25">SUM(G54)</f>
        <v>320</v>
      </c>
      <c r="H55" s="125">
        <f t="shared" si="25"/>
        <v>470</v>
      </c>
      <c r="I55" s="77">
        <f>SUM(I54)</f>
        <v>0</v>
      </c>
      <c r="J55" s="77">
        <f t="shared" ref="J55:O55" si="26">SUM(J54)</f>
        <v>175</v>
      </c>
      <c r="K55" s="77">
        <f t="shared" si="26"/>
        <v>0</v>
      </c>
      <c r="L55" s="77">
        <f t="shared" si="26"/>
        <v>69</v>
      </c>
      <c r="M55" s="77">
        <f t="shared" si="26"/>
        <v>0</v>
      </c>
      <c r="N55" s="77">
        <f t="shared" si="26"/>
        <v>0</v>
      </c>
      <c r="O55" s="77">
        <f t="shared" si="26"/>
        <v>0</v>
      </c>
      <c r="P55" s="78">
        <f>P54</f>
        <v>244</v>
      </c>
      <c r="Q55" s="199"/>
      <c r="R55" s="199"/>
    </row>
    <row r="56" spans="1:18" s="4" customFormat="1" ht="22.5" customHeight="1">
      <c r="A56" s="62">
        <v>36</v>
      </c>
      <c r="B56" s="63" t="s">
        <v>90</v>
      </c>
      <c r="C56" s="25"/>
      <c r="D56" s="62">
        <v>6540204</v>
      </c>
      <c r="E56" s="65" t="s">
        <v>91</v>
      </c>
      <c r="F56" s="62"/>
      <c r="G56" s="62">
        <v>150</v>
      </c>
      <c r="H56" s="128">
        <f t="shared" ref="H56:H59" si="27">F56+G56</f>
        <v>150</v>
      </c>
      <c r="I56" s="34"/>
      <c r="J56" s="34"/>
      <c r="K56" s="34"/>
      <c r="L56" s="34">
        <v>40</v>
      </c>
      <c r="M56" s="34">
        <v>19</v>
      </c>
      <c r="N56" s="34"/>
      <c r="O56" s="34"/>
      <c r="P56" s="79">
        <f>SUM(I56:O56)</f>
        <v>59</v>
      </c>
      <c r="Q56" s="199">
        <f t="shared" si="1"/>
        <v>0</v>
      </c>
      <c r="R56" s="199">
        <f t="shared" si="2"/>
        <v>59</v>
      </c>
    </row>
    <row r="57" spans="1:18" s="4" customFormat="1" ht="22.5" customHeight="1">
      <c r="A57" s="42">
        <v>37</v>
      </c>
      <c r="B57" s="116" t="s">
        <v>113</v>
      </c>
      <c r="C57" s="25">
        <v>5540204</v>
      </c>
      <c r="D57" s="42"/>
      <c r="E57" s="118" t="s">
        <v>91</v>
      </c>
      <c r="F57" s="42">
        <v>100</v>
      </c>
      <c r="G57" s="42"/>
      <c r="H57" s="128">
        <f t="shared" si="27"/>
        <v>100</v>
      </c>
      <c r="I57" s="34"/>
      <c r="J57" s="34">
        <v>58</v>
      </c>
      <c r="K57" s="34"/>
      <c r="L57" s="34"/>
      <c r="M57" s="34"/>
      <c r="N57" s="34"/>
      <c r="O57" s="34"/>
      <c r="P57" s="79">
        <f t="shared" ref="P57:P59" si="28">SUM(I57:O57)</f>
        <v>58</v>
      </c>
      <c r="Q57" s="199">
        <f t="shared" si="1"/>
        <v>58</v>
      </c>
      <c r="R57" s="199">
        <f t="shared" si="2"/>
        <v>0</v>
      </c>
    </row>
    <row r="58" spans="1:18" s="4" customFormat="1" ht="22.5" customHeight="1">
      <c r="A58" s="25">
        <v>38</v>
      </c>
      <c r="B58" s="26" t="s">
        <v>92</v>
      </c>
      <c r="C58" s="25">
        <v>5540205</v>
      </c>
      <c r="D58" s="25">
        <v>6540205</v>
      </c>
      <c r="E58" s="117" t="s">
        <v>91</v>
      </c>
      <c r="F58" s="25">
        <v>65</v>
      </c>
      <c r="G58" s="25">
        <v>150</v>
      </c>
      <c r="H58" s="128">
        <f t="shared" si="27"/>
        <v>215</v>
      </c>
      <c r="I58" s="72"/>
      <c r="J58" s="72"/>
      <c r="K58" s="72"/>
      <c r="L58" s="72"/>
      <c r="M58" s="72"/>
      <c r="N58" s="72"/>
      <c r="O58" s="72"/>
      <c r="P58" s="79">
        <f t="shared" si="28"/>
        <v>0</v>
      </c>
      <c r="Q58" s="199">
        <f t="shared" si="1"/>
        <v>0</v>
      </c>
      <c r="R58" s="199">
        <f t="shared" si="2"/>
        <v>0</v>
      </c>
    </row>
    <row r="59" spans="1:18" s="4" customFormat="1" ht="22.5" customHeight="1">
      <c r="A59" s="25">
        <v>39</v>
      </c>
      <c r="B59" s="26" t="s">
        <v>93</v>
      </c>
      <c r="C59" s="25">
        <v>5540207</v>
      </c>
      <c r="D59" s="25">
        <v>6540207</v>
      </c>
      <c r="E59" s="39" t="s">
        <v>91</v>
      </c>
      <c r="F59" s="25">
        <v>45</v>
      </c>
      <c r="G59" s="25">
        <v>80</v>
      </c>
      <c r="H59" s="128">
        <f t="shared" si="27"/>
        <v>125</v>
      </c>
      <c r="I59" s="72"/>
      <c r="J59" s="72"/>
      <c r="K59" s="72"/>
      <c r="L59" s="72"/>
      <c r="M59" s="72"/>
      <c r="N59" s="72"/>
      <c r="O59" s="72"/>
      <c r="P59" s="79">
        <f t="shared" si="28"/>
        <v>0</v>
      </c>
      <c r="Q59" s="199">
        <f t="shared" si="1"/>
        <v>0</v>
      </c>
      <c r="R59" s="199">
        <f t="shared" si="2"/>
        <v>0</v>
      </c>
    </row>
    <row r="60" spans="1:18" s="4" customFormat="1" ht="22.5" customHeight="1" thickBot="1">
      <c r="A60" s="256" t="s">
        <v>84</v>
      </c>
      <c r="B60" s="257"/>
      <c r="C60" s="258"/>
      <c r="D60" s="28"/>
      <c r="E60" s="29"/>
      <c r="F60" s="30">
        <f t="shared" ref="F60:P60" si="29">SUM(F56:F59)</f>
        <v>210</v>
      </c>
      <c r="G60" s="30">
        <f t="shared" si="29"/>
        <v>380</v>
      </c>
      <c r="H60" s="30">
        <f t="shared" si="29"/>
        <v>590</v>
      </c>
      <c r="I60" s="77">
        <f t="shared" si="29"/>
        <v>0</v>
      </c>
      <c r="J60" s="77">
        <f t="shared" si="29"/>
        <v>58</v>
      </c>
      <c r="K60" s="77">
        <f t="shared" si="29"/>
        <v>0</v>
      </c>
      <c r="L60" s="77">
        <f t="shared" si="29"/>
        <v>40</v>
      </c>
      <c r="M60" s="77">
        <f t="shared" si="29"/>
        <v>19</v>
      </c>
      <c r="N60" s="77">
        <f t="shared" si="29"/>
        <v>0</v>
      </c>
      <c r="O60" s="77">
        <f t="shared" si="29"/>
        <v>0</v>
      </c>
      <c r="P60" s="78">
        <f t="shared" si="29"/>
        <v>117</v>
      </c>
      <c r="Q60" s="199"/>
      <c r="R60" s="199"/>
    </row>
    <row r="61" spans="1:18" s="6" customFormat="1" ht="22.5" customHeight="1">
      <c r="A61" s="264" t="s">
        <v>95</v>
      </c>
      <c r="B61" s="265"/>
      <c r="C61" s="82"/>
      <c r="D61" s="119"/>
      <c r="E61" s="120"/>
      <c r="F61" s="84">
        <f>F60+F55+F53+F51+F48+F42+F36+F30+F28+F26+F23+F21+F19+F17+F12</f>
        <v>2745</v>
      </c>
      <c r="G61" s="84">
        <f>G60+G55+G53+G51+G48+G42+G36+G30+G28+G26+G23+G21+G19+G17+G12</f>
        <v>4950</v>
      </c>
      <c r="H61" s="137">
        <f>H60+H55+H53+H51+H48+H42+H36+H30+H28+H26+H23+H21+H19+H17+H12</f>
        <v>7695</v>
      </c>
      <c r="I61" s="91">
        <f>I12+I17+I19+I21+I23+I26+I28+I30+I36+I42+I48+I51+I53+I55+I60</f>
        <v>178</v>
      </c>
      <c r="J61" s="91">
        <f t="shared" ref="J61:O61" si="30">J12+J17+J19+J21+J23+J26+J28+J30+J36+J42+J48+J51+J53+J55+J60</f>
        <v>2024</v>
      </c>
      <c r="K61" s="91">
        <f t="shared" si="30"/>
        <v>110</v>
      </c>
      <c r="L61" s="91">
        <f>L12+L17+L19+L21+L23+L26+L28+L30+L36+L42+L48+L51+L53+L55+L60</f>
        <v>2543</v>
      </c>
      <c r="M61" s="91">
        <f t="shared" si="30"/>
        <v>411</v>
      </c>
      <c r="N61" s="91">
        <f t="shared" si="30"/>
        <v>93</v>
      </c>
      <c r="O61" s="91">
        <f t="shared" si="30"/>
        <v>18</v>
      </c>
      <c r="P61" s="136">
        <f>P12+P17+P19+P21+P23+P26+P28+P30+P36+P42+P48+P51+P53+P55+P60</f>
        <v>5377</v>
      </c>
      <c r="Q61" s="199">
        <f t="shared" si="1"/>
        <v>2312</v>
      </c>
      <c r="R61" s="199">
        <f t="shared" si="2"/>
        <v>3065</v>
      </c>
    </row>
    <row r="62" spans="1:18" s="7" customFormat="1" ht="39.950000000000003" customHeight="1">
      <c r="B62" s="85"/>
      <c r="E62" s="86"/>
      <c r="F62" s="143" t="s">
        <v>126</v>
      </c>
      <c r="G62" s="143" t="s">
        <v>127</v>
      </c>
      <c r="H62" s="143" t="s">
        <v>125</v>
      </c>
      <c r="I62" s="277" t="s">
        <v>180</v>
      </c>
      <c r="J62" s="277"/>
      <c r="K62" s="277"/>
      <c r="L62" s="277" t="s">
        <v>181</v>
      </c>
      <c r="M62" s="277"/>
      <c r="N62" s="277"/>
      <c r="O62" s="277"/>
      <c r="P62" s="177">
        <f>2312+3065</f>
        <v>5377</v>
      </c>
      <c r="Q62" s="200"/>
      <c r="R62" s="200"/>
    </row>
    <row r="63" spans="1:18" s="112" customFormat="1" ht="20.25" customHeight="1">
      <c r="A63" s="292" t="s">
        <v>194</v>
      </c>
      <c r="B63" s="292"/>
      <c r="C63" s="292"/>
      <c r="D63" s="292"/>
      <c r="E63" s="292"/>
      <c r="F63" s="292"/>
      <c r="G63" s="292"/>
      <c r="H63" s="292"/>
      <c r="I63" s="292"/>
      <c r="J63" s="292"/>
      <c r="K63" s="292"/>
      <c r="L63" s="292"/>
      <c r="M63" s="292"/>
      <c r="N63" s="292"/>
      <c r="O63" s="292"/>
      <c r="P63" s="292"/>
    </row>
    <row r="64" spans="1:18" s="112" customFormat="1" ht="20.25" customHeight="1">
      <c r="A64" s="292" t="s">
        <v>195</v>
      </c>
      <c r="B64" s="292"/>
      <c r="C64" s="292"/>
      <c r="D64" s="292"/>
      <c r="E64" s="292"/>
      <c r="F64" s="292"/>
      <c r="G64" s="292"/>
      <c r="H64" s="292"/>
      <c r="I64" s="292"/>
      <c r="J64" s="292"/>
      <c r="K64" s="292"/>
      <c r="L64" s="292"/>
      <c r="M64" s="292"/>
      <c r="N64" s="292"/>
      <c r="O64" s="292"/>
      <c r="P64" s="292"/>
    </row>
    <row r="65" spans="1:18" ht="20.25" customHeight="1">
      <c r="A65" s="292" t="s">
        <v>196</v>
      </c>
      <c r="B65" s="292"/>
      <c r="C65" s="292"/>
      <c r="D65" s="292"/>
      <c r="E65" s="292"/>
      <c r="F65" s="292"/>
      <c r="G65" s="292"/>
      <c r="H65" s="292"/>
      <c r="I65" s="292"/>
      <c r="J65" s="292"/>
      <c r="K65" s="292"/>
      <c r="L65" s="292"/>
      <c r="M65" s="292"/>
      <c r="N65" s="292"/>
      <c r="O65" s="292"/>
      <c r="P65" s="292"/>
    </row>
    <row r="66" spans="1:18" ht="20.25" customHeight="1">
      <c r="A66" s="292" t="s">
        <v>197</v>
      </c>
      <c r="B66" s="292"/>
      <c r="C66" s="292"/>
      <c r="D66" s="292"/>
      <c r="E66" s="292"/>
      <c r="F66" s="292"/>
      <c r="G66" s="292"/>
      <c r="H66" s="292"/>
      <c r="I66" s="292"/>
      <c r="J66" s="292"/>
      <c r="K66" s="292"/>
      <c r="L66" s="292"/>
      <c r="M66" s="292"/>
      <c r="N66" s="292"/>
      <c r="O66" s="292"/>
      <c r="P66" s="292"/>
    </row>
    <row r="67" spans="1:18" s="14" customFormat="1" ht="33.75" customHeight="1">
      <c r="A67" s="293" t="s">
        <v>199</v>
      </c>
      <c r="B67" s="292"/>
      <c r="C67" s="292"/>
      <c r="D67" s="292"/>
      <c r="E67" s="292"/>
      <c r="F67" s="292"/>
      <c r="G67" s="292"/>
      <c r="H67" s="292"/>
      <c r="I67" s="292"/>
      <c r="J67" s="292"/>
      <c r="K67" s="292"/>
      <c r="L67" s="292"/>
      <c r="M67" s="292"/>
      <c r="N67" s="292"/>
      <c r="O67" s="292"/>
      <c r="P67" s="292"/>
      <c r="Q67" s="11"/>
      <c r="R67" s="11"/>
    </row>
    <row r="68" spans="1:18" ht="19.5" customHeight="1">
      <c r="A68" s="292" t="s">
        <v>198</v>
      </c>
      <c r="B68" s="292"/>
      <c r="C68" s="292"/>
      <c r="D68" s="292"/>
      <c r="E68" s="292"/>
      <c r="F68" s="292"/>
      <c r="G68" s="292"/>
      <c r="H68" s="292"/>
      <c r="I68" s="292"/>
      <c r="J68" s="292"/>
      <c r="K68" s="292"/>
      <c r="L68" s="292"/>
      <c r="M68" s="292"/>
      <c r="N68" s="292"/>
      <c r="O68" s="292"/>
      <c r="P68" s="292"/>
    </row>
    <row r="69" spans="1:18" ht="19.5" customHeight="1">
      <c r="A69" s="292" t="s">
        <v>200</v>
      </c>
      <c r="B69" s="292"/>
      <c r="C69" s="292"/>
      <c r="D69" s="292"/>
      <c r="E69" s="292"/>
      <c r="F69" s="292"/>
      <c r="G69" s="292"/>
      <c r="H69" s="292"/>
      <c r="I69" s="292"/>
      <c r="J69" s="292"/>
      <c r="K69" s="292"/>
      <c r="L69" s="292"/>
      <c r="M69" s="292"/>
      <c r="N69" s="292"/>
      <c r="O69" s="292"/>
      <c r="P69" s="292"/>
    </row>
    <row r="70" spans="1:18" ht="2.25" customHeight="1"/>
    <row r="71" spans="1:18" ht="18.75">
      <c r="A71" s="185"/>
      <c r="B71" s="186"/>
      <c r="C71" s="1"/>
      <c r="D71" s="1"/>
      <c r="E71" s="286" t="s">
        <v>186</v>
      </c>
      <c r="F71" s="286"/>
      <c r="G71" s="286"/>
      <c r="H71" s="286"/>
      <c r="I71" s="286"/>
      <c r="J71" s="286"/>
      <c r="K71" s="286"/>
      <c r="L71" s="286"/>
      <c r="M71" s="286"/>
      <c r="N71" s="286"/>
      <c r="O71" s="286"/>
      <c r="P71" s="286"/>
    </row>
    <row r="72" spans="1:18" ht="18.75">
      <c r="A72" s="283" t="s">
        <v>184</v>
      </c>
      <c r="B72" s="283"/>
      <c r="C72" s="283"/>
      <c r="D72" s="283"/>
      <c r="E72" s="273" t="s">
        <v>185</v>
      </c>
      <c r="F72" s="273"/>
      <c r="G72" s="273"/>
      <c r="H72" s="273"/>
      <c r="I72" s="273"/>
      <c r="J72" s="273"/>
      <c r="K72" s="273"/>
      <c r="L72" s="273"/>
      <c r="M72" s="273"/>
      <c r="N72" s="273"/>
      <c r="O72" s="273"/>
      <c r="P72" s="273"/>
    </row>
    <row r="73" spans="1:18" ht="18.75">
      <c r="A73" s="185"/>
      <c r="B73" s="186"/>
      <c r="C73" s="1"/>
      <c r="D73" s="1"/>
      <c r="E73" s="187"/>
      <c r="F73" s="185"/>
      <c r="G73" s="185"/>
      <c r="H73" s="185"/>
      <c r="I73" s="188"/>
      <c r="J73" s="188"/>
      <c r="K73" s="188"/>
      <c r="L73" s="188"/>
      <c r="M73" s="188"/>
      <c r="N73" s="188"/>
      <c r="O73" s="188"/>
      <c r="P73" s="1"/>
    </row>
    <row r="74" spans="1:18" ht="35.25" customHeight="1">
      <c r="A74" s="185"/>
      <c r="B74" s="186"/>
      <c r="C74" s="1"/>
      <c r="D74" s="1"/>
      <c r="E74" s="187"/>
      <c r="F74" s="185"/>
      <c r="G74" s="185"/>
      <c r="H74" s="185"/>
      <c r="I74" s="188"/>
      <c r="J74" s="188"/>
      <c r="K74" s="188"/>
      <c r="L74" s="188"/>
      <c r="M74" s="188"/>
      <c r="N74" s="188"/>
      <c r="O74" s="188"/>
      <c r="P74" s="1"/>
    </row>
    <row r="75" spans="1:18" ht="18.75">
      <c r="A75" s="185"/>
      <c r="B75" s="186"/>
      <c r="C75" s="1"/>
      <c r="D75" s="1"/>
      <c r="E75" s="187"/>
      <c r="F75" s="185"/>
      <c r="G75" s="185"/>
      <c r="H75" s="185"/>
      <c r="I75" s="188"/>
      <c r="J75" s="188"/>
      <c r="K75" s="188"/>
      <c r="L75" s="188"/>
      <c r="M75" s="188"/>
      <c r="N75" s="188"/>
      <c r="O75" s="188"/>
      <c r="P75" s="1"/>
    </row>
    <row r="76" spans="1:18" ht="18.75">
      <c r="A76" s="283" t="s">
        <v>187</v>
      </c>
      <c r="B76" s="283"/>
      <c r="C76" s="283"/>
      <c r="D76" s="283"/>
      <c r="E76" s="273" t="s">
        <v>188</v>
      </c>
      <c r="F76" s="273"/>
      <c r="G76" s="273"/>
      <c r="H76" s="273"/>
      <c r="I76" s="273"/>
      <c r="J76" s="273"/>
      <c r="K76" s="273"/>
      <c r="L76" s="273"/>
      <c r="M76" s="273"/>
      <c r="N76" s="273"/>
      <c r="O76" s="273"/>
      <c r="P76" s="273"/>
    </row>
  </sheetData>
  <mergeCells count="43">
    <mergeCell ref="A4:P4"/>
    <mergeCell ref="A1:C1"/>
    <mergeCell ref="A2:C2"/>
    <mergeCell ref="A3:C3"/>
    <mergeCell ref="A36:C36"/>
    <mergeCell ref="I5:P5"/>
    <mergeCell ref="A12:C12"/>
    <mergeCell ref="A17:C17"/>
    <mergeCell ref="A19:C19"/>
    <mergeCell ref="A5:A6"/>
    <mergeCell ref="B5:B6"/>
    <mergeCell ref="C5:D5"/>
    <mergeCell ref="E5:E6"/>
    <mergeCell ref="F5:G5"/>
    <mergeCell ref="H5:H6"/>
    <mergeCell ref="A21:C21"/>
    <mergeCell ref="A23:C23"/>
    <mergeCell ref="A26:C26"/>
    <mergeCell ref="A28:C28"/>
    <mergeCell ref="A30:C30"/>
    <mergeCell ref="A61:B61"/>
    <mergeCell ref="A42:C42"/>
    <mergeCell ref="A48:C48"/>
    <mergeCell ref="A51:C51"/>
    <mergeCell ref="A53:C53"/>
    <mergeCell ref="A55:C55"/>
    <mergeCell ref="A60:C60"/>
    <mergeCell ref="A72:D72"/>
    <mergeCell ref="E72:P72"/>
    <mergeCell ref="A76:D76"/>
    <mergeCell ref="E76:P76"/>
    <mergeCell ref="G1:P1"/>
    <mergeCell ref="G2:P2"/>
    <mergeCell ref="A66:P66"/>
    <mergeCell ref="A67:P67"/>
    <mergeCell ref="A68:P68"/>
    <mergeCell ref="A69:P69"/>
    <mergeCell ref="E71:P71"/>
    <mergeCell ref="A63:P63"/>
    <mergeCell ref="A64:P64"/>
    <mergeCell ref="A65:P65"/>
    <mergeCell ref="I62:K62"/>
    <mergeCell ref="L62:O62"/>
  </mergeCells>
  <printOptions horizontalCentered="1"/>
  <pageMargins left="0.1" right="0.1" top="0.4" bottom="0.2" header="0.31496062992126" footer="0.31496062992126"/>
  <pageSetup scale="7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
  <sheetViews>
    <sheetView topLeftCell="B1" zoomScale="60" zoomScaleNormal="60" workbookViewId="0">
      <selection activeCell="B11" sqref="B11"/>
    </sheetView>
  </sheetViews>
  <sheetFormatPr defaultColWidth="9" defaultRowHeight="15.75"/>
  <cols>
    <col min="1" max="1" width="6.25" style="139" customWidth="1"/>
    <col min="2" max="2" width="47.5" style="10" customWidth="1"/>
    <col min="3" max="4" width="9" style="11" customWidth="1"/>
    <col min="5" max="5" width="47.25" style="12" customWidth="1"/>
    <col min="6" max="7" width="12.25" style="13" customWidth="1"/>
    <col min="8" max="8" width="11.625" style="13" customWidth="1"/>
    <col min="9" max="15" width="9" style="14" customWidth="1"/>
    <col min="16" max="17" width="9" style="11" customWidth="1"/>
    <col min="18" max="16384" width="9" style="11"/>
  </cols>
  <sheetData>
    <row r="1" spans="1:19">
      <c r="A1" s="252" t="s">
        <v>0</v>
      </c>
      <c r="B1" s="252"/>
      <c r="C1" s="252"/>
      <c r="E1" s="253" t="s">
        <v>1</v>
      </c>
      <c r="F1" s="253"/>
      <c r="G1" s="253"/>
      <c r="H1" s="253"/>
    </row>
    <row r="2" spans="1:19" ht="16.5">
      <c r="A2" s="254" t="s">
        <v>2</v>
      </c>
      <c r="B2" s="254"/>
      <c r="C2" s="254"/>
      <c r="D2" s="16"/>
      <c r="E2" s="255" t="s">
        <v>3</v>
      </c>
      <c r="F2" s="255"/>
      <c r="G2" s="255"/>
      <c r="H2" s="255"/>
    </row>
    <row r="3" spans="1:19">
      <c r="A3" s="254" t="s">
        <v>4</v>
      </c>
      <c r="B3" s="254"/>
      <c r="C3" s="254"/>
      <c r="F3" s="14"/>
      <c r="G3" s="17"/>
      <c r="H3" s="14"/>
    </row>
    <row r="4" spans="1:19" ht="6" customHeight="1"/>
    <row r="5" spans="1:19" ht="46.5" customHeight="1">
      <c r="A5" s="273" t="s">
        <v>5</v>
      </c>
      <c r="B5" s="273"/>
      <c r="C5" s="273"/>
      <c r="D5" s="273"/>
      <c r="E5" s="273"/>
      <c r="F5" s="273"/>
      <c r="G5" s="273"/>
      <c r="H5" s="273"/>
      <c r="I5" s="273"/>
      <c r="J5" s="273"/>
      <c r="K5" s="273"/>
      <c r="L5" s="273"/>
      <c r="M5" s="273"/>
      <c r="N5" s="273"/>
      <c r="O5" s="273"/>
      <c r="P5" s="273"/>
    </row>
    <row r="6" spans="1:19" s="1" customFormat="1" ht="60.75" customHeight="1">
      <c r="A6" s="266" t="s">
        <v>6</v>
      </c>
      <c r="B6" s="267" t="s">
        <v>7</v>
      </c>
      <c r="C6" s="274" t="s">
        <v>8</v>
      </c>
      <c r="D6" s="274"/>
      <c r="E6" s="266" t="s">
        <v>9</v>
      </c>
      <c r="F6" s="298" t="s">
        <v>120</v>
      </c>
      <c r="G6" s="299"/>
      <c r="H6" s="300" t="s">
        <v>121</v>
      </c>
      <c r="I6" s="278" t="s">
        <v>123</v>
      </c>
      <c r="J6" s="279"/>
      <c r="K6" s="279"/>
      <c r="L6" s="279"/>
      <c r="M6" s="279"/>
      <c r="N6" s="279"/>
      <c r="O6" s="279"/>
      <c r="P6" s="279"/>
      <c r="Q6" s="296" t="s">
        <v>123</v>
      </c>
      <c r="R6" s="297"/>
      <c r="S6" s="297"/>
    </row>
    <row r="7" spans="1:19" s="2" customFormat="1" ht="27.75" customHeight="1" thickBot="1">
      <c r="A7" s="266"/>
      <c r="B7" s="267"/>
      <c r="C7" s="138" t="s">
        <v>12</v>
      </c>
      <c r="D7" s="138" t="s">
        <v>13</v>
      </c>
      <c r="E7" s="266"/>
      <c r="F7" s="142" t="s">
        <v>12</v>
      </c>
      <c r="G7" s="142" t="s">
        <v>13</v>
      </c>
      <c r="H7" s="301"/>
      <c r="I7" s="71" t="s">
        <v>102</v>
      </c>
      <c r="J7" s="71" t="s">
        <v>104</v>
      </c>
      <c r="K7" s="71" t="s">
        <v>105</v>
      </c>
      <c r="L7" s="71" t="s">
        <v>106</v>
      </c>
      <c r="M7" s="71" t="s">
        <v>107</v>
      </c>
      <c r="N7" s="71" t="s">
        <v>108</v>
      </c>
      <c r="O7" s="124" t="s">
        <v>122</v>
      </c>
      <c r="P7" s="71" t="s">
        <v>99</v>
      </c>
      <c r="Q7" s="138" t="s">
        <v>171</v>
      </c>
      <c r="R7" s="138" t="s">
        <v>172</v>
      </c>
      <c r="S7" s="138" t="s">
        <v>173</v>
      </c>
    </row>
    <row r="8" spans="1:19" s="4" customFormat="1" ht="26.25" customHeight="1">
      <c r="A8" s="32">
        <v>6</v>
      </c>
      <c r="B8" s="33" t="s">
        <v>19</v>
      </c>
      <c r="C8" s="34">
        <v>5510303</v>
      </c>
      <c r="D8" s="34">
        <v>6510303</v>
      </c>
      <c r="E8" s="35" t="s">
        <v>20</v>
      </c>
      <c r="F8" s="42">
        <v>85</v>
      </c>
      <c r="G8" s="42">
        <v>190</v>
      </c>
      <c r="H8" s="127">
        <f t="shared" ref="H8:H11" si="0">F8+G8</f>
        <v>275</v>
      </c>
      <c r="I8" s="76"/>
      <c r="J8" s="76">
        <v>73</v>
      </c>
      <c r="K8" s="76"/>
      <c r="L8" s="76">
        <v>160</v>
      </c>
      <c r="M8" s="76">
        <v>85</v>
      </c>
      <c r="N8" s="76"/>
      <c r="O8" s="76"/>
      <c r="P8" s="76">
        <f>SUM(I8:O8)</f>
        <v>318</v>
      </c>
      <c r="Q8" s="169">
        <f>SUM(I8:K8)</f>
        <v>73</v>
      </c>
      <c r="R8" s="169">
        <f>L8+N8+O8</f>
        <v>160</v>
      </c>
      <c r="S8" s="169">
        <f>M8</f>
        <v>85</v>
      </c>
    </row>
    <row r="9" spans="1:19" s="4" customFormat="1" ht="26.25" customHeight="1">
      <c r="A9" s="25">
        <v>7</v>
      </c>
      <c r="B9" s="26" t="s">
        <v>21</v>
      </c>
      <c r="C9" s="38"/>
      <c r="D9" s="38">
        <v>6510305</v>
      </c>
      <c r="E9" s="39" t="s">
        <v>20</v>
      </c>
      <c r="F9" s="25"/>
      <c r="G9" s="25">
        <v>120</v>
      </c>
      <c r="H9" s="128">
        <f t="shared" si="0"/>
        <v>120</v>
      </c>
      <c r="I9" s="72"/>
      <c r="J9" s="72"/>
      <c r="K9" s="72"/>
      <c r="L9" s="72">
        <v>63</v>
      </c>
      <c r="M9" s="72"/>
      <c r="N9" s="72"/>
      <c r="O9" s="72"/>
      <c r="P9" s="72">
        <f>SUM(I9:O9)</f>
        <v>63</v>
      </c>
      <c r="Q9" s="169">
        <f t="shared" ref="Q9:Q14" si="1">SUM(I9:K9)</f>
        <v>0</v>
      </c>
      <c r="R9" s="169">
        <f t="shared" ref="R9:R14" si="2">L9+N9+O9</f>
        <v>63</v>
      </c>
      <c r="S9" s="169">
        <f t="shared" ref="S9:S14" si="3">M9</f>
        <v>0</v>
      </c>
    </row>
    <row r="10" spans="1:19" s="4" customFormat="1" ht="26.25" customHeight="1">
      <c r="A10" s="25">
        <v>8</v>
      </c>
      <c r="B10" s="26" t="s">
        <v>22</v>
      </c>
      <c r="C10" s="38">
        <v>5510305</v>
      </c>
      <c r="D10" s="38"/>
      <c r="E10" s="39" t="s">
        <v>20</v>
      </c>
      <c r="F10" s="25">
        <v>70</v>
      </c>
      <c r="G10" s="25"/>
      <c r="H10" s="128">
        <f t="shared" si="0"/>
        <v>70</v>
      </c>
      <c r="I10" s="72"/>
      <c r="J10" s="72"/>
      <c r="K10" s="72"/>
      <c r="L10" s="72"/>
      <c r="M10" s="72"/>
      <c r="N10" s="72"/>
      <c r="O10" s="72"/>
      <c r="P10" s="72">
        <f>SUM(I10:O10)</f>
        <v>0</v>
      </c>
      <c r="Q10" s="169">
        <f t="shared" si="1"/>
        <v>0</v>
      </c>
      <c r="R10" s="169">
        <f t="shared" si="2"/>
        <v>0</v>
      </c>
      <c r="S10" s="169">
        <f t="shared" si="3"/>
        <v>0</v>
      </c>
    </row>
    <row r="11" spans="1:19" s="4" customFormat="1" ht="26.25" customHeight="1">
      <c r="A11" s="25">
        <v>9</v>
      </c>
      <c r="B11" s="121" t="s">
        <v>124</v>
      </c>
      <c r="C11" s="47">
        <v>5520217</v>
      </c>
      <c r="D11" s="38">
        <v>6520217</v>
      </c>
      <c r="E11" s="39" t="s">
        <v>20</v>
      </c>
      <c r="F11" s="25">
        <v>85</v>
      </c>
      <c r="G11" s="25">
        <v>115</v>
      </c>
      <c r="H11" s="128">
        <f t="shared" si="0"/>
        <v>200</v>
      </c>
      <c r="I11" s="72"/>
      <c r="J11" s="72"/>
      <c r="K11" s="72"/>
      <c r="L11" s="72"/>
      <c r="M11" s="72"/>
      <c r="N11" s="72"/>
      <c r="O11" s="72"/>
      <c r="P11" s="72"/>
      <c r="Q11" s="169">
        <f t="shared" si="1"/>
        <v>0</v>
      </c>
      <c r="R11" s="169">
        <f t="shared" si="2"/>
        <v>0</v>
      </c>
      <c r="S11" s="169">
        <f t="shared" si="3"/>
        <v>0</v>
      </c>
    </row>
    <row r="12" spans="1:19" s="4" customFormat="1" ht="26.25" customHeight="1">
      <c r="A12" s="25">
        <v>23</v>
      </c>
      <c r="B12" s="26" t="s">
        <v>64</v>
      </c>
      <c r="C12" s="25">
        <v>5520225</v>
      </c>
      <c r="D12" s="25">
        <v>6520225</v>
      </c>
      <c r="E12" s="39" t="s">
        <v>63</v>
      </c>
      <c r="F12" s="25">
        <v>115</v>
      </c>
      <c r="G12" s="25">
        <v>165</v>
      </c>
      <c r="H12" s="122">
        <f t="shared" ref="H12:H14" si="4">F12+G12</f>
        <v>280</v>
      </c>
      <c r="I12" s="72"/>
      <c r="J12" s="72"/>
      <c r="K12" s="72"/>
      <c r="L12" s="72"/>
      <c r="M12" s="72"/>
      <c r="N12" s="72"/>
      <c r="O12" s="72"/>
      <c r="P12" s="73">
        <f>SUM(I12:O12)</f>
        <v>0</v>
      </c>
      <c r="Q12" s="169">
        <f t="shared" si="1"/>
        <v>0</v>
      </c>
      <c r="R12" s="169">
        <f t="shared" si="2"/>
        <v>0</v>
      </c>
      <c r="S12" s="169">
        <f t="shared" si="3"/>
        <v>0</v>
      </c>
    </row>
    <row r="13" spans="1:19" s="4" customFormat="1" ht="26.25" customHeight="1">
      <c r="A13" s="20">
        <v>24</v>
      </c>
      <c r="B13" s="21" t="s">
        <v>65</v>
      </c>
      <c r="C13" s="22">
        <v>5520227</v>
      </c>
      <c r="D13" s="22">
        <v>6520227</v>
      </c>
      <c r="E13" s="23" t="s">
        <v>63</v>
      </c>
      <c r="F13" s="25">
        <v>135</v>
      </c>
      <c r="G13" s="25">
        <v>230</v>
      </c>
      <c r="H13" s="122">
        <f t="shared" si="4"/>
        <v>365</v>
      </c>
      <c r="I13" s="72">
        <v>35</v>
      </c>
      <c r="J13" s="72">
        <v>85</v>
      </c>
      <c r="K13" s="72"/>
      <c r="L13" s="72">
        <v>148</v>
      </c>
      <c r="M13" s="72"/>
      <c r="N13" s="72"/>
      <c r="O13" s="72"/>
      <c r="P13" s="73">
        <f>SUM(I13:O13)</f>
        <v>268</v>
      </c>
      <c r="Q13" s="169">
        <f t="shared" si="1"/>
        <v>120</v>
      </c>
      <c r="R13" s="169">
        <f t="shared" si="2"/>
        <v>148</v>
      </c>
      <c r="S13" s="169">
        <f t="shared" si="3"/>
        <v>0</v>
      </c>
    </row>
    <row r="14" spans="1:19" s="4" customFormat="1" ht="26.25" customHeight="1">
      <c r="A14" s="20">
        <v>26</v>
      </c>
      <c r="B14" s="68" t="s">
        <v>67</v>
      </c>
      <c r="C14" s="27">
        <v>5520263</v>
      </c>
      <c r="D14" s="27">
        <v>6520263</v>
      </c>
      <c r="E14" s="69" t="s">
        <v>63</v>
      </c>
      <c r="F14" s="41">
        <v>85</v>
      </c>
      <c r="G14" s="41">
        <v>170</v>
      </c>
      <c r="H14" s="133">
        <f t="shared" si="4"/>
        <v>255</v>
      </c>
      <c r="I14" s="72"/>
      <c r="J14" s="72">
        <v>45</v>
      </c>
      <c r="K14" s="72"/>
      <c r="L14" s="72">
        <v>51</v>
      </c>
      <c r="M14" s="72"/>
      <c r="N14" s="72"/>
      <c r="O14" s="72"/>
      <c r="P14" s="73">
        <f>SUM(I14:O14)</f>
        <v>96</v>
      </c>
      <c r="Q14" s="169">
        <f t="shared" si="1"/>
        <v>45</v>
      </c>
      <c r="R14" s="169">
        <f t="shared" si="2"/>
        <v>51</v>
      </c>
      <c r="S14" s="169">
        <f t="shared" si="3"/>
        <v>0</v>
      </c>
    </row>
    <row r="15" spans="1:19" s="6" customFormat="1" ht="26.25" customHeight="1">
      <c r="A15" s="264" t="s">
        <v>95</v>
      </c>
      <c r="B15" s="265"/>
      <c r="C15" s="82"/>
      <c r="D15" s="119"/>
      <c r="E15" s="120"/>
      <c r="F15" s="84" t="e">
        <f>#REF!+#REF!+#REF!+#REF!+#REF!+#REF!+#REF!+#REF!+#REF!+#REF!+#REF!+#REF!+#REF!+#REF!+#REF!</f>
        <v>#REF!</v>
      </c>
      <c r="G15" s="84" t="e">
        <f>#REF!+#REF!+#REF!+#REF!+#REF!+#REF!+#REF!+#REF!+#REF!+#REF!+#REF!+#REF!+#REF!+#REF!+#REF!</f>
        <v>#REF!</v>
      </c>
      <c r="H15" s="137" t="e">
        <f>#REF!+#REF!+#REF!+#REF!+#REF!+#REF!+#REF!+#REF!+#REF!+#REF!+#REF!+#REF!+#REF!+#REF!+#REF!</f>
        <v>#REF!</v>
      </c>
      <c r="I15" s="91" t="e">
        <f>#REF!+#REF!+#REF!+#REF!+#REF!+#REF!+#REF!+#REF!+#REF!+#REF!+#REF!+#REF!+#REF!+#REF!+#REF!</f>
        <v>#REF!</v>
      </c>
      <c r="J15" s="91" t="e">
        <f>#REF!+#REF!+#REF!+#REF!+#REF!+#REF!+#REF!+#REF!+#REF!+#REF!+#REF!+#REF!+#REF!+#REF!+#REF!</f>
        <v>#REF!</v>
      </c>
      <c r="K15" s="91" t="e">
        <f>#REF!+#REF!+#REF!+#REF!+#REF!+#REF!+#REF!+#REF!+#REF!+#REF!+#REF!+#REF!+#REF!+#REF!+#REF!</f>
        <v>#REF!</v>
      </c>
      <c r="L15" s="91" t="e">
        <f>#REF!+#REF!+#REF!+#REF!+#REF!+#REF!+#REF!+#REF!+#REF!+#REF!+#REF!+#REF!+#REF!+#REF!+#REF!</f>
        <v>#REF!</v>
      </c>
      <c r="M15" s="91" t="e">
        <f>#REF!+#REF!+#REF!+#REF!+#REF!+#REF!+#REF!+#REF!+#REF!+#REF!+#REF!+#REF!+#REF!+#REF!+#REF!</f>
        <v>#REF!</v>
      </c>
      <c r="N15" s="91" t="e">
        <f>#REF!+#REF!+#REF!+#REF!+#REF!+#REF!+#REF!+#REF!+#REF!+#REF!+#REF!+#REF!+#REF!+#REF!+#REF!</f>
        <v>#REF!</v>
      </c>
      <c r="O15" s="91" t="e">
        <f>#REF!+#REF!+#REF!+#REF!+#REF!+#REF!+#REF!+#REF!+#REF!+#REF!+#REF!+#REF!+#REF!+#REF!+#REF!</f>
        <v>#REF!</v>
      </c>
      <c r="P15" s="136" t="e">
        <f>#REF!+#REF!+#REF!+#REF!+#REF!+#REF!+#REF!+#REF!+#REF!+#REF!+#REF!+#REF!+#REF!+#REF!+#REF!</f>
        <v>#REF!</v>
      </c>
      <c r="Q15" s="170">
        <f>SUM(Q8:Q14)</f>
        <v>238</v>
      </c>
      <c r="R15" s="170">
        <f t="shared" ref="R15:S15" si="5">SUM(R8:R14)</f>
        <v>422</v>
      </c>
      <c r="S15" s="170">
        <f t="shared" si="5"/>
        <v>85</v>
      </c>
    </row>
    <row r="16" spans="1:19" s="7" customFormat="1" ht="39.950000000000003" customHeight="1">
      <c r="B16" s="85"/>
      <c r="E16" s="86"/>
      <c r="F16" s="144" t="s">
        <v>126</v>
      </c>
      <c r="G16" s="144" t="s">
        <v>127</v>
      </c>
      <c r="H16" s="144" t="s">
        <v>125</v>
      </c>
      <c r="I16" s="276" t="s">
        <v>142</v>
      </c>
      <c r="J16" s="277"/>
      <c r="K16" s="277"/>
      <c r="L16" s="276" t="s">
        <v>143</v>
      </c>
      <c r="M16" s="277"/>
      <c r="N16" s="277"/>
      <c r="O16" s="277"/>
    </row>
    <row r="17" spans="1:18" s="141" customFormat="1" ht="28.5" customHeight="1">
      <c r="B17" s="88"/>
      <c r="F17" s="89"/>
      <c r="G17" s="89"/>
      <c r="H17" s="89"/>
      <c r="I17" s="14"/>
      <c r="J17" s="14"/>
      <c r="K17" s="14"/>
      <c r="L17" s="14"/>
      <c r="M17" s="14"/>
      <c r="N17" s="14"/>
      <c r="O17" s="14"/>
      <c r="P17" s="11"/>
    </row>
    <row r="18" spans="1:18" s="141" customFormat="1" ht="20.25" customHeight="1">
      <c r="B18" s="88"/>
      <c r="E18" s="12"/>
      <c r="F18" s="140"/>
      <c r="G18" s="140"/>
      <c r="H18" s="140"/>
      <c r="I18" s="14"/>
      <c r="J18" s="14"/>
      <c r="K18" s="14"/>
      <c r="L18" s="14"/>
      <c r="M18" s="14"/>
      <c r="N18" s="14"/>
      <c r="O18" s="14"/>
      <c r="P18" s="11"/>
    </row>
    <row r="19" spans="1:18" s="141" customFormat="1" ht="27" customHeight="1">
      <c r="B19" s="88"/>
      <c r="E19" s="12"/>
      <c r="F19" s="140"/>
      <c r="G19" s="140"/>
      <c r="H19" s="140"/>
      <c r="I19" s="14"/>
      <c r="J19" s="14"/>
      <c r="K19" s="14"/>
      <c r="L19" s="14"/>
      <c r="M19" s="14"/>
      <c r="N19" s="14"/>
      <c r="O19" s="14"/>
      <c r="P19" s="11"/>
    </row>
    <row r="24" spans="1:18" s="14" customFormat="1">
      <c r="A24" s="139"/>
      <c r="B24" s="10"/>
      <c r="C24" s="11"/>
      <c r="D24" s="11"/>
      <c r="E24" s="12"/>
      <c r="F24" s="90"/>
      <c r="G24" s="90"/>
      <c r="H24" s="90"/>
      <c r="P24" s="11"/>
      <c r="Q24" s="11"/>
      <c r="R24" s="11"/>
    </row>
  </sheetData>
  <mergeCells count="17">
    <mergeCell ref="L16:O16"/>
    <mergeCell ref="Q6:S6"/>
    <mergeCell ref="A15:B15"/>
    <mergeCell ref="I16:K16"/>
    <mergeCell ref="I6:P6"/>
    <mergeCell ref="A6:A7"/>
    <mergeCell ref="B6:B7"/>
    <mergeCell ref="C6:D6"/>
    <mergeCell ref="E6:E7"/>
    <mergeCell ref="F6:G6"/>
    <mergeCell ref="H6:H7"/>
    <mergeCell ref="A5:P5"/>
    <mergeCell ref="A1:C1"/>
    <mergeCell ref="E1:H1"/>
    <mergeCell ref="A2:C2"/>
    <mergeCell ref="E2:H2"/>
    <mergeCell ref="A3:C3"/>
  </mergeCells>
  <printOptions horizontalCentered="1"/>
  <pageMargins left="0.1" right="0.1" top="0.2" bottom="0.2" header="0.31496062992126" footer="0.31496062992126"/>
  <pageSetup scale="8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94"/>
  <sheetViews>
    <sheetView zoomScale="70" zoomScaleNormal="70" workbookViewId="0">
      <selection activeCell="N74" activeCellId="4" sqref="M74 O74 P74 Q74 N74"/>
    </sheetView>
  </sheetViews>
  <sheetFormatPr defaultColWidth="9" defaultRowHeight="15.75"/>
  <cols>
    <col min="1" max="1" width="4.625" style="109" customWidth="1"/>
    <col min="2" max="2" width="45.75" style="10" customWidth="1"/>
    <col min="3" max="4" width="9.25" style="11" customWidth="1"/>
    <col min="5" max="5" width="46" style="12" hidden="1" customWidth="1"/>
    <col min="6" max="7" width="7.5" style="13" customWidth="1"/>
    <col min="8" max="8" width="9.25" style="13" customWidth="1"/>
    <col min="9" max="9" width="4.375" style="14" customWidth="1"/>
    <col min="10" max="11" width="6.5" style="14" customWidth="1"/>
    <col min="12" max="12" width="4.375" style="14" customWidth="1"/>
    <col min="13" max="13" width="6.5" style="14" customWidth="1"/>
    <col min="14" max="15" width="4.875" style="14" customWidth="1"/>
    <col min="16" max="16" width="4.25" style="14" customWidth="1"/>
    <col min="17" max="17" width="5.375" style="14" customWidth="1"/>
    <col min="18" max="18" width="7.375" style="11" customWidth="1"/>
    <col min="19" max="19" width="9" style="11" customWidth="1"/>
    <col min="20" max="16384" width="9" style="11"/>
  </cols>
  <sheetData>
    <row r="1" spans="1:20">
      <c r="A1" s="252" t="s">
        <v>193</v>
      </c>
      <c r="B1" s="252"/>
      <c r="C1" s="252"/>
      <c r="D1" s="252"/>
      <c r="F1" s="181"/>
      <c r="G1" s="253" t="s">
        <v>1</v>
      </c>
      <c r="H1" s="253"/>
      <c r="I1" s="253"/>
      <c r="J1" s="253"/>
      <c r="K1" s="253"/>
      <c r="L1" s="253"/>
      <c r="M1" s="253"/>
      <c r="N1" s="253"/>
      <c r="O1" s="253"/>
      <c r="P1" s="253"/>
      <c r="Q1" s="253"/>
      <c r="R1" s="253"/>
    </row>
    <row r="2" spans="1:20" ht="16.5">
      <c r="A2" s="254" t="s">
        <v>192</v>
      </c>
      <c r="B2" s="254"/>
      <c r="C2" s="254"/>
      <c r="D2" s="254"/>
      <c r="F2" s="182"/>
      <c r="G2" s="255" t="s">
        <v>3</v>
      </c>
      <c r="H2" s="255"/>
      <c r="I2" s="255"/>
      <c r="J2" s="255"/>
      <c r="K2" s="255"/>
      <c r="L2" s="255"/>
      <c r="M2" s="255"/>
      <c r="N2" s="255"/>
      <c r="O2" s="255"/>
      <c r="P2" s="255"/>
      <c r="Q2" s="255"/>
      <c r="R2" s="255"/>
    </row>
    <row r="3" spans="1:20" ht="16.5" customHeight="1">
      <c r="A3" s="254" t="s">
        <v>212</v>
      </c>
      <c r="B3" s="254"/>
      <c r="C3" s="254"/>
      <c r="F3" s="14"/>
      <c r="G3" s="17"/>
      <c r="H3" s="14"/>
    </row>
    <row r="4" spans="1:20" ht="30.75" customHeight="1">
      <c r="A4" s="273" t="s">
        <v>213</v>
      </c>
      <c r="B4" s="273"/>
      <c r="C4" s="273"/>
      <c r="D4" s="273"/>
      <c r="E4" s="273"/>
      <c r="F4" s="273"/>
      <c r="G4" s="273"/>
      <c r="H4" s="273"/>
      <c r="I4" s="273"/>
      <c r="J4" s="273"/>
      <c r="K4" s="273"/>
      <c r="L4" s="273"/>
      <c r="M4" s="273"/>
      <c r="N4" s="273"/>
      <c r="O4" s="273"/>
      <c r="P4" s="273"/>
      <c r="Q4" s="273"/>
      <c r="R4" s="273"/>
    </row>
    <row r="5" spans="1:20" s="1" customFormat="1" ht="60.75" customHeight="1">
      <c r="A5" s="266" t="s">
        <v>6</v>
      </c>
      <c r="B5" s="267" t="s">
        <v>7</v>
      </c>
      <c r="C5" s="274" t="s">
        <v>8</v>
      </c>
      <c r="D5" s="274"/>
      <c r="E5" s="266" t="s">
        <v>9</v>
      </c>
      <c r="F5" s="298" t="s">
        <v>118</v>
      </c>
      <c r="G5" s="299"/>
      <c r="H5" s="300" t="s">
        <v>119</v>
      </c>
      <c r="I5" s="279" t="s">
        <v>101</v>
      </c>
      <c r="J5" s="279"/>
      <c r="K5" s="279"/>
      <c r="L5" s="279"/>
      <c r="M5" s="279"/>
      <c r="N5" s="279"/>
      <c r="O5" s="279"/>
      <c r="P5" s="279"/>
      <c r="Q5" s="279"/>
      <c r="R5" s="279"/>
    </row>
    <row r="6" spans="1:20" s="2" customFormat="1" ht="40.5" customHeight="1">
      <c r="A6" s="266"/>
      <c r="B6" s="267"/>
      <c r="C6" s="178" t="s">
        <v>12</v>
      </c>
      <c r="D6" s="178" t="s">
        <v>13</v>
      </c>
      <c r="E6" s="266"/>
      <c r="F6" s="110" t="s">
        <v>12</v>
      </c>
      <c r="G6" s="110" t="s">
        <v>13</v>
      </c>
      <c r="H6" s="301"/>
      <c r="I6" s="71" t="s">
        <v>102</v>
      </c>
      <c r="J6" s="71" t="s">
        <v>103</v>
      </c>
      <c r="K6" s="71" t="s">
        <v>104</v>
      </c>
      <c r="L6" s="71" t="s">
        <v>105</v>
      </c>
      <c r="M6" s="71" t="s">
        <v>106</v>
      </c>
      <c r="N6" s="71" t="s">
        <v>107</v>
      </c>
      <c r="O6" s="71" t="s">
        <v>108</v>
      </c>
      <c r="P6" s="71" t="s">
        <v>109</v>
      </c>
      <c r="Q6" s="71" t="s">
        <v>110</v>
      </c>
      <c r="R6" s="71" t="s">
        <v>99</v>
      </c>
      <c r="S6" s="196" t="s">
        <v>171</v>
      </c>
      <c r="T6" s="196" t="s">
        <v>172</v>
      </c>
    </row>
    <row r="7" spans="1:20" s="3" customFormat="1" ht="25.5" customHeight="1">
      <c r="A7" s="20">
        <v>1</v>
      </c>
      <c r="B7" s="21" t="s">
        <v>14</v>
      </c>
      <c r="C7" s="22">
        <v>5510201</v>
      </c>
      <c r="D7" s="22">
        <v>6510201</v>
      </c>
      <c r="E7" s="23" t="s">
        <v>14</v>
      </c>
      <c r="F7" s="22">
        <v>90</v>
      </c>
      <c r="G7" s="22">
        <v>280</v>
      </c>
      <c r="H7" s="24">
        <f t="shared" ref="H7:H11" si="0">F7+G7</f>
        <v>370</v>
      </c>
      <c r="I7" s="72"/>
      <c r="J7" s="72"/>
      <c r="K7" s="72">
        <v>113</v>
      </c>
      <c r="L7" s="72"/>
      <c r="M7" s="72">
        <v>294</v>
      </c>
      <c r="N7" s="72">
        <v>52</v>
      </c>
      <c r="O7" s="72">
        <v>42</v>
      </c>
      <c r="P7" s="72"/>
      <c r="Q7" s="72"/>
      <c r="R7" s="73">
        <f>SUM(I7:Q7)</f>
        <v>501</v>
      </c>
      <c r="S7" s="199">
        <f>I7+K7+L7</f>
        <v>113</v>
      </c>
      <c r="T7" s="199">
        <f>SUM(M7:Q7)</f>
        <v>388</v>
      </c>
    </row>
    <row r="8" spans="1:20" s="4" customFormat="1" ht="25.5" customHeight="1">
      <c r="A8" s="25">
        <v>2</v>
      </c>
      <c r="B8" s="26" t="s">
        <v>15</v>
      </c>
      <c r="C8" s="22">
        <v>5510211</v>
      </c>
      <c r="D8" s="22">
        <v>6510211</v>
      </c>
      <c r="E8" s="23" t="s">
        <v>14</v>
      </c>
      <c r="F8" s="22">
        <v>65</v>
      </c>
      <c r="G8" s="22">
        <v>150</v>
      </c>
      <c r="H8" s="24">
        <f t="shared" si="0"/>
        <v>215</v>
      </c>
      <c r="I8" s="72"/>
      <c r="J8" s="72"/>
      <c r="K8" s="72">
        <v>27</v>
      </c>
      <c r="L8" s="72"/>
      <c r="M8" s="72">
        <v>120</v>
      </c>
      <c r="N8" s="72">
        <v>34</v>
      </c>
      <c r="O8" s="72"/>
      <c r="P8" s="72"/>
      <c r="Q8" s="72"/>
      <c r="R8" s="73">
        <f t="shared" ref="R8:R11" si="1">SUM(I8:Q8)</f>
        <v>181</v>
      </c>
      <c r="S8" s="199">
        <f t="shared" ref="S8:S71" si="2">I8+K8+L8</f>
        <v>27</v>
      </c>
      <c r="T8" s="199">
        <f t="shared" ref="T8:T10" si="3">SUM(M8:Q8)</f>
        <v>154</v>
      </c>
    </row>
    <row r="9" spans="1:20" s="4" customFormat="1" ht="25.5" customHeight="1">
      <c r="A9" s="20">
        <v>3</v>
      </c>
      <c r="B9" s="21" t="s">
        <v>16</v>
      </c>
      <c r="C9" s="27"/>
      <c r="D9" s="22">
        <v>6510212</v>
      </c>
      <c r="E9" s="23" t="s">
        <v>14</v>
      </c>
      <c r="F9" s="22"/>
      <c r="G9" s="22">
        <v>140</v>
      </c>
      <c r="H9" s="24">
        <f t="shared" si="0"/>
        <v>140</v>
      </c>
      <c r="I9" s="72"/>
      <c r="J9" s="72"/>
      <c r="K9" s="72"/>
      <c r="L9" s="72"/>
      <c r="M9" s="72">
        <v>148</v>
      </c>
      <c r="N9" s="72"/>
      <c r="O9" s="72">
        <v>21</v>
      </c>
      <c r="P9" s="72"/>
      <c r="Q9" s="72"/>
      <c r="R9" s="73">
        <f t="shared" si="1"/>
        <v>169</v>
      </c>
      <c r="S9" s="199">
        <f t="shared" si="2"/>
        <v>0</v>
      </c>
      <c r="T9" s="199">
        <f t="shared" si="3"/>
        <v>169</v>
      </c>
    </row>
    <row r="10" spans="1:20" s="4" customFormat="1" ht="25.5" customHeight="1">
      <c r="A10" s="25">
        <v>4</v>
      </c>
      <c r="B10" s="121" t="s">
        <v>115</v>
      </c>
      <c r="C10" s="27">
        <v>5510212</v>
      </c>
      <c r="D10" s="25"/>
      <c r="E10" s="23" t="s">
        <v>14</v>
      </c>
      <c r="F10" s="25">
        <v>100</v>
      </c>
      <c r="G10" s="25"/>
      <c r="H10" s="24">
        <f t="shared" si="0"/>
        <v>100</v>
      </c>
      <c r="I10" s="38"/>
      <c r="J10" s="38"/>
      <c r="K10" s="38"/>
      <c r="L10" s="38"/>
      <c r="M10" s="38"/>
      <c r="N10" s="38"/>
      <c r="O10" s="38"/>
      <c r="P10" s="38"/>
      <c r="Q10" s="38"/>
      <c r="R10" s="123"/>
      <c r="S10" s="199">
        <f t="shared" si="2"/>
        <v>0</v>
      </c>
      <c r="T10" s="199">
        <f t="shared" si="3"/>
        <v>0</v>
      </c>
    </row>
    <row r="11" spans="1:20" s="5" customFormat="1" ht="25.5" customHeight="1">
      <c r="A11" s="20">
        <v>5</v>
      </c>
      <c r="B11" s="21" t="s">
        <v>17</v>
      </c>
      <c r="C11" s="22">
        <v>5510216</v>
      </c>
      <c r="D11" s="22">
        <v>6510216</v>
      </c>
      <c r="E11" s="23" t="s">
        <v>14</v>
      </c>
      <c r="F11" s="22">
        <v>205</v>
      </c>
      <c r="G11" s="22">
        <v>520</v>
      </c>
      <c r="H11" s="24">
        <f t="shared" si="0"/>
        <v>725</v>
      </c>
      <c r="I11" s="72"/>
      <c r="J11" s="72">
        <v>99</v>
      </c>
      <c r="K11" s="72">
        <v>291</v>
      </c>
      <c r="L11" s="72"/>
      <c r="M11" s="72">
        <v>817</v>
      </c>
      <c r="N11" s="72">
        <v>158</v>
      </c>
      <c r="O11" s="72">
        <v>120</v>
      </c>
      <c r="P11" s="72">
        <v>30</v>
      </c>
      <c r="Q11" s="72">
        <v>127</v>
      </c>
      <c r="R11" s="73">
        <f t="shared" si="1"/>
        <v>1642</v>
      </c>
      <c r="S11" s="199">
        <f t="shared" si="2"/>
        <v>291</v>
      </c>
      <c r="T11" s="199">
        <f>SUM(M11:Q11)</f>
        <v>1252</v>
      </c>
    </row>
    <row r="12" spans="1:20" s="4" customFormat="1" ht="25.5" customHeight="1" thickBot="1">
      <c r="A12" s="256" t="s">
        <v>18</v>
      </c>
      <c r="B12" s="257"/>
      <c r="C12" s="258"/>
      <c r="D12" s="28"/>
      <c r="E12" s="29"/>
      <c r="F12" s="30">
        <f t="shared" ref="F12:R12" si="4">SUM(F7:F11)</f>
        <v>460</v>
      </c>
      <c r="G12" s="30">
        <f t="shared" si="4"/>
        <v>1090</v>
      </c>
      <c r="H12" s="31">
        <f t="shared" si="4"/>
        <v>1550</v>
      </c>
      <c r="I12" s="74">
        <f t="shared" si="4"/>
        <v>0</v>
      </c>
      <c r="J12" s="74">
        <f t="shared" si="4"/>
        <v>99</v>
      </c>
      <c r="K12" s="74">
        <f t="shared" si="4"/>
        <v>431</v>
      </c>
      <c r="L12" s="74">
        <f t="shared" si="4"/>
        <v>0</v>
      </c>
      <c r="M12" s="74">
        <f t="shared" si="4"/>
        <v>1379</v>
      </c>
      <c r="N12" s="74">
        <f t="shared" si="4"/>
        <v>244</v>
      </c>
      <c r="O12" s="74">
        <f t="shared" si="4"/>
        <v>183</v>
      </c>
      <c r="P12" s="74">
        <f t="shared" si="4"/>
        <v>30</v>
      </c>
      <c r="Q12" s="74">
        <f t="shared" si="4"/>
        <v>127</v>
      </c>
      <c r="R12" s="75">
        <f t="shared" si="4"/>
        <v>2493</v>
      </c>
      <c r="S12" s="199"/>
      <c r="T12" s="199"/>
    </row>
    <row r="13" spans="1:20" s="4" customFormat="1" ht="25.5" customHeight="1">
      <c r="A13" s="32">
        <v>6</v>
      </c>
      <c r="B13" s="33" t="s">
        <v>19</v>
      </c>
      <c r="C13" s="34">
        <v>5510303</v>
      </c>
      <c r="D13" s="34">
        <v>6510303</v>
      </c>
      <c r="E13" s="35" t="s">
        <v>20</v>
      </c>
      <c r="F13" s="36">
        <v>85</v>
      </c>
      <c r="G13" s="36">
        <v>190</v>
      </c>
      <c r="H13" s="37">
        <f t="shared" ref="H13:H17" si="5">F13+G13</f>
        <v>275</v>
      </c>
      <c r="I13" s="76"/>
      <c r="J13" s="76"/>
      <c r="K13" s="76">
        <v>54</v>
      </c>
      <c r="L13" s="76"/>
      <c r="M13" s="76">
        <v>125</v>
      </c>
      <c r="N13" s="76">
        <v>47</v>
      </c>
      <c r="O13" s="76">
        <v>20</v>
      </c>
      <c r="P13" s="76"/>
      <c r="Q13" s="76"/>
      <c r="R13" s="76">
        <f>SUM(I13:Q13)</f>
        <v>246</v>
      </c>
      <c r="S13" s="199">
        <f t="shared" si="2"/>
        <v>54</v>
      </c>
      <c r="T13" s="199">
        <f t="shared" ref="T13:T74" si="6">SUM(M13:Q13)</f>
        <v>192</v>
      </c>
    </row>
    <row r="14" spans="1:20" s="4" customFormat="1" ht="25.5" customHeight="1">
      <c r="A14" s="25">
        <v>7</v>
      </c>
      <c r="B14" s="26" t="s">
        <v>21</v>
      </c>
      <c r="C14" s="38"/>
      <c r="D14" s="38">
        <v>6510305</v>
      </c>
      <c r="E14" s="39" t="s">
        <v>20</v>
      </c>
      <c r="F14" s="22"/>
      <c r="G14" s="22">
        <v>120</v>
      </c>
      <c r="H14" s="40">
        <f t="shared" si="5"/>
        <v>120</v>
      </c>
      <c r="I14" s="72"/>
      <c r="J14" s="72"/>
      <c r="K14" s="72">
        <v>40</v>
      </c>
      <c r="L14" s="72"/>
      <c r="M14" s="72">
        <v>91</v>
      </c>
      <c r="N14" s="72"/>
      <c r="O14" s="72"/>
      <c r="P14" s="72"/>
      <c r="Q14" s="72"/>
      <c r="R14" s="72">
        <f t="shared" ref="R14:R17" si="7">SUM(I14:Q14)</f>
        <v>131</v>
      </c>
      <c r="S14" s="199">
        <f t="shared" si="2"/>
        <v>40</v>
      </c>
      <c r="T14" s="199">
        <f t="shared" si="6"/>
        <v>91</v>
      </c>
    </row>
    <row r="15" spans="1:20" s="4" customFormat="1" ht="25.5" customHeight="1">
      <c r="A15" s="25">
        <v>8</v>
      </c>
      <c r="B15" s="26" t="s">
        <v>22</v>
      </c>
      <c r="C15" s="38">
        <v>5510305</v>
      </c>
      <c r="D15" s="38"/>
      <c r="E15" s="39" t="s">
        <v>20</v>
      </c>
      <c r="F15" s="22">
        <v>70</v>
      </c>
      <c r="G15" s="22"/>
      <c r="H15" s="40">
        <f t="shared" si="5"/>
        <v>70</v>
      </c>
      <c r="I15" s="72"/>
      <c r="J15" s="72"/>
      <c r="K15" s="72"/>
      <c r="L15" s="72"/>
      <c r="M15" s="72"/>
      <c r="N15" s="72"/>
      <c r="O15" s="72"/>
      <c r="P15" s="72"/>
      <c r="Q15" s="72"/>
      <c r="R15" s="72">
        <f t="shared" si="7"/>
        <v>0</v>
      </c>
      <c r="S15" s="199">
        <f t="shared" si="2"/>
        <v>0</v>
      </c>
      <c r="T15" s="199">
        <f t="shared" si="6"/>
        <v>0</v>
      </c>
    </row>
    <row r="16" spans="1:20" s="4" customFormat="1" ht="25.5" customHeight="1">
      <c r="A16" s="25">
        <v>9</v>
      </c>
      <c r="B16" s="26" t="s">
        <v>23</v>
      </c>
      <c r="C16" s="41"/>
      <c r="D16" s="25">
        <v>6510312</v>
      </c>
      <c r="E16" s="39" t="s">
        <v>20</v>
      </c>
      <c r="F16" s="22"/>
      <c r="G16" s="22">
        <v>115</v>
      </c>
      <c r="H16" s="40">
        <f t="shared" ref="H16" si="8">F16+G16</f>
        <v>115</v>
      </c>
      <c r="I16" s="72"/>
      <c r="J16" s="72"/>
      <c r="K16" s="72"/>
      <c r="L16" s="72"/>
      <c r="M16" s="72"/>
      <c r="N16" s="72"/>
      <c r="O16" s="72"/>
      <c r="P16" s="72"/>
      <c r="Q16" s="72"/>
      <c r="R16" s="72">
        <f t="shared" ref="R16" si="9">SUM(I16:Q16)</f>
        <v>0</v>
      </c>
      <c r="S16" s="199">
        <f t="shared" si="2"/>
        <v>0</v>
      </c>
      <c r="T16" s="199">
        <f t="shared" si="6"/>
        <v>0</v>
      </c>
    </row>
    <row r="17" spans="1:20" s="4" customFormat="1" ht="25.5" customHeight="1">
      <c r="A17" s="25">
        <v>10</v>
      </c>
      <c r="B17" s="121" t="s">
        <v>114</v>
      </c>
      <c r="C17" s="41">
        <v>5510312</v>
      </c>
      <c r="D17" s="25"/>
      <c r="E17" s="39" t="s">
        <v>20</v>
      </c>
      <c r="F17" s="22">
        <v>85</v>
      </c>
      <c r="G17" s="22"/>
      <c r="H17" s="40">
        <f t="shared" si="5"/>
        <v>85</v>
      </c>
      <c r="I17" s="72"/>
      <c r="J17" s="72"/>
      <c r="K17" s="72"/>
      <c r="L17" s="72"/>
      <c r="M17" s="72"/>
      <c r="N17" s="72"/>
      <c r="O17" s="72"/>
      <c r="P17" s="72"/>
      <c r="Q17" s="72"/>
      <c r="R17" s="72">
        <f t="shared" si="7"/>
        <v>0</v>
      </c>
      <c r="S17" s="199">
        <f t="shared" si="2"/>
        <v>0</v>
      </c>
      <c r="T17" s="199">
        <f t="shared" si="6"/>
        <v>0</v>
      </c>
    </row>
    <row r="18" spans="1:20" s="4" customFormat="1" ht="25.5" customHeight="1" thickBot="1">
      <c r="A18" s="256" t="s">
        <v>24</v>
      </c>
      <c r="B18" s="257"/>
      <c r="C18" s="258"/>
      <c r="D18" s="28"/>
      <c r="E18" s="29"/>
      <c r="F18" s="30">
        <f t="shared" ref="F18:R18" si="10">SUM(F13:F17)</f>
        <v>240</v>
      </c>
      <c r="G18" s="30">
        <f t="shared" si="10"/>
        <v>425</v>
      </c>
      <c r="H18" s="30">
        <f t="shared" si="10"/>
        <v>665</v>
      </c>
      <c r="I18" s="77">
        <f t="shared" si="10"/>
        <v>0</v>
      </c>
      <c r="J18" s="77">
        <f t="shared" si="10"/>
        <v>0</v>
      </c>
      <c r="K18" s="77">
        <f t="shared" si="10"/>
        <v>94</v>
      </c>
      <c r="L18" s="77">
        <f t="shared" si="10"/>
        <v>0</v>
      </c>
      <c r="M18" s="77">
        <f t="shared" si="10"/>
        <v>216</v>
      </c>
      <c r="N18" s="77">
        <f t="shared" si="10"/>
        <v>47</v>
      </c>
      <c r="O18" s="77">
        <f t="shared" si="10"/>
        <v>20</v>
      </c>
      <c r="P18" s="77">
        <f t="shared" si="10"/>
        <v>0</v>
      </c>
      <c r="Q18" s="77">
        <f t="shared" si="10"/>
        <v>0</v>
      </c>
      <c r="R18" s="78">
        <f t="shared" si="10"/>
        <v>377</v>
      </c>
      <c r="S18" s="199"/>
      <c r="T18" s="199"/>
    </row>
    <row r="19" spans="1:20" s="4" customFormat="1" ht="25.5" customHeight="1">
      <c r="A19" s="42">
        <v>11</v>
      </c>
      <c r="B19" s="43" t="s">
        <v>25</v>
      </c>
      <c r="C19" s="44">
        <v>5810104</v>
      </c>
      <c r="D19" s="44">
        <v>6810104</v>
      </c>
      <c r="E19" s="45" t="s">
        <v>26</v>
      </c>
      <c r="F19" s="36">
        <v>50</v>
      </c>
      <c r="G19" s="36">
        <v>50</v>
      </c>
      <c r="H19" s="40">
        <f t="shared" ref="H19:H25" si="11">F19+G19</f>
        <v>100</v>
      </c>
      <c r="I19" s="34"/>
      <c r="J19" s="34"/>
      <c r="K19" s="34">
        <v>28</v>
      </c>
      <c r="L19" s="34"/>
      <c r="M19" s="34"/>
      <c r="N19" s="34"/>
      <c r="O19" s="34"/>
      <c r="P19" s="34"/>
      <c r="Q19" s="34"/>
      <c r="R19" s="79">
        <f>SUM(I19:Q19)</f>
        <v>28</v>
      </c>
      <c r="S19" s="199">
        <f t="shared" si="2"/>
        <v>28</v>
      </c>
      <c r="T19" s="199">
        <f t="shared" si="6"/>
        <v>0</v>
      </c>
    </row>
    <row r="20" spans="1:20" s="4" customFormat="1" ht="25.5" customHeight="1">
      <c r="A20" s="41">
        <v>12</v>
      </c>
      <c r="B20" s="46" t="s">
        <v>27</v>
      </c>
      <c r="C20" s="47">
        <v>5810105</v>
      </c>
      <c r="D20" s="47">
        <v>6810105</v>
      </c>
      <c r="E20" s="48" t="s">
        <v>26</v>
      </c>
      <c r="F20" s="27">
        <v>50</v>
      </c>
      <c r="G20" s="27">
        <v>50</v>
      </c>
      <c r="H20" s="49">
        <f t="shared" si="11"/>
        <v>100</v>
      </c>
      <c r="I20" s="72"/>
      <c r="J20" s="72"/>
      <c r="K20" s="72">
        <v>60</v>
      </c>
      <c r="L20" s="72"/>
      <c r="M20" s="72"/>
      <c r="N20" s="72"/>
      <c r="O20" s="72"/>
      <c r="P20" s="72"/>
      <c r="Q20" s="72"/>
      <c r="R20" s="79">
        <f>SUM(I20:Q20)</f>
        <v>60</v>
      </c>
      <c r="S20" s="199">
        <f t="shared" si="2"/>
        <v>60</v>
      </c>
      <c r="T20" s="199">
        <f t="shared" si="6"/>
        <v>0</v>
      </c>
    </row>
    <row r="21" spans="1:20" s="4" customFormat="1" ht="25.5" customHeight="1" thickBot="1">
      <c r="A21" s="256" t="s">
        <v>28</v>
      </c>
      <c r="B21" s="257"/>
      <c r="C21" s="258"/>
      <c r="D21" s="28"/>
      <c r="E21" s="29"/>
      <c r="F21" s="30">
        <f t="shared" ref="F21:R21" si="12">SUM(F19:F20)</f>
        <v>100</v>
      </c>
      <c r="G21" s="30">
        <f t="shared" si="12"/>
        <v>100</v>
      </c>
      <c r="H21" s="30">
        <f t="shared" si="12"/>
        <v>200</v>
      </c>
      <c r="I21" s="77">
        <f t="shared" si="12"/>
        <v>0</v>
      </c>
      <c r="J21" s="77">
        <f t="shared" si="12"/>
        <v>0</v>
      </c>
      <c r="K21" s="77">
        <f t="shared" si="12"/>
        <v>88</v>
      </c>
      <c r="L21" s="77">
        <f t="shared" si="12"/>
        <v>0</v>
      </c>
      <c r="M21" s="77">
        <f t="shared" si="12"/>
        <v>0</v>
      </c>
      <c r="N21" s="77">
        <f t="shared" si="12"/>
        <v>0</v>
      </c>
      <c r="O21" s="77">
        <f t="shared" si="12"/>
        <v>0</v>
      </c>
      <c r="P21" s="77">
        <f t="shared" si="12"/>
        <v>0</v>
      </c>
      <c r="Q21" s="77">
        <f t="shared" si="12"/>
        <v>0</v>
      </c>
      <c r="R21" s="78">
        <f t="shared" si="12"/>
        <v>88</v>
      </c>
      <c r="S21" s="199"/>
      <c r="T21" s="199"/>
    </row>
    <row r="22" spans="1:20" s="3" customFormat="1" ht="25.5" customHeight="1">
      <c r="A22" s="42">
        <v>13</v>
      </c>
      <c r="B22" s="43" t="s">
        <v>29</v>
      </c>
      <c r="C22" s="44">
        <v>5810201</v>
      </c>
      <c r="D22" s="44">
        <v>6810201</v>
      </c>
      <c r="E22" s="45" t="s">
        <v>30</v>
      </c>
      <c r="F22" s="36">
        <v>35</v>
      </c>
      <c r="G22" s="36">
        <v>35</v>
      </c>
      <c r="H22" s="50">
        <f t="shared" si="11"/>
        <v>70</v>
      </c>
      <c r="I22" s="76"/>
      <c r="J22" s="76">
        <v>106</v>
      </c>
      <c r="K22" s="76">
        <v>64</v>
      </c>
      <c r="L22" s="76"/>
      <c r="M22" s="76">
        <v>40</v>
      </c>
      <c r="N22" s="76"/>
      <c r="O22" s="76"/>
      <c r="P22" s="76"/>
      <c r="Q22" s="76"/>
      <c r="R22" s="80">
        <f>SUM(I22:Q22)</f>
        <v>210</v>
      </c>
      <c r="S22" s="199">
        <f t="shared" si="2"/>
        <v>64</v>
      </c>
      <c r="T22" s="199">
        <f t="shared" si="6"/>
        <v>40</v>
      </c>
    </row>
    <row r="23" spans="1:20" s="4" customFormat="1" ht="25.5" customHeight="1">
      <c r="A23" s="25">
        <v>14</v>
      </c>
      <c r="B23" s="26" t="s">
        <v>31</v>
      </c>
      <c r="C23" s="38"/>
      <c r="D23" s="38">
        <v>6810206</v>
      </c>
      <c r="E23" s="39" t="s">
        <v>30</v>
      </c>
      <c r="F23" s="22"/>
      <c r="G23" s="22">
        <v>35</v>
      </c>
      <c r="H23" s="24">
        <f t="shared" si="11"/>
        <v>35</v>
      </c>
      <c r="I23" s="72"/>
      <c r="J23" s="72"/>
      <c r="K23" s="72"/>
      <c r="L23" s="72"/>
      <c r="M23" s="72">
        <v>26</v>
      </c>
      <c r="N23" s="72"/>
      <c r="O23" s="72"/>
      <c r="P23" s="72"/>
      <c r="Q23" s="72"/>
      <c r="R23" s="73">
        <f t="shared" ref="R23:R25" si="13">SUM(I23:Q23)</f>
        <v>26</v>
      </c>
      <c r="S23" s="199">
        <f t="shared" si="2"/>
        <v>0</v>
      </c>
      <c r="T23" s="199">
        <f t="shared" si="6"/>
        <v>26</v>
      </c>
    </row>
    <row r="24" spans="1:20" s="4" customFormat="1" ht="25.5" customHeight="1">
      <c r="A24" s="41">
        <v>15</v>
      </c>
      <c r="B24" s="46" t="s">
        <v>32</v>
      </c>
      <c r="C24" s="47">
        <v>5810206</v>
      </c>
      <c r="D24" s="47"/>
      <c r="E24" s="48" t="s">
        <v>30</v>
      </c>
      <c r="F24" s="27">
        <v>35</v>
      </c>
      <c r="G24" s="27"/>
      <c r="H24" s="49">
        <f t="shared" si="11"/>
        <v>35</v>
      </c>
      <c r="I24" s="72"/>
      <c r="J24" s="72"/>
      <c r="K24" s="72">
        <v>56</v>
      </c>
      <c r="L24" s="72"/>
      <c r="M24" s="72"/>
      <c r="N24" s="72"/>
      <c r="O24" s="72"/>
      <c r="P24" s="72"/>
      <c r="Q24" s="72"/>
      <c r="R24" s="73">
        <f t="shared" si="13"/>
        <v>56</v>
      </c>
      <c r="S24" s="199">
        <f t="shared" si="2"/>
        <v>56</v>
      </c>
      <c r="T24" s="199">
        <f t="shared" si="6"/>
        <v>0</v>
      </c>
    </row>
    <row r="25" spans="1:20" s="4" customFormat="1" ht="25.5" customHeight="1">
      <c r="A25" s="25">
        <v>16</v>
      </c>
      <c r="B25" s="26" t="s">
        <v>33</v>
      </c>
      <c r="C25" s="25">
        <v>5810210</v>
      </c>
      <c r="D25" s="25">
        <v>6810210</v>
      </c>
      <c r="E25" s="39" t="s">
        <v>30</v>
      </c>
      <c r="F25" s="22">
        <v>50</v>
      </c>
      <c r="G25" s="22">
        <v>50</v>
      </c>
      <c r="H25" s="24">
        <f t="shared" si="11"/>
        <v>100</v>
      </c>
      <c r="I25" s="72"/>
      <c r="J25" s="72">
        <v>183</v>
      </c>
      <c r="K25" s="72">
        <v>62</v>
      </c>
      <c r="L25" s="72"/>
      <c r="M25" s="72">
        <v>12</v>
      </c>
      <c r="N25" s="72"/>
      <c r="O25" s="72"/>
      <c r="P25" s="72"/>
      <c r="Q25" s="72"/>
      <c r="R25" s="73">
        <f t="shared" si="13"/>
        <v>257</v>
      </c>
      <c r="S25" s="199">
        <f t="shared" si="2"/>
        <v>62</v>
      </c>
      <c r="T25" s="199">
        <f t="shared" si="6"/>
        <v>12</v>
      </c>
    </row>
    <row r="26" spans="1:20" s="4" customFormat="1" ht="25.5" customHeight="1" thickBot="1">
      <c r="A26" s="256" t="s">
        <v>34</v>
      </c>
      <c r="B26" s="257"/>
      <c r="C26" s="258"/>
      <c r="D26" s="28"/>
      <c r="E26" s="29"/>
      <c r="F26" s="30">
        <f t="shared" ref="F26:R26" si="14">SUM(F22:F25)</f>
        <v>120</v>
      </c>
      <c r="G26" s="30">
        <f t="shared" si="14"/>
        <v>120</v>
      </c>
      <c r="H26" s="30">
        <f t="shared" si="14"/>
        <v>240</v>
      </c>
      <c r="I26" s="77">
        <f t="shared" si="14"/>
        <v>0</v>
      </c>
      <c r="J26" s="77">
        <f t="shared" si="14"/>
        <v>289</v>
      </c>
      <c r="K26" s="77">
        <f t="shared" si="14"/>
        <v>182</v>
      </c>
      <c r="L26" s="77">
        <f t="shared" si="14"/>
        <v>0</v>
      </c>
      <c r="M26" s="77">
        <f t="shared" si="14"/>
        <v>78</v>
      </c>
      <c r="N26" s="77">
        <f t="shared" si="14"/>
        <v>0</v>
      </c>
      <c r="O26" s="77">
        <f t="shared" si="14"/>
        <v>0</v>
      </c>
      <c r="P26" s="77">
        <f t="shared" si="14"/>
        <v>0</v>
      </c>
      <c r="Q26" s="77">
        <f t="shared" si="14"/>
        <v>0</v>
      </c>
      <c r="R26" s="78">
        <f t="shared" si="14"/>
        <v>549</v>
      </c>
      <c r="S26" s="199"/>
      <c r="T26" s="199"/>
    </row>
    <row r="27" spans="1:20" s="4" customFormat="1" ht="25.5" customHeight="1">
      <c r="A27" s="51">
        <v>17</v>
      </c>
      <c r="B27" s="52" t="s">
        <v>35</v>
      </c>
      <c r="C27" s="51"/>
      <c r="D27" s="51">
        <v>6580301</v>
      </c>
      <c r="E27" s="53" t="s">
        <v>35</v>
      </c>
      <c r="F27" s="54"/>
      <c r="G27" s="55">
        <v>70</v>
      </c>
      <c r="H27" s="56">
        <f t="shared" ref="H27:H31" si="15">F27+G27</f>
        <v>70</v>
      </c>
      <c r="I27" s="34"/>
      <c r="J27" s="34"/>
      <c r="K27" s="34"/>
      <c r="L27" s="34"/>
      <c r="M27" s="34">
        <v>16</v>
      </c>
      <c r="N27" s="34"/>
      <c r="O27" s="34"/>
      <c r="P27" s="34"/>
      <c r="Q27" s="34"/>
      <c r="R27" s="79">
        <f>SUM(I27:Q27)</f>
        <v>16</v>
      </c>
      <c r="S27" s="199">
        <f t="shared" si="2"/>
        <v>0</v>
      </c>
      <c r="T27" s="199">
        <f t="shared" si="6"/>
        <v>16</v>
      </c>
    </row>
    <row r="28" spans="1:20" s="4" customFormat="1" ht="25.5" customHeight="1" thickBot="1">
      <c r="A28" s="256" t="s">
        <v>36</v>
      </c>
      <c r="B28" s="257"/>
      <c r="C28" s="258"/>
      <c r="D28" s="28"/>
      <c r="E28" s="29"/>
      <c r="F28" s="30"/>
      <c r="G28" s="30">
        <f t="shared" ref="G28:Q28" si="16">SUM(G27)</f>
        <v>70</v>
      </c>
      <c r="H28" s="30">
        <f t="shared" si="16"/>
        <v>70</v>
      </c>
      <c r="I28" s="81">
        <f t="shared" si="16"/>
        <v>0</v>
      </c>
      <c r="J28" s="81">
        <f t="shared" si="16"/>
        <v>0</v>
      </c>
      <c r="K28" s="81">
        <f t="shared" si="16"/>
        <v>0</v>
      </c>
      <c r="L28" s="81">
        <f t="shared" si="16"/>
        <v>0</v>
      </c>
      <c r="M28" s="81">
        <f t="shared" si="16"/>
        <v>16</v>
      </c>
      <c r="N28" s="81">
        <f t="shared" si="16"/>
        <v>0</v>
      </c>
      <c r="O28" s="81">
        <f t="shared" si="16"/>
        <v>0</v>
      </c>
      <c r="P28" s="81">
        <f t="shared" si="16"/>
        <v>0</v>
      </c>
      <c r="Q28" s="81">
        <f t="shared" si="16"/>
        <v>0</v>
      </c>
      <c r="R28" s="77">
        <f t="shared" ref="R28:R32" si="17">R27</f>
        <v>16</v>
      </c>
      <c r="S28" s="199"/>
      <c r="T28" s="199"/>
    </row>
    <row r="29" spans="1:20" s="3" customFormat="1" ht="25.5" customHeight="1">
      <c r="A29" s="57">
        <v>18</v>
      </c>
      <c r="B29" s="58" t="s">
        <v>37</v>
      </c>
      <c r="C29" s="57">
        <v>5580201</v>
      </c>
      <c r="D29" s="57">
        <v>6580201</v>
      </c>
      <c r="E29" s="59" t="s">
        <v>38</v>
      </c>
      <c r="F29" s="60">
        <v>60</v>
      </c>
      <c r="G29" s="60">
        <v>60</v>
      </c>
      <c r="H29" s="61">
        <f t="shared" si="15"/>
        <v>120</v>
      </c>
      <c r="I29" s="76"/>
      <c r="J29" s="76"/>
      <c r="K29" s="76">
        <v>47</v>
      </c>
      <c r="L29" s="76"/>
      <c r="M29" s="76">
        <v>36</v>
      </c>
      <c r="N29" s="76"/>
      <c r="O29" s="76"/>
      <c r="P29" s="76"/>
      <c r="Q29" s="76"/>
      <c r="R29" s="80">
        <f>SUM(I29:Q29)</f>
        <v>83</v>
      </c>
      <c r="S29" s="199">
        <f t="shared" si="2"/>
        <v>47</v>
      </c>
      <c r="T29" s="199">
        <f t="shared" si="6"/>
        <v>36</v>
      </c>
    </row>
    <row r="30" spans="1:20" s="4" customFormat="1" ht="25.5" customHeight="1" thickBot="1">
      <c r="A30" s="256" t="s">
        <v>39</v>
      </c>
      <c r="B30" s="257"/>
      <c r="C30" s="258"/>
      <c r="D30" s="28"/>
      <c r="E30" s="29"/>
      <c r="F30" s="30">
        <f t="shared" ref="F30:Q30" si="18">SUM(F29)</f>
        <v>60</v>
      </c>
      <c r="G30" s="30">
        <f t="shared" si="18"/>
        <v>60</v>
      </c>
      <c r="H30" s="30">
        <f t="shared" si="18"/>
        <v>120</v>
      </c>
      <c r="I30" s="77">
        <f t="shared" si="18"/>
        <v>0</v>
      </c>
      <c r="J30" s="77">
        <f t="shared" si="18"/>
        <v>0</v>
      </c>
      <c r="K30" s="77">
        <f t="shared" si="18"/>
        <v>47</v>
      </c>
      <c r="L30" s="77">
        <f t="shared" si="18"/>
        <v>0</v>
      </c>
      <c r="M30" s="77">
        <f t="shared" si="18"/>
        <v>36</v>
      </c>
      <c r="N30" s="77">
        <f t="shared" si="18"/>
        <v>0</v>
      </c>
      <c r="O30" s="77">
        <f t="shared" si="18"/>
        <v>0</v>
      </c>
      <c r="P30" s="77">
        <f t="shared" si="18"/>
        <v>0</v>
      </c>
      <c r="Q30" s="77">
        <f t="shared" si="18"/>
        <v>0</v>
      </c>
      <c r="R30" s="77">
        <f t="shared" si="17"/>
        <v>83</v>
      </c>
      <c r="S30" s="199"/>
      <c r="T30" s="199"/>
    </row>
    <row r="31" spans="1:20" s="4" customFormat="1" ht="25.5" customHeight="1">
      <c r="A31" s="57">
        <v>19</v>
      </c>
      <c r="B31" s="58" t="s">
        <v>40</v>
      </c>
      <c r="C31" s="57">
        <v>5340302</v>
      </c>
      <c r="D31" s="57">
        <v>6340302</v>
      </c>
      <c r="E31" s="59" t="s">
        <v>41</v>
      </c>
      <c r="F31" s="60">
        <v>65</v>
      </c>
      <c r="G31" s="60">
        <v>160</v>
      </c>
      <c r="H31" s="56">
        <f t="shared" si="15"/>
        <v>225</v>
      </c>
      <c r="I31" s="34"/>
      <c r="J31" s="34">
        <v>39</v>
      </c>
      <c r="K31" s="34">
        <v>77</v>
      </c>
      <c r="L31" s="34"/>
      <c r="M31" s="34">
        <v>78</v>
      </c>
      <c r="N31" s="34">
        <v>39</v>
      </c>
      <c r="O31" s="34"/>
      <c r="P31" s="34"/>
      <c r="Q31" s="34"/>
      <c r="R31" s="79">
        <f>SUM(I31:Q31)</f>
        <v>233</v>
      </c>
      <c r="S31" s="199">
        <f t="shared" si="2"/>
        <v>77</v>
      </c>
      <c r="T31" s="199">
        <f t="shared" si="6"/>
        <v>117</v>
      </c>
    </row>
    <row r="32" spans="1:20" s="4" customFormat="1" ht="25.5" customHeight="1" thickBot="1">
      <c r="A32" s="256" t="s">
        <v>42</v>
      </c>
      <c r="B32" s="257"/>
      <c r="C32" s="258"/>
      <c r="D32" s="28"/>
      <c r="E32" s="29"/>
      <c r="F32" s="30">
        <f t="shared" ref="F32:Q32" si="19">SUM(F31)</f>
        <v>65</v>
      </c>
      <c r="G32" s="30">
        <f t="shared" si="19"/>
        <v>160</v>
      </c>
      <c r="H32" s="30">
        <f t="shared" si="19"/>
        <v>225</v>
      </c>
      <c r="I32" s="77">
        <f t="shared" si="19"/>
        <v>0</v>
      </c>
      <c r="J32" s="77">
        <f t="shared" si="19"/>
        <v>39</v>
      </c>
      <c r="K32" s="77">
        <f t="shared" si="19"/>
        <v>77</v>
      </c>
      <c r="L32" s="77">
        <f t="shared" si="19"/>
        <v>0</v>
      </c>
      <c r="M32" s="77">
        <f t="shared" si="19"/>
        <v>78</v>
      </c>
      <c r="N32" s="77">
        <f t="shared" si="19"/>
        <v>39</v>
      </c>
      <c r="O32" s="77">
        <f t="shared" si="19"/>
        <v>0</v>
      </c>
      <c r="P32" s="77">
        <f t="shared" si="19"/>
        <v>0</v>
      </c>
      <c r="Q32" s="77">
        <f t="shared" si="19"/>
        <v>0</v>
      </c>
      <c r="R32" s="77">
        <f t="shared" si="17"/>
        <v>233</v>
      </c>
      <c r="S32" s="199"/>
      <c r="T32" s="199"/>
    </row>
    <row r="33" spans="1:20" s="4" customFormat="1" ht="25.5" customHeight="1">
      <c r="A33" s="62">
        <v>20</v>
      </c>
      <c r="B33" s="63" t="s">
        <v>43</v>
      </c>
      <c r="C33" s="64">
        <v>5340113</v>
      </c>
      <c r="D33" s="64">
        <v>6340113</v>
      </c>
      <c r="E33" s="65" t="s">
        <v>44</v>
      </c>
      <c r="F33" s="66">
        <v>30</v>
      </c>
      <c r="G33" s="66">
        <v>60</v>
      </c>
      <c r="H33" s="50">
        <f t="shared" ref="H33:H36" si="20">F33+G33</f>
        <v>90</v>
      </c>
      <c r="I33" s="76"/>
      <c r="J33" s="76"/>
      <c r="K33" s="76">
        <v>45</v>
      </c>
      <c r="L33" s="76"/>
      <c r="M33" s="76">
        <v>28</v>
      </c>
      <c r="N33" s="76"/>
      <c r="O33" s="76"/>
      <c r="P33" s="76"/>
      <c r="Q33" s="76"/>
      <c r="R33" s="80">
        <f>SUM(I33:Q33)</f>
        <v>73</v>
      </c>
      <c r="S33" s="199">
        <f t="shared" si="2"/>
        <v>45</v>
      </c>
      <c r="T33" s="199">
        <f t="shared" si="6"/>
        <v>28</v>
      </c>
    </row>
    <row r="34" spans="1:20" s="4" customFormat="1" ht="25.5" customHeight="1">
      <c r="A34" s="25">
        <v>21</v>
      </c>
      <c r="B34" s="26" t="s">
        <v>45</v>
      </c>
      <c r="C34" s="25">
        <v>5340122</v>
      </c>
      <c r="D34" s="25">
        <v>6340122</v>
      </c>
      <c r="E34" s="39" t="s">
        <v>44</v>
      </c>
      <c r="F34" s="22">
        <v>50</v>
      </c>
      <c r="G34" s="22">
        <v>75</v>
      </c>
      <c r="H34" s="24">
        <f t="shared" si="20"/>
        <v>125</v>
      </c>
      <c r="I34" s="72"/>
      <c r="J34" s="72"/>
      <c r="K34" s="72">
        <v>38</v>
      </c>
      <c r="L34" s="72"/>
      <c r="M34" s="72">
        <v>24</v>
      </c>
      <c r="N34" s="72"/>
      <c r="O34" s="72"/>
      <c r="P34" s="72"/>
      <c r="Q34" s="72"/>
      <c r="R34" s="73">
        <f>SUM(I34:Q34)</f>
        <v>62</v>
      </c>
      <c r="S34" s="199">
        <f t="shared" si="2"/>
        <v>38</v>
      </c>
      <c r="T34" s="199">
        <f t="shared" si="6"/>
        <v>24</v>
      </c>
    </row>
    <row r="35" spans="1:20" s="4" customFormat="1" ht="25.5" customHeight="1" thickBot="1">
      <c r="A35" s="256" t="s">
        <v>46</v>
      </c>
      <c r="B35" s="257"/>
      <c r="C35" s="258"/>
      <c r="D35" s="28"/>
      <c r="E35" s="29"/>
      <c r="F35" s="30">
        <f t="shared" ref="F35:R35" si="21">SUM(F33:F34)</f>
        <v>80</v>
      </c>
      <c r="G35" s="30">
        <f t="shared" si="21"/>
        <v>135</v>
      </c>
      <c r="H35" s="30">
        <f t="shared" si="21"/>
        <v>215</v>
      </c>
      <c r="I35" s="77">
        <f t="shared" si="21"/>
        <v>0</v>
      </c>
      <c r="J35" s="77">
        <f t="shared" si="21"/>
        <v>0</v>
      </c>
      <c r="K35" s="77">
        <f t="shared" si="21"/>
        <v>83</v>
      </c>
      <c r="L35" s="77">
        <f t="shared" si="21"/>
        <v>0</v>
      </c>
      <c r="M35" s="77">
        <f t="shared" si="21"/>
        <v>52</v>
      </c>
      <c r="N35" s="77">
        <f t="shared" si="21"/>
        <v>0</v>
      </c>
      <c r="O35" s="77">
        <f t="shared" si="21"/>
        <v>0</v>
      </c>
      <c r="P35" s="77">
        <f t="shared" si="21"/>
        <v>0</v>
      </c>
      <c r="Q35" s="77">
        <f t="shared" si="21"/>
        <v>0</v>
      </c>
      <c r="R35" s="78">
        <f t="shared" si="21"/>
        <v>135</v>
      </c>
      <c r="S35" s="199"/>
      <c r="T35" s="199"/>
    </row>
    <row r="36" spans="1:20" s="4" customFormat="1" ht="25.5" customHeight="1">
      <c r="A36" s="57">
        <v>22</v>
      </c>
      <c r="B36" s="58" t="s">
        <v>47</v>
      </c>
      <c r="C36" s="67">
        <v>5340417</v>
      </c>
      <c r="D36" s="67">
        <v>6340417</v>
      </c>
      <c r="E36" s="59" t="s">
        <v>48</v>
      </c>
      <c r="F36" s="60">
        <v>65</v>
      </c>
      <c r="G36" s="60">
        <v>160</v>
      </c>
      <c r="H36" s="56">
        <f t="shared" si="20"/>
        <v>225</v>
      </c>
      <c r="I36" s="34"/>
      <c r="J36" s="34"/>
      <c r="K36" s="34">
        <v>93</v>
      </c>
      <c r="L36" s="34"/>
      <c r="M36" s="34">
        <v>72</v>
      </c>
      <c r="N36" s="34">
        <v>46</v>
      </c>
      <c r="O36" s="34"/>
      <c r="P36" s="34"/>
      <c r="Q36" s="34"/>
      <c r="R36" s="79">
        <f>SUM(I36:Q36)</f>
        <v>211</v>
      </c>
      <c r="S36" s="199">
        <f t="shared" si="2"/>
        <v>93</v>
      </c>
      <c r="T36" s="199">
        <f t="shared" si="6"/>
        <v>118</v>
      </c>
    </row>
    <row r="37" spans="1:20" s="4" customFormat="1" ht="25.5" customHeight="1" thickBot="1">
      <c r="A37" s="256" t="s">
        <v>49</v>
      </c>
      <c r="B37" s="257"/>
      <c r="C37" s="258"/>
      <c r="D37" s="28"/>
      <c r="E37" s="29"/>
      <c r="F37" s="30">
        <f t="shared" ref="F37:Q37" si="22">SUM(F36)</f>
        <v>65</v>
      </c>
      <c r="G37" s="30">
        <f t="shared" si="22"/>
        <v>160</v>
      </c>
      <c r="H37" s="30">
        <f t="shared" si="22"/>
        <v>225</v>
      </c>
      <c r="I37" s="77">
        <f t="shared" si="22"/>
        <v>0</v>
      </c>
      <c r="J37" s="77">
        <f t="shared" si="22"/>
        <v>0</v>
      </c>
      <c r="K37" s="77">
        <f t="shared" si="22"/>
        <v>93</v>
      </c>
      <c r="L37" s="77">
        <f t="shared" si="22"/>
        <v>0</v>
      </c>
      <c r="M37" s="77">
        <f t="shared" si="22"/>
        <v>72</v>
      </c>
      <c r="N37" s="77">
        <f t="shared" si="22"/>
        <v>46</v>
      </c>
      <c r="O37" s="77">
        <f t="shared" si="22"/>
        <v>0</v>
      </c>
      <c r="P37" s="77">
        <f t="shared" si="22"/>
        <v>0</v>
      </c>
      <c r="Q37" s="77">
        <f t="shared" si="22"/>
        <v>0</v>
      </c>
      <c r="R37" s="77">
        <f>R36</f>
        <v>211</v>
      </c>
      <c r="S37" s="199"/>
      <c r="T37" s="199"/>
    </row>
    <row r="38" spans="1:20" s="4" customFormat="1" ht="25.5" customHeight="1">
      <c r="A38" s="62">
        <v>23</v>
      </c>
      <c r="B38" s="63" t="s">
        <v>50</v>
      </c>
      <c r="C38" s="62">
        <v>5340201</v>
      </c>
      <c r="D38" s="62">
        <v>6340201</v>
      </c>
      <c r="E38" s="65" t="s">
        <v>51</v>
      </c>
      <c r="F38" s="66">
        <v>65</v>
      </c>
      <c r="G38" s="66">
        <v>160</v>
      </c>
      <c r="H38" s="50">
        <f t="shared" ref="H38:H46" si="23">F38+G38</f>
        <v>225</v>
      </c>
      <c r="I38" s="76"/>
      <c r="J38" s="76"/>
      <c r="K38" s="76">
        <v>65</v>
      </c>
      <c r="L38" s="76"/>
      <c r="M38" s="76">
        <v>26</v>
      </c>
      <c r="N38" s="76"/>
      <c r="O38" s="76"/>
      <c r="P38" s="76"/>
      <c r="Q38" s="76"/>
      <c r="R38" s="80">
        <f>SUM(I38:Q38)</f>
        <v>91</v>
      </c>
      <c r="S38" s="199">
        <f t="shared" si="2"/>
        <v>65</v>
      </c>
      <c r="T38" s="199">
        <f t="shared" si="6"/>
        <v>26</v>
      </c>
    </row>
    <row r="39" spans="1:20" s="4" customFormat="1" ht="25.5" customHeight="1" thickBot="1">
      <c r="A39" s="256" t="s">
        <v>52</v>
      </c>
      <c r="B39" s="257"/>
      <c r="C39" s="258"/>
      <c r="D39" s="28"/>
      <c r="E39" s="29"/>
      <c r="F39" s="30">
        <f t="shared" ref="F39:Q39" si="24">SUM(F38)</f>
        <v>65</v>
      </c>
      <c r="G39" s="30">
        <f t="shared" si="24"/>
        <v>160</v>
      </c>
      <c r="H39" s="30">
        <f t="shared" si="24"/>
        <v>225</v>
      </c>
      <c r="I39" s="77">
        <f t="shared" si="24"/>
        <v>0</v>
      </c>
      <c r="J39" s="77">
        <f t="shared" si="24"/>
        <v>0</v>
      </c>
      <c r="K39" s="77">
        <f t="shared" si="24"/>
        <v>65</v>
      </c>
      <c r="L39" s="77">
        <f t="shared" si="24"/>
        <v>0</v>
      </c>
      <c r="M39" s="77">
        <f t="shared" si="24"/>
        <v>26</v>
      </c>
      <c r="N39" s="77">
        <f t="shared" si="24"/>
        <v>0</v>
      </c>
      <c r="O39" s="77">
        <f t="shared" si="24"/>
        <v>0</v>
      </c>
      <c r="P39" s="77">
        <f t="shared" si="24"/>
        <v>0</v>
      </c>
      <c r="Q39" s="77">
        <f t="shared" si="24"/>
        <v>0</v>
      </c>
      <c r="R39" s="77">
        <f>R38</f>
        <v>91</v>
      </c>
      <c r="S39" s="199"/>
      <c r="T39" s="199"/>
    </row>
    <row r="40" spans="1:20" s="4" customFormat="1" ht="25.5" customHeight="1">
      <c r="A40" s="42">
        <v>24</v>
      </c>
      <c r="B40" s="43" t="s">
        <v>53</v>
      </c>
      <c r="C40" s="42">
        <v>5520105</v>
      </c>
      <c r="D40" s="42">
        <v>6520105</v>
      </c>
      <c r="E40" s="45" t="s">
        <v>54</v>
      </c>
      <c r="F40" s="36">
        <v>30</v>
      </c>
      <c r="G40" s="36">
        <v>60</v>
      </c>
      <c r="H40" s="40">
        <f t="shared" si="23"/>
        <v>90</v>
      </c>
      <c r="I40" s="34"/>
      <c r="J40" s="34"/>
      <c r="K40" s="34"/>
      <c r="L40" s="34"/>
      <c r="M40" s="34">
        <v>20</v>
      </c>
      <c r="N40" s="34"/>
      <c r="O40" s="34"/>
      <c r="P40" s="34"/>
      <c r="Q40" s="34"/>
      <c r="R40" s="79">
        <f>SUM(I40:Q40)</f>
        <v>20</v>
      </c>
      <c r="S40" s="199">
        <f t="shared" si="2"/>
        <v>0</v>
      </c>
      <c r="T40" s="199">
        <f t="shared" si="6"/>
        <v>20</v>
      </c>
    </row>
    <row r="41" spans="1:20" s="4" customFormat="1" ht="25.5" customHeight="1">
      <c r="A41" s="25">
        <v>25</v>
      </c>
      <c r="B41" s="26" t="s">
        <v>55</v>
      </c>
      <c r="C41" s="25">
        <v>5520114</v>
      </c>
      <c r="D41" s="25">
        <v>6520114</v>
      </c>
      <c r="E41" s="39" t="s">
        <v>54</v>
      </c>
      <c r="F41" s="22">
        <v>75</v>
      </c>
      <c r="G41" s="22">
        <v>110</v>
      </c>
      <c r="H41" s="24">
        <f t="shared" si="23"/>
        <v>185</v>
      </c>
      <c r="I41" s="72"/>
      <c r="J41" s="72"/>
      <c r="K41" s="72">
        <v>50</v>
      </c>
      <c r="L41" s="72"/>
      <c r="M41" s="72">
        <v>41</v>
      </c>
      <c r="N41" s="72">
        <v>43</v>
      </c>
      <c r="O41" s="72"/>
      <c r="P41" s="72"/>
      <c r="Q41" s="72"/>
      <c r="R41" s="79">
        <f t="shared" ref="R41:R46" si="25">SUM(I41:Q41)</f>
        <v>134</v>
      </c>
      <c r="S41" s="199">
        <f t="shared" si="2"/>
        <v>50</v>
      </c>
      <c r="T41" s="199">
        <f t="shared" si="6"/>
        <v>84</v>
      </c>
    </row>
    <row r="42" spans="1:20" s="4" customFormat="1" ht="25.5" customHeight="1">
      <c r="A42" s="25">
        <v>26</v>
      </c>
      <c r="B42" s="26" t="s">
        <v>56</v>
      </c>
      <c r="C42" s="25">
        <v>5520121</v>
      </c>
      <c r="D42" s="25">
        <v>6520121</v>
      </c>
      <c r="E42" s="39" t="s">
        <v>54</v>
      </c>
      <c r="F42" s="22">
        <v>65</v>
      </c>
      <c r="G42" s="22">
        <v>110</v>
      </c>
      <c r="H42" s="24">
        <f t="shared" si="23"/>
        <v>175</v>
      </c>
      <c r="I42" s="72"/>
      <c r="J42" s="72"/>
      <c r="K42" s="72">
        <v>25</v>
      </c>
      <c r="L42" s="72"/>
      <c r="M42" s="72">
        <v>23</v>
      </c>
      <c r="N42" s="72">
        <v>30</v>
      </c>
      <c r="O42" s="72"/>
      <c r="P42" s="72"/>
      <c r="Q42" s="72"/>
      <c r="R42" s="79">
        <f t="shared" si="25"/>
        <v>78</v>
      </c>
      <c r="S42" s="199">
        <f t="shared" si="2"/>
        <v>25</v>
      </c>
      <c r="T42" s="199">
        <f t="shared" si="6"/>
        <v>53</v>
      </c>
    </row>
    <row r="43" spans="1:20" s="4" customFormat="1" ht="25.5" customHeight="1">
      <c r="A43" s="25">
        <v>27</v>
      </c>
      <c r="B43" s="26" t="s">
        <v>57</v>
      </c>
      <c r="C43" s="25">
        <v>5520131</v>
      </c>
      <c r="D43" s="25">
        <v>6520131</v>
      </c>
      <c r="E43" s="39" t="s">
        <v>54</v>
      </c>
      <c r="F43" s="22">
        <v>35</v>
      </c>
      <c r="G43" s="22">
        <v>35</v>
      </c>
      <c r="H43" s="24">
        <f t="shared" si="23"/>
        <v>70</v>
      </c>
      <c r="I43" s="72"/>
      <c r="J43" s="72"/>
      <c r="K43" s="72"/>
      <c r="L43" s="72"/>
      <c r="M43" s="72"/>
      <c r="N43" s="72"/>
      <c r="O43" s="72"/>
      <c r="P43" s="72"/>
      <c r="Q43" s="72"/>
      <c r="R43" s="79">
        <f t="shared" si="25"/>
        <v>0</v>
      </c>
      <c r="S43" s="199">
        <f t="shared" si="2"/>
        <v>0</v>
      </c>
      <c r="T43" s="199">
        <f t="shared" si="6"/>
        <v>0</v>
      </c>
    </row>
    <row r="44" spans="1:20" s="3" customFormat="1" ht="25.5" customHeight="1">
      <c r="A44" s="25">
        <v>28</v>
      </c>
      <c r="B44" s="26" t="s">
        <v>58</v>
      </c>
      <c r="C44" s="25">
        <v>5520145</v>
      </c>
      <c r="D44" s="25">
        <v>6520145</v>
      </c>
      <c r="E44" s="39" t="s">
        <v>54</v>
      </c>
      <c r="F44" s="22">
        <v>50</v>
      </c>
      <c r="G44" s="22">
        <v>50</v>
      </c>
      <c r="H44" s="24">
        <f t="shared" si="23"/>
        <v>100</v>
      </c>
      <c r="I44" s="72"/>
      <c r="J44" s="72"/>
      <c r="K44" s="72"/>
      <c r="L44" s="72"/>
      <c r="M44" s="72"/>
      <c r="N44" s="72"/>
      <c r="O44" s="72"/>
      <c r="P44" s="72"/>
      <c r="Q44" s="72"/>
      <c r="R44" s="79">
        <f t="shared" si="25"/>
        <v>0</v>
      </c>
      <c r="S44" s="199">
        <f t="shared" si="2"/>
        <v>0</v>
      </c>
      <c r="T44" s="199">
        <f t="shared" si="6"/>
        <v>0</v>
      </c>
    </row>
    <row r="45" spans="1:20" s="4" customFormat="1" ht="25.5" customHeight="1">
      <c r="A45" s="25">
        <v>29</v>
      </c>
      <c r="B45" s="26" t="s">
        <v>59</v>
      </c>
      <c r="C45" s="38">
        <v>5520155</v>
      </c>
      <c r="D45" s="38">
        <v>6520155</v>
      </c>
      <c r="E45" s="39" t="s">
        <v>54</v>
      </c>
      <c r="F45" s="22">
        <v>65</v>
      </c>
      <c r="G45" s="22">
        <v>120</v>
      </c>
      <c r="H45" s="24">
        <f t="shared" si="23"/>
        <v>185</v>
      </c>
      <c r="I45" s="72"/>
      <c r="J45" s="72"/>
      <c r="K45" s="72"/>
      <c r="L45" s="72"/>
      <c r="M45" s="72">
        <v>25</v>
      </c>
      <c r="N45" s="72"/>
      <c r="O45" s="72"/>
      <c r="P45" s="72"/>
      <c r="Q45" s="72"/>
      <c r="R45" s="79">
        <f t="shared" si="25"/>
        <v>25</v>
      </c>
      <c r="S45" s="199">
        <f t="shared" si="2"/>
        <v>0</v>
      </c>
      <c r="T45" s="199">
        <f t="shared" si="6"/>
        <v>25</v>
      </c>
    </row>
    <row r="46" spans="1:20" s="4" customFormat="1" ht="25.5" customHeight="1">
      <c r="A46" s="25">
        <v>30</v>
      </c>
      <c r="B46" s="46" t="s">
        <v>60</v>
      </c>
      <c r="C46" s="41">
        <v>5520117</v>
      </c>
      <c r="D46" s="41"/>
      <c r="E46" s="48" t="s">
        <v>54</v>
      </c>
      <c r="F46" s="27">
        <v>100</v>
      </c>
      <c r="G46" s="27"/>
      <c r="H46" s="49">
        <f t="shared" si="23"/>
        <v>100</v>
      </c>
      <c r="I46" s="72"/>
      <c r="J46" s="72"/>
      <c r="K46" s="72">
        <v>97</v>
      </c>
      <c r="L46" s="72"/>
      <c r="M46" s="72"/>
      <c r="N46" s="72"/>
      <c r="O46" s="72"/>
      <c r="P46" s="72"/>
      <c r="Q46" s="72"/>
      <c r="R46" s="79">
        <f t="shared" si="25"/>
        <v>97</v>
      </c>
      <c r="S46" s="199">
        <f t="shared" si="2"/>
        <v>97</v>
      </c>
      <c r="T46" s="199">
        <f t="shared" si="6"/>
        <v>0</v>
      </c>
    </row>
    <row r="47" spans="1:20" s="4" customFormat="1" ht="25.5" customHeight="1" thickBot="1">
      <c r="A47" s="256" t="s">
        <v>61</v>
      </c>
      <c r="B47" s="257"/>
      <c r="C47" s="258"/>
      <c r="D47" s="28"/>
      <c r="E47" s="29"/>
      <c r="F47" s="30">
        <f t="shared" ref="F47:R47" si="26">SUM(F40:F46)</f>
        <v>420</v>
      </c>
      <c r="G47" s="30">
        <f t="shared" si="26"/>
        <v>485</v>
      </c>
      <c r="H47" s="30">
        <f t="shared" si="26"/>
        <v>905</v>
      </c>
      <c r="I47" s="77">
        <f t="shared" si="26"/>
        <v>0</v>
      </c>
      <c r="J47" s="77">
        <f t="shared" si="26"/>
        <v>0</v>
      </c>
      <c r="K47" s="77">
        <f t="shared" si="26"/>
        <v>172</v>
      </c>
      <c r="L47" s="77">
        <f t="shared" si="26"/>
        <v>0</v>
      </c>
      <c r="M47" s="77">
        <f t="shared" si="26"/>
        <v>109</v>
      </c>
      <c r="N47" s="77">
        <f t="shared" si="26"/>
        <v>73</v>
      </c>
      <c r="O47" s="77">
        <f t="shared" si="26"/>
        <v>0</v>
      </c>
      <c r="P47" s="77">
        <f t="shared" si="26"/>
        <v>0</v>
      </c>
      <c r="Q47" s="77">
        <f t="shared" si="26"/>
        <v>0</v>
      </c>
      <c r="R47" s="78">
        <f t="shared" si="26"/>
        <v>354</v>
      </c>
      <c r="S47" s="199"/>
      <c r="T47" s="199"/>
    </row>
    <row r="48" spans="1:20" s="4" customFormat="1" ht="25.5" customHeight="1">
      <c r="A48" s="62">
        <v>31</v>
      </c>
      <c r="B48" s="63" t="s">
        <v>62</v>
      </c>
      <c r="C48" s="64">
        <v>5520205</v>
      </c>
      <c r="D48" s="64">
        <v>6520205</v>
      </c>
      <c r="E48" s="65" t="s">
        <v>63</v>
      </c>
      <c r="F48" s="66">
        <v>65</v>
      </c>
      <c r="G48" s="66">
        <v>125</v>
      </c>
      <c r="H48" s="50">
        <f t="shared" ref="H48:H52" si="27">F48+G48</f>
        <v>190</v>
      </c>
      <c r="I48" s="76"/>
      <c r="J48" s="76"/>
      <c r="K48" s="76">
        <v>66</v>
      </c>
      <c r="L48" s="76"/>
      <c r="M48" s="76">
        <v>81</v>
      </c>
      <c r="N48" s="76"/>
      <c r="O48" s="76"/>
      <c r="P48" s="76"/>
      <c r="Q48" s="76"/>
      <c r="R48" s="80">
        <f>SUM(I48:Q48)</f>
        <v>147</v>
      </c>
      <c r="S48" s="199">
        <f t="shared" si="2"/>
        <v>66</v>
      </c>
      <c r="T48" s="199">
        <f t="shared" si="6"/>
        <v>81</v>
      </c>
    </row>
    <row r="49" spans="1:20" s="4" customFormat="1" ht="25.5" customHeight="1">
      <c r="A49" s="25">
        <v>32</v>
      </c>
      <c r="B49" s="26" t="s">
        <v>64</v>
      </c>
      <c r="C49" s="25">
        <v>5520225</v>
      </c>
      <c r="D49" s="25">
        <v>6520225</v>
      </c>
      <c r="E49" s="39" t="s">
        <v>63</v>
      </c>
      <c r="F49" s="22">
        <v>115</v>
      </c>
      <c r="G49" s="22">
        <v>165</v>
      </c>
      <c r="H49" s="24">
        <f t="shared" si="27"/>
        <v>280</v>
      </c>
      <c r="I49" s="72"/>
      <c r="J49" s="72"/>
      <c r="K49" s="72"/>
      <c r="L49" s="72"/>
      <c r="M49" s="72"/>
      <c r="N49" s="72"/>
      <c r="O49" s="72"/>
      <c r="P49" s="72"/>
      <c r="Q49" s="72"/>
      <c r="R49" s="73">
        <f t="shared" ref="R49:R52" si="28">SUM(I49:Q49)</f>
        <v>0</v>
      </c>
      <c r="S49" s="199">
        <f t="shared" si="2"/>
        <v>0</v>
      </c>
      <c r="T49" s="199">
        <f t="shared" si="6"/>
        <v>0</v>
      </c>
    </row>
    <row r="50" spans="1:20" s="4" customFormat="1" ht="25.5" customHeight="1">
      <c r="A50" s="20">
        <v>33</v>
      </c>
      <c r="B50" s="21" t="s">
        <v>65</v>
      </c>
      <c r="C50" s="25">
        <v>5520227</v>
      </c>
      <c r="D50" s="25">
        <v>6520227</v>
      </c>
      <c r="E50" s="39" t="s">
        <v>63</v>
      </c>
      <c r="F50" s="25">
        <v>135</v>
      </c>
      <c r="G50" s="25">
        <v>230</v>
      </c>
      <c r="H50" s="122">
        <f t="shared" si="27"/>
        <v>365</v>
      </c>
      <c r="I50" s="38">
        <v>48</v>
      </c>
      <c r="J50" s="38">
        <v>27</v>
      </c>
      <c r="K50" s="38">
        <v>89</v>
      </c>
      <c r="L50" s="38"/>
      <c r="M50" s="38">
        <v>131</v>
      </c>
      <c r="N50" s="38">
        <v>76</v>
      </c>
      <c r="O50" s="38"/>
      <c r="P50" s="38"/>
      <c r="Q50" s="38"/>
      <c r="R50" s="123">
        <f t="shared" si="28"/>
        <v>371</v>
      </c>
      <c r="S50" s="199">
        <f t="shared" si="2"/>
        <v>137</v>
      </c>
      <c r="T50" s="199">
        <f t="shared" si="6"/>
        <v>207</v>
      </c>
    </row>
    <row r="51" spans="1:20" s="4" customFormat="1" ht="25.5" customHeight="1">
      <c r="A51" s="25">
        <v>34</v>
      </c>
      <c r="B51" s="26" t="s">
        <v>66</v>
      </c>
      <c r="C51" s="38">
        <v>5520255</v>
      </c>
      <c r="D51" s="38">
        <v>6520255</v>
      </c>
      <c r="E51" s="39" t="s">
        <v>63</v>
      </c>
      <c r="F51" s="22">
        <v>95</v>
      </c>
      <c r="G51" s="22">
        <v>115</v>
      </c>
      <c r="H51" s="24">
        <f t="shared" si="27"/>
        <v>210</v>
      </c>
      <c r="I51" s="72"/>
      <c r="J51" s="72"/>
      <c r="K51" s="72">
        <v>92</v>
      </c>
      <c r="L51" s="72"/>
      <c r="M51" s="72">
        <v>74</v>
      </c>
      <c r="N51" s="72"/>
      <c r="O51" s="72"/>
      <c r="P51" s="72"/>
      <c r="Q51" s="72"/>
      <c r="R51" s="73">
        <f t="shared" si="28"/>
        <v>166</v>
      </c>
      <c r="S51" s="199">
        <f t="shared" si="2"/>
        <v>92</v>
      </c>
      <c r="T51" s="199">
        <f t="shared" si="6"/>
        <v>74</v>
      </c>
    </row>
    <row r="52" spans="1:20" s="4" customFormat="1" ht="25.5" customHeight="1">
      <c r="A52" s="20">
        <v>35</v>
      </c>
      <c r="B52" s="68" t="s">
        <v>67</v>
      </c>
      <c r="C52" s="27">
        <v>5520263</v>
      </c>
      <c r="D52" s="27">
        <v>6520263</v>
      </c>
      <c r="E52" s="69" t="s">
        <v>63</v>
      </c>
      <c r="F52" s="27">
        <v>85</v>
      </c>
      <c r="G52" s="27">
        <v>170</v>
      </c>
      <c r="H52" s="49">
        <f t="shared" si="27"/>
        <v>255</v>
      </c>
      <c r="I52" s="72"/>
      <c r="J52" s="72"/>
      <c r="K52" s="72">
        <v>79</v>
      </c>
      <c r="L52" s="72"/>
      <c r="M52" s="72">
        <v>70</v>
      </c>
      <c r="N52" s="72"/>
      <c r="O52" s="72"/>
      <c r="P52" s="72">
        <v>31</v>
      </c>
      <c r="Q52" s="72">
        <v>19</v>
      </c>
      <c r="R52" s="73">
        <f t="shared" si="28"/>
        <v>199</v>
      </c>
      <c r="S52" s="199">
        <f t="shared" si="2"/>
        <v>79</v>
      </c>
      <c r="T52" s="199">
        <f t="shared" si="6"/>
        <v>120</v>
      </c>
    </row>
    <row r="53" spans="1:20" s="4" customFormat="1" ht="25.5" customHeight="1" thickBot="1">
      <c r="A53" s="282" t="s">
        <v>68</v>
      </c>
      <c r="B53" s="257"/>
      <c r="C53" s="258"/>
      <c r="D53" s="28"/>
      <c r="E53" s="29"/>
      <c r="F53" s="30">
        <f t="shared" ref="F53:R53" si="29">SUM(F48:F52)</f>
        <v>495</v>
      </c>
      <c r="G53" s="30">
        <f t="shared" si="29"/>
        <v>805</v>
      </c>
      <c r="H53" s="30">
        <f t="shared" si="29"/>
        <v>1300</v>
      </c>
      <c r="I53" s="77">
        <f t="shared" si="29"/>
        <v>48</v>
      </c>
      <c r="J53" s="77">
        <f t="shared" si="29"/>
        <v>27</v>
      </c>
      <c r="K53" s="77">
        <f t="shared" si="29"/>
        <v>326</v>
      </c>
      <c r="L53" s="77">
        <f t="shared" si="29"/>
        <v>0</v>
      </c>
      <c r="M53" s="77">
        <f t="shared" si="29"/>
        <v>356</v>
      </c>
      <c r="N53" s="77">
        <f t="shared" si="29"/>
        <v>76</v>
      </c>
      <c r="O53" s="77">
        <f t="shared" si="29"/>
        <v>0</v>
      </c>
      <c r="P53" s="77">
        <f t="shared" si="29"/>
        <v>31</v>
      </c>
      <c r="Q53" s="77">
        <f t="shared" si="29"/>
        <v>19</v>
      </c>
      <c r="R53" s="78">
        <f t="shared" si="29"/>
        <v>883</v>
      </c>
      <c r="S53" s="199"/>
      <c r="T53" s="199"/>
    </row>
    <row r="54" spans="1:20" s="3" customFormat="1" ht="25.5" customHeight="1">
      <c r="A54" s="62">
        <v>36</v>
      </c>
      <c r="B54" s="63" t="s">
        <v>69</v>
      </c>
      <c r="C54" s="62">
        <v>5480205</v>
      </c>
      <c r="D54" s="62">
        <v>6480205</v>
      </c>
      <c r="E54" s="65" t="s">
        <v>70</v>
      </c>
      <c r="F54" s="66">
        <v>65</v>
      </c>
      <c r="G54" s="66">
        <v>75</v>
      </c>
      <c r="H54" s="40">
        <f t="shared" ref="H54:H58" si="30">F54+G54</f>
        <v>140</v>
      </c>
      <c r="I54" s="34"/>
      <c r="J54" s="34">
        <v>160</v>
      </c>
      <c r="K54" s="34">
        <v>64</v>
      </c>
      <c r="L54" s="34">
        <v>35</v>
      </c>
      <c r="M54" s="34"/>
      <c r="N54" s="34">
        <v>48</v>
      </c>
      <c r="O54" s="34"/>
      <c r="P54" s="34"/>
      <c r="Q54" s="34"/>
      <c r="R54" s="79">
        <f>SUM(I54:Q54)</f>
        <v>307</v>
      </c>
      <c r="S54" s="199">
        <f t="shared" si="2"/>
        <v>99</v>
      </c>
      <c r="T54" s="199">
        <f t="shared" si="6"/>
        <v>48</v>
      </c>
    </row>
    <row r="55" spans="1:20" s="4" customFormat="1" ht="25.5" customHeight="1">
      <c r="A55" s="25">
        <v>37</v>
      </c>
      <c r="B55" s="26" t="s">
        <v>71</v>
      </c>
      <c r="C55" s="38">
        <v>5480207</v>
      </c>
      <c r="D55" s="38">
        <v>6480207</v>
      </c>
      <c r="E55" s="39" t="s">
        <v>70</v>
      </c>
      <c r="F55" s="22">
        <v>85</v>
      </c>
      <c r="G55" s="22">
        <v>150</v>
      </c>
      <c r="H55" s="24">
        <f t="shared" si="30"/>
        <v>235</v>
      </c>
      <c r="I55" s="72"/>
      <c r="J55" s="72"/>
      <c r="K55" s="72">
        <v>98</v>
      </c>
      <c r="L55" s="72"/>
      <c r="M55" s="72">
        <v>109</v>
      </c>
      <c r="N55" s="72">
        <v>31</v>
      </c>
      <c r="O55" s="72"/>
      <c r="P55" s="72"/>
      <c r="Q55" s="72"/>
      <c r="R55" s="79">
        <f t="shared" ref="R55:R58" si="31">SUM(I55:Q55)</f>
        <v>238</v>
      </c>
      <c r="S55" s="199">
        <f t="shared" si="2"/>
        <v>98</v>
      </c>
      <c r="T55" s="199">
        <f t="shared" si="6"/>
        <v>140</v>
      </c>
    </row>
    <row r="56" spans="1:20" s="4" customFormat="1" ht="25.5" customHeight="1">
      <c r="A56" s="20">
        <v>38</v>
      </c>
      <c r="B56" s="21" t="s">
        <v>72</v>
      </c>
      <c r="C56" s="22">
        <v>5480209</v>
      </c>
      <c r="D56" s="22">
        <v>6480209</v>
      </c>
      <c r="E56" s="23" t="s">
        <v>70</v>
      </c>
      <c r="F56" s="22">
        <v>65</v>
      </c>
      <c r="G56" s="22">
        <v>150</v>
      </c>
      <c r="H56" s="24">
        <f t="shared" si="30"/>
        <v>215</v>
      </c>
      <c r="I56" s="72"/>
      <c r="J56" s="72">
        <v>70</v>
      </c>
      <c r="K56" s="72">
        <v>87</v>
      </c>
      <c r="L56" s="72"/>
      <c r="M56" s="72">
        <v>51</v>
      </c>
      <c r="N56" s="72">
        <v>51</v>
      </c>
      <c r="O56" s="72"/>
      <c r="P56" s="72"/>
      <c r="Q56" s="72"/>
      <c r="R56" s="79">
        <f t="shared" si="31"/>
        <v>259</v>
      </c>
      <c r="S56" s="199">
        <f t="shared" si="2"/>
        <v>87</v>
      </c>
      <c r="T56" s="199">
        <f t="shared" si="6"/>
        <v>102</v>
      </c>
    </row>
    <row r="57" spans="1:20" s="4" customFormat="1" ht="25.5" customHeight="1">
      <c r="A57" s="25">
        <v>39</v>
      </c>
      <c r="B57" s="26" t="s">
        <v>73</v>
      </c>
      <c r="C57" s="25">
        <v>5480214</v>
      </c>
      <c r="D57" s="25">
        <v>6480214</v>
      </c>
      <c r="E57" s="39" t="s">
        <v>70</v>
      </c>
      <c r="F57" s="22">
        <v>65</v>
      </c>
      <c r="G57" s="22">
        <v>85</v>
      </c>
      <c r="H57" s="24">
        <f t="shared" si="30"/>
        <v>150</v>
      </c>
      <c r="I57" s="72"/>
      <c r="J57" s="72"/>
      <c r="K57" s="72">
        <v>62</v>
      </c>
      <c r="L57" s="72"/>
      <c r="M57" s="72">
        <v>43</v>
      </c>
      <c r="N57" s="72">
        <v>20</v>
      </c>
      <c r="O57" s="72"/>
      <c r="P57" s="72"/>
      <c r="Q57" s="72"/>
      <c r="R57" s="79">
        <f t="shared" si="31"/>
        <v>125</v>
      </c>
      <c r="S57" s="199">
        <f t="shared" si="2"/>
        <v>62</v>
      </c>
      <c r="T57" s="199">
        <f t="shared" si="6"/>
        <v>63</v>
      </c>
    </row>
    <row r="58" spans="1:20" s="3" customFormat="1" ht="25.5" customHeight="1">
      <c r="A58" s="25">
        <v>40</v>
      </c>
      <c r="B58" s="46" t="s">
        <v>74</v>
      </c>
      <c r="C58" s="41">
        <v>5480216</v>
      </c>
      <c r="D58" s="41">
        <v>6480216</v>
      </c>
      <c r="E58" s="48" t="s">
        <v>70</v>
      </c>
      <c r="F58" s="27">
        <v>65</v>
      </c>
      <c r="G58" s="27">
        <v>85</v>
      </c>
      <c r="H58" s="49">
        <f t="shared" si="30"/>
        <v>150</v>
      </c>
      <c r="I58" s="72"/>
      <c r="J58" s="72"/>
      <c r="K58" s="72">
        <v>37</v>
      </c>
      <c r="L58" s="72"/>
      <c r="M58" s="72"/>
      <c r="N58" s="72"/>
      <c r="O58" s="72"/>
      <c r="P58" s="72"/>
      <c r="Q58" s="72"/>
      <c r="R58" s="79">
        <f t="shared" si="31"/>
        <v>37</v>
      </c>
      <c r="S58" s="199">
        <f t="shared" si="2"/>
        <v>37</v>
      </c>
      <c r="T58" s="199">
        <f t="shared" si="6"/>
        <v>0</v>
      </c>
    </row>
    <row r="59" spans="1:20" s="4" customFormat="1" ht="25.5" customHeight="1" thickBot="1">
      <c r="A59" s="256" t="s">
        <v>75</v>
      </c>
      <c r="B59" s="257"/>
      <c r="C59" s="258"/>
      <c r="D59" s="28"/>
      <c r="E59" s="29"/>
      <c r="F59" s="30">
        <f t="shared" ref="F59:R59" si="32">SUM(F54:F58)</f>
        <v>345</v>
      </c>
      <c r="G59" s="30">
        <f t="shared" si="32"/>
        <v>545</v>
      </c>
      <c r="H59" s="30">
        <f t="shared" si="32"/>
        <v>890</v>
      </c>
      <c r="I59" s="77">
        <f t="shared" si="32"/>
        <v>0</v>
      </c>
      <c r="J59" s="77">
        <f t="shared" si="32"/>
        <v>230</v>
      </c>
      <c r="K59" s="77">
        <f t="shared" si="32"/>
        <v>348</v>
      </c>
      <c r="L59" s="77">
        <f t="shared" si="32"/>
        <v>35</v>
      </c>
      <c r="M59" s="77">
        <f t="shared" si="32"/>
        <v>203</v>
      </c>
      <c r="N59" s="77">
        <f t="shared" si="32"/>
        <v>150</v>
      </c>
      <c r="O59" s="77">
        <f t="shared" si="32"/>
        <v>0</v>
      </c>
      <c r="P59" s="77">
        <f t="shared" si="32"/>
        <v>0</v>
      </c>
      <c r="Q59" s="77">
        <f t="shared" si="32"/>
        <v>0</v>
      </c>
      <c r="R59" s="78">
        <f t="shared" si="32"/>
        <v>966</v>
      </c>
      <c r="S59" s="199"/>
      <c r="T59" s="199"/>
    </row>
    <row r="60" spans="1:20" s="4" customFormat="1" ht="25.5" customHeight="1">
      <c r="A60" s="62">
        <v>41</v>
      </c>
      <c r="B60" s="63" t="s">
        <v>76</v>
      </c>
      <c r="C60" s="62">
        <v>5480104</v>
      </c>
      <c r="D60" s="62">
        <v>6480104</v>
      </c>
      <c r="E60" s="65" t="s">
        <v>77</v>
      </c>
      <c r="F60" s="66">
        <v>50</v>
      </c>
      <c r="G60" s="66">
        <v>50</v>
      </c>
      <c r="H60" s="50">
        <f t="shared" ref="H60:H63" si="33">F60+G60</f>
        <v>100</v>
      </c>
      <c r="I60" s="76"/>
      <c r="J60" s="76"/>
      <c r="K60" s="76"/>
      <c r="L60" s="76"/>
      <c r="M60" s="76"/>
      <c r="N60" s="76"/>
      <c r="O60" s="76"/>
      <c r="P60" s="76"/>
      <c r="Q60" s="76"/>
      <c r="R60" s="80">
        <f>SUM(I60:Q60)</f>
        <v>0</v>
      </c>
      <c r="S60" s="199">
        <f t="shared" si="2"/>
        <v>0</v>
      </c>
      <c r="T60" s="199">
        <f t="shared" si="6"/>
        <v>0</v>
      </c>
    </row>
    <row r="61" spans="1:20" s="4" customFormat="1" ht="25.5" customHeight="1">
      <c r="A61" s="25">
        <v>42</v>
      </c>
      <c r="B61" s="26" t="s">
        <v>78</v>
      </c>
      <c r="C61" s="38"/>
      <c r="D61" s="38">
        <v>6480105</v>
      </c>
      <c r="E61" s="39" t="s">
        <v>77</v>
      </c>
      <c r="F61" s="22"/>
      <c r="G61" s="22">
        <v>110</v>
      </c>
      <c r="H61" s="24">
        <f t="shared" si="33"/>
        <v>110</v>
      </c>
      <c r="I61" s="72"/>
      <c r="J61" s="72"/>
      <c r="K61" s="72"/>
      <c r="L61" s="72"/>
      <c r="M61" s="72">
        <v>55</v>
      </c>
      <c r="N61" s="72">
        <v>21</v>
      </c>
      <c r="O61" s="72"/>
      <c r="P61" s="72"/>
      <c r="Q61" s="72"/>
      <c r="R61" s="73">
        <f t="shared" ref="R61:R63" si="34">SUM(I61:Q61)</f>
        <v>76</v>
      </c>
      <c r="S61" s="199">
        <f t="shared" si="2"/>
        <v>0</v>
      </c>
      <c r="T61" s="199">
        <f t="shared" si="6"/>
        <v>76</v>
      </c>
    </row>
    <row r="62" spans="1:20" s="3" customFormat="1" ht="25.5" customHeight="1">
      <c r="A62" s="25">
        <v>43</v>
      </c>
      <c r="B62" s="46" t="s">
        <v>79</v>
      </c>
      <c r="C62" s="47">
        <v>5480105</v>
      </c>
      <c r="D62" s="47"/>
      <c r="E62" s="48" t="s">
        <v>77</v>
      </c>
      <c r="F62" s="27">
        <v>85</v>
      </c>
      <c r="G62" s="27"/>
      <c r="H62" s="49">
        <f t="shared" si="33"/>
        <v>85</v>
      </c>
      <c r="I62" s="72"/>
      <c r="J62" s="72"/>
      <c r="K62" s="72">
        <v>77</v>
      </c>
      <c r="L62" s="72"/>
      <c r="M62" s="72"/>
      <c r="N62" s="72"/>
      <c r="O62" s="72"/>
      <c r="P62" s="72"/>
      <c r="Q62" s="72"/>
      <c r="R62" s="73">
        <f t="shared" si="34"/>
        <v>77</v>
      </c>
      <c r="S62" s="199">
        <f t="shared" si="2"/>
        <v>77</v>
      </c>
      <c r="T62" s="199">
        <f t="shared" si="6"/>
        <v>0</v>
      </c>
    </row>
    <row r="63" spans="1:20" s="5" customFormat="1" ht="25.5" customHeight="1">
      <c r="A63" s="22">
        <v>44</v>
      </c>
      <c r="B63" s="70" t="s">
        <v>80</v>
      </c>
      <c r="C63" s="22">
        <v>5480108</v>
      </c>
      <c r="D63" s="22">
        <v>6480108</v>
      </c>
      <c r="E63" s="23" t="s">
        <v>77</v>
      </c>
      <c r="F63" s="22">
        <v>50</v>
      </c>
      <c r="G63" s="22">
        <v>50</v>
      </c>
      <c r="H63" s="24">
        <f t="shared" si="33"/>
        <v>100</v>
      </c>
      <c r="I63" s="72"/>
      <c r="J63" s="72"/>
      <c r="K63" s="72">
        <v>67</v>
      </c>
      <c r="L63" s="72"/>
      <c r="M63" s="72">
        <v>30</v>
      </c>
      <c r="N63" s="72"/>
      <c r="O63" s="72"/>
      <c r="P63" s="72"/>
      <c r="Q63" s="72"/>
      <c r="R63" s="73">
        <f t="shared" si="34"/>
        <v>97</v>
      </c>
      <c r="S63" s="199">
        <f t="shared" si="2"/>
        <v>67</v>
      </c>
      <c r="T63" s="199">
        <f t="shared" si="6"/>
        <v>30</v>
      </c>
    </row>
    <row r="64" spans="1:20" s="4" customFormat="1" ht="25.5" customHeight="1" thickBot="1">
      <c r="A64" s="256" t="s">
        <v>81</v>
      </c>
      <c r="B64" s="257"/>
      <c r="C64" s="258"/>
      <c r="D64" s="28"/>
      <c r="E64" s="29"/>
      <c r="F64" s="30">
        <f t="shared" ref="F64:R64" si="35">SUM(F60:F63)</f>
        <v>185</v>
      </c>
      <c r="G64" s="30">
        <f t="shared" si="35"/>
        <v>210</v>
      </c>
      <c r="H64" s="30">
        <f t="shared" si="35"/>
        <v>395</v>
      </c>
      <c r="I64" s="77">
        <f t="shared" si="35"/>
        <v>0</v>
      </c>
      <c r="J64" s="77">
        <f t="shared" si="35"/>
        <v>0</v>
      </c>
      <c r="K64" s="77">
        <f t="shared" si="35"/>
        <v>144</v>
      </c>
      <c r="L64" s="77">
        <f t="shared" si="35"/>
        <v>0</v>
      </c>
      <c r="M64" s="77">
        <f t="shared" si="35"/>
        <v>85</v>
      </c>
      <c r="N64" s="77">
        <f t="shared" si="35"/>
        <v>21</v>
      </c>
      <c r="O64" s="77">
        <f t="shared" si="35"/>
        <v>0</v>
      </c>
      <c r="P64" s="77">
        <f t="shared" si="35"/>
        <v>0</v>
      </c>
      <c r="Q64" s="77">
        <f t="shared" si="35"/>
        <v>0</v>
      </c>
      <c r="R64" s="78">
        <f t="shared" si="35"/>
        <v>250</v>
      </c>
      <c r="S64" s="199"/>
      <c r="T64" s="199"/>
    </row>
    <row r="65" spans="1:20" s="4" customFormat="1" ht="25.5" customHeight="1">
      <c r="A65" s="62">
        <v>45</v>
      </c>
      <c r="B65" s="63" t="s">
        <v>82</v>
      </c>
      <c r="C65" s="62">
        <v>5210402</v>
      </c>
      <c r="D65" s="62">
        <v>6210402</v>
      </c>
      <c r="E65" s="65" t="s">
        <v>83</v>
      </c>
      <c r="F65" s="66">
        <v>90</v>
      </c>
      <c r="G65" s="66">
        <v>130</v>
      </c>
      <c r="H65" s="50">
        <f t="shared" ref="H65:H67" si="36">F65+G65</f>
        <v>220</v>
      </c>
      <c r="I65" s="76"/>
      <c r="J65" s="76"/>
      <c r="K65" s="76">
        <v>147</v>
      </c>
      <c r="L65" s="76"/>
      <c r="M65" s="76">
        <v>128</v>
      </c>
      <c r="N65" s="76"/>
      <c r="O65" s="76"/>
      <c r="P65" s="76"/>
      <c r="Q65" s="76"/>
      <c r="R65" s="80">
        <f>SUM(I65:Q65)</f>
        <v>275</v>
      </c>
      <c r="S65" s="199">
        <f t="shared" si="2"/>
        <v>147</v>
      </c>
      <c r="T65" s="199">
        <f t="shared" si="6"/>
        <v>128</v>
      </c>
    </row>
    <row r="66" spans="1:20" s="4" customFormat="1" ht="25.5" customHeight="1" thickBot="1">
      <c r="A66" s="256" t="s">
        <v>84</v>
      </c>
      <c r="B66" s="257"/>
      <c r="C66" s="258"/>
      <c r="D66" s="28"/>
      <c r="E66" s="29"/>
      <c r="F66" s="30">
        <f t="shared" ref="F66:Q66" si="37">SUM(F65)</f>
        <v>90</v>
      </c>
      <c r="G66" s="30">
        <f t="shared" si="37"/>
        <v>130</v>
      </c>
      <c r="H66" s="30">
        <f t="shared" si="37"/>
        <v>220</v>
      </c>
      <c r="I66" s="77">
        <f t="shared" si="37"/>
        <v>0</v>
      </c>
      <c r="J66" s="77">
        <f t="shared" si="37"/>
        <v>0</v>
      </c>
      <c r="K66" s="77">
        <f t="shared" si="37"/>
        <v>147</v>
      </c>
      <c r="L66" s="77">
        <f t="shared" si="37"/>
        <v>0</v>
      </c>
      <c r="M66" s="77">
        <f t="shared" si="37"/>
        <v>128</v>
      </c>
      <c r="N66" s="77">
        <f t="shared" si="37"/>
        <v>0</v>
      </c>
      <c r="O66" s="77">
        <f t="shared" si="37"/>
        <v>0</v>
      </c>
      <c r="P66" s="77">
        <f t="shared" si="37"/>
        <v>0</v>
      </c>
      <c r="Q66" s="77">
        <f t="shared" si="37"/>
        <v>0</v>
      </c>
      <c r="R66" s="77">
        <f>R65</f>
        <v>275</v>
      </c>
      <c r="S66" s="199"/>
      <c r="T66" s="199"/>
    </row>
    <row r="67" spans="1:20" s="4" customFormat="1" ht="25.5" customHeight="1">
      <c r="A67" s="62">
        <v>46</v>
      </c>
      <c r="B67" s="63" t="s">
        <v>85</v>
      </c>
      <c r="C67" s="62">
        <v>5220206</v>
      </c>
      <c r="D67" s="62">
        <v>6220206</v>
      </c>
      <c r="E67" s="65" t="s">
        <v>86</v>
      </c>
      <c r="F67" s="66">
        <v>150</v>
      </c>
      <c r="G67" s="66">
        <v>320</v>
      </c>
      <c r="H67" s="50">
        <f t="shared" si="36"/>
        <v>470</v>
      </c>
      <c r="I67" s="76"/>
      <c r="J67" s="76"/>
      <c r="K67" s="76">
        <v>149</v>
      </c>
      <c r="L67" s="76"/>
      <c r="M67" s="76">
        <v>74</v>
      </c>
      <c r="N67" s="76">
        <v>51</v>
      </c>
      <c r="O67" s="76"/>
      <c r="P67" s="76"/>
      <c r="Q67" s="76"/>
      <c r="R67" s="80">
        <f>SUM(I67:Q67)</f>
        <v>274</v>
      </c>
      <c r="S67" s="199">
        <f t="shared" si="2"/>
        <v>149</v>
      </c>
      <c r="T67" s="199">
        <f t="shared" si="6"/>
        <v>125</v>
      </c>
    </row>
    <row r="68" spans="1:20" s="4" customFormat="1" ht="25.5" customHeight="1" thickBot="1">
      <c r="A68" s="256" t="s">
        <v>89</v>
      </c>
      <c r="B68" s="257"/>
      <c r="C68" s="258"/>
      <c r="D68" s="28"/>
      <c r="E68" s="29"/>
      <c r="F68" s="30">
        <f>SUM(F67)</f>
        <v>150</v>
      </c>
      <c r="G68" s="30">
        <f t="shared" ref="G68:H68" si="38">SUM(G67)</f>
        <v>320</v>
      </c>
      <c r="H68" s="30">
        <f t="shared" si="38"/>
        <v>470</v>
      </c>
      <c r="I68" s="77">
        <f>SUM(I67)</f>
        <v>0</v>
      </c>
      <c r="J68" s="77">
        <f t="shared" ref="J68:Q68" si="39">SUM(J67)</f>
        <v>0</v>
      </c>
      <c r="K68" s="77">
        <f t="shared" si="39"/>
        <v>149</v>
      </c>
      <c r="L68" s="77">
        <f t="shared" si="39"/>
        <v>0</v>
      </c>
      <c r="M68" s="77">
        <f t="shared" si="39"/>
        <v>74</v>
      </c>
      <c r="N68" s="77">
        <f t="shared" si="39"/>
        <v>51</v>
      </c>
      <c r="O68" s="77">
        <f t="shared" si="39"/>
        <v>0</v>
      </c>
      <c r="P68" s="77">
        <f t="shared" si="39"/>
        <v>0</v>
      </c>
      <c r="Q68" s="77">
        <f t="shared" si="39"/>
        <v>0</v>
      </c>
      <c r="R68" s="78">
        <f>R67</f>
        <v>274</v>
      </c>
      <c r="S68" s="199"/>
      <c r="T68" s="199"/>
    </row>
    <row r="69" spans="1:20" s="4" customFormat="1" ht="25.5" customHeight="1">
      <c r="A69" s="62">
        <v>47</v>
      </c>
      <c r="B69" s="63" t="s">
        <v>90</v>
      </c>
      <c r="C69" s="25"/>
      <c r="D69" s="62">
        <v>6540204</v>
      </c>
      <c r="E69" s="65" t="s">
        <v>91</v>
      </c>
      <c r="F69" s="66"/>
      <c r="G69" s="66">
        <v>150</v>
      </c>
      <c r="H69" s="40">
        <f t="shared" ref="H69:H72" si="40">F69+G69</f>
        <v>150</v>
      </c>
      <c r="I69" s="34"/>
      <c r="J69" s="34"/>
      <c r="K69" s="34"/>
      <c r="L69" s="34"/>
      <c r="M69" s="34">
        <v>42</v>
      </c>
      <c r="N69" s="34">
        <v>28</v>
      </c>
      <c r="O69" s="34"/>
      <c r="P69" s="34"/>
      <c r="Q69" s="34"/>
      <c r="R69" s="79">
        <f>SUM(I69:Q69)</f>
        <v>70</v>
      </c>
      <c r="S69" s="199">
        <f t="shared" si="2"/>
        <v>0</v>
      </c>
      <c r="T69" s="199">
        <f t="shared" si="6"/>
        <v>70</v>
      </c>
    </row>
    <row r="70" spans="1:20" s="4" customFormat="1" ht="25.5" customHeight="1">
      <c r="A70" s="42">
        <v>48</v>
      </c>
      <c r="B70" s="116" t="s">
        <v>113</v>
      </c>
      <c r="C70" s="25">
        <v>5540204</v>
      </c>
      <c r="D70" s="42"/>
      <c r="E70" s="118" t="s">
        <v>91</v>
      </c>
      <c r="F70" s="36">
        <v>100</v>
      </c>
      <c r="G70" s="36"/>
      <c r="H70" s="40">
        <f t="shared" si="40"/>
        <v>100</v>
      </c>
      <c r="I70" s="34"/>
      <c r="J70" s="34"/>
      <c r="K70" s="34">
        <v>50</v>
      </c>
      <c r="L70" s="34"/>
      <c r="M70" s="34"/>
      <c r="N70" s="34"/>
      <c r="O70" s="34"/>
      <c r="P70" s="34"/>
      <c r="Q70" s="34"/>
      <c r="R70" s="79">
        <f t="shared" ref="R70:R72" si="41">SUM(I70:Q70)</f>
        <v>50</v>
      </c>
      <c r="S70" s="199">
        <f t="shared" si="2"/>
        <v>50</v>
      </c>
      <c r="T70" s="199">
        <f t="shared" si="6"/>
        <v>0</v>
      </c>
    </row>
    <row r="71" spans="1:20" s="4" customFormat="1" ht="25.5" customHeight="1">
      <c r="A71" s="25">
        <v>49</v>
      </c>
      <c r="B71" s="26" t="s">
        <v>92</v>
      </c>
      <c r="C71" s="25">
        <v>5540205</v>
      </c>
      <c r="D71" s="25">
        <v>6540205</v>
      </c>
      <c r="E71" s="117" t="s">
        <v>91</v>
      </c>
      <c r="F71" s="22">
        <v>65</v>
      </c>
      <c r="G71" s="22">
        <v>150</v>
      </c>
      <c r="H71" s="40">
        <f t="shared" si="40"/>
        <v>215</v>
      </c>
      <c r="I71" s="72"/>
      <c r="J71" s="72"/>
      <c r="K71" s="72"/>
      <c r="L71" s="72"/>
      <c r="M71" s="72"/>
      <c r="N71" s="72"/>
      <c r="O71" s="72"/>
      <c r="P71" s="72"/>
      <c r="Q71" s="72"/>
      <c r="R71" s="79">
        <f t="shared" si="41"/>
        <v>0</v>
      </c>
      <c r="S71" s="199">
        <f t="shared" si="2"/>
        <v>0</v>
      </c>
      <c r="T71" s="199">
        <f t="shared" si="6"/>
        <v>0</v>
      </c>
    </row>
    <row r="72" spans="1:20" s="4" customFormat="1" ht="25.5" customHeight="1">
      <c r="A72" s="25">
        <v>50</v>
      </c>
      <c r="B72" s="26" t="s">
        <v>93</v>
      </c>
      <c r="C72" s="25">
        <v>5540207</v>
      </c>
      <c r="D72" s="25">
        <v>6540207</v>
      </c>
      <c r="E72" s="39" t="s">
        <v>91</v>
      </c>
      <c r="F72" s="22">
        <v>45</v>
      </c>
      <c r="G72" s="22">
        <v>80</v>
      </c>
      <c r="H72" s="40">
        <f t="shared" si="40"/>
        <v>125</v>
      </c>
      <c r="I72" s="72"/>
      <c r="J72" s="72"/>
      <c r="K72" s="72"/>
      <c r="L72" s="72"/>
      <c r="M72" s="72"/>
      <c r="N72" s="72"/>
      <c r="O72" s="72"/>
      <c r="P72" s="72"/>
      <c r="Q72" s="72"/>
      <c r="R72" s="79">
        <f t="shared" si="41"/>
        <v>0</v>
      </c>
      <c r="S72" s="199">
        <f t="shared" ref="S72:S74" si="42">I72+K72+L72</f>
        <v>0</v>
      </c>
      <c r="T72" s="199">
        <f t="shared" si="6"/>
        <v>0</v>
      </c>
    </row>
    <row r="73" spans="1:20" s="4" customFormat="1" ht="25.5" customHeight="1" thickBot="1">
      <c r="A73" s="256" t="s">
        <v>94</v>
      </c>
      <c r="B73" s="257"/>
      <c r="C73" s="258"/>
      <c r="D73" s="28"/>
      <c r="E73" s="29"/>
      <c r="F73" s="30">
        <f t="shared" ref="F73:R73" si="43">SUM(F69:F72)</f>
        <v>210</v>
      </c>
      <c r="G73" s="30">
        <f t="shared" si="43"/>
        <v>380</v>
      </c>
      <c r="H73" s="30">
        <f t="shared" si="43"/>
        <v>590</v>
      </c>
      <c r="I73" s="77">
        <f t="shared" si="43"/>
        <v>0</v>
      </c>
      <c r="J73" s="77">
        <f t="shared" si="43"/>
        <v>0</v>
      </c>
      <c r="K73" s="77">
        <f t="shared" si="43"/>
        <v>50</v>
      </c>
      <c r="L73" s="77">
        <f t="shared" si="43"/>
        <v>0</v>
      </c>
      <c r="M73" s="77">
        <f t="shared" si="43"/>
        <v>42</v>
      </c>
      <c r="N73" s="77">
        <f t="shared" si="43"/>
        <v>28</v>
      </c>
      <c r="O73" s="77">
        <f t="shared" si="43"/>
        <v>0</v>
      </c>
      <c r="P73" s="77">
        <f t="shared" si="43"/>
        <v>0</v>
      </c>
      <c r="Q73" s="77">
        <f t="shared" si="43"/>
        <v>0</v>
      </c>
      <c r="R73" s="78">
        <f t="shared" si="43"/>
        <v>120</v>
      </c>
      <c r="S73" s="199"/>
      <c r="T73" s="199"/>
    </row>
    <row r="74" spans="1:20" s="6" customFormat="1" ht="25.5" customHeight="1">
      <c r="A74" s="264" t="s">
        <v>95</v>
      </c>
      <c r="B74" s="265"/>
      <c r="C74" s="82"/>
      <c r="D74" s="119"/>
      <c r="E74" s="120"/>
      <c r="F74" s="84">
        <f>F73+F68+F66+F64+F59+F53+F47+F39+F37+F35+F32+F30+F28+F26+F21+F18+F12</f>
        <v>3150</v>
      </c>
      <c r="G74" s="84">
        <f>G73+G68+G66+G64+G59+G53+G47+G39+G37+G35+G32+G30+G28+G26+G21+G18+G12</f>
        <v>5355</v>
      </c>
      <c r="H74" s="137">
        <f>H73+H68+H66+H64+H59+H53+H47+H39+H37+H35+H32+H30+H28+H26+H21+H18+H12</f>
        <v>8505</v>
      </c>
      <c r="I74" s="91">
        <f>I12+I18+I21+I26+I28+I30+I32+I35+I37+I39+I47+I53+I59+I64+I66+I68+I73</f>
        <v>48</v>
      </c>
      <c r="J74" s="91">
        <f t="shared" ref="J74:Q74" si="44">J12+J18+J21+J26+J28+J30+J32+J35+J37+J39+J47+J53+J59+J64+J66+J68+J73</f>
        <v>684</v>
      </c>
      <c r="K74" s="91">
        <f t="shared" si="44"/>
        <v>2496</v>
      </c>
      <c r="L74" s="91">
        <f t="shared" si="44"/>
        <v>35</v>
      </c>
      <c r="M74" s="91">
        <f t="shared" si="44"/>
        <v>2950</v>
      </c>
      <c r="N74" s="91">
        <f t="shared" si="44"/>
        <v>775</v>
      </c>
      <c r="O74" s="91">
        <f t="shared" si="44"/>
        <v>203</v>
      </c>
      <c r="P74" s="91">
        <f t="shared" si="44"/>
        <v>61</v>
      </c>
      <c r="Q74" s="91">
        <f t="shared" si="44"/>
        <v>146</v>
      </c>
      <c r="R74" s="136">
        <f>R12+R18+R21+R26+R28+R30+R32+R35+R37+R39+R47+R53+R59+R64+R66+R68+R73</f>
        <v>7398</v>
      </c>
      <c r="S74" s="199">
        <f t="shared" si="42"/>
        <v>2579</v>
      </c>
      <c r="T74" s="199">
        <f t="shared" si="6"/>
        <v>4135</v>
      </c>
    </row>
    <row r="75" spans="1:20" s="7" customFormat="1" ht="44.25" customHeight="1">
      <c r="B75" s="85"/>
      <c r="E75" s="86"/>
      <c r="F75" s="143" t="s">
        <v>111</v>
      </c>
      <c r="G75" s="143" t="s">
        <v>112</v>
      </c>
      <c r="H75" s="143" t="s">
        <v>116</v>
      </c>
      <c r="I75" s="277" t="s">
        <v>211</v>
      </c>
      <c r="J75" s="277"/>
      <c r="K75" s="277"/>
      <c r="L75" s="277"/>
      <c r="M75" s="276" t="s">
        <v>145</v>
      </c>
      <c r="N75" s="277"/>
      <c r="O75" s="277"/>
      <c r="P75" s="277"/>
      <c r="Q75" s="277"/>
      <c r="R75" s="197">
        <f>3263+4135</f>
        <v>7398</v>
      </c>
      <c r="S75" s="201"/>
      <c r="T75" s="201"/>
    </row>
    <row r="76" spans="1:20" s="7" customFormat="1" ht="42" customHeight="1">
      <c r="B76" s="85"/>
      <c r="E76" s="86"/>
      <c r="F76" s="176"/>
      <c r="G76" s="176"/>
      <c r="H76" s="176"/>
      <c r="I76" s="277" t="s">
        <v>214</v>
      </c>
      <c r="J76" s="277"/>
      <c r="K76" s="277"/>
      <c r="L76" s="277"/>
      <c r="M76" s="276" t="s">
        <v>145</v>
      </c>
      <c r="N76" s="277"/>
      <c r="O76" s="277"/>
      <c r="P76" s="277"/>
      <c r="Q76" s="277"/>
      <c r="R76" s="197">
        <f>2579+4135</f>
        <v>6714</v>
      </c>
      <c r="S76" s="202"/>
      <c r="T76" s="202"/>
    </row>
    <row r="77" spans="1:20" s="7" customFormat="1" ht="19.5" customHeight="1">
      <c r="A77" s="284" t="s">
        <v>203</v>
      </c>
      <c r="B77" s="284"/>
      <c r="C77" s="284"/>
      <c r="D77" s="284"/>
      <c r="E77" s="284"/>
      <c r="F77" s="284"/>
      <c r="G77" s="284"/>
      <c r="H77" s="284"/>
      <c r="I77" s="284"/>
      <c r="J77" s="284"/>
      <c r="K77" s="284"/>
      <c r="L77" s="284"/>
      <c r="M77" s="284"/>
      <c r="N77" s="284"/>
      <c r="O77" s="284"/>
      <c r="P77" s="284"/>
      <c r="Q77" s="284"/>
      <c r="R77" s="284"/>
      <c r="S77" s="202"/>
      <c r="T77" s="202"/>
    </row>
    <row r="78" spans="1:20" s="7" customFormat="1" ht="19.5" customHeight="1">
      <c r="A78" s="302" t="s">
        <v>210</v>
      </c>
      <c r="B78" s="302"/>
      <c r="C78" s="302"/>
      <c r="D78" s="302"/>
      <c r="E78" s="302"/>
      <c r="F78" s="302"/>
      <c r="G78" s="302"/>
      <c r="H78" s="302"/>
      <c r="I78" s="302"/>
      <c r="J78" s="302"/>
      <c r="K78" s="302"/>
      <c r="L78" s="302"/>
      <c r="M78" s="302"/>
      <c r="N78" s="302"/>
      <c r="O78" s="302"/>
      <c r="P78" s="302"/>
      <c r="Q78" s="302"/>
      <c r="R78" s="302"/>
      <c r="S78" s="202"/>
      <c r="T78" s="202"/>
    </row>
    <row r="79" spans="1:20" s="7" customFormat="1" ht="19.5" customHeight="1">
      <c r="A79" s="284" t="s">
        <v>204</v>
      </c>
      <c r="B79" s="284"/>
      <c r="C79" s="284"/>
      <c r="D79" s="284"/>
      <c r="E79" s="284"/>
      <c r="F79" s="284"/>
      <c r="G79" s="284"/>
      <c r="H79" s="284"/>
      <c r="I79" s="284"/>
      <c r="J79" s="284"/>
      <c r="K79" s="284"/>
      <c r="L79" s="284"/>
      <c r="M79" s="284"/>
      <c r="N79" s="284"/>
      <c r="O79" s="284"/>
      <c r="P79" s="284"/>
      <c r="Q79" s="284"/>
      <c r="R79" s="284"/>
      <c r="S79" s="202"/>
      <c r="T79" s="202"/>
    </row>
    <row r="80" spans="1:20" s="7" customFormat="1" ht="19.5" customHeight="1">
      <c r="A80" s="284" t="s">
        <v>202</v>
      </c>
      <c r="B80" s="284"/>
      <c r="C80" s="284"/>
      <c r="D80" s="284"/>
      <c r="E80" s="284"/>
      <c r="F80" s="284"/>
      <c r="G80" s="284"/>
      <c r="H80" s="284"/>
      <c r="I80" s="284"/>
      <c r="J80" s="284"/>
      <c r="K80" s="284"/>
      <c r="L80" s="284"/>
      <c r="M80" s="284"/>
      <c r="N80" s="284"/>
      <c r="O80" s="284"/>
      <c r="P80" s="284"/>
      <c r="Q80" s="284"/>
      <c r="R80" s="284"/>
      <c r="S80" s="202"/>
      <c r="T80" s="202"/>
    </row>
    <row r="81" spans="1:20" s="1" customFormat="1" ht="19.5" customHeight="1">
      <c r="A81" s="284" t="s">
        <v>205</v>
      </c>
      <c r="B81" s="284"/>
      <c r="C81" s="284"/>
      <c r="D81" s="284"/>
      <c r="E81" s="284"/>
      <c r="F81" s="284"/>
      <c r="G81" s="284"/>
      <c r="H81" s="284"/>
      <c r="I81" s="284"/>
      <c r="J81" s="284"/>
      <c r="K81" s="284"/>
      <c r="L81" s="284"/>
      <c r="M81" s="284"/>
      <c r="N81" s="284"/>
      <c r="O81" s="284"/>
      <c r="P81" s="284"/>
      <c r="Q81" s="284"/>
      <c r="R81" s="284"/>
      <c r="S81" s="202"/>
      <c r="T81" s="202"/>
    </row>
    <row r="82" spans="1:20" s="1" customFormat="1" ht="19.5" customHeight="1">
      <c r="A82" s="285" t="s">
        <v>209</v>
      </c>
      <c r="B82" s="285"/>
      <c r="C82" s="285"/>
      <c r="D82" s="285"/>
      <c r="E82" s="285"/>
      <c r="F82" s="285"/>
      <c r="G82" s="285"/>
      <c r="H82" s="285"/>
      <c r="I82" s="285"/>
      <c r="J82" s="285"/>
      <c r="K82" s="285"/>
      <c r="L82" s="285"/>
      <c r="M82" s="285"/>
      <c r="N82" s="285"/>
      <c r="O82" s="285"/>
      <c r="P82" s="285"/>
      <c r="Q82" s="285"/>
      <c r="R82" s="285"/>
      <c r="S82" s="202"/>
      <c r="T82" s="202"/>
    </row>
    <row r="83" spans="1:20" s="1" customFormat="1" ht="19.5" customHeight="1">
      <c r="A83" s="284" t="s">
        <v>206</v>
      </c>
      <c r="B83" s="284"/>
      <c r="C83" s="284"/>
      <c r="D83" s="284"/>
      <c r="E83" s="284"/>
      <c r="F83" s="284"/>
      <c r="G83" s="284"/>
      <c r="H83" s="284"/>
      <c r="I83" s="284"/>
      <c r="J83" s="284"/>
      <c r="K83" s="284"/>
      <c r="L83" s="284"/>
      <c r="M83" s="284"/>
      <c r="N83" s="284"/>
      <c r="O83" s="284"/>
      <c r="P83" s="284"/>
      <c r="Q83" s="284"/>
      <c r="R83" s="284"/>
      <c r="S83" s="202"/>
      <c r="T83" s="202"/>
    </row>
    <row r="84" spans="1:20" s="1" customFormat="1" ht="19.5" customHeight="1">
      <c r="A84" s="284" t="s">
        <v>207</v>
      </c>
      <c r="B84" s="284"/>
      <c r="C84" s="284"/>
      <c r="D84" s="284"/>
      <c r="E84" s="284"/>
      <c r="F84" s="284"/>
      <c r="G84" s="284"/>
      <c r="H84" s="284"/>
      <c r="I84" s="284"/>
      <c r="J84" s="284"/>
      <c r="K84" s="284"/>
      <c r="L84" s="284"/>
      <c r="M84" s="284"/>
      <c r="N84" s="284"/>
      <c r="O84" s="284"/>
      <c r="P84" s="284"/>
      <c r="Q84" s="284"/>
      <c r="R84" s="284"/>
      <c r="S84" s="202"/>
      <c r="T84" s="202"/>
    </row>
    <row r="85" spans="1:20" s="1" customFormat="1" ht="19.5" customHeight="1">
      <c r="A85" s="284" t="s">
        <v>208</v>
      </c>
      <c r="B85" s="284"/>
      <c r="C85" s="284"/>
      <c r="D85" s="284"/>
      <c r="E85" s="284"/>
      <c r="F85" s="284"/>
      <c r="G85" s="284"/>
      <c r="H85" s="284"/>
      <c r="I85" s="284"/>
      <c r="J85" s="284"/>
      <c r="K85" s="284"/>
      <c r="L85" s="284"/>
      <c r="M85" s="284"/>
      <c r="N85" s="284"/>
      <c r="O85" s="284"/>
      <c r="P85" s="284"/>
      <c r="Q85" s="284"/>
      <c r="R85" s="284"/>
      <c r="S85" s="202"/>
      <c r="T85" s="202"/>
    </row>
    <row r="87" spans="1:20" ht="18.75" customHeight="1">
      <c r="A87" s="185"/>
      <c r="B87" s="186"/>
      <c r="C87" s="1"/>
      <c r="D87" s="1"/>
      <c r="E87" s="286" t="s">
        <v>186</v>
      </c>
      <c r="F87" s="286"/>
      <c r="G87" s="286"/>
      <c r="H87" s="286"/>
      <c r="I87" s="286"/>
      <c r="J87" s="286"/>
      <c r="K87" s="286"/>
      <c r="L87" s="286"/>
      <c r="M87" s="286"/>
      <c r="N87" s="286"/>
      <c r="O87" s="286"/>
      <c r="P87" s="286"/>
      <c r="Q87" s="286"/>
      <c r="R87" s="286"/>
    </row>
    <row r="88" spans="1:20" ht="18.75" customHeight="1">
      <c r="A88" s="283" t="s">
        <v>184</v>
      </c>
      <c r="B88" s="283"/>
      <c r="C88" s="283"/>
      <c r="D88" s="283"/>
      <c r="E88" s="273" t="s">
        <v>185</v>
      </c>
      <c r="F88" s="273"/>
      <c r="G88" s="273"/>
      <c r="H88" s="273"/>
      <c r="I88" s="273"/>
      <c r="J88" s="273"/>
      <c r="K88" s="273"/>
      <c r="L88" s="273"/>
      <c r="M88" s="273"/>
      <c r="N88" s="273"/>
      <c r="O88" s="273"/>
      <c r="P88" s="273"/>
      <c r="Q88" s="273"/>
      <c r="R88" s="273"/>
    </row>
    <row r="89" spans="1:20" ht="18.75">
      <c r="A89" s="7"/>
      <c r="B89" s="7"/>
      <c r="C89" s="7"/>
      <c r="D89" s="7"/>
      <c r="E89" s="179"/>
      <c r="F89" s="179"/>
      <c r="G89" s="179"/>
      <c r="H89" s="179"/>
      <c r="I89" s="179"/>
      <c r="J89" s="179"/>
      <c r="K89" s="179"/>
      <c r="L89" s="179"/>
      <c r="M89" s="179"/>
      <c r="N89" s="179"/>
      <c r="O89" s="179"/>
      <c r="P89" s="179"/>
    </row>
    <row r="90" spans="1:20" ht="18.75">
      <c r="A90" s="7"/>
      <c r="B90" s="7"/>
      <c r="C90" s="7"/>
      <c r="D90" s="7"/>
      <c r="E90" s="179"/>
      <c r="F90" s="179"/>
      <c r="G90" s="179"/>
      <c r="H90" s="179"/>
      <c r="I90" s="179"/>
      <c r="J90" s="179"/>
      <c r="K90" s="179"/>
      <c r="L90" s="179"/>
      <c r="M90" s="179"/>
      <c r="N90" s="179"/>
      <c r="O90" s="179"/>
      <c r="P90" s="179"/>
    </row>
    <row r="91" spans="1:20" ht="18.75">
      <c r="A91" s="185"/>
      <c r="B91" s="186"/>
      <c r="C91" s="1"/>
      <c r="D91" s="1"/>
      <c r="E91" s="187"/>
      <c r="F91" s="185"/>
      <c r="G91" s="185"/>
      <c r="H91" s="185"/>
      <c r="I91" s="188"/>
      <c r="J91" s="188"/>
      <c r="K91" s="188"/>
      <c r="L91" s="188"/>
      <c r="M91" s="188"/>
      <c r="N91" s="188"/>
      <c r="O91" s="188"/>
      <c r="P91" s="1"/>
    </row>
    <row r="92" spans="1:20" ht="18.75">
      <c r="A92" s="185"/>
      <c r="B92" s="186"/>
      <c r="C92" s="1"/>
      <c r="D92" s="1"/>
      <c r="E92" s="187"/>
      <c r="F92" s="185"/>
      <c r="G92" s="185"/>
      <c r="H92" s="185"/>
      <c r="I92" s="188"/>
      <c r="J92" s="188"/>
      <c r="K92" s="188"/>
      <c r="L92" s="188"/>
      <c r="M92" s="188"/>
      <c r="N92" s="188"/>
      <c r="O92" s="188"/>
      <c r="P92" s="1"/>
    </row>
    <row r="93" spans="1:20" ht="18.75">
      <c r="A93" s="185"/>
      <c r="B93" s="186"/>
      <c r="C93" s="1"/>
      <c r="D93" s="1"/>
      <c r="E93" s="187"/>
      <c r="F93" s="185"/>
      <c r="G93" s="185"/>
      <c r="H93" s="185"/>
      <c r="I93" s="188"/>
      <c r="J93" s="188"/>
      <c r="K93" s="188"/>
      <c r="L93" s="188"/>
      <c r="M93" s="188"/>
      <c r="N93" s="188"/>
      <c r="O93" s="188"/>
      <c r="P93" s="1"/>
    </row>
    <row r="94" spans="1:20" ht="18.75">
      <c r="A94" s="283" t="s">
        <v>187</v>
      </c>
      <c r="B94" s="283"/>
      <c r="C94" s="283"/>
      <c r="D94" s="283"/>
      <c r="E94" s="273" t="s">
        <v>188</v>
      </c>
      <c r="F94" s="273"/>
      <c r="G94" s="273"/>
      <c r="H94" s="273"/>
      <c r="I94" s="273"/>
      <c r="J94" s="273"/>
      <c r="K94" s="273"/>
      <c r="L94" s="273"/>
      <c r="M94" s="273"/>
      <c r="N94" s="273"/>
      <c r="O94" s="273"/>
      <c r="P94" s="273"/>
      <c r="Q94" s="273"/>
      <c r="R94" s="273"/>
    </row>
  </sheetData>
  <mergeCells count="49">
    <mergeCell ref="A30:C30"/>
    <mergeCell ref="A4:R4"/>
    <mergeCell ref="A3:C3"/>
    <mergeCell ref="A28:C28"/>
    <mergeCell ref="A5:A6"/>
    <mergeCell ref="B5:B6"/>
    <mergeCell ref="C5:D5"/>
    <mergeCell ref="E5:E6"/>
    <mergeCell ref="I5:R5"/>
    <mergeCell ref="A12:C12"/>
    <mergeCell ref="A18:C18"/>
    <mergeCell ref="A21:C21"/>
    <mergeCell ref="A26:C26"/>
    <mergeCell ref="F5:G5"/>
    <mergeCell ref="H5:H6"/>
    <mergeCell ref="A32:C32"/>
    <mergeCell ref="A35:C35"/>
    <mergeCell ref="A37:C37"/>
    <mergeCell ref="A39:C39"/>
    <mergeCell ref="A83:R83"/>
    <mergeCell ref="A74:B74"/>
    <mergeCell ref="A53:C53"/>
    <mergeCell ref="A59:C59"/>
    <mergeCell ref="A64:C64"/>
    <mergeCell ref="A66:C66"/>
    <mergeCell ref="A68:C68"/>
    <mergeCell ref="A73:C73"/>
    <mergeCell ref="A47:C47"/>
    <mergeCell ref="A84:R84"/>
    <mergeCell ref="A85:R85"/>
    <mergeCell ref="E87:R87"/>
    <mergeCell ref="I75:L75"/>
    <mergeCell ref="M75:Q75"/>
    <mergeCell ref="E88:R88"/>
    <mergeCell ref="E94:R94"/>
    <mergeCell ref="A88:D88"/>
    <mergeCell ref="A94:D94"/>
    <mergeCell ref="A1:D1"/>
    <mergeCell ref="A2:D2"/>
    <mergeCell ref="G1:R1"/>
    <mergeCell ref="G2:R2"/>
    <mergeCell ref="I76:L76"/>
    <mergeCell ref="M76:Q76"/>
    <mergeCell ref="A77:R77"/>
    <mergeCell ref="A78:R78"/>
    <mergeCell ref="A79:R79"/>
    <mergeCell ref="A80:R80"/>
    <mergeCell ref="A81:R81"/>
    <mergeCell ref="A82:R82"/>
  </mergeCells>
  <printOptions horizontalCentered="1"/>
  <pageMargins left="0.1" right="0.1" top="0.4" bottom="0.3" header="0.31496062992126" footer="0.31496062992126"/>
  <pageSetup scale="7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zoomScale="50" zoomScaleNormal="50" workbookViewId="0">
      <selection activeCell="S11" sqref="S11:U15"/>
    </sheetView>
  </sheetViews>
  <sheetFormatPr defaultColWidth="9" defaultRowHeight="15.75"/>
  <cols>
    <col min="1" max="1" width="6.25" style="139" customWidth="1"/>
    <col min="2" max="2" width="47.5" style="10" customWidth="1"/>
    <col min="3" max="3" width="11.75" style="11" customWidth="1"/>
    <col min="4" max="4" width="11.625" style="11" customWidth="1"/>
    <col min="5" max="5" width="47.25" style="12" customWidth="1"/>
    <col min="6" max="7" width="12.25" style="13" customWidth="1"/>
    <col min="8" max="8" width="15.5" style="13" customWidth="1"/>
    <col min="9" max="17" width="9" style="14" customWidth="1"/>
    <col min="18" max="19" width="9" style="11" customWidth="1"/>
    <col min="20" max="16384" width="9" style="11"/>
  </cols>
  <sheetData>
    <row r="1" spans="1:21">
      <c r="A1" s="252" t="s">
        <v>0</v>
      </c>
      <c r="B1" s="252"/>
      <c r="C1" s="252"/>
      <c r="E1" s="253" t="s">
        <v>1</v>
      </c>
      <c r="F1" s="253"/>
      <c r="G1" s="253"/>
      <c r="H1" s="253"/>
    </row>
    <row r="2" spans="1:21" ht="16.5">
      <c r="A2" s="254" t="s">
        <v>2</v>
      </c>
      <c r="B2" s="254"/>
      <c r="C2" s="254"/>
      <c r="D2" s="16"/>
      <c r="E2" s="255" t="s">
        <v>3</v>
      </c>
      <c r="F2" s="255"/>
      <c r="G2" s="255"/>
      <c r="H2" s="255"/>
    </row>
    <row r="3" spans="1:21">
      <c r="A3" s="254" t="s">
        <v>4</v>
      </c>
      <c r="B3" s="254"/>
      <c r="C3" s="254"/>
      <c r="F3" s="14"/>
      <c r="G3" s="17"/>
      <c r="H3" s="14"/>
    </row>
    <row r="4" spans="1:21" ht="6" customHeight="1"/>
    <row r="5" spans="1:21" ht="46.5" customHeight="1">
      <c r="A5" s="273" t="s">
        <v>5</v>
      </c>
      <c r="B5" s="273"/>
      <c r="C5" s="273"/>
      <c r="D5" s="273"/>
      <c r="E5" s="273"/>
      <c r="F5" s="273"/>
      <c r="G5" s="273"/>
      <c r="H5" s="273"/>
      <c r="I5" s="273"/>
      <c r="J5" s="273"/>
      <c r="K5" s="273"/>
      <c r="L5" s="273"/>
      <c r="M5" s="273"/>
      <c r="N5" s="273"/>
      <c r="O5" s="273"/>
      <c r="P5" s="273"/>
      <c r="Q5" s="273"/>
      <c r="R5" s="273"/>
    </row>
    <row r="6" spans="1:21" s="1" customFormat="1" ht="60.75" customHeight="1">
      <c r="A6" s="266" t="s">
        <v>6</v>
      </c>
      <c r="B6" s="267" t="s">
        <v>7</v>
      </c>
      <c r="C6" s="274" t="s">
        <v>8</v>
      </c>
      <c r="D6" s="274"/>
      <c r="E6" s="266" t="s">
        <v>9</v>
      </c>
      <c r="F6" s="298" t="s">
        <v>118</v>
      </c>
      <c r="G6" s="299"/>
      <c r="H6" s="300" t="s">
        <v>119</v>
      </c>
      <c r="I6" s="279" t="s">
        <v>101</v>
      </c>
      <c r="J6" s="279"/>
      <c r="K6" s="279"/>
      <c r="L6" s="279"/>
      <c r="M6" s="279"/>
      <c r="N6" s="279"/>
      <c r="O6" s="279"/>
      <c r="P6" s="279"/>
      <c r="Q6" s="279"/>
      <c r="R6" s="279"/>
      <c r="S6" s="296" t="s">
        <v>101</v>
      </c>
      <c r="T6" s="297"/>
      <c r="U6" s="297"/>
    </row>
    <row r="7" spans="1:21" s="2" customFormat="1" ht="40.5" customHeight="1" thickBot="1">
      <c r="A7" s="266"/>
      <c r="B7" s="267"/>
      <c r="C7" s="138" t="s">
        <v>12</v>
      </c>
      <c r="D7" s="138" t="s">
        <v>13</v>
      </c>
      <c r="E7" s="266"/>
      <c r="F7" s="142" t="s">
        <v>12</v>
      </c>
      <c r="G7" s="142" t="s">
        <v>13</v>
      </c>
      <c r="H7" s="301"/>
      <c r="I7" s="71" t="s">
        <v>102</v>
      </c>
      <c r="J7" s="71" t="s">
        <v>103</v>
      </c>
      <c r="K7" s="71" t="s">
        <v>104</v>
      </c>
      <c r="L7" s="71" t="s">
        <v>105</v>
      </c>
      <c r="M7" s="71" t="s">
        <v>106</v>
      </c>
      <c r="N7" s="71" t="s">
        <v>107</v>
      </c>
      <c r="O7" s="71" t="s">
        <v>108</v>
      </c>
      <c r="P7" s="71" t="s">
        <v>109</v>
      </c>
      <c r="Q7" s="71" t="s">
        <v>110</v>
      </c>
      <c r="R7" s="71" t="s">
        <v>99</v>
      </c>
      <c r="S7" s="138" t="s">
        <v>171</v>
      </c>
      <c r="T7" s="138" t="s">
        <v>172</v>
      </c>
      <c r="U7" s="138" t="s">
        <v>173</v>
      </c>
    </row>
    <row r="8" spans="1:21" s="4" customFormat="1" ht="27.75" customHeight="1">
      <c r="A8" s="32">
        <v>6</v>
      </c>
      <c r="B8" s="33" t="s">
        <v>19</v>
      </c>
      <c r="C8" s="34">
        <v>5510303</v>
      </c>
      <c r="D8" s="34">
        <v>6510303</v>
      </c>
      <c r="E8" s="35" t="s">
        <v>20</v>
      </c>
      <c r="F8" s="36">
        <v>85</v>
      </c>
      <c r="G8" s="36">
        <v>190</v>
      </c>
      <c r="H8" s="37">
        <f t="shared" ref="H8:H12" si="0">F8+G8</f>
        <v>275</v>
      </c>
      <c r="I8" s="76"/>
      <c r="J8" s="76"/>
      <c r="K8" s="76">
        <v>54</v>
      </c>
      <c r="L8" s="76"/>
      <c r="M8" s="76">
        <v>125</v>
      </c>
      <c r="N8" s="76">
        <v>47</v>
      </c>
      <c r="O8" s="76">
        <v>20</v>
      </c>
      <c r="P8" s="76"/>
      <c r="Q8" s="76"/>
      <c r="R8" s="76">
        <f>SUM(I8:Q8)</f>
        <v>246</v>
      </c>
      <c r="S8" s="169">
        <f>I8+K8+L8</f>
        <v>54</v>
      </c>
      <c r="T8" s="169">
        <f>M8+O8+P8+Q8</f>
        <v>145</v>
      </c>
      <c r="U8" s="169">
        <f>N8</f>
        <v>47</v>
      </c>
    </row>
    <row r="9" spans="1:21" s="4" customFormat="1" ht="27.75" customHeight="1">
      <c r="A9" s="25">
        <v>7</v>
      </c>
      <c r="B9" s="26" t="s">
        <v>21</v>
      </c>
      <c r="C9" s="38"/>
      <c r="D9" s="38">
        <v>6510305</v>
      </c>
      <c r="E9" s="39" t="s">
        <v>20</v>
      </c>
      <c r="F9" s="22"/>
      <c r="G9" s="22">
        <v>120</v>
      </c>
      <c r="H9" s="40">
        <f t="shared" si="0"/>
        <v>120</v>
      </c>
      <c r="I9" s="72"/>
      <c r="J9" s="72"/>
      <c r="K9" s="72">
        <v>40</v>
      </c>
      <c r="L9" s="72"/>
      <c r="M9" s="72">
        <v>91</v>
      </c>
      <c r="N9" s="72"/>
      <c r="O9" s="72"/>
      <c r="P9" s="72"/>
      <c r="Q9" s="72"/>
      <c r="R9" s="72">
        <f t="shared" ref="R9:R12" si="1">SUM(I9:Q9)</f>
        <v>131</v>
      </c>
      <c r="S9" s="169">
        <f t="shared" ref="S9:S15" si="2">I9+K9+L9</f>
        <v>40</v>
      </c>
      <c r="T9" s="169">
        <f t="shared" ref="T9:T15" si="3">M9+O9+P9+Q9</f>
        <v>91</v>
      </c>
      <c r="U9" s="169">
        <f t="shared" ref="U9:U15" si="4">N9</f>
        <v>0</v>
      </c>
    </row>
    <row r="10" spans="1:21" s="4" customFormat="1" ht="27.75" customHeight="1">
      <c r="A10" s="25">
        <v>8</v>
      </c>
      <c r="B10" s="26" t="s">
        <v>22</v>
      </c>
      <c r="C10" s="38">
        <v>5510305</v>
      </c>
      <c r="D10" s="38"/>
      <c r="E10" s="39" t="s">
        <v>20</v>
      </c>
      <c r="F10" s="22">
        <v>70</v>
      </c>
      <c r="G10" s="22"/>
      <c r="H10" s="40">
        <f t="shared" si="0"/>
        <v>70</v>
      </c>
      <c r="I10" s="72"/>
      <c r="J10" s="72"/>
      <c r="K10" s="72"/>
      <c r="L10" s="72"/>
      <c r="M10" s="72"/>
      <c r="N10" s="72"/>
      <c r="O10" s="72"/>
      <c r="P10" s="72"/>
      <c r="Q10" s="72"/>
      <c r="R10" s="72">
        <f t="shared" si="1"/>
        <v>0</v>
      </c>
      <c r="S10" s="169">
        <f t="shared" si="2"/>
        <v>0</v>
      </c>
      <c r="T10" s="169">
        <f t="shared" si="3"/>
        <v>0</v>
      </c>
      <c r="U10" s="169">
        <f t="shared" si="4"/>
        <v>0</v>
      </c>
    </row>
    <row r="11" spans="1:21" s="4" customFormat="1" ht="27.75" customHeight="1">
      <c r="A11" s="25">
        <v>9</v>
      </c>
      <c r="B11" s="26" t="s">
        <v>23</v>
      </c>
      <c r="C11" s="41"/>
      <c r="D11" s="25">
        <v>6510312</v>
      </c>
      <c r="E11" s="39" t="s">
        <v>20</v>
      </c>
      <c r="F11" s="22"/>
      <c r="G11" s="22">
        <v>115</v>
      </c>
      <c r="H11" s="40">
        <f t="shared" si="0"/>
        <v>115</v>
      </c>
      <c r="I11" s="72"/>
      <c r="J11" s="72"/>
      <c r="K11" s="72"/>
      <c r="L11" s="72"/>
      <c r="M11" s="72"/>
      <c r="N11" s="72"/>
      <c r="O11" s="72"/>
      <c r="P11" s="72"/>
      <c r="Q11" s="72"/>
      <c r="R11" s="72">
        <f t="shared" si="1"/>
        <v>0</v>
      </c>
      <c r="S11" s="169">
        <f t="shared" si="2"/>
        <v>0</v>
      </c>
      <c r="T11" s="169">
        <f t="shared" si="3"/>
        <v>0</v>
      </c>
      <c r="U11" s="169">
        <f t="shared" si="4"/>
        <v>0</v>
      </c>
    </row>
    <row r="12" spans="1:21" s="4" customFormat="1" ht="27.75" customHeight="1">
      <c r="A12" s="25">
        <v>10</v>
      </c>
      <c r="B12" s="121" t="s">
        <v>114</v>
      </c>
      <c r="C12" s="41">
        <v>5510312</v>
      </c>
      <c r="D12" s="25"/>
      <c r="E12" s="39" t="s">
        <v>20</v>
      </c>
      <c r="F12" s="22">
        <v>85</v>
      </c>
      <c r="G12" s="22"/>
      <c r="H12" s="40">
        <f t="shared" si="0"/>
        <v>85</v>
      </c>
      <c r="I12" s="72"/>
      <c r="J12" s="72"/>
      <c r="K12" s="72"/>
      <c r="L12" s="72"/>
      <c r="M12" s="72"/>
      <c r="N12" s="72"/>
      <c r="O12" s="72"/>
      <c r="P12" s="72"/>
      <c r="Q12" s="72"/>
      <c r="R12" s="72">
        <f t="shared" si="1"/>
        <v>0</v>
      </c>
      <c r="S12" s="169">
        <f t="shared" si="2"/>
        <v>0</v>
      </c>
      <c r="T12" s="169">
        <f t="shared" si="3"/>
        <v>0</v>
      </c>
      <c r="U12" s="169">
        <f t="shared" si="4"/>
        <v>0</v>
      </c>
    </row>
    <row r="13" spans="1:21" s="4" customFormat="1" ht="27.75" customHeight="1">
      <c r="A13" s="25">
        <v>32</v>
      </c>
      <c r="B13" s="26" t="s">
        <v>64</v>
      </c>
      <c r="C13" s="25">
        <v>5520225</v>
      </c>
      <c r="D13" s="25">
        <v>6520225</v>
      </c>
      <c r="E13" s="39" t="s">
        <v>63</v>
      </c>
      <c r="F13" s="22">
        <v>115</v>
      </c>
      <c r="G13" s="22">
        <v>165</v>
      </c>
      <c r="H13" s="24">
        <f t="shared" ref="H13:H15" si="5">F13+G13</f>
        <v>280</v>
      </c>
      <c r="I13" s="72"/>
      <c r="J13" s="72"/>
      <c r="K13" s="72"/>
      <c r="L13" s="72"/>
      <c r="M13" s="72"/>
      <c r="N13" s="72"/>
      <c r="O13" s="72"/>
      <c r="P13" s="72"/>
      <c r="Q13" s="72"/>
      <c r="R13" s="73">
        <f t="shared" ref="R13:R15" si="6">SUM(I13:Q13)</f>
        <v>0</v>
      </c>
      <c r="S13" s="169">
        <f t="shared" si="2"/>
        <v>0</v>
      </c>
      <c r="T13" s="169">
        <f t="shared" si="3"/>
        <v>0</v>
      </c>
      <c r="U13" s="169">
        <f t="shared" si="4"/>
        <v>0</v>
      </c>
    </row>
    <row r="14" spans="1:21" s="4" customFormat="1" ht="27.75" customHeight="1">
      <c r="A14" s="20">
        <v>33</v>
      </c>
      <c r="B14" s="21" t="s">
        <v>65</v>
      </c>
      <c r="C14" s="22">
        <v>5520227</v>
      </c>
      <c r="D14" s="22">
        <v>6520227</v>
      </c>
      <c r="E14" s="23" t="s">
        <v>63</v>
      </c>
      <c r="F14" s="22">
        <v>135</v>
      </c>
      <c r="G14" s="22">
        <v>230</v>
      </c>
      <c r="H14" s="24">
        <f t="shared" si="5"/>
        <v>365</v>
      </c>
      <c r="I14" s="72">
        <v>48</v>
      </c>
      <c r="J14" s="72">
        <v>27</v>
      </c>
      <c r="K14" s="72">
        <v>89</v>
      </c>
      <c r="L14" s="72"/>
      <c r="M14" s="72">
        <v>131</v>
      </c>
      <c r="N14" s="72">
        <v>76</v>
      </c>
      <c r="O14" s="72"/>
      <c r="P14" s="72"/>
      <c r="Q14" s="72"/>
      <c r="R14" s="73">
        <f t="shared" si="6"/>
        <v>371</v>
      </c>
      <c r="S14" s="169">
        <f t="shared" si="2"/>
        <v>137</v>
      </c>
      <c r="T14" s="169">
        <f t="shared" si="3"/>
        <v>131</v>
      </c>
      <c r="U14" s="169">
        <f t="shared" si="4"/>
        <v>76</v>
      </c>
    </row>
    <row r="15" spans="1:21" s="4" customFormat="1" ht="27.75" customHeight="1">
      <c r="A15" s="20">
        <v>35</v>
      </c>
      <c r="B15" s="68" t="s">
        <v>67</v>
      </c>
      <c r="C15" s="27">
        <v>5520263</v>
      </c>
      <c r="D15" s="27">
        <v>6520263</v>
      </c>
      <c r="E15" s="69" t="s">
        <v>63</v>
      </c>
      <c r="F15" s="27">
        <v>85</v>
      </c>
      <c r="G15" s="27">
        <v>170</v>
      </c>
      <c r="H15" s="49">
        <f t="shared" si="5"/>
        <v>255</v>
      </c>
      <c r="I15" s="72"/>
      <c r="J15" s="72"/>
      <c r="K15" s="72">
        <v>79</v>
      </c>
      <c r="L15" s="72"/>
      <c r="M15" s="72">
        <v>70</v>
      </c>
      <c r="N15" s="72"/>
      <c r="O15" s="72"/>
      <c r="P15" s="72">
        <v>31</v>
      </c>
      <c r="Q15" s="72">
        <v>19</v>
      </c>
      <c r="R15" s="73">
        <f t="shared" si="6"/>
        <v>199</v>
      </c>
      <c r="S15" s="169">
        <f t="shared" si="2"/>
        <v>79</v>
      </c>
      <c r="T15" s="169">
        <f t="shared" si="3"/>
        <v>120</v>
      </c>
      <c r="U15" s="169">
        <f t="shared" si="4"/>
        <v>0</v>
      </c>
    </row>
    <row r="16" spans="1:21" s="6" customFormat="1" ht="36" customHeight="1">
      <c r="A16" s="264" t="s">
        <v>95</v>
      </c>
      <c r="B16" s="265"/>
      <c r="C16" s="82"/>
      <c r="D16" s="119"/>
      <c r="E16" s="120"/>
      <c r="F16" s="84" t="e">
        <f>#REF!+#REF!+#REF!+#REF!+#REF!+#REF!+#REF!+#REF!+#REF!+#REF!+#REF!+#REF!+#REF!+#REF!+#REF!+#REF!+#REF!</f>
        <v>#REF!</v>
      </c>
      <c r="G16" s="84" t="e">
        <f>#REF!+#REF!+#REF!+#REF!+#REF!+#REF!+#REF!+#REF!+#REF!+#REF!+#REF!+#REF!+#REF!+#REF!+#REF!+#REF!+#REF!</f>
        <v>#REF!</v>
      </c>
      <c r="H16" s="137" t="e">
        <f>#REF!+#REF!+#REF!+#REF!+#REF!+#REF!+#REF!+#REF!+#REF!+#REF!+#REF!+#REF!+#REF!+#REF!+#REF!+#REF!+#REF!</f>
        <v>#REF!</v>
      </c>
      <c r="I16" s="91" t="e">
        <f>#REF!+#REF!+#REF!+#REF!+#REF!+#REF!+#REF!+#REF!+#REF!+#REF!+#REF!+#REF!+#REF!+#REF!+#REF!+#REF!+#REF!</f>
        <v>#REF!</v>
      </c>
      <c r="J16" s="91" t="e">
        <f>#REF!+#REF!+#REF!+#REF!+#REF!+#REF!+#REF!+#REF!+#REF!+#REF!+#REF!+#REF!+#REF!+#REF!+#REF!+#REF!+#REF!</f>
        <v>#REF!</v>
      </c>
      <c r="K16" s="91" t="e">
        <f>#REF!+#REF!+#REF!+#REF!+#REF!+#REF!+#REF!+#REF!+#REF!+#REF!+#REF!+#REF!+#REF!+#REF!+#REF!+#REF!+#REF!</f>
        <v>#REF!</v>
      </c>
      <c r="L16" s="91" t="e">
        <f>#REF!+#REF!+#REF!+#REF!+#REF!+#REF!+#REF!+#REF!+#REF!+#REF!+#REF!+#REF!+#REF!+#REF!+#REF!+#REF!+#REF!</f>
        <v>#REF!</v>
      </c>
      <c r="M16" s="91" t="e">
        <f>#REF!+#REF!+#REF!+#REF!+#REF!+#REF!+#REF!+#REF!+#REF!+#REF!+#REF!+#REF!+#REF!+#REF!+#REF!+#REF!+#REF!</f>
        <v>#REF!</v>
      </c>
      <c r="N16" s="91" t="e">
        <f>#REF!+#REF!+#REF!+#REF!+#REF!+#REF!+#REF!+#REF!+#REF!+#REF!+#REF!+#REF!+#REF!+#REF!+#REF!+#REF!+#REF!</f>
        <v>#REF!</v>
      </c>
      <c r="O16" s="91" t="e">
        <f>#REF!+#REF!+#REF!+#REF!+#REF!+#REF!+#REF!+#REF!+#REF!+#REF!+#REF!+#REF!+#REF!+#REF!+#REF!+#REF!+#REF!</f>
        <v>#REF!</v>
      </c>
      <c r="P16" s="91" t="e">
        <f>#REF!+#REF!+#REF!+#REF!+#REF!+#REF!+#REF!+#REF!+#REF!+#REF!+#REF!+#REF!+#REF!+#REF!+#REF!+#REF!+#REF!</f>
        <v>#REF!</v>
      </c>
      <c r="Q16" s="91" t="e">
        <f>#REF!+#REF!+#REF!+#REF!+#REF!+#REF!+#REF!+#REF!+#REF!+#REF!+#REF!+#REF!+#REF!+#REF!+#REF!+#REF!+#REF!</f>
        <v>#REF!</v>
      </c>
      <c r="R16" s="136" t="e">
        <f>#REF!+#REF!+#REF!+#REF!+#REF!+#REF!+#REF!+#REF!+#REF!+#REF!+#REF!+#REF!+#REF!+#REF!+#REF!+#REF!+#REF!</f>
        <v>#REF!</v>
      </c>
      <c r="S16" s="170">
        <f>SUM(S8:S15)</f>
        <v>310</v>
      </c>
      <c r="T16" s="170">
        <f t="shared" ref="T16:U16" si="7">SUM(T8:T15)</f>
        <v>487</v>
      </c>
      <c r="U16" s="170">
        <f t="shared" si="7"/>
        <v>123</v>
      </c>
    </row>
    <row r="17" spans="1:20" s="7" customFormat="1" ht="39.950000000000003" customHeight="1">
      <c r="B17" s="85"/>
      <c r="E17" s="86"/>
      <c r="F17" s="144" t="s">
        <v>111</v>
      </c>
      <c r="G17" s="144" t="s">
        <v>112</v>
      </c>
      <c r="H17" s="144" t="s">
        <v>116</v>
      </c>
      <c r="I17" s="276" t="s">
        <v>144</v>
      </c>
      <c r="J17" s="277"/>
      <c r="K17" s="277"/>
      <c r="L17" s="277"/>
      <c r="M17" s="276" t="s">
        <v>145</v>
      </c>
      <c r="N17" s="277"/>
      <c r="O17" s="277"/>
      <c r="P17" s="277"/>
      <c r="Q17" s="277"/>
    </row>
    <row r="18" spans="1:20" s="141" customFormat="1" ht="28.5" customHeight="1">
      <c r="B18" s="88"/>
      <c r="F18" s="89"/>
      <c r="G18" s="89"/>
      <c r="H18" s="89"/>
      <c r="I18" s="14"/>
      <c r="J18" s="14"/>
      <c r="K18" s="14"/>
      <c r="L18" s="14"/>
      <c r="M18" s="14"/>
      <c r="N18" s="14"/>
      <c r="O18" s="14"/>
      <c r="P18" s="14"/>
      <c r="Q18" s="14"/>
      <c r="R18" s="11"/>
    </row>
    <row r="19" spans="1:20" s="141" customFormat="1" ht="20.25" customHeight="1">
      <c r="B19" s="88"/>
      <c r="E19" s="12"/>
      <c r="F19" s="140"/>
      <c r="G19" s="140"/>
      <c r="H19" s="140"/>
      <c r="I19" s="14"/>
      <c r="J19" s="14"/>
      <c r="K19" s="14"/>
      <c r="L19" s="14"/>
      <c r="M19" s="14"/>
      <c r="N19" s="14"/>
      <c r="O19" s="14"/>
      <c r="P19" s="14"/>
      <c r="Q19" s="14"/>
      <c r="R19" s="11"/>
    </row>
    <row r="20" spans="1:20" s="141" customFormat="1" ht="27" customHeight="1">
      <c r="B20" s="88"/>
      <c r="E20" s="12"/>
      <c r="F20" s="140"/>
      <c r="G20" s="140"/>
      <c r="H20" s="140"/>
      <c r="I20" s="14"/>
      <c r="J20" s="14"/>
      <c r="K20" s="14"/>
      <c r="L20" s="14"/>
      <c r="M20" s="14"/>
      <c r="N20" s="14"/>
      <c r="O20" s="14"/>
      <c r="P20" s="14"/>
      <c r="Q20" s="14"/>
      <c r="R20" s="11"/>
    </row>
    <row r="25" spans="1:20" s="14" customFormat="1">
      <c r="A25" s="139"/>
      <c r="B25" s="10"/>
      <c r="C25" s="11"/>
      <c r="D25" s="11"/>
      <c r="E25" s="12"/>
      <c r="F25" s="90"/>
      <c r="G25" s="90"/>
      <c r="H25" s="90"/>
      <c r="R25" s="11"/>
      <c r="S25" s="11"/>
      <c r="T25" s="11"/>
    </row>
  </sheetData>
  <mergeCells count="17">
    <mergeCell ref="A16:B16"/>
    <mergeCell ref="I17:L17"/>
    <mergeCell ref="M17:Q17"/>
    <mergeCell ref="S6:U6"/>
    <mergeCell ref="I6:R6"/>
    <mergeCell ref="A6:A7"/>
    <mergeCell ref="B6:B7"/>
    <mergeCell ref="C6:D6"/>
    <mergeCell ref="E6:E7"/>
    <mergeCell ref="F6:G6"/>
    <mergeCell ref="H6:H7"/>
    <mergeCell ref="A5:R5"/>
    <mergeCell ref="A1:C1"/>
    <mergeCell ref="E1:H1"/>
    <mergeCell ref="A2:C2"/>
    <mergeCell ref="E2:H2"/>
    <mergeCell ref="A3:C3"/>
  </mergeCells>
  <pageMargins left="0.70866141732283472" right="0.70866141732283472" top="0.74803149606299213" bottom="0.74803149606299213" header="0.31496062992125984" footer="0.31496062992125984"/>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93"/>
  <sheetViews>
    <sheetView topLeftCell="A76" zoomScale="70" zoomScaleNormal="70" workbookViewId="0">
      <selection activeCell="L12" sqref="L12"/>
    </sheetView>
  </sheetViews>
  <sheetFormatPr defaultColWidth="9" defaultRowHeight="15.75"/>
  <cols>
    <col min="1" max="1" width="6.25" style="111" customWidth="1"/>
    <col min="2" max="2" width="43.75" style="10" customWidth="1"/>
    <col min="3" max="3" width="9.625" style="11" customWidth="1"/>
    <col min="4" max="4" width="9.375" style="11" customWidth="1"/>
    <col min="5" max="5" width="47.875" style="12" hidden="1" customWidth="1"/>
    <col min="6" max="6" width="9.625" style="13" customWidth="1"/>
    <col min="7" max="7" width="8.625" style="13" customWidth="1"/>
    <col min="8" max="8" width="14.25" style="13" customWidth="1"/>
    <col min="9" max="13" width="7.875" style="14" customWidth="1"/>
    <col min="14" max="14" width="5.5" style="14" customWidth="1"/>
    <col min="15" max="15" width="6.5" style="14" customWidth="1"/>
    <col min="16" max="16" width="5.875" style="14" customWidth="1"/>
    <col min="17" max="17" width="9.875" style="11" customWidth="1"/>
    <col min="18" max="18" width="6.125" style="11" customWidth="1"/>
    <col min="19" max="19" width="6.375" style="11" customWidth="1"/>
    <col min="20" max="20" width="0" style="11" hidden="1" customWidth="1"/>
    <col min="21" max="16384" width="9" style="11"/>
  </cols>
  <sheetData>
    <row r="1" spans="1:20">
      <c r="A1" s="252" t="s">
        <v>0</v>
      </c>
      <c r="B1" s="252"/>
      <c r="C1" s="252"/>
      <c r="E1" s="253" t="s">
        <v>1</v>
      </c>
      <c r="F1" s="253"/>
      <c r="G1" s="253"/>
      <c r="H1" s="253"/>
      <c r="I1" s="253"/>
      <c r="J1" s="253"/>
      <c r="K1" s="253"/>
      <c r="L1" s="253"/>
      <c r="M1" s="253"/>
      <c r="N1" s="253"/>
      <c r="O1" s="253"/>
      <c r="P1" s="253"/>
      <c r="Q1" s="253"/>
      <c r="R1" s="253"/>
      <c r="S1" s="253"/>
    </row>
    <row r="2" spans="1:20" ht="16.5">
      <c r="A2" s="254" t="s">
        <v>2</v>
      </c>
      <c r="B2" s="254"/>
      <c r="C2" s="254"/>
      <c r="D2" s="16"/>
      <c r="E2" s="255" t="s">
        <v>3</v>
      </c>
      <c r="F2" s="255"/>
      <c r="G2" s="255"/>
      <c r="H2" s="255"/>
      <c r="I2" s="255"/>
      <c r="J2" s="255"/>
      <c r="K2" s="255"/>
      <c r="L2" s="255"/>
      <c r="M2" s="255"/>
      <c r="N2" s="255"/>
      <c r="O2" s="255"/>
      <c r="P2" s="255"/>
      <c r="Q2" s="255"/>
      <c r="R2" s="255"/>
      <c r="S2" s="255"/>
    </row>
    <row r="3" spans="1:20">
      <c r="A3" s="254" t="s">
        <v>4</v>
      </c>
      <c r="B3" s="254"/>
      <c r="C3" s="254"/>
      <c r="F3" s="14"/>
      <c r="G3" s="17"/>
      <c r="H3" s="14"/>
    </row>
    <row r="4" spans="1:20" ht="6" customHeight="1"/>
    <row r="5" spans="1:20" ht="46.5" customHeight="1">
      <c r="A5" s="273" t="s">
        <v>5</v>
      </c>
      <c r="B5" s="273"/>
      <c r="C5" s="273"/>
      <c r="D5" s="273"/>
      <c r="E5" s="273"/>
      <c r="F5" s="273"/>
      <c r="G5" s="273"/>
      <c r="H5" s="273"/>
      <c r="I5" s="273"/>
      <c r="J5" s="273"/>
      <c r="K5" s="273"/>
      <c r="L5" s="273"/>
      <c r="M5" s="273"/>
      <c r="N5" s="273"/>
      <c r="O5" s="273"/>
      <c r="P5" s="273"/>
      <c r="Q5" s="273"/>
    </row>
    <row r="6" spans="1:20" s="1" customFormat="1" ht="60.75" customHeight="1">
      <c r="A6" s="266" t="s">
        <v>6</v>
      </c>
      <c r="B6" s="267" t="s">
        <v>7</v>
      </c>
      <c r="C6" s="274" t="s">
        <v>8</v>
      </c>
      <c r="D6" s="274"/>
      <c r="E6" s="266" t="s">
        <v>9</v>
      </c>
      <c r="F6" s="299" t="s">
        <v>10</v>
      </c>
      <c r="G6" s="299"/>
      <c r="H6" s="301" t="s">
        <v>11</v>
      </c>
      <c r="I6" s="303" t="s">
        <v>215</v>
      </c>
      <c r="J6" s="304"/>
      <c r="K6" s="304"/>
      <c r="L6" s="304"/>
      <c r="M6" s="304"/>
      <c r="N6" s="304"/>
      <c r="O6" s="304"/>
      <c r="P6" s="304"/>
      <c r="Q6" s="304"/>
      <c r="R6" s="304"/>
      <c r="S6" s="304"/>
    </row>
    <row r="7" spans="1:20" s="2" customFormat="1" ht="40.5" customHeight="1">
      <c r="A7" s="266"/>
      <c r="B7" s="267"/>
      <c r="C7" s="180" t="s">
        <v>12</v>
      </c>
      <c r="D7" s="180" t="s">
        <v>13</v>
      </c>
      <c r="E7" s="266"/>
      <c r="F7" s="115" t="s">
        <v>12</v>
      </c>
      <c r="G7" s="115" t="s">
        <v>13</v>
      </c>
      <c r="H7" s="301"/>
      <c r="I7" s="71" t="s">
        <v>102</v>
      </c>
      <c r="J7" s="71" t="s">
        <v>104</v>
      </c>
      <c r="K7" s="71" t="s">
        <v>106</v>
      </c>
      <c r="L7" s="71" t="s">
        <v>107</v>
      </c>
      <c r="M7" s="71" t="s">
        <v>108</v>
      </c>
      <c r="N7" s="71" t="s">
        <v>109</v>
      </c>
      <c r="O7" s="124" t="s">
        <v>110</v>
      </c>
      <c r="P7" s="124" t="s">
        <v>117</v>
      </c>
      <c r="Q7" s="71" t="s">
        <v>99</v>
      </c>
      <c r="R7" s="250" t="s">
        <v>171</v>
      </c>
      <c r="S7" s="250" t="s">
        <v>172</v>
      </c>
    </row>
    <row r="8" spans="1:20" s="3" customFormat="1" ht="27.75" customHeight="1">
      <c r="A8" s="20">
        <v>1</v>
      </c>
      <c r="B8" s="21" t="s">
        <v>14</v>
      </c>
      <c r="C8" s="22">
        <v>5510201</v>
      </c>
      <c r="D8" s="22">
        <v>6510201</v>
      </c>
      <c r="E8" s="23" t="s">
        <v>14</v>
      </c>
      <c r="F8" s="22">
        <v>90</v>
      </c>
      <c r="G8" s="22">
        <v>280</v>
      </c>
      <c r="H8" s="24">
        <f t="shared" ref="H8:H11" si="0">F8+G8</f>
        <v>370</v>
      </c>
      <c r="I8" s="72"/>
      <c r="J8" s="72">
        <v>72</v>
      </c>
      <c r="K8" s="72">
        <v>240</v>
      </c>
      <c r="L8" s="72"/>
      <c r="M8" s="72">
        <v>43</v>
      </c>
      <c r="N8" s="72"/>
      <c r="O8" s="72"/>
      <c r="P8" s="72">
        <v>33</v>
      </c>
      <c r="Q8" s="72">
        <f>SUM(I8:P8)</f>
        <v>388</v>
      </c>
      <c r="R8" s="251">
        <f>SUM(I8:J8)</f>
        <v>72</v>
      </c>
      <c r="S8" s="251">
        <f>K8+M8+N8+O8+P8</f>
        <v>316</v>
      </c>
      <c r="T8" s="3">
        <f>S8</f>
        <v>316</v>
      </c>
    </row>
    <row r="9" spans="1:20" s="4" customFormat="1" ht="27.75" customHeight="1">
      <c r="A9" s="25">
        <v>2</v>
      </c>
      <c r="B9" s="26" t="s">
        <v>15</v>
      </c>
      <c r="C9" s="22">
        <v>5510211</v>
      </c>
      <c r="D9" s="22">
        <v>6510211</v>
      </c>
      <c r="E9" s="23" t="s">
        <v>14</v>
      </c>
      <c r="F9" s="22">
        <v>65</v>
      </c>
      <c r="G9" s="22">
        <v>150</v>
      </c>
      <c r="H9" s="24">
        <f t="shared" si="0"/>
        <v>215</v>
      </c>
      <c r="I9" s="72"/>
      <c r="J9" s="72"/>
      <c r="K9" s="72">
        <v>56</v>
      </c>
      <c r="L9" s="72"/>
      <c r="M9" s="72"/>
      <c r="N9" s="72"/>
      <c r="O9" s="72"/>
      <c r="P9" s="72"/>
      <c r="Q9" s="72">
        <f>SUM(I9:P9)</f>
        <v>56</v>
      </c>
      <c r="R9" s="251">
        <f t="shared" ref="R9:R11" si="1">SUM(I9:J9)</f>
        <v>0</v>
      </c>
      <c r="S9" s="251">
        <f t="shared" ref="S9:S10" si="2">K9+M9+N9+O9+P9</f>
        <v>56</v>
      </c>
      <c r="T9" s="3">
        <f t="shared" ref="T9:T10" si="3">S9</f>
        <v>56</v>
      </c>
    </row>
    <row r="10" spans="1:20" s="4" customFormat="1" ht="27.75" customHeight="1">
      <c r="A10" s="20">
        <v>3</v>
      </c>
      <c r="B10" s="21" t="s">
        <v>16</v>
      </c>
      <c r="C10" s="27">
        <v>5510212</v>
      </c>
      <c r="D10" s="22">
        <v>6510212</v>
      </c>
      <c r="E10" s="23" t="s">
        <v>14</v>
      </c>
      <c r="F10" s="22">
        <v>100</v>
      </c>
      <c r="G10" s="22">
        <v>140</v>
      </c>
      <c r="H10" s="24">
        <f t="shared" si="0"/>
        <v>240</v>
      </c>
      <c r="I10" s="72"/>
      <c r="J10" s="72">
        <v>36</v>
      </c>
      <c r="K10" s="72">
        <v>40</v>
      </c>
      <c r="L10" s="72"/>
      <c r="M10" s="72"/>
      <c r="N10" s="72"/>
      <c r="O10" s="72"/>
      <c r="P10" s="72"/>
      <c r="Q10" s="72">
        <f>SUM(I10:P10)</f>
        <v>76</v>
      </c>
      <c r="R10" s="251">
        <f t="shared" si="1"/>
        <v>36</v>
      </c>
      <c r="S10" s="251">
        <f t="shared" si="2"/>
        <v>40</v>
      </c>
      <c r="T10" s="3">
        <f t="shared" si="3"/>
        <v>40</v>
      </c>
    </row>
    <row r="11" spans="1:20" s="5" customFormat="1" ht="27.75" customHeight="1">
      <c r="A11" s="20">
        <v>4</v>
      </c>
      <c r="B11" s="21" t="s">
        <v>17</v>
      </c>
      <c r="C11" s="22">
        <v>5510216</v>
      </c>
      <c r="D11" s="22">
        <v>6510216</v>
      </c>
      <c r="E11" s="23" t="s">
        <v>14</v>
      </c>
      <c r="F11" s="22">
        <v>205</v>
      </c>
      <c r="G11" s="22">
        <v>520</v>
      </c>
      <c r="H11" s="24">
        <f t="shared" si="0"/>
        <v>725</v>
      </c>
      <c r="I11" s="72"/>
      <c r="J11" s="72">
        <v>212</v>
      </c>
      <c r="K11" s="72">
        <v>599</v>
      </c>
      <c r="L11" s="72">
        <v>33</v>
      </c>
      <c r="M11" s="72">
        <v>126</v>
      </c>
      <c r="N11" s="72">
        <v>25</v>
      </c>
      <c r="O11" s="72">
        <v>80</v>
      </c>
      <c r="P11" s="72"/>
      <c r="Q11" s="72">
        <f>SUM(I11:P11)</f>
        <v>1075</v>
      </c>
      <c r="R11" s="251">
        <f t="shared" si="1"/>
        <v>212</v>
      </c>
      <c r="S11" s="251">
        <f>K11+M11+N11+O11+P11+33</f>
        <v>863</v>
      </c>
      <c r="T11" s="5">
        <f>S11+33</f>
        <v>896</v>
      </c>
    </row>
    <row r="12" spans="1:20" s="4" customFormat="1" ht="27.75" customHeight="1" thickBot="1">
      <c r="A12" s="256" t="s">
        <v>18</v>
      </c>
      <c r="B12" s="257"/>
      <c r="C12" s="258"/>
      <c r="D12" s="28"/>
      <c r="E12" s="29"/>
      <c r="F12" s="30">
        <f t="shared" ref="F12:Q12" si="4">SUM(F8:F11)</f>
        <v>460</v>
      </c>
      <c r="G12" s="30">
        <f t="shared" si="4"/>
        <v>1090</v>
      </c>
      <c r="H12" s="31">
        <f t="shared" si="4"/>
        <v>1550</v>
      </c>
      <c r="I12" s="74">
        <f t="shared" si="4"/>
        <v>0</v>
      </c>
      <c r="J12" s="74">
        <f t="shared" si="4"/>
        <v>320</v>
      </c>
      <c r="K12" s="74">
        <f t="shared" si="4"/>
        <v>935</v>
      </c>
      <c r="L12" s="74">
        <f t="shared" si="4"/>
        <v>33</v>
      </c>
      <c r="M12" s="74">
        <f t="shared" si="4"/>
        <v>169</v>
      </c>
      <c r="N12" s="74">
        <f t="shared" si="4"/>
        <v>25</v>
      </c>
      <c r="O12" s="74">
        <f t="shared" si="4"/>
        <v>80</v>
      </c>
      <c r="P12" s="74">
        <f t="shared" si="4"/>
        <v>33</v>
      </c>
      <c r="Q12" s="75">
        <f t="shared" si="4"/>
        <v>1595</v>
      </c>
      <c r="R12" s="251"/>
      <c r="S12" s="251"/>
    </row>
    <row r="13" spans="1:20" s="4" customFormat="1" ht="27.75" customHeight="1">
      <c r="A13" s="32">
        <v>5</v>
      </c>
      <c r="B13" s="33" t="s">
        <v>19</v>
      </c>
      <c r="C13" s="34">
        <v>5510303</v>
      </c>
      <c r="D13" s="34">
        <v>6510303</v>
      </c>
      <c r="E13" s="35" t="s">
        <v>20</v>
      </c>
      <c r="F13" s="36">
        <v>85</v>
      </c>
      <c r="G13" s="36">
        <v>190</v>
      </c>
      <c r="H13" s="37">
        <f t="shared" ref="H13:H16" si="5">F13+G13</f>
        <v>275</v>
      </c>
      <c r="I13" s="76"/>
      <c r="J13" s="76">
        <v>66</v>
      </c>
      <c r="K13" s="76">
        <v>75</v>
      </c>
      <c r="L13" s="76"/>
      <c r="M13" s="76"/>
      <c r="N13" s="76"/>
      <c r="O13" s="76"/>
      <c r="P13" s="76"/>
      <c r="Q13" s="76">
        <f>SUM(I13:P13)</f>
        <v>141</v>
      </c>
      <c r="R13" s="251">
        <f t="shared" ref="R13:R72" si="6">SUM(I13:J13)</f>
        <v>66</v>
      </c>
      <c r="S13" s="251">
        <f t="shared" ref="S13:S72" si="7">K13+M13+N13+O13+P13</f>
        <v>75</v>
      </c>
      <c r="T13" s="4">
        <f>S13</f>
        <v>75</v>
      </c>
    </row>
    <row r="14" spans="1:20" s="4" customFormat="1" ht="27.75" customHeight="1">
      <c r="A14" s="25">
        <v>6</v>
      </c>
      <c r="B14" s="26" t="s">
        <v>21</v>
      </c>
      <c r="C14" s="38"/>
      <c r="D14" s="38">
        <v>6510305</v>
      </c>
      <c r="E14" s="39" t="s">
        <v>20</v>
      </c>
      <c r="F14" s="22"/>
      <c r="G14" s="22">
        <v>120</v>
      </c>
      <c r="H14" s="40">
        <f t="shared" si="5"/>
        <v>120</v>
      </c>
      <c r="I14" s="72"/>
      <c r="J14" s="72"/>
      <c r="K14" s="72">
        <v>51</v>
      </c>
      <c r="L14" s="72"/>
      <c r="M14" s="72"/>
      <c r="N14" s="72"/>
      <c r="O14" s="72"/>
      <c r="P14" s="72"/>
      <c r="Q14" s="72">
        <f>SUM(I14:P14)</f>
        <v>51</v>
      </c>
      <c r="R14" s="251">
        <f t="shared" si="6"/>
        <v>0</v>
      </c>
      <c r="S14" s="251">
        <f t="shared" si="7"/>
        <v>51</v>
      </c>
      <c r="T14" s="4">
        <f t="shared" ref="T14:T75" si="8">S14</f>
        <v>51</v>
      </c>
    </row>
    <row r="15" spans="1:20" s="4" customFormat="1" ht="27.75" customHeight="1">
      <c r="A15" s="25">
        <v>7</v>
      </c>
      <c r="B15" s="26" t="s">
        <v>22</v>
      </c>
      <c r="C15" s="38">
        <v>5510305</v>
      </c>
      <c r="D15" s="38"/>
      <c r="E15" s="39" t="s">
        <v>20</v>
      </c>
      <c r="F15" s="22">
        <v>70</v>
      </c>
      <c r="G15" s="22"/>
      <c r="H15" s="40">
        <f t="shared" si="5"/>
        <v>70</v>
      </c>
      <c r="I15" s="72"/>
      <c r="J15" s="72">
        <v>26</v>
      </c>
      <c r="K15" s="72"/>
      <c r="L15" s="72"/>
      <c r="M15" s="72"/>
      <c r="N15" s="72"/>
      <c r="O15" s="72"/>
      <c r="P15" s="72"/>
      <c r="Q15" s="72">
        <f>SUM(I15:P15)</f>
        <v>26</v>
      </c>
      <c r="R15" s="251">
        <f t="shared" si="6"/>
        <v>26</v>
      </c>
      <c r="S15" s="251">
        <f t="shared" si="7"/>
        <v>0</v>
      </c>
      <c r="T15" s="4">
        <f t="shared" si="8"/>
        <v>0</v>
      </c>
    </row>
    <row r="16" spans="1:20" s="4" customFormat="1" ht="27.75" customHeight="1">
      <c r="A16" s="25">
        <v>8</v>
      </c>
      <c r="B16" s="26" t="s">
        <v>23</v>
      </c>
      <c r="C16" s="41">
        <v>5510312</v>
      </c>
      <c r="D16" s="25">
        <v>6510312</v>
      </c>
      <c r="E16" s="39" t="s">
        <v>20</v>
      </c>
      <c r="F16" s="22">
        <v>85</v>
      </c>
      <c r="G16" s="22">
        <v>115</v>
      </c>
      <c r="H16" s="40">
        <f t="shared" si="5"/>
        <v>200</v>
      </c>
      <c r="I16" s="72"/>
      <c r="J16" s="72"/>
      <c r="K16" s="72"/>
      <c r="L16" s="72"/>
      <c r="M16" s="72"/>
      <c r="N16" s="72"/>
      <c r="O16" s="72"/>
      <c r="P16" s="72"/>
      <c r="Q16" s="72">
        <f>SUM(I16:P16)</f>
        <v>0</v>
      </c>
      <c r="R16" s="251">
        <f t="shared" si="6"/>
        <v>0</v>
      </c>
      <c r="S16" s="251">
        <f t="shared" si="7"/>
        <v>0</v>
      </c>
      <c r="T16" s="4">
        <f t="shared" si="8"/>
        <v>0</v>
      </c>
    </row>
    <row r="17" spans="1:20" s="4" customFormat="1" ht="27.75" customHeight="1" thickBot="1">
      <c r="A17" s="256" t="s">
        <v>24</v>
      </c>
      <c r="B17" s="257"/>
      <c r="C17" s="258"/>
      <c r="D17" s="28"/>
      <c r="E17" s="29"/>
      <c r="F17" s="30">
        <f t="shared" ref="F17:Q17" si="9">SUM(F13:F16)</f>
        <v>240</v>
      </c>
      <c r="G17" s="30">
        <f t="shared" si="9"/>
        <v>425</v>
      </c>
      <c r="H17" s="30">
        <f t="shared" si="9"/>
        <v>665</v>
      </c>
      <c r="I17" s="77">
        <f t="shared" si="9"/>
        <v>0</v>
      </c>
      <c r="J17" s="77">
        <f t="shared" si="9"/>
        <v>92</v>
      </c>
      <c r="K17" s="77">
        <f t="shared" si="9"/>
        <v>126</v>
      </c>
      <c r="L17" s="77">
        <f t="shared" si="9"/>
        <v>0</v>
      </c>
      <c r="M17" s="77">
        <f t="shared" si="9"/>
        <v>0</v>
      </c>
      <c r="N17" s="77">
        <f t="shared" si="9"/>
        <v>0</v>
      </c>
      <c r="O17" s="77">
        <f t="shared" si="9"/>
        <v>0</v>
      </c>
      <c r="P17" s="77">
        <f t="shared" si="9"/>
        <v>0</v>
      </c>
      <c r="Q17" s="78">
        <f t="shared" si="9"/>
        <v>218</v>
      </c>
      <c r="R17" s="251"/>
      <c r="S17" s="251"/>
    </row>
    <row r="18" spans="1:20" s="4" customFormat="1" ht="27.75" customHeight="1">
      <c r="A18" s="42">
        <v>9</v>
      </c>
      <c r="B18" s="43" t="s">
        <v>25</v>
      </c>
      <c r="C18" s="44">
        <v>5810104</v>
      </c>
      <c r="D18" s="44">
        <v>6810104</v>
      </c>
      <c r="E18" s="45" t="s">
        <v>26</v>
      </c>
      <c r="F18" s="36">
        <v>50</v>
      </c>
      <c r="G18" s="36">
        <v>50</v>
      </c>
      <c r="H18" s="40">
        <f t="shared" ref="H18:H24" si="10">F18+G18</f>
        <v>100</v>
      </c>
      <c r="I18" s="34"/>
      <c r="J18" s="34">
        <v>17</v>
      </c>
      <c r="K18" s="34"/>
      <c r="L18" s="34"/>
      <c r="M18" s="34"/>
      <c r="N18" s="34"/>
      <c r="O18" s="34"/>
      <c r="P18" s="34"/>
      <c r="Q18" s="34">
        <f>SUM(I18:P18)</f>
        <v>17</v>
      </c>
      <c r="R18" s="251">
        <f t="shared" si="6"/>
        <v>17</v>
      </c>
      <c r="S18" s="251">
        <f t="shared" si="7"/>
        <v>0</v>
      </c>
      <c r="T18" s="4">
        <f t="shared" si="8"/>
        <v>0</v>
      </c>
    </row>
    <row r="19" spans="1:20" s="4" customFormat="1" ht="27.75" customHeight="1">
      <c r="A19" s="41">
        <v>10</v>
      </c>
      <c r="B19" s="46" t="s">
        <v>27</v>
      </c>
      <c r="C19" s="47">
        <v>5810105</v>
      </c>
      <c r="D19" s="47">
        <v>6810105</v>
      </c>
      <c r="E19" s="48" t="s">
        <v>26</v>
      </c>
      <c r="F19" s="27">
        <v>50</v>
      </c>
      <c r="G19" s="27">
        <v>50</v>
      </c>
      <c r="H19" s="49">
        <f t="shared" si="10"/>
        <v>100</v>
      </c>
      <c r="I19" s="72"/>
      <c r="J19" s="72">
        <v>29</v>
      </c>
      <c r="K19" s="72"/>
      <c r="L19" s="72"/>
      <c r="M19" s="72"/>
      <c r="N19" s="72"/>
      <c r="O19" s="72"/>
      <c r="P19" s="72"/>
      <c r="Q19" s="34">
        <f>SUM(I19:P19)</f>
        <v>29</v>
      </c>
      <c r="R19" s="251">
        <f t="shared" si="6"/>
        <v>29</v>
      </c>
      <c r="S19" s="251">
        <f t="shared" si="7"/>
        <v>0</v>
      </c>
      <c r="T19" s="4">
        <f t="shared" si="8"/>
        <v>0</v>
      </c>
    </row>
    <row r="20" spans="1:20" s="4" customFormat="1" ht="27.75" customHeight="1" thickBot="1">
      <c r="A20" s="256" t="s">
        <v>28</v>
      </c>
      <c r="B20" s="257"/>
      <c r="C20" s="258"/>
      <c r="D20" s="28"/>
      <c r="E20" s="29"/>
      <c r="F20" s="30">
        <f t="shared" ref="F20:Q20" si="11">SUM(F18:F19)</f>
        <v>100</v>
      </c>
      <c r="G20" s="30">
        <f t="shared" si="11"/>
        <v>100</v>
      </c>
      <c r="H20" s="30">
        <f t="shared" si="11"/>
        <v>200</v>
      </c>
      <c r="I20" s="77">
        <f t="shared" si="11"/>
        <v>0</v>
      </c>
      <c r="J20" s="77">
        <f t="shared" si="11"/>
        <v>46</v>
      </c>
      <c r="K20" s="77">
        <f t="shared" si="11"/>
        <v>0</v>
      </c>
      <c r="L20" s="77">
        <f t="shared" si="11"/>
        <v>0</v>
      </c>
      <c r="M20" s="77">
        <f t="shared" si="11"/>
        <v>0</v>
      </c>
      <c r="N20" s="77">
        <f t="shared" si="11"/>
        <v>0</v>
      </c>
      <c r="O20" s="77">
        <f t="shared" si="11"/>
        <v>0</v>
      </c>
      <c r="P20" s="77">
        <f t="shared" si="11"/>
        <v>0</v>
      </c>
      <c r="Q20" s="78">
        <f t="shared" si="11"/>
        <v>46</v>
      </c>
      <c r="R20" s="251"/>
      <c r="S20" s="251"/>
    </row>
    <row r="21" spans="1:20" s="3" customFormat="1" ht="27.75" customHeight="1">
      <c r="A21" s="42">
        <v>11</v>
      </c>
      <c r="B21" s="43" t="s">
        <v>29</v>
      </c>
      <c r="C21" s="44">
        <v>5810201</v>
      </c>
      <c r="D21" s="44">
        <v>6810201</v>
      </c>
      <c r="E21" s="45" t="s">
        <v>30</v>
      </c>
      <c r="F21" s="36">
        <v>35</v>
      </c>
      <c r="G21" s="36">
        <v>35</v>
      </c>
      <c r="H21" s="50">
        <f t="shared" si="10"/>
        <v>70</v>
      </c>
      <c r="I21" s="76"/>
      <c r="J21" s="76">
        <v>76</v>
      </c>
      <c r="K21" s="76">
        <v>30</v>
      </c>
      <c r="L21" s="76"/>
      <c r="M21" s="76"/>
      <c r="N21" s="76"/>
      <c r="O21" s="76"/>
      <c r="P21" s="76"/>
      <c r="Q21" s="76">
        <f>SUM(I21:P21)</f>
        <v>106</v>
      </c>
      <c r="R21" s="251">
        <f t="shared" si="6"/>
        <v>76</v>
      </c>
      <c r="S21" s="251">
        <f t="shared" si="7"/>
        <v>30</v>
      </c>
      <c r="T21" s="4">
        <f t="shared" si="8"/>
        <v>30</v>
      </c>
    </row>
    <row r="22" spans="1:20" s="4" customFormat="1" ht="27.75" customHeight="1">
      <c r="A22" s="25">
        <v>12</v>
      </c>
      <c r="B22" s="26" t="s">
        <v>31</v>
      </c>
      <c r="C22" s="38"/>
      <c r="D22" s="38">
        <v>6810206</v>
      </c>
      <c r="E22" s="39" t="s">
        <v>30</v>
      </c>
      <c r="F22" s="22"/>
      <c r="G22" s="22">
        <v>35</v>
      </c>
      <c r="H22" s="24">
        <f t="shared" si="10"/>
        <v>35</v>
      </c>
      <c r="I22" s="72"/>
      <c r="J22" s="72"/>
      <c r="K22" s="72">
        <v>23</v>
      </c>
      <c r="L22" s="72"/>
      <c r="M22" s="72"/>
      <c r="N22" s="72"/>
      <c r="O22" s="72"/>
      <c r="P22" s="72"/>
      <c r="Q22" s="72">
        <f>SUM(I22:P22)</f>
        <v>23</v>
      </c>
      <c r="R22" s="251">
        <f t="shared" si="6"/>
        <v>0</v>
      </c>
      <c r="S22" s="251">
        <f t="shared" si="7"/>
        <v>23</v>
      </c>
      <c r="T22" s="4">
        <f t="shared" si="8"/>
        <v>23</v>
      </c>
    </row>
    <row r="23" spans="1:20" s="4" customFormat="1" ht="27.75" customHeight="1">
      <c r="A23" s="41">
        <v>13</v>
      </c>
      <c r="B23" s="46" t="s">
        <v>32</v>
      </c>
      <c r="C23" s="47">
        <v>5810206</v>
      </c>
      <c r="D23" s="47"/>
      <c r="E23" s="48" t="s">
        <v>30</v>
      </c>
      <c r="F23" s="27">
        <v>35</v>
      </c>
      <c r="G23" s="27"/>
      <c r="H23" s="49">
        <f t="shared" si="10"/>
        <v>35</v>
      </c>
      <c r="I23" s="72"/>
      <c r="J23" s="72">
        <v>34</v>
      </c>
      <c r="K23" s="72"/>
      <c r="L23" s="72"/>
      <c r="M23" s="72"/>
      <c r="N23" s="72"/>
      <c r="O23" s="72"/>
      <c r="P23" s="72"/>
      <c r="Q23" s="72">
        <f>SUM(I23:P23)</f>
        <v>34</v>
      </c>
      <c r="R23" s="251">
        <f t="shared" si="6"/>
        <v>34</v>
      </c>
      <c r="S23" s="251">
        <f t="shared" si="7"/>
        <v>0</v>
      </c>
      <c r="T23" s="4">
        <f t="shared" si="8"/>
        <v>0</v>
      </c>
    </row>
    <row r="24" spans="1:20" s="4" customFormat="1" ht="27.75" customHeight="1">
      <c r="A24" s="25">
        <v>14</v>
      </c>
      <c r="B24" s="26" t="s">
        <v>33</v>
      </c>
      <c r="C24" s="25">
        <v>5810210</v>
      </c>
      <c r="D24" s="25">
        <v>6810210</v>
      </c>
      <c r="E24" s="39" t="s">
        <v>30</v>
      </c>
      <c r="F24" s="22">
        <v>50</v>
      </c>
      <c r="G24" s="22">
        <v>50</v>
      </c>
      <c r="H24" s="24">
        <f t="shared" si="10"/>
        <v>100</v>
      </c>
      <c r="I24" s="72"/>
      <c r="J24" s="72">
        <v>73</v>
      </c>
      <c r="K24" s="72">
        <v>14</v>
      </c>
      <c r="L24" s="72"/>
      <c r="M24" s="72"/>
      <c r="N24" s="72"/>
      <c r="O24" s="72"/>
      <c r="P24" s="72"/>
      <c r="Q24" s="72">
        <f>SUM(I24:P24)</f>
        <v>87</v>
      </c>
      <c r="R24" s="251">
        <f t="shared" si="6"/>
        <v>73</v>
      </c>
      <c r="S24" s="251">
        <f t="shared" si="7"/>
        <v>14</v>
      </c>
      <c r="T24" s="4">
        <f t="shared" si="8"/>
        <v>14</v>
      </c>
    </row>
    <row r="25" spans="1:20" s="4" customFormat="1" ht="27.75" customHeight="1" thickBot="1">
      <c r="A25" s="256" t="s">
        <v>34</v>
      </c>
      <c r="B25" s="257"/>
      <c r="C25" s="258"/>
      <c r="D25" s="28"/>
      <c r="E25" s="29"/>
      <c r="F25" s="30">
        <f t="shared" ref="F25:Q25" si="12">SUM(F21:F24)</f>
        <v>120</v>
      </c>
      <c r="G25" s="30">
        <f t="shared" si="12"/>
        <v>120</v>
      </c>
      <c r="H25" s="30">
        <f t="shared" si="12"/>
        <v>240</v>
      </c>
      <c r="I25" s="77">
        <f t="shared" si="12"/>
        <v>0</v>
      </c>
      <c r="J25" s="77">
        <f t="shared" si="12"/>
        <v>183</v>
      </c>
      <c r="K25" s="77">
        <f t="shared" si="12"/>
        <v>67</v>
      </c>
      <c r="L25" s="77">
        <f t="shared" si="12"/>
        <v>0</v>
      </c>
      <c r="M25" s="77">
        <f t="shared" si="12"/>
        <v>0</v>
      </c>
      <c r="N25" s="77">
        <f t="shared" si="12"/>
        <v>0</v>
      </c>
      <c r="O25" s="77">
        <f t="shared" si="12"/>
        <v>0</v>
      </c>
      <c r="P25" s="77">
        <f t="shared" si="12"/>
        <v>0</v>
      </c>
      <c r="Q25" s="78">
        <f t="shared" si="12"/>
        <v>250</v>
      </c>
      <c r="R25" s="251"/>
      <c r="S25" s="251"/>
    </row>
    <row r="26" spans="1:20" s="4" customFormat="1" ht="27.75" customHeight="1">
      <c r="A26" s="51">
        <v>15</v>
      </c>
      <c r="B26" s="52" t="s">
        <v>35</v>
      </c>
      <c r="C26" s="51"/>
      <c r="D26" s="51">
        <v>6580301</v>
      </c>
      <c r="E26" s="53" t="s">
        <v>35</v>
      </c>
      <c r="F26" s="54"/>
      <c r="G26" s="55">
        <v>70</v>
      </c>
      <c r="H26" s="56">
        <f t="shared" ref="H26:H30" si="13">F26+G26</f>
        <v>70</v>
      </c>
      <c r="I26" s="34"/>
      <c r="J26" s="34"/>
      <c r="K26" s="34"/>
      <c r="L26" s="34"/>
      <c r="M26" s="34"/>
      <c r="N26" s="34"/>
      <c r="O26" s="34"/>
      <c r="P26" s="34"/>
      <c r="Q26" s="34">
        <f>SUM(I26:P26)</f>
        <v>0</v>
      </c>
      <c r="R26" s="251">
        <f t="shared" si="6"/>
        <v>0</v>
      </c>
      <c r="S26" s="251">
        <f t="shared" si="7"/>
        <v>0</v>
      </c>
      <c r="T26" s="4">
        <f t="shared" si="8"/>
        <v>0</v>
      </c>
    </row>
    <row r="27" spans="1:20" s="4" customFormat="1" ht="27.75" customHeight="1" thickBot="1">
      <c r="A27" s="256" t="s">
        <v>36</v>
      </c>
      <c r="B27" s="257"/>
      <c r="C27" s="258"/>
      <c r="D27" s="28"/>
      <c r="E27" s="29"/>
      <c r="F27" s="30"/>
      <c r="G27" s="30">
        <f t="shared" ref="G27:P27" si="14">SUM(G26)</f>
        <v>70</v>
      </c>
      <c r="H27" s="30">
        <f t="shared" si="14"/>
        <v>70</v>
      </c>
      <c r="I27" s="81">
        <f t="shared" si="14"/>
        <v>0</v>
      </c>
      <c r="J27" s="81">
        <f t="shared" si="14"/>
        <v>0</v>
      </c>
      <c r="K27" s="81">
        <f t="shared" si="14"/>
        <v>0</v>
      </c>
      <c r="L27" s="81">
        <f t="shared" si="14"/>
        <v>0</v>
      </c>
      <c r="M27" s="81">
        <f t="shared" si="14"/>
        <v>0</v>
      </c>
      <c r="N27" s="81">
        <f t="shared" si="14"/>
        <v>0</v>
      </c>
      <c r="O27" s="81">
        <f t="shared" si="14"/>
        <v>0</v>
      </c>
      <c r="P27" s="81">
        <f t="shared" si="14"/>
        <v>0</v>
      </c>
      <c r="Q27" s="77">
        <f t="shared" ref="Q27:Q31" si="15">Q26</f>
        <v>0</v>
      </c>
      <c r="R27" s="251"/>
      <c r="S27" s="251"/>
    </row>
    <row r="28" spans="1:20" s="3" customFormat="1" ht="27.75" customHeight="1">
      <c r="A28" s="57">
        <v>16</v>
      </c>
      <c r="B28" s="58" t="s">
        <v>37</v>
      </c>
      <c r="C28" s="57">
        <v>5580201</v>
      </c>
      <c r="D28" s="57">
        <v>6580201</v>
      </c>
      <c r="E28" s="59" t="s">
        <v>38</v>
      </c>
      <c r="F28" s="60">
        <v>60</v>
      </c>
      <c r="G28" s="60">
        <v>60</v>
      </c>
      <c r="H28" s="61">
        <f t="shared" si="13"/>
        <v>120</v>
      </c>
      <c r="I28" s="76"/>
      <c r="J28" s="76">
        <v>18</v>
      </c>
      <c r="K28" s="76">
        <v>46</v>
      </c>
      <c r="L28" s="76"/>
      <c r="M28" s="76"/>
      <c r="N28" s="76"/>
      <c r="O28" s="76"/>
      <c r="P28" s="76"/>
      <c r="Q28" s="76">
        <f>SUM(I28:P28)</f>
        <v>64</v>
      </c>
      <c r="R28" s="251">
        <f t="shared" si="6"/>
        <v>18</v>
      </c>
      <c r="S28" s="251">
        <f t="shared" si="7"/>
        <v>46</v>
      </c>
      <c r="T28" s="4">
        <f t="shared" si="8"/>
        <v>46</v>
      </c>
    </row>
    <row r="29" spans="1:20" s="4" customFormat="1" ht="27.75" customHeight="1" thickBot="1">
      <c r="A29" s="256" t="s">
        <v>39</v>
      </c>
      <c r="B29" s="257"/>
      <c r="C29" s="258"/>
      <c r="D29" s="28"/>
      <c r="E29" s="29"/>
      <c r="F29" s="30">
        <f t="shared" ref="F29:P29" si="16">SUM(F28)</f>
        <v>60</v>
      </c>
      <c r="G29" s="30">
        <f t="shared" si="16"/>
        <v>60</v>
      </c>
      <c r="H29" s="30">
        <f t="shared" si="16"/>
        <v>120</v>
      </c>
      <c r="I29" s="77">
        <f t="shared" si="16"/>
        <v>0</v>
      </c>
      <c r="J29" s="77">
        <f t="shared" si="16"/>
        <v>18</v>
      </c>
      <c r="K29" s="77">
        <f t="shared" si="16"/>
        <v>46</v>
      </c>
      <c r="L29" s="77">
        <f t="shared" si="16"/>
        <v>0</v>
      </c>
      <c r="M29" s="77">
        <f t="shared" si="16"/>
        <v>0</v>
      </c>
      <c r="N29" s="77">
        <f t="shared" si="16"/>
        <v>0</v>
      </c>
      <c r="O29" s="77">
        <f t="shared" si="16"/>
        <v>0</v>
      </c>
      <c r="P29" s="77">
        <f t="shared" si="16"/>
        <v>0</v>
      </c>
      <c r="Q29" s="77">
        <f t="shared" si="15"/>
        <v>64</v>
      </c>
      <c r="R29" s="251"/>
      <c r="S29" s="251"/>
    </row>
    <row r="30" spans="1:20" s="4" customFormat="1" ht="27.75" customHeight="1">
      <c r="A30" s="57">
        <v>17</v>
      </c>
      <c r="B30" s="58" t="s">
        <v>40</v>
      </c>
      <c r="C30" s="57">
        <v>5340302</v>
      </c>
      <c r="D30" s="57">
        <v>6340302</v>
      </c>
      <c r="E30" s="59" t="s">
        <v>41</v>
      </c>
      <c r="F30" s="60">
        <v>65</v>
      </c>
      <c r="G30" s="60">
        <v>160</v>
      </c>
      <c r="H30" s="56">
        <f t="shared" si="13"/>
        <v>225</v>
      </c>
      <c r="I30" s="34"/>
      <c r="J30" s="34">
        <v>64</v>
      </c>
      <c r="K30" s="34">
        <v>60</v>
      </c>
      <c r="L30" s="34"/>
      <c r="M30" s="34"/>
      <c r="N30" s="34"/>
      <c r="O30" s="34"/>
      <c r="P30" s="34"/>
      <c r="Q30" s="34">
        <f>SUM(I30:P30)</f>
        <v>124</v>
      </c>
      <c r="R30" s="251">
        <f t="shared" si="6"/>
        <v>64</v>
      </c>
      <c r="S30" s="251">
        <f t="shared" si="7"/>
        <v>60</v>
      </c>
      <c r="T30" s="4">
        <f t="shared" si="8"/>
        <v>60</v>
      </c>
    </row>
    <row r="31" spans="1:20" s="4" customFormat="1" ht="27.75" customHeight="1" thickBot="1">
      <c r="A31" s="256" t="s">
        <v>42</v>
      </c>
      <c r="B31" s="257"/>
      <c r="C31" s="258"/>
      <c r="D31" s="28"/>
      <c r="E31" s="29"/>
      <c r="F31" s="30">
        <f t="shared" ref="F31:P31" si="17">SUM(F30)</f>
        <v>65</v>
      </c>
      <c r="G31" s="30">
        <f t="shared" si="17"/>
        <v>160</v>
      </c>
      <c r="H31" s="30">
        <f t="shared" si="17"/>
        <v>225</v>
      </c>
      <c r="I31" s="77">
        <f t="shared" si="17"/>
        <v>0</v>
      </c>
      <c r="J31" s="77">
        <f t="shared" si="17"/>
        <v>64</v>
      </c>
      <c r="K31" s="77">
        <f t="shared" si="17"/>
        <v>60</v>
      </c>
      <c r="L31" s="77">
        <f t="shared" si="17"/>
        <v>0</v>
      </c>
      <c r="M31" s="77">
        <f t="shared" si="17"/>
        <v>0</v>
      </c>
      <c r="N31" s="77">
        <f t="shared" si="17"/>
        <v>0</v>
      </c>
      <c r="O31" s="77">
        <f t="shared" si="17"/>
        <v>0</v>
      </c>
      <c r="P31" s="77">
        <f t="shared" si="17"/>
        <v>0</v>
      </c>
      <c r="Q31" s="77">
        <f t="shared" si="15"/>
        <v>124</v>
      </c>
      <c r="R31" s="251"/>
      <c r="S31" s="251"/>
    </row>
    <row r="32" spans="1:20" s="4" customFormat="1" ht="27.75" customHeight="1">
      <c r="A32" s="62">
        <v>18</v>
      </c>
      <c r="B32" s="63" t="s">
        <v>43</v>
      </c>
      <c r="C32" s="64">
        <v>5340113</v>
      </c>
      <c r="D32" s="64">
        <v>6340113</v>
      </c>
      <c r="E32" s="65" t="s">
        <v>44</v>
      </c>
      <c r="F32" s="66">
        <v>30</v>
      </c>
      <c r="G32" s="66">
        <v>60</v>
      </c>
      <c r="H32" s="50">
        <f t="shared" ref="H32:H35" si="18">F32+G32</f>
        <v>90</v>
      </c>
      <c r="I32" s="76"/>
      <c r="J32" s="76">
        <v>34</v>
      </c>
      <c r="K32" s="76">
        <v>36</v>
      </c>
      <c r="L32" s="76"/>
      <c r="M32" s="76"/>
      <c r="N32" s="76"/>
      <c r="O32" s="76"/>
      <c r="P32" s="76"/>
      <c r="Q32" s="76">
        <f>SUM(I32:P32)</f>
        <v>70</v>
      </c>
      <c r="R32" s="251">
        <f t="shared" si="6"/>
        <v>34</v>
      </c>
      <c r="S32" s="251">
        <f t="shared" si="7"/>
        <v>36</v>
      </c>
      <c r="T32" s="4">
        <f t="shared" si="8"/>
        <v>36</v>
      </c>
    </row>
    <row r="33" spans="1:20" s="4" customFormat="1" ht="27.75" customHeight="1">
      <c r="A33" s="41">
        <v>19</v>
      </c>
      <c r="B33" s="46" t="s">
        <v>45</v>
      </c>
      <c r="C33" s="41">
        <v>5340122</v>
      </c>
      <c r="D33" s="41">
        <v>6340122</v>
      </c>
      <c r="E33" s="48" t="s">
        <v>44</v>
      </c>
      <c r="F33" s="27">
        <v>50</v>
      </c>
      <c r="G33" s="27">
        <v>75</v>
      </c>
      <c r="H33" s="49">
        <f t="shared" si="18"/>
        <v>125</v>
      </c>
      <c r="I33" s="72"/>
      <c r="J33" s="72">
        <v>47</v>
      </c>
      <c r="K33" s="72">
        <v>17</v>
      </c>
      <c r="L33" s="72"/>
      <c r="M33" s="72"/>
      <c r="N33" s="72"/>
      <c r="O33" s="72"/>
      <c r="P33" s="72"/>
      <c r="Q33" s="72">
        <f>SUM(I33:P33)</f>
        <v>64</v>
      </c>
      <c r="R33" s="251">
        <f t="shared" si="6"/>
        <v>47</v>
      </c>
      <c r="S33" s="251">
        <f t="shared" si="7"/>
        <v>17</v>
      </c>
      <c r="T33" s="4">
        <f t="shared" si="8"/>
        <v>17</v>
      </c>
    </row>
    <row r="34" spans="1:20" s="4" customFormat="1" ht="27.75" customHeight="1" thickBot="1">
      <c r="A34" s="256" t="s">
        <v>46</v>
      </c>
      <c r="B34" s="257"/>
      <c r="C34" s="258"/>
      <c r="D34" s="28"/>
      <c r="E34" s="29"/>
      <c r="F34" s="30">
        <f t="shared" ref="F34:Q34" si="19">SUM(F32:F33)</f>
        <v>80</v>
      </c>
      <c r="G34" s="30">
        <f t="shared" si="19"/>
        <v>135</v>
      </c>
      <c r="H34" s="30">
        <f t="shared" si="19"/>
        <v>215</v>
      </c>
      <c r="I34" s="77">
        <f t="shared" si="19"/>
        <v>0</v>
      </c>
      <c r="J34" s="77">
        <f t="shared" si="19"/>
        <v>81</v>
      </c>
      <c r="K34" s="77">
        <f t="shared" si="19"/>
        <v>53</v>
      </c>
      <c r="L34" s="77">
        <f t="shared" si="19"/>
        <v>0</v>
      </c>
      <c r="M34" s="77">
        <f t="shared" si="19"/>
        <v>0</v>
      </c>
      <c r="N34" s="77">
        <f t="shared" si="19"/>
        <v>0</v>
      </c>
      <c r="O34" s="77">
        <f t="shared" si="19"/>
        <v>0</v>
      </c>
      <c r="P34" s="77">
        <f t="shared" si="19"/>
        <v>0</v>
      </c>
      <c r="Q34" s="78">
        <f t="shared" si="19"/>
        <v>134</v>
      </c>
      <c r="R34" s="251"/>
      <c r="S34" s="251"/>
    </row>
    <row r="35" spans="1:20" s="4" customFormat="1" ht="27.75" customHeight="1">
      <c r="A35" s="57">
        <v>20</v>
      </c>
      <c r="B35" s="58" t="s">
        <v>47</v>
      </c>
      <c r="C35" s="67">
        <v>5340417</v>
      </c>
      <c r="D35" s="67">
        <v>6340417</v>
      </c>
      <c r="E35" s="59" t="s">
        <v>48</v>
      </c>
      <c r="F35" s="60">
        <v>65</v>
      </c>
      <c r="G35" s="60">
        <v>160</v>
      </c>
      <c r="H35" s="56">
        <f t="shared" si="18"/>
        <v>225</v>
      </c>
      <c r="I35" s="34"/>
      <c r="J35" s="34">
        <v>83</v>
      </c>
      <c r="K35" s="34">
        <v>123</v>
      </c>
      <c r="L35" s="34"/>
      <c r="M35" s="34"/>
      <c r="N35" s="34"/>
      <c r="O35" s="34"/>
      <c r="P35" s="34"/>
      <c r="Q35" s="34">
        <f>SUM(I35:P35)</f>
        <v>206</v>
      </c>
      <c r="R35" s="251">
        <f t="shared" si="6"/>
        <v>83</v>
      </c>
      <c r="S35" s="251">
        <f t="shared" si="7"/>
        <v>123</v>
      </c>
      <c r="T35" s="4">
        <f t="shared" si="8"/>
        <v>123</v>
      </c>
    </row>
    <row r="36" spans="1:20" s="4" customFormat="1" ht="27.75" customHeight="1" thickBot="1">
      <c r="A36" s="256" t="s">
        <v>49</v>
      </c>
      <c r="B36" s="257"/>
      <c r="C36" s="258"/>
      <c r="D36" s="28"/>
      <c r="E36" s="29"/>
      <c r="F36" s="30">
        <f t="shared" ref="F36:P36" si="20">SUM(F35)</f>
        <v>65</v>
      </c>
      <c r="G36" s="30">
        <f t="shared" si="20"/>
        <v>160</v>
      </c>
      <c r="H36" s="30">
        <f t="shared" si="20"/>
        <v>225</v>
      </c>
      <c r="I36" s="77">
        <f t="shared" si="20"/>
        <v>0</v>
      </c>
      <c r="J36" s="77">
        <f t="shared" si="20"/>
        <v>83</v>
      </c>
      <c r="K36" s="77">
        <f t="shared" si="20"/>
        <v>123</v>
      </c>
      <c r="L36" s="77">
        <f t="shared" si="20"/>
        <v>0</v>
      </c>
      <c r="M36" s="77">
        <f t="shared" si="20"/>
        <v>0</v>
      </c>
      <c r="N36" s="77">
        <f t="shared" si="20"/>
        <v>0</v>
      </c>
      <c r="O36" s="77">
        <f t="shared" si="20"/>
        <v>0</v>
      </c>
      <c r="P36" s="77">
        <f t="shared" si="20"/>
        <v>0</v>
      </c>
      <c r="Q36" s="77">
        <f>Q35</f>
        <v>206</v>
      </c>
      <c r="R36" s="251"/>
      <c r="S36" s="251"/>
    </row>
    <row r="37" spans="1:20" s="4" customFormat="1" ht="27.75" customHeight="1">
      <c r="A37" s="62">
        <v>21</v>
      </c>
      <c r="B37" s="63" t="s">
        <v>50</v>
      </c>
      <c r="C37" s="62">
        <v>5340201</v>
      </c>
      <c r="D37" s="62">
        <v>6340201</v>
      </c>
      <c r="E37" s="65" t="s">
        <v>51</v>
      </c>
      <c r="F37" s="66">
        <v>65</v>
      </c>
      <c r="G37" s="66">
        <v>160</v>
      </c>
      <c r="H37" s="50">
        <f t="shared" ref="H37:H45" si="21">F37+G37</f>
        <v>225</v>
      </c>
      <c r="I37" s="76"/>
      <c r="J37" s="76">
        <v>30</v>
      </c>
      <c r="K37" s="76">
        <v>21</v>
      </c>
      <c r="L37" s="76"/>
      <c r="M37" s="76"/>
      <c r="N37" s="76"/>
      <c r="O37" s="76"/>
      <c r="P37" s="76"/>
      <c r="Q37" s="76">
        <f>SUM(I37:P37)</f>
        <v>51</v>
      </c>
      <c r="R37" s="251">
        <f t="shared" si="6"/>
        <v>30</v>
      </c>
      <c r="S37" s="251">
        <f t="shared" si="7"/>
        <v>21</v>
      </c>
      <c r="T37" s="4">
        <f t="shared" si="8"/>
        <v>21</v>
      </c>
    </row>
    <row r="38" spans="1:20" s="4" customFormat="1" ht="27.75" customHeight="1" thickBot="1">
      <c r="A38" s="256" t="s">
        <v>52</v>
      </c>
      <c r="B38" s="257"/>
      <c r="C38" s="258"/>
      <c r="D38" s="28"/>
      <c r="E38" s="29"/>
      <c r="F38" s="30">
        <f t="shared" ref="F38:P38" si="22">SUM(F37)</f>
        <v>65</v>
      </c>
      <c r="G38" s="30">
        <f t="shared" si="22"/>
        <v>160</v>
      </c>
      <c r="H38" s="30">
        <f t="shared" si="22"/>
        <v>225</v>
      </c>
      <c r="I38" s="77">
        <f t="shared" si="22"/>
        <v>0</v>
      </c>
      <c r="J38" s="77">
        <f t="shared" si="22"/>
        <v>30</v>
      </c>
      <c r="K38" s="77">
        <f t="shared" si="22"/>
        <v>21</v>
      </c>
      <c r="L38" s="77">
        <f t="shared" si="22"/>
        <v>0</v>
      </c>
      <c r="M38" s="77">
        <f t="shared" si="22"/>
        <v>0</v>
      </c>
      <c r="N38" s="77">
        <f t="shared" si="22"/>
        <v>0</v>
      </c>
      <c r="O38" s="77">
        <f t="shared" si="22"/>
        <v>0</v>
      </c>
      <c r="P38" s="77">
        <f t="shared" si="22"/>
        <v>0</v>
      </c>
      <c r="Q38" s="77">
        <f>Q37</f>
        <v>51</v>
      </c>
      <c r="R38" s="251"/>
      <c r="S38" s="251"/>
    </row>
    <row r="39" spans="1:20" s="4" customFormat="1" ht="27.75" customHeight="1">
      <c r="A39" s="42">
        <v>22</v>
      </c>
      <c r="B39" s="43" t="s">
        <v>53</v>
      </c>
      <c r="C39" s="42">
        <v>5520105</v>
      </c>
      <c r="D39" s="42">
        <v>6520105</v>
      </c>
      <c r="E39" s="45" t="s">
        <v>54</v>
      </c>
      <c r="F39" s="36">
        <v>30</v>
      </c>
      <c r="G39" s="36">
        <v>60</v>
      </c>
      <c r="H39" s="40">
        <f t="shared" si="21"/>
        <v>90</v>
      </c>
      <c r="I39" s="34"/>
      <c r="J39" s="34"/>
      <c r="K39" s="34"/>
      <c r="L39" s="34"/>
      <c r="M39" s="34"/>
      <c r="N39" s="34"/>
      <c r="O39" s="34"/>
      <c r="P39" s="34"/>
      <c r="Q39" s="34">
        <f t="shared" ref="Q39:Q45" si="23">SUM(I39:P39)</f>
        <v>0</v>
      </c>
      <c r="R39" s="251">
        <f t="shared" si="6"/>
        <v>0</v>
      </c>
      <c r="S39" s="251">
        <f>K39+M39+N39+O39+P39</f>
        <v>0</v>
      </c>
      <c r="T39" s="4">
        <f t="shared" si="8"/>
        <v>0</v>
      </c>
    </row>
    <row r="40" spans="1:20" s="4" customFormat="1" ht="27.75" customHeight="1">
      <c r="A40" s="25">
        <v>23</v>
      </c>
      <c r="B40" s="26" t="s">
        <v>55</v>
      </c>
      <c r="C40" s="25">
        <v>5520114</v>
      </c>
      <c r="D40" s="25">
        <v>6520114</v>
      </c>
      <c r="E40" s="39" t="s">
        <v>54</v>
      </c>
      <c r="F40" s="22">
        <v>75</v>
      </c>
      <c r="G40" s="22">
        <v>110</v>
      </c>
      <c r="H40" s="24">
        <f t="shared" si="21"/>
        <v>185</v>
      </c>
      <c r="I40" s="72"/>
      <c r="J40" s="72"/>
      <c r="K40" s="72"/>
      <c r="L40" s="72"/>
      <c r="M40" s="72"/>
      <c r="N40" s="72"/>
      <c r="O40" s="72"/>
      <c r="P40" s="72"/>
      <c r="Q40" s="34">
        <f t="shared" si="23"/>
        <v>0</v>
      </c>
      <c r="R40" s="251">
        <f t="shared" si="6"/>
        <v>0</v>
      </c>
      <c r="S40" s="251">
        <f t="shared" si="7"/>
        <v>0</v>
      </c>
      <c r="T40" s="4">
        <f t="shared" si="8"/>
        <v>0</v>
      </c>
    </row>
    <row r="41" spans="1:20" s="4" customFormat="1" ht="27.75" customHeight="1">
      <c r="A41" s="25">
        <v>24</v>
      </c>
      <c r="B41" s="26" t="s">
        <v>56</v>
      </c>
      <c r="C41" s="25">
        <v>5520121</v>
      </c>
      <c r="D41" s="25">
        <v>6520121</v>
      </c>
      <c r="E41" s="39" t="s">
        <v>54</v>
      </c>
      <c r="F41" s="22">
        <v>65</v>
      </c>
      <c r="G41" s="22">
        <v>110</v>
      </c>
      <c r="H41" s="24">
        <f t="shared" si="21"/>
        <v>175</v>
      </c>
      <c r="I41" s="72"/>
      <c r="J41" s="72"/>
      <c r="K41" s="72"/>
      <c r="L41" s="72"/>
      <c r="M41" s="72"/>
      <c r="N41" s="72"/>
      <c r="O41" s="72"/>
      <c r="P41" s="72"/>
      <c r="Q41" s="34">
        <f t="shared" si="23"/>
        <v>0</v>
      </c>
      <c r="R41" s="251">
        <f t="shared" si="6"/>
        <v>0</v>
      </c>
      <c r="S41" s="251">
        <f t="shared" si="7"/>
        <v>0</v>
      </c>
      <c r="T41" s="4">
        <f t="shared" si="8"/>
        <v>0</v>
      </c>
    </row>
    <row r="42" spans="1:20" s="4" customFormat="1" ht="27.75" customHeight="1">
      <c r="A42" s="25">
        <v>25</v>
      </c>
      <c r="B42" s="26" t="s">
        <v>57</v>
      </c>
      <c r="C42" s="25">
        <v>5520131</v>
      </c>
      <c r="D42" s="25">
        <v>6520131</v>
      </c>
      <c r="E42" s="39" t="s">
        <v>54</v>
      </c>
      <c r="F42" s="22">
        <v>35</v>
      </c>
      <c r="G42" s="22">
        <v>35</v>
      </c>
      <c r="H42" s="24">
        <f t="shared" si="21"/>
        <v>70</v>
      </c>
      <c r="I42" s="72"/>
      <c r="J42" s="72"/>
      <c r="K42" s="72"/>
      <c r="L42" s="72"/>
      <c r="M42" s="72"/>
      <c r="N42" s="72"/>
      <c r="O42" s="72"/>
      <c r="P42" s="72"/>
      <c r="Q42" s="34">
        <f t="shared" si="23"/>
        <v>0</v>
      </c>
      <c r="R42" s="251">
        <f t="shared" si="6"/>
        <v>0</v>
      </c>
      <c r="S42" s="251">
        <f t="shared" si="7"/>
        <v>0</v>
      </c>
      <c r="T42" s="4">
        <f t="shared" si="8"/>
        <v>0</v>
      </c>
    </row>
    <row r="43" spans="1:20" s="3" customFormat="1" ht="27.75" customHeight="1">
      <c r="A43" s="25">
        <v>26</v>
      </c>
      <c r="B43" s="26" t="s">
        <v>58</v>
      </c>
      <c r="C43" s="25">
        <v>5520145</v>
      </c>
      <c r="D43" s="25">
        <v>6520145</v>
      </c>
      <c r="E43" s="39" t="s">
        <v>54</v>
      </c>
      <c r="F43" s="22">
        <v>50</v>
      </c>
      <c r="G43" s="22">
        <v>50</v>
      </c>
      <c r="H43" s="24">
        <f t="shared" si="21"/>
        <v>100</v>
      </c>
      <c r="I43" s="72"/>
      <c r="J43" s="72"/>
      <c r="K43" s="72"/>
      <c r="L43" s="72"/>
      <c r="M43" s="72"/>
      <c r="N43" s="72"/>
      <c r="O43" s="72"/>
      <c r="P43" s="72"/>
      <c r="Q43" s="34">
        <f t="shared" si="23"/>
        <v>0</v>
      </c>
      <c r="R43" s="251">
        <f t="shared" si="6"/>
        <v>0</v>
      </c>
      <c r="S43" s="251">
        <f t="shared" si="7"/>
        <v>0</v>
      </c>
      <c r="T43" s="4">
        <f t="shared" si="8"/>
        <v>0</v>
      </c>
    </row>
    <row r="44" spans="1:20" s="4" customFormat="1" ht="36" customHeight="1">
      <c r="A44" s="25">
        <v>27</v>
      </c>
      <c r="B44" s="26" t="s">
        <v>59</v>
      </c>
      <c r="C44" s="38">
        <v>5520155</v>
      </c>
      <c r="D44" s="38">
        <v>6520155</v>
      </c>
      <c r="E44" s="39" t="s">
        <v>54</v>
      </c>
      <c r="F44" s="22">
        <v>65</v>
      </c>
      <c r="G44" s="22">
        <v>120</v>
      </c>
      <c r="H44" s="24">
        <f t="shared" si="21"/>
        <v>185</v>
      </c>
      <c r="I44" s="72"/>
      <c r="J44" s="72"/>
      <c r="K44" s="72"/>
      <c r="L44" s="72"/>
      <c r="M44" s="72"/>
      <c r="N44" s="72"/>
      <c r="O44" s="72"/>
      <c r="P44" s="72"/>
      <c r="Q44" s="34">
        <f t="shared" si="23"/>
        <v>0</v>
      </c>
      <c r="R44" s="251">
        <f t="shared" si="6"/>
        <v>0</v>
      </c>
      <c r="S44" s="251">
        <f t="shared" si="7"/>
        <v>0</v>
      </c>
      <c r="T44" s="4">
        <f t="shared" si="8"/>
        <v>0</v>
      </c>
    </row>
    <row r="45" spans="1:20" s="4" customFormat="1" ht="27.75" customHeight="1">
      <c r="A45" s="25">
        <v>28</v>
      </c>
      <c r="B45" s="46" t="s">
        <v>60</v>
      </c>
      <c r="C45" s="41">
        <v>5520117</v>
      </c>
      <c r="D45" s="41"/>
      <c r="E45" s="48" t="s">
        <v>54</v>
      </c>
      <c r="F45" s="27">
        <v>100</v>
      </c>
      <c r="G45" s="27"/>
      <c r="H45" s="49">
        <f t="shared" si="21"/>
        <v>100</v>
      </c>
      <c r="I45" s="72"/>
      <c r="J45" s="72">
        <v>40</v>
      </c>
      <c r="K45" s="72"/>
      <c r="L45" s="72"/>
      <c r="M45" s="72"/>
      <c r="N45" s="72"/>
      <c r="O45" s="72"/>
      <c r="P45" s="72"/>
      <c r="Q45" s="34">
        <f t="shared" si="23"/>
        <v>40</v>
      </c>
      <c r="R45" s="251">
        <f t="shared" si="6"/>
        <v>40</v>
      </c>
      <c r="S45" s="251">
        <f t="shared" si="7"/>
        <v>0</v>
      </c>
      <c r="T45" s="4">
        <f t="shared" si="8"/>
        <v>0</v>
      </c>
    </row>
    <row r="46" spans="1:20" s="4" customFormat="1" ht="27.75" customHeight="1" thickBot="1">
      <c r="A46" s="256" t="s">
        <v>61</v>
      </c>
      <c r="B46" s="257"/>
      <c r="C46" s="258"/>
      <c r="D46" s="28"/>
      <c r="E46" s="29"/>
      <c r="F46" s="30">
        <f t="shared" ref="F46:Q46" si="24">SUM(F39:F45)</f>
        <v>420</v>
      </c>
      <c r="G46" s="30">
        <f t="shared" si="24"/>
        <v>485</v>
      </c>
      <c r="H46" s="30">
        <f t="shared" si="24"/>
        <v>905</v>
      </c>
      <c r="I46" s="77">
        <f t="shared" si="24"/>
        <v>0</v>
      </c>
      <c r="J46" s="77">
        <f t="shared" si="24"/>
        <v>40</v>
      </c>
      <c r="K46" s="77">
        <f t="shared" si="24"/>
        <v>0</v>
      </c>
      <c r="L46" s="77">
        <f t="shared" si="24"/>
        <v>0</v>
      </c>
      <c r="M46" s="77">
        <f t="shared" si="24"/>
        <v>0</v>
      </c>
      <c r="N46" s="77">
        <f t="shared" si="24"/>
        <v>0</v>
      </c>
      <c r="O46" s="77">
        <f t="shared" si="24"/>
        <v>0</v>
      </c>
      <c r="P46" s="77">
        <f t="shared" si="24"/>
        <v>0</v>
      </c>
      <c r="Q46" s="78">
        <f t="shared" si="24"/>
        <v>40</v>
      </c>
      <c r="R46" s="251"/>
      <c r="S46" s="251"/>
    </row>
    <row r="47" spans="1:20" s="4" customFormat="1" ht="36" customHeight="1">
      <c r="A47" s="62">
        <v>29</v>
      </c>
      <c r="B47" s="63" t="s">
        <v>62</v>
      </c>
      <c r="C47" s="64">
        <v>5520205</v>
      </c>
      <c r="D47" s="64">
        <v>6520205</v>
      </c>
      <c r="E47" s="65" t="s">
        <v>63</v>
      </c>
      <c r="F47" s="66">
        <v>65</v>
      </c>
      <c r="G47" s="66">
        <v>125</v>
      </c>
      <c r="H47" s="50">
        <f t="shared" ref="H47:H51" si="25">F47+G47</f>
        <v>190</v>
      </c>
      <c r="I47" s="76"/>
      <c r="J47" s="76">
        <v>69</v>
      </c>
      <c r="K47" s="76">
        <v>61</v>
      </c>
      <c r="L47" s="76"/>
      <c r="M47" s="76"/>
      <c r="N47" s="76"/>
      <c r="O47" s="76"/>
      <c r="P47" s="76"/>
      <c r="Q47" s="76">
        <f>SUM(I47:P47)</f>
        <v>130</v>
      </c>
      <c r="R47" s="251">
        <f t="shared" si="6"/>
        <v>69</v>
      </c>
      <c r="S47" s="251">
        <f t="shared" si="7"/>
        <v>61</v>
      </c>
      <c r="T47" s="4">
        <f t="shared" si="8"/>
        <v>61</v>
      </c>
    </row>
    <row r="48" spans="1:20" s="4" customFormat="1" ht="27.75" customHeight="1">
      <c r="A48" s="25">
        <v>30</v>
      </c>
      <c r="B48" s="26" t="s">
        <v>64</v>
      </c>
      <c r="C48" s="25">
        <v>5520225</v>
      </c>
      <c r="D48" s="25">
        <v>6520225</v>
      </c>
      <c r="E48" s="39" t="s">
        <v>63</v>
      </c>
      <c r="F48" s="22">
        <v>115</v>
      </c>
      <c r="G48" s="22">
        <v>165</v>
      </c>
      <c r="H48" s="24">
        <f t="shared" si="25"/>
        <v>280</v>
      </c>
      <c r="I48" s="72"/>
      <c r="J48" s="72"/>
      <c r="K48" s="72"/>
      <c r="L48" s="72"/>
      <c r="M48" s="72"/>
      <c r="N48" s="72"/>
      <c r="O48" s="72"/>
      <c r="P48" s="72"/>
      <c r="Q48" s="72">
        <f>SUM(I48:P48)</f>
        <v>0</v>
      </c>
      <c r="R48" s="251">
        <f t="shared" si="6"/>
        <v>0</v>
      </c>
      <c r="S48" s="251">
        <f t="shared" si="7"/>
        <v>0</v>
      </c>
      <c r="T48" s="4">
        <f t="shared" si="8"/>
        <v>0</v>
      </c>
    </row>
    <row r="49" spans="1:20" s="4" customFormat="1" ht="27.75" customHeight="1">
      <c r="A49" s="20">
        <v>31</v>
      </c>
      <c r="B49" s="21" t="s">
        <v>65</v>
      </c>
      <c r="C49" s="22">
        <v>5520227</v>
      </c>
      <c r="D49" s="22">
        <v>6520227</v>
      </c>
      <c r="E49" s="23" t="s">
        <v>63</v>
      </c>
      <c r="F49" s="22">
        <v>135</v>
      </c>
      <c r="G49" s="22">
        <v>230</v>
      </c>
      <c r="H49" s="24">
        <f t="shared" si="25"/>
        <v>365</v>
      </c>
      <c r="I49" s="72">
        <v>46</v>
      </c>
      <c r="J49" s="72">
        <v>51</v>
      </c>
      <c r="K49" s="72">
        <v>120</v>
      </c>
      <c r="L49" s="72"/>
      <c r="M49" s="72"/>
      <c r="N49" s="72"/>
      <c r="O49" s="72"/>
      <c r="P49" s="72">
        <v>13</v>
      </c>
      <c r="Q49" s="72">
        <f>SUM(I49:P49)</f>
        <v>230</v>
      </c>
      <c r="R49" s="251">
        <f t="shared" si="6"/>
        <v>97</v>
      </c>
      <c r="S49" s="251">
        <f t="shared" si="7"/>
        <v>133</v>
      </c>
      <c r="T49" s="4">
        <f t="shared" si="8"/>
        <v>133</v>
      </c>
    </row>
    <row r="50" spans="1:20" s="4" customFormat="1" ht="27.75" customHeight="1">
      <c r="A50" s="25">
        <v>32</v>
      </c>
      <c r="B50" s="26" t="s">
        <v>66</v>
      </c>
      <c r="C50" s="38">
        <v>5520255</v>
      </c>
      <c r="D50" s="38">
        <v>6520255</v>
      </c>
      <c r="E50" s="39" t="s">
        <v>63</v>
      </c>
      <c r="F50" s="22">
        <v>95</v>
      </c>
      <c r="G50" s="22">
        <v>115</v>
      </c>
      <c r="H50" s="24">
        <f t="shared" si="25"/>
        <v>210</v>
      </c>
      <c r="I50" s="72"/>
      <c r="J50" s="72">
        <v>72</v>
      </c>
      <c r="K50" s="72">
        <v>50</v>
      </c>
      <c r="L50" s="72"/>
      <c r="M50" s="72"/>
      <c r="N50" s="72"/>
      <c r="O50" s="72"/>
      <c r="P50" s="72"/>
      <c r="Q50" s="72">
        <f>SUM(I50:P50)</f>
        <v>122</v>
      </c>
      <c r="R50" s="251">
        <f t="shared" si="6"/>
        <v>72</v>
      </c>
      <c r="S50" s="251">
        <f t="shared" si="7"/>
        <v>50</v>
      </c>
      <c r="T50" s="4">
        <f t="shared" si="8"/>
        <v>50</v>
      </c>
    </row>
    <row r="51" spans="1:20" s="4" customFormat="1" ht="27.75" customHeight="1">
      <c r="A51" s="20">
        <v>33</v>
      </c>
      <c r="B51" s="68" t="s">
        <v>67</v>
      </c>
      <c r="C51" s="27">
        <v>5520263</v>
      </c>
      <c r="D51" s="27">
        <v>6520263</v>
      </c>
      <c r="E51" s="69" t="s">
        <v>63</v>
      </c>
      <c r="F51" s="27">
        <v>85</v>
      </c>
      <c r="G51" s="27">
        <v>170</v>
      </c>
      <c r="H51" s="49">
        <f t="shared" si="25"/>
        <v>255</v>
      </c>
      <c r="I51" s="72"/>
      <c r="J51" s="72">
        <v>55</v>
      </c>
      <c r="K51" s="72">
        <v>42</v>
      </c>
      <c r="L51" s="72"/>
      <c r="M51" s="72">
        <v>17</v>
      </c>
      <c r="N51" s="72">
        <v>23</v>
      </c>
      <c r="O51" s="72"/>
      <c r="P51" s="72"/>
      <c r="Q51" s="72">
        <f>SUM(I51:P51)</f>
        <v>137</v>
      </c>
      <c r="R51" s="251">
        <f t="shared" si="6"/>
        <v>55</v>
      </c>
      <c r="S51" s="251">
        <f t="shared" si="7"/>
        <v>82</v>
      </c>
      <c r="T51" s="4">
        <f t="shared" si="8"/>
        <v>82</v>
      </c>
    </row>
    <row r="52" spans="1:20" s="4" customFormat="1" ht="27.75" customHeight="1" thickBot="1">
      <c r="A52" s="256" t="s">
        <v>68</v>
      </c>
      <c r="B52" s="257"/>
      <c r="C52" s="258"/>
      <c r="D52" s="28"/>
      <c r="E52" s="29"/>
      <c r="F52" s="30">
        <f t="shared" ref="F52:Q52" si="26">SUM(F47:F51)</f>
        <v>495</v>
      </c>
      <c r="G52" s="30">
        <f t="shared" si="26"/>
        <v>805</v>
      </c>
      <c r="H52" s="30">
        <f t="shared" si="26"/>
        <v>1300</v>
      </c>
      <c r="I52" s="77">
        <f t="shared" si="26"/>
        <v>46</v>
      </c>
      <c r="J52" s="77">
        <f t="shared" si="26"/>
        <v>247</v>
      </c>
      <c r="K52" s="77">
        <f t="shared" si="26"/>
        <v>273</v>
      </c>
      <c r="L52" s="77">
        <f t="shared" si="26"/>
        <v>0</v>
      </c>
      <c r="M52" s="77">
        <f t="shared" si="26"/>
        <v>17</v>
      </c>
      <c r="N52" s="77">
        <f t="shared" si="26"/>
        <v>23</v>
      </c>
      <c r="O52" s="77">
        <f t="shared" si="26"/>
        <v>0</v>
      </c>
      <c r="P52" s="77">
        <f t="shared" si="26"/>
        <v>13</v>
      </c>
      <c r="Q52" s="78">
        <f t="shared" si="26"/>
        <v>619</v>
      </c>
      <c r="R52" s="251"/>
      <c r="S52" s="251"/>
    </row>
    <row r="53" spans="1:20" s="3" customFormat="1" ht="27.75" customHeight="1">
      <c r="A53" s="62">
        <v>34</v>
      </c>
      <c r="B53" s="63" t="s">
        <v>69</v>
      </c>
      <c r="C53" s="62">
        <v>5480205</v>
      </c>
      <c r="D53" s="62">
        <v>6480205</v>
      </c>
      <c r="E53" s="65" t="s">
        <v>70</v>
      </c>
      <c r="F53" s="66">
        <v>65</v>
      </c>
      <c r="G53" s="66">
        <v>75</v>
      </c>
      <c r="H53" s="40">
        <f t="shared" ref="H53:H57" si="27">F53+G53</f>
        <v>140</v>
      </c>
      <c r="I53" s="34"/>
      <c r="J53" s="34">
        <v>49</v>
      </c>
      <c r="K53" s="34"/>
      <c r="L53" s="34"/>
      <c r="M53" s="34"/>
      <c r="N53" s="34"/>
      <c r="O53" s="34"/>
      <c r="P53" s="34"/>
      <c r="Q53" s="34">
        <f>SUM(I53:P53)</f>
        <v>49</v>
      </c>
      <c r="R53" s="251">
        <f t="shared" si="6"/>
        <v>49</v>
      </c>
      <c r="S53" s="251">
        <f t="shared" si="7"/>
        <v>0</v>
      </c>
      <c r="T53" s="4">
        <f t="shared" si="8"/>
        <v>0</v>
      </c>
    </row>
    <row r="54" spans="1:20" s="4" customFormat="1" ht="27.75" customHeight="1">
      <c r="A54" s="25">
        <v>35</v>
      </c>
      <c r="B54" s="26" t="s">
        <v>71</v>
      </c>
      <c r="C54" s="38">
        <v>5480207</v>
      </c>
      <c r="D54" s="38">
        <v>6480207</v>
      </c>
      <c r="E54" s="39" t="s">
        <v>70</v>
      </c>
      <c r="F54" s="22">
        <v>85</v>
      </c>
      <c r="G54" s="22">
        <v>150</v>
      </c>
      <c r="H54" s="24">
        <f t="shared" si="27"/>
        <v>235</v>
      </c>
      <c r="I54" s="72"/>
      <c r="J54" s="72">
        <v>181</v>
      </c>
      <c r="K54" s="72">
        <v>82</v>
      </c>
      <c r="L54" s="72"/>
      <c r="M54" s="72">
        <v>31</v>
      </c>
      <c r="N54" s="72"/>
      <c r="O54" s="72"/>
      <c r="P54" s="72">
        <v>14</v>
      </c>
      <c r="Q54" s="34">
        <f>SUM(I54:P54)</f>
        <v>308</v>
      </c>
      <c r="R54" s="251">
        <f t="shared" si="6"/>
        <v>181</v>
      </c>
      <c r="S54" s="251">
        <f t="shared" si="7"/>
        <v>127</v>
      </c>
      <c r="T54" s="4">
        <f t="shared" si="8"/>
        <v>127</v>
      </c>
    </row>
    <row r="55" spans="1:20" s="4" customFormat="1" ht="27.75" customHeight="1">
      <c r="A55" s="20">
        <v>36</v>
      </c>
      <c r="B55" s="21" t="s">
        <v>72</v>
      </c>
      <c r="C55" s="22">
        <v>5480209</v>
      </c>
      <c r="D55" s="22">
        <v>6480209</v>
      </c>
      <c r="E55" s="23" t="s">
        <v>70</v>
      </c>
      <c r="F55" s="22">
        <v>65</v>
      </c>
      <c r="G55" s="22">
        <v>150</v>
      </c>
      <c r="H55" s="24">
        <f t="shared" si="27"/>
        <v>215</v>
      </c>
      <c r="I55" s="72"/>
      <c r="J55" s="72">
        <v>68</v>
      </c>
      <c r="K55" s="72">
        <v>36</v>
      </c>
      <c r="L55" s="72"/>
      <c r="M55" s="72"/>
      <c r="N55" s="72"/>
      <c r="O55" s="72"/>
      <c r="P55" s="72"/>
      <c r="Q55" s="34">
        <f>SUM(I55:P55)</f>
        <v>104</v>
      </c>
      <c r="R55" s="251">
        <f t="shared" si="6"/>
        <v>68</v>
      </c>
      <c r="S55" s="251">
        <f t="shared" si="7"/>
        <v>36</v>
      </c>
      <c r="T55" s="4">
        <f t="shared" si="8"/>
        <v>36</v>
      </c>
    </row>
    <row r="56" spans="1:20" s="4" customFormat="1" ht="27.75" customHeight="1">
      <c r="A56" s="25">
        <v>37</v>
      </c>
      <c r="B56" s="26" t="s">
        <v>73</v>
      </c>
      <c r="C56" s="25">
        <v>5480214</v>
      </c>
      <c r="D56" s="25">
        <v>6480214</v>
      </c>
      <c r="E56" s="39" t="s">
        <v>70</v>
      </c>
      <c r="F56" s="22">
        <v>65</v>
      </c>
      <c r="G56" s="22">
        <v>85</v>
      </c>
      <c r="H56" s="24">
        <f t="shared" si="27"/>
        <v>150</v>
      </c>
      <c r="I56" s="72"/>
      <c r="J56" s="72">
        <v>40</v>
      </c>
      <c r="K56" s="72">
        <v>43</v>
      </c>
      <c r="L56" s="72"/>
      <c r="M56" s="72"/>
      <c r="N56" s="72"/>
      <c r="O56" s="72"/>
      <c r="P56" s="72"/>
      <c r="Q56" s="34">
        <f>SUM(I56:P56)</f>
        <v>83</v>
      </c>
      <c r="R56" s="251">
        <f t="shared" si="6"/>
        <v>40</v>
      </c>
      <c r="S56" s="251">
        <f t="shared" si="7"/>
        <v>43</v>
      </c>
      <c r="T56" s="4">
        <f t="shared" si="8"/>
        <v>43</v>
      </c>
    </row>
    <row r="57" spans="1:20" s="3" customFormat="1" ht="27.75" customHeight="1">
      <c r="A57" s="25">
        <v>38</v>
      </c>
      <c r="B57" s="46" t="s">
        <v>74</v>
      </c>
      <c r="C57" s="41">
        <v>5480216</v>
      </c>
      <c r="D57" s="41">
        <v>6480216</v>
      </c>
      <c r="E57" s="48" t="s">
        <v>70</v>
      </c>
      <c r="F57" s="27">
        <v>65</v>
      </c>
      <c r="G57" s="27">
        <v>85</v>
      </c>
      <c r="H57" s="49">
        <f t="shared" si="27"/>
        <v>150</v>
      </c>
      <c r="I57" s="72"/>
      <c r="J57" s="72">
        <v>38</v>
      </c>
      <c r="K57" s="72"/>
      <c r="L57" s="72"/>
      <c r="M57" s="72"/>
      <c r="N57" s="72"/>
      <c r="O57" s="72"/>
      <c r="P57" s="72"/>
      <c r="Q57" s="34">
        <f>SUM(I57:P57)</f>
        <v>38</v>
      </c>
      <c r="R57" s="251">
        <f t="shared" si="6"/>
        <v>38</v>
      </c>
      <c r="S57" s="251">
        <f t="shared" si="7"/>
        <v>0</v>
      </c>
      <c r="T57" s="4">
        <f t="shared" si="8"/>
        <v>0</v>
      </c>
    </row>
    <row r="58" spans="1:20" s="4" customFormat="1" ht="27.75" customHeight="1" thickBot="1">
      <c r="A58" s="256" t="s">
        <v>75</v>
      </c>
      <c r="B58" s="257"/>
      <c r="C58" s="258"/>
      <c r="D58" s="28"/>
      <c r="E58" s="29"/>
      <c r="F58" s="30">
        <f t="shared" ref="F58:Q58" si="28">SUM(F53:F57)</f>
        <v>345</v>
      </c>
      <c r="G58" s="30">
        <f t="shared" si="28"/>
        <v>545</v>
      </c>
      <c r="H58" s="30">
        <f t="shared" si="28"/>
        <v>890</v>
      </c>
      <c r="I58" s="77">
        <f t="shared" si="28"/>
        <v>0</v>
      </c>
      <c r="J58" s="77">
        <f t="shared" si="28"/>
        <v>376</v>
      </c>
      <c r="K58" s="77">
        <f t="shared" si="28"/>
        <v>161</v>
      </c>
      <c r="L58" s="77">
        <f t="shared" si="28"/>
        <v>0</v>
      </c>
      <c r="M58" s="77">
        <f t="shared" si="28"/>
        <v>31</v>
      </c>
      <c r="N58" s="77">
        <f t="shared" si="28"/>
        <v>0</v>
      </c>
      <c r="O58" s="77">
        <f t="shared" si="28"/>
        <v>0</v>
      </c>
      <c r="P58" s="77">
        <f t="shared" si="28"/>
        <v>14</v>
      </c>
      <c r="Q58" s="78">
        <f t="shared" si="28"/>
        <v>582</v>
      </c>
      <c r="R58" s="251"/>
      <c r="S58" s="251"/>
    </row>
    <row r="59" spans="1:20" s="4" customFormat="1" ht="27.75" customHeight="1">
      <c r="A59" s="62">
        <v>39</v>
      </c>
      <c r="B59" s="63" t="s">
        <v>76</v>
      </c>
      <c r="C59" s="62">
        <v>5480104</v>
      </c>
      <c r="D59" s="62">
        <v>6480104</v>
      </c>
      <c r="E59" s="65" t="s">
        <v>77</v>
      </c>
      <c r="F59" s="66">
        <v>50</v>
      </c>
      <c r="G59" s="66">
        <v>50</v>
      </c>
      <c r="H59" s="50">
        <f t="shared" ref="H59:H62" si="29">F59+G59</f>
        <v>100</v>
      </c>
      <c r="I59" s="76"/>
      <c r="J59" s="76"/>
      <c r="K59" s="76"/>
      <c r="L59" s="76"/>
      <c r="M59" s="76"/>
      <c r="N59" s="76"/>
      <c r="O59" s="76"/>
      <c r="P59" s="76"/>
      <c r="Q59" s="76">
        <f>SUM(I59:P59)</f>
        <v>0</v>
      </c>
      <c r="R59" s="251">
        <f t="shared" si="6"/>
        <v>0</v>
      </c>
      <c r="S59" s="251">
        <f t="shared" si="7"/>
        <v>0</v>
      </c>
      <c r="T59" s="4">
        <f t="shared" si="8"/>
        <v>0</v>
      </c>
    </row>
    <row r="60" spans="1:20" s="4" customFormat="1" ht="27.75" customHeight="1">
      <c r="A60" s="25">
        <v>40</v>
      </c>
      <c r="B60" s="26" t="s">
        <v>78</v>
      </c>
      <c r="C60" s="38"/>
      <c r="D60" s="38">
        <v>6480105</v>
      </c>
      <c r="E60" s="39" t="s">
        <v>77</v>
      </c>
      <c r="F60" s="22"/>
      <c r="G60" s="22">
        <v>110</v>
      </c>
      <c r="H60" s="24">
        <f t="shared" si="29"/>
        <v>110</v>
      </c>
      <c r="I60" s="72"/>
      <c r="J60" s="72"/>
      <c r="K60" s="72">
        <v>66</v>
      </c>
      <c r="L60" s="72"/>
      <c r="M60" s="72"/>
      <c r="N60" s="72"/>
      <c r="O60" s="72"/>
      <c r="P60" s="72"/>
      <c r="Q60" s="72">
        <f>SUM(I60:P60)</f>
        <v>66</v>
      </c>
      <c r="R60" s="251">
        <f t="shared" si="6"/>
        <v>0</v>
      </c>
      <c r="S60" s="251">
        <f t="shared" si="7"/>
        <v>66</v>
      </c>
      <c r="T60" s="4">
        <f t="shared" si="8"/>
        <v>66</v>
      </c>
    </row>
    <row r="61" spans="1:20" s="3" customFormat="1" ht="36" customHeight="1">
      <c r="A61" s="25">
        <v>41</v>
      </c>
      <c r="B61" s="46" t="s">
        <v>79</v>
      </c>
      <c r="C61" s="47">
        <v>5480105</v>
      </c>
      <c r="D61" s="47"/>
      <c r="E61" s="48" t="s">
        <v>77</v>
      </c>
      <c r="F61" s="27">
        <v>85</v>
      </c>
      <c r="G61" s="27"/>
      <c r="H61" s="49">
        <f t="shared" si="29"/>
        <v>85</v>
      </c>
      <c r="I61" s="72"/>
      <c r="J61" s="72">
        <v>54</v>
      </c>
      <c r="K61" s="72"/>
      <c r="L61" s="72"/>
      <c r="M61" s="72"/>
      <c r="N61" s="72"/>
      <c r="O61" s="72"/>
      <c r="P61" s="72"/>
      <c r="Q61" s="72">
        <f>SUM(I61:P61)</f>
        <v>54</v>
      </c>
      <c r="R61" s="251">
        <f t="shared" si="6"/>
        <v>54</v>
      </c>
      <c r="S61" s="251">
        <f t="shared" si="7"/>
        <v>0</v>
      </c>
      <c r="T61" s="4">
        <f t="shared" si="8"/>
        <v>0</v>
      </c>
    </row>
    <row r="62" spans="1:20" s="5" customFormat="1" ht="27.75" customHeight="1">
      <c r="A62" s="22">
        <v>42</v>
      </c>
      <c r="B62" s="70" t="s">
        <v>80</v>
      </c>
      <c r="C62" s="22">
        <v>5480108</v>
      </c>
      <c r="D62" s="22">
        <v>6480108</v>
      </c>
      <c r="E62" s="23" t="s">
        <v>77</v>
      </c>
      <c r="F62" s="22">
        <v>50</v>
      </c>
      <c r="G62" s="22">
        <v>50</v>
      </c>
      <c r="H62" s="24">
        <f t="shared" si="29"/>
        <v>100</v>
      </c>
      <c r="I62" s="72"/>
      <c r="J62" s="72">
        <v>63</v>
      </c>
      <c r="K62" s="72"/>
      <c r="L62" s="72"/>
      <c r="M62" s="72"/>
      <c r="N62" s="72"/>
      <c r="O62" s="72"/>
      <c r="P62" s="72"/>
      <c r="Q62" s="72">
        <f>SUM(I62:P62)</f>
        <v>63</v>
      </c>
      <c r="R62" s="251">
        <f t="shared" si="6"/>
        <v>63</v>
      </c>
      <c r="S62" s="251">
        <f t="shared" si="7"/>
        <v>0</v>
      </c>
      <c r="T62" s="4">
        <f t="shared" si="8"/>
        <v>0</v>
      </c>
    </row>
    <row r="63" spans="1:20" s="4" customFormat="1" ht="27.75" customHeight="1" thickBot="1">
      <c r="A63" s="256" t="s">
        <v>81</v>
      </c>
      <c r="B63" s="257"/>
      <c r="C63" s="258"/>
      <c r="D63" s="28"/>
      <c r="E63" s="29"/>
      <c r="F63" s="30">
        <f t="shared" ref="F63:Q63" si="30">SUM(F59:F62)</f>
        <v>185</v>
      </c>
      <c r="G63" s="30">
        <f t="shared" si="30"/>
        <v>210</v>
      </c>
      <c r="H63" s="30">
        <f t="shared" si="30"/>
        <v>395</v>
      </c>
      <c r="I63" s="77">
        <f t="shared" si="30"/>
        <v>0</v>
      </c>
      <c r="J63" s="77">
        <f t="shared" si="30"/>
        <v>117</v>
      </c>
      <c r="K63" s="77">
        <f t="shared" si="30"/>
        <v>66</v>
      </c>
      <c r="L63" s="77">
        <f t="shared" si="30"/>
        <v>0</v>
      </c>
      <c r="M63" s="77">
        <f t="shared" si="30"/>
        <v>0</v>
      </c>
      <c r="N63" s="77">
        <f t="shared" si="30"/>
        <v>0</v>
      </c>
      <c r="O63" s="77">
        <f t="shared" si="30"/>
        <v>0</v>
      </c>
      <c r="P63" s="77">
        <f t="shared" si="30"/>
        <v>0</v>
      </c>
      <c r="Q63" s="78">
        <f t="shared" si="30"/>
        <v>183</v>
      </c>
      <c r="R63" s="251"/>
      <c r="S63" s="251"/>
    </row>
    <row r="64" spans="1:20" s="4" customFormat="1" ht="27.75" customHeight="1">
      <c r="A64" s="57">
        <v>43</v>
      </c>
      <c r="B64" s="58" t="s">
        <v>82</v>
      </c>
      <c r="C64" s="57">
        <v>5210402</v>
      </c>
      <c r="D64" s="57">
        <v>6210402</v>
      </c>
      <c r="E64" s="59" t="s">
        <v>83</v>
      </c>
      <c r="F64" s="60">
        <v>90</v>
      </c>
      <c r="G64" s="60">
        <v>130</v>
      </c>
      <c r="H64" s="56">
        <f t="shared" ref="H64:H68" si="31">F64+G64</f>
        <v>220</v>
      </c>
      <c r="I64" s="34"/>
      <c r="J64" s="34">
        <v>148</v>
      </c>
      <c r="K64" s="34">
        <v>116</v>
      </c>
      <c r="L64" s="34"/>
      <c r="M64" s="34"/>
      <c r="N64" s="34"/>
      <c r="O64" s="34"/>
      <c r="P64" s="34"/>
      <c r="Q64" s="34">
        <f>SUM(I64:P64)</f>
        <v>264</v>
      </c>
      <c r="R64" s="251">
        <f t="shared" si="6"/>
        <v>148</v>
      </c>
      <c r="S64" s="251">
        <f t="shared" si="7"/>
        <v>116</v>
      </c>
      <c r="T64" s="4">
        <f t="shared" si="8"/>
        <v>116</v>
      </c>
    </row>
    <row r="65" spans="1:20" s="4" customFormat="1" ht="27.75" customHeight="1" thickBot="1">
      <c r="A65" s="256" t="s">
        <v>84</v>
      </c>
      <c r="B65" s="257"/>
      <c r="C65" s="258"/>
      <c r="D65" s="28"/>
      <c r="E65" s="29"/>
      <c r="F65" s="30">
        <f t="shared" ref="F65:P65" si="32">SUM(F64)</f>
        <v>90</v>
      </c>
      <c r="G65" s="30">
        <f t="shared" si="32"/>
        <v>130</v>
      </c>
      <c r="H65" s="30">
        <f t="shared" si="32"/>
        <v>220</v>
      </c>
      <c r="I65" s="77">
        <f t="shared" si="32"/>
        <v>0</v>
      </c>
      <c r="J65" s="77">
        <f t="shared" si="32"/>
        <v>148</v>
      </c>
      <c r="K65" s="77">
        <f t="shared" si="32"/>
        <v>116</v>
      </c>
      <c r="L65" s="77">
        <f t="shared" si="32"/>
        <v>0</v>
      </c>
      <c r="M65" s="77">
        <f t="shared" si="32"/>
        <v>0</v>
      </c>
      <c r="N65" s="77">
        <f t="shared" si="32"/>
        <v>0</v>
      </c>
      <c r="O65" s="77">
        <f t="shared" si="32"/>
        <v>0</v>
      </c>
      <c r="P65" s="77">
        <f t="shared" si="32"/>
        <v>0</v>
      </c>
      <c r="Q65" s="77">
        <f>Q64</f>
        <v>264</v>
      </c>
      <c r="R65" s="251"/>
      <c r="S65" s="251"/>
    </row>
    <row r="66" spans="1:20" s="4" customFormat="1" ht="27.75" customHeight="1">
      <c r="A66" s="62">
        <v>44</v>
      </c>
      <c r="B66" s="63" t="s">
        <v>85</v>
      </c>
      <c r="C66" s="62">
        <v>5220206</v>
      </c>
      <c r="D66" s="62">
        <v>6220206</v>
      </c>
      <c r="E66" s="65" t="s">
        <v>86</v>
      </c>
      <c r="F66" s="66">
        <v>150</v>
      </c>
      <c r="G66" s="66">
        <v>320</v>
      </c>
      <c r="H66" s="50">
        <f t="shared" si="31"/>
        <v>470</v>
      </c>
      <c r="I66" s="76"/>
      <c r="J66" s="76">
        <v>91</v>
      </c>
      <c r="K66" s="76">
        <v>65</v>
      </c>
      <c r="L66" s="76"/>
      <c r="M66" s="76"/>
      <c r="N66" s="76"/>
      <c r="O66" s="76"/>
      <c r="P66" s="76">
        <v>10</v>
      </c>
      <c r="Q66" s="76">
        <f>SUM(I66:P66)</f>
        <v>166</v>
      </c>
      <c r="R66" s="251">
        <f t="shared" si="6"/>
        <v>91</v>
      </c>
      <c r="S66" s="251">
        <f t="shared" si="7"/>
        <v>75</v>
      </c>
      <c r="T66" s="4">
        <f t="shared" si="8"/>
        <v>75</v>
      </c>
    </row>
    <row r="67" spans="1:20" s="4" customFormat="1" ht="27.75" customHeight="1">
      <c r="A67" s="25">
        <v>45</v>
      </c>
      <c r="B67" s="26" t="s">
        <v>216</v>
      </c>
      <c r="C67" s="25">
        <v>5220211</v>
      </c>
      <c r="D67" s="25">
        <v>6220211</v>
      </c>
      <c r="E67" s="39" t="s">
        <v>86</v>
      </c>
      <c r="F67" s="22">
        <v>50</v>
      </c>
      <c r="G67" s="22">
        <v>50</v>
      </c>
      <c r="H67" s="24">
        <f t="shared" si="31"/>
        <v>100</v>
      </c>
      <c r="I67" s="72"/>
      <c r="J67" s="72">
        <v>19</v>
      </c>
      <c r="K67" s="72"/>
      <c r="L67" s="72"/>
      <c r="M67" s="72"/>
      <c r="N67" s="72"/>
      <c r="O67" s="72"/>
      <c r="P67" s="72"/>
      <c r="Q67" s="72">
        <f>SUM(I67:P67)</f>
        <v>19</v>
      </c>
      <c r="R67" s="251">
        <f t="shared" si="6"/>
        <v>19</v>
      </c>
      <c r="S67" s="251">
        <f t="shared" si="7"/>
        <v>0</v>
      </c>
      <c r="T67" s="4">
        <f t="shared" si="8"/>
        <v>0</v>
      </c>
    </row>
    <row r="68" spans="1:20" s="4" customFormat="1" ht="27.75" customHeight="1">
      <c r="A68" s="25">
        <v>46</v>
      </c>
      <c r="B68" s="26" t="s">
        <v>88</v>
      </c>
      <c r="C68" s="25">
        <v>5220212</v>
      </c>
      <c r="D68" s="25">
        <v>6220212</v>
      </c>
      <c r="E68" s="39" t="s">
        <v>86</v>
      </c>
      <c r="F68" s="22">
        <v>35</v>
      </c>
      <c r="G68" s="22">
        <v>35</v>
      </c>
      <c r="H68" s="24">
        <f t="shared" si="31"/>
        <v>70</v>
      </c>
      <c r="I68" s="72"/>
      <c r="J68" s="72">
        <v>8</v>
      </c>
      <c r="K68" s="72"/>
      <c r="L68" s="72"/>
      <c r="M68" s="72"/>
      <c r="N68" s="72"/>
      <c r="O68" s="72"/>
      <c r="P68" s="72"/>
      <c r="Q68" s="72">
        <f>SUM(I68:P68)</f>
        <v>8</v>
      </c>
      <c r="R68" s="251">
        <f t="shared" si="6"/>
        <v>8</v>
      </c>
      <c r="S68" s="251">
        <f t="shared" si="7"/>
        <v>0</v>
      </c>
      <c r="T68" s="4">
        <f t="shared" si="8"/>
        <v>0</v>
      </c>
    </row>
    <row r="69" spans="1:20" s="4" customFormat="1" ht="27.75" customHeight="1" thickBot="1">
      <c r="A69" s="256" t="s">
        <v>89</v>
      </c>
      <c r="B69" s="257"/>
      <c r="C69" s="258"/>
      <c r="D69" s="28"/>
      <c r="E69" s="29"/>
      <c r="F69" s="30">
        <f t="shared" ref="F69:Q69" si="33">SUM(F66:F68)</f>
        <v>235</v>
      </c>
      <c r="G69" s="30">
        <f t="shared" si="33"/>
        <v>405</v>
      </c>
      <c r="H69" s="30">
        <f t="shared" si="33"/>
        <v>640</v>
      </c>
      <c r="I69" s="77">
        <f t="shared" si="33"/>
        <v>0</v>
      </c>
      <c r="J69" s="77">
        <f t="shared" si="33"/>
        <v>118</v>
      </c>
      <c r="K69" s="77">
        <f t="shared" si="33"/>
        <v>65</v>
      </c>
      <c r="L69" s="77">
        <f t="shared" si="33"/>
        <v>0</v>
      </c>
      <c r="M69" s="77">
        <f t="shared" si="33"/>
        <v>0</v>
      </c>
      <c r="N69" s="77">
        <f t="shared" si="33"/>
        <v>0</v>
      </c>
      <c r="O69" s="77">
        <f t="shared" si="33"/>
        <v>0</v>
      </c>
      <c r="P69" s="77">
        <f t="shared" si="33"/>
        <v>10</v>
      </c>
      <c r="Q69" s="78">
        <f t="shared" si="33"/>
        <v>193</v>
      </c>
      <c r="R69" s="251"/>
      <c r="S69" s="251"/>
    </row>
    <row r="70" spans="1:20" s="4" customFormat="1" ht="27.75" customHeight="1">
      <c r="A70" s="62">
        <v>47</v>
      </c>
      <c r="B70" s="63" t="s">
        <v>90</v>
      </c>
      <c r="C70" s="25">
        <v>5540204</v>
      </c>
      <c r="D70" s="62">
        <v>6540204</v>
      </c>
      <c r="E70" s="65" t="s">
        <v>91</v>
      </c>
      <c r="F70" s="66">
        <v>100</v>
      </c>
      <c r="G70" s="66">
        <v>150</v>
      </c>
      <c r="H70" s="40">
        <f t="shared" ref="H70:H72" si="34">F70+G70</f>
        <v>250</v>
      </c>
      <c r="I70" s="34"/>
      <c r="J70" s="34">
        <v>33</v>
      </c>
      <c r="K70" s="34">
        <v>16</v>
      </c>
      <c r="L70" s="34"/>
      <c r="M70" s="34"/>
      <c r="N70" s="34"/>
      <c r="O70" s="34"/>
      <c r="P70" s="34"/>
      <c r="Q70" s="34">
        <f>SUM(I70:P70)</f>
        <v>49</v>
      </c>
      <c r="R70" s="251">
        <f t="shared" si="6"/>
        <v>33</v>
      </c>
      <c r="S70" s="251">
        <f t="shared" si="7"/>
        <v>16</v>
      </c>
      <c r="T70" s="4">
        <f t="shared" si="8"/>
        <v>16</v>
      </c>
    </row>
    <row r="71" spans="1:20" s="4" customFormat="1" ht="27.75" customHeight="1">
      <c r="A71" s="25">
        <v>48</v>
      </c>
      <c r="B71" s="26" t="s">
        <v>92</v>
      </c>
      <c r="C71" s="25">
        <v>5540205</v>
      </c>
      <c r="D71" s="25">
        <v>6540205</v>
      </c>
      <c r="E71" s="39" t="s">
        <v>91</v>
      </c>
      <c r="F71" s="22">
        <v>65</v>
      </c>
      <c r="G71" s="22">
        <v>150</v>
      </c>
      <c r="H71" s="24">
        <f t="shared" si="34"/>
        <v>215</v>
      </c>
      <c r="I71" s="72"/>
      <c r="J71" s="72"/>
      <c r="K71" s="72"/>
      <c r="L71" s="72"/>
      <c r="M71" s="72"/>
      <c r="N71" s="72"/>
      <c r="O71" s="72"/>
      <c r="P71" s="72"/>
      <c r="Q71" s="34">
        <f>SUM(I71:P71)</f>
        <v>0</v>
      </c>
      <c r="R71" s="251">
        <f t="shared" si="6"/>
        <v>0</v>
      </c>
      <c r="S71" s="251">
        <f t="shared" si="7"/>
        <v>0</v>
      </c>
      <c r="T71" s="4">
        <f t="shared" si="8"/>
        <v>0</v>
      </c>
    </row>
    <row r="72" spans="1:20" s="4" customFormat="1" ht="27.75" customHeight="1">
      <c r="A72" s="25">
        <v>49</v>
      </c>
      <c r="B72" s="26" t="s">
        <v>93</v>
      </c>
      <c r="C72" s="25">
        <v>5540207</v>
      </c>
      <c r="D72" s="25">
        <v>6540207</v>
      </c>
      <c r="E72" s="39" t="s">
        <v>91</v>
      </c>
      <c r="F72" s="22">
        <v>45</v>
      </c>
      <c r="G72" s="22">
        <v>80</v>
      </c>
      <c r="H72" s="24">
        <f t="shared" si="34"/>
        <v>125</v>
      </c>
      <c r="I72" s="72"/>
      <c r="J72" s="72"/>
      <c r="K72" s="72"/>
      <c r="L72" s="72"/>
      <c r="M72" s="72"/>
      <c r="N72" s="72"/>
      <c r="O72" s="72"/>
      <c r="P72" s="72"/>
      <c r="Q72" s="34">
        <f>SUM(I72:P72)</f>
        <v>0</v>
      </c>
      <c r="R72" s="251">
        <f t="shared" si="6"/>
        <v>0</v>
      </c>
      <c r="S72" s="251">
        <f t="shared" si="7"/>
        <v>0</v>
      </c>
      <c r="T72" s="4">
        <f t="shared" si="8"/>
        <v>0</v>
      </c>
    </row>
    <row r="73" spans="1:20" s="4" customFormat="1" ht="27.75" customHeight="1" thickBot="1">
      <c r="A73" s="256" t="s">
        <v>94</v>
      </c>
      <c r="B73" s="257"/>
      <c r="C73" s="258"/>
      <c r="D73" s="28"/>
      <c r="E73" s="29"/>
      <c r="F73" s="30">
        <f t="shared" ref="F73:Q73" si="35">SUM(F70:F72)</f>
        <v>210</v>
      </c>
      <c r="G73" s="30">
        <f t="shared" si="35"/>
        <v>380</v>
      </c>
      <c r="H73" s="30">
        <f t="shared" si="35"/>
        <v>590</v>
      </c>
      <c r="I73" s="77">
        <f t="shared" si="35"/>
        <v>0</v>
      </c>
      <c r="J73" s="77">
        <f t="shared" si="35"/>
        <v>33</v>
      </c>
      <c r="K73" s="77">
        <f t="shared" si="35"/>
        <v>16</v>
      </c>
      <c r="L73" s="77">
        <f t="shared" si="35"/>
        <v>0</v>
      </c>
      <c r="M73" s="77">
        <f t="shared" si="35"/>
        <v>0</v>
      </c>
      <c r="N73" s="77">
        <f t="shared" si="35"/>
        <v>0</v>
      </c>
      <c r="O73" s="77">
        <f t="shared" si="35"/>
        <v>0</v>
      </c>
      <c r="P73" s="77">
        <f t="shared" si="35"/>
        <v>0</v>
      </c>
      <c r="Q73" s="78">
        <f t="shared" si="35"/>
        <v>49</v>
      </c>
      <c r="R73" s="251"/>
      <c r="S73" s="251"/>
    </row>
    <row r="74" spans="1:20" s="6" customFormat="1" ht="36" customHeight="1">
      <c r="A74" s="264" t="s">
        <v>95</v>
      </c>
      <c r="B74" s="265"/>
      <c r="C74" s="82"/>
      <c r="D74" s="82"/>
      <c r="E74" s="83"/>
      <c r="F74" s="84">
        <f t="shared" ref="F74:H74" si="36">F73+F69+F65+F63+F58+F52+F46+F38+F36+F34+F31+F29+F27+F25+F20+F17+F12</f>
        <v>3235</v>
      </c>
      <c r="G74" s="84">
        <f t="shared" si="36"/>
        <v>5440</v>
      </c>
      <c r="H74" s="84">
        <f t="shared" si="36"/>
        <v>8675</v>
      </c>
      <c r="I74" s="91">
        <f t="shared" ref="I74:Q74" si="37">I12+I17+I20+I25+I27+I29+I31+I34+I36+I38+I46+I52+I58+I63+I65+I69+I73</f>
        <v>46</v>
      </c>
      <c r="J74" s="91">
        <f t="shared" si="37"/>
        <v>1996</v>
      </c>
      <c r="K74" s="91">
        <f t="shared" si="37"/>
        <v>2128</v>
      </c>
      <c r="L74" s="91">
        <f t="shared" si="37"/>
        <v>33</v>
      </c>
      <c r="M74" s="91">
        <f t="shared" si="37"/>
        <v>217</v>
      </c>
      <c r="N74" s="91">
        <f t="shared" si="37"/>
        <v>48</v>
      </c>
      <c r="O74" s="91">
        <f t="shared" si="37"/>
        <v>80</v>
      </c>
      <c r="P74" s="91">
        <f t="shared" si="37"/>
        <v>70</v>
      </c>
      <c r="Q74" s="91">
        <f t="shared" si="37"/>
        <v>4618</v>
      </c>
      <c r="R74" s="251">
        <f t="shared" ref="R74" si="38">SUM(I74:J74)</f>
        <v>2042</v>
      </c>
      <c r="S74" s="251">
        <f>K74+M74+N74+O74+P74+33</f>
        <v>2576</v>
      </c>
      <c r="T74" s="4">
        <f>SUM(T8:T73)</f>
        <v>2609</v>
      </c>
    </row>
    <row r="75" spans="1:20" s="7" customFormat="1" ht="39.950000000000003" customHeight="1">
      <c r="B75" s="85"/>
      <c r="E75" s="86"/>
      <c r="F75" s="193" t="s">
        <v>96</v>
      </c>
      <c r="G75" s="193" t="s">
        <v>97</v>
      </c>
      <c r="H75" s="193" t="s">
        <v>98</v>
      </c>
      <c r="I75" s="307" t="s">
        <v>225</v>
      </c>
      <c r="J75" s="308"/>
      <c r="K75" s="307" t="s">
        <v>275</v>
      </c>
      <c r="L75" s="309"/>
      <c r="M75" s="309"/>
      <c r="N75" s="309"/>
      <c r="O75" s="309"/>
      <c r="P75" s="308"/>
      <c r="Q75" s="197">
        <f>2042+2576</f>
        <v>4618</v>
      </c>
      <c r="R75" s="305">
        <f>R74+S74</f>
        <v>4618</v>
      </c>
      <c r="S75" s="306"/>
      <c r="T75" s="4">
        <f t="shared" si="8"/>
        <v>0</v>
      </c>
    </row>
    <row r="76" spans="1:20" s="112" customFormat="1" ht="28.5" customHeight="1">
      <c r="B76" s="88"/>
      <c r="F76" s="89"/>
      <c r="G76" s="89"/>
      <c r="H76" s="89"/>
      <c r="I76" s="14"/>
      <c r="J76" s="14"/>
      <c r="K76" s="14"/>
      <c r="L76" s="14">
        <f>147-33</f>
        <v>114</v>
      </c>
      <c r="M76" s="14"/>
      <c r="N76" s="14"/>
      <c r="O76" s="14"/>
      <c r="P76" s="14"/>
      <c r="Q76" s="11"/>
    </row>
    <row r="77" spans="1:20" s="112" customFormat="1" ht="19.5" customHeight="1">
      <c r="A77" s="292" t="s">
        <v>217</v>
      </c>
      <c r="B77" s="292"/>
      <c r="C77" s="292"/>
      <c r="D77" s="292"/>
      <c r="E77" s="292"/>
      <c r="F77" s="292"/>
      <c r="G77" s="292"/>
      <c r="H77" s="292"/>
      <c r="I77" s="292"/>
      <c r="J77" s="292"/>
      <c r="K77" s="292"/>
      <c r="L77" s="292"/>
      <c r="M77" s="292"/>
      <c r="N77" s="292"/>
      <c r="O77" s="292"/>
      <c r="P77" s="292"/>
      <c r="Q77" s="11"/>
    </row>
    <row r="78" spans="1:20" s="112" customFormat="1" ht="19.5" customHeight="1">
      <c r="A78" s="292" t="s">
        <v>218</v>
      </c>
      <c r="B78" s="292"/>
      <c r="C78" s="292"/>
      <c r="D78" s="292"/>
      <c r="E78" s="292"/>
      <c r="F78" s="292"/>
      <c r="G78" s="292"/>
      <c r="H78" s="292"/>
      <c r="I78" s="292"/>
      <c r="J78" s="292"/>
      <c r="K78" s="292"/>
      <c r="L78" s="292"/>
      <c r="M78" s="292"/>
      <c r="N78" s="292"/>
      <c r="O78" s="292"/>
      <c r="P78" s="292"/>
      <c r="Q78" s="11"/>
    </row>
    <row r="79" spans="1:20" ht="19.5" customHeight="1">
      <c r="A79" s="292" t="s">
        <v>219</v>
      </c>
      <c r="B79" s="292"/>
      <c r="C79" s="292"/>
      <c r="D79" s="292"/>
      <c r="E79" s="292"/>
      <c r="F79" s="292"/>
      <c r="G79" s="292"/>
      <c r="H79" s="292"/>
      <c r="I79" s="292"/>
      <c r="J79" s="292"/>
      <c r="K79" s="292"/>
      <c r="L79" s="292"/>
      <c r="M79" s="292"/>
      <c r="N79" s="292"/>
      <c r="O79" s="292"/>
      <c r="P79" s="292"/>
    </row>
    <row r="80" spans="1:20" ht="19.5" customHeight="1">
      <c r="A80" s="293" t="s">
        <v>224</v>
      </c>
      <c r="B80" s="292"/>
      <c r="C80" s="292"/>
      <c r="D80" s="292"/>
      <c r="E80" s="292"/>
      <c r="F80" s="292"/>
      <c r="G80" s="292"/>
      <c r="H80" s="292"/>
      <c r="I80" s="292"/>
      <c r="J80" s="292"/>
      <c r="K80" s="292"/>
      <c r="L80" s="292"/>
      <c r="M80" s="292"/>
      <c r="N80" s="292"/>
      <c r="O80" s="292"/>
      <c r="P80" s="292"/>
    </row>
    <row r="81" spans="1:16" ht="19.5" customHeight="1">
      <c r="A81" s="292" t="s">
        <v>220</v>
      </c>
      <c r="B81" s="292"/>
      <c r="C81" s="292"/>
      <c r="D81" s="292"/>
      <c r="E81" s="292"/>
      <c r="F81" s="292"/>
      <c r="G81" s="292"/>
      <c r="H81" s="292"/>
      <c r="I81" s="292"/>
      <c r="J81" s="292"/>
      <c r="K81" s="292"/>
      <c r="L81" s="292"/>
      <c r="M81" s="292"/>
      <c r="N81" s="292"/>
      <c r="O81" s="292"/>
      <c r="P81" s="292"/>
    </row>
    <row r="82" spans="1:16" ht="19.5" customHeight="1">
      <c r="A82" s="292" t="s">
        <v>221</v>
      </c>
      <c r="B82" s="292"/>
      <c r="C82" s="292"/>
      <c r="D82" s="292"/>
      <c r="E82" s="292"/>
      <c r="F82" s="292"/>
      <c r="G82" s="292"/>
      <c r="H82" s="292"/>
      <c r="I82" s="292"/>
      <c r="J82" s="292"/>
      <c r="K82" s="292"/>
      <c r="L82" s="292"/>
      <c r="M82" s="292"/>
      <c r="N82" s="292"/>
      <c r="O82" s="292"/>
      <c r="P82" s="292"/>
    </row>
    <row r="83" spans="1:16" ht="19.5" customHeight="1">
      <c r="A83" s="292" t="s">
        <v>222</v>
      </c>
      <c r="B83" s="292"/>
      <c r="C83" s="292"/>
      <c r="D83" s="292"/>
      <c r="E83" s="292"/>
      <c r="F83" s="292"/>
      <c r="G83" s="292"/>
      <c r="H83" s="292"/>
      <c r="I83" s="292"/>
      <c r="J83" s="292"/>
      <c r="K83" s="292"/>
      <c r="L83" s="292"/>
      <c r="M83" s="292"/>
      <c r="N83" s="292"/>
      <c r="O83" s="292"/>
      <c r="P83" s="292"/>
    </row>
    <row r="84" spans="1:16" ht="19.5" customHeight="1">
      <c r="A84" s="292" t="s">
        <v>223</v>
      </c>
      <c r="B84" s="292"/>
      <c r="C84" s="292"/>
      <c r="D84" s="292"/>
      <c r="E84" s="292"/>
      <c r="F84" s="292"/>
      <c r="G84" s="292"/>
      <c r="H84" s="292"/>
      <c r="I84" s="292"/>
      <c r="J84" s="292"/>
      <c r="K84" s="292"/>
      <c r="L84" s="292"/>
      <c r="M84" s="292"/>
      <c r="N84" s="292"/>
      <c r="O84" s="292"/>
      <c r="P84" s="292"/>
    </row>
    <row r="85" spans="1:16">
      <c r="A85" s="192"/>
      <c r="P85" s="11"/>
    </row>
    <row r="86" spans="1:16" ht="18.75">
      <c r="A86" s="185"/>
      <c r="B86" s="186"/>
      <c r="C86" s="1"/>
      <c r="D86" s="1"/>
      <c r="E86" s="286" t="s">
        <v>276</v>
      </c>
      <c r="F86" s="286"/>
      <c r="G86" s="286"/>
      <c r="H86" s="286"/>
      <c r="I86" s="286"/>
      <c r="J86" s="286"/>
      <c r="K86" s="286"/>
      <c r="L86" s="286"/>
      <c r="M86" s="286"/>
      <c r="N86" s="286"/>
      <c r="O86" s="286"/>
      <c r="P86" s="286"/>
    </row>
    <row r="87" spans="1:16" ht="18.75">
      <c r="A87" s="283" t="s">
        <v>184</v>
      </c>
      <c r="B87" s="283"/>
      <c r="C87" s="283"/>
      <c r="D87" s="283"/>
      <c r="E87" s="273" t="s">
        <v>185</v>
      </c>
      <c r="F87" s="273"/>
      <c r="G87" s="273"/>
      <c r="H87" s="273"/>
      <c r="I87" s="273"/>
      <c r="J87" s="273"/>
      <c r="K87" s="273"/>
      <c r="L87" s="273"/>
      <c r="M87" s="273"/>
      <c r="N87" s="273"/>
      <c r="O87" s="273"/>
      <c r="P87" s="273"/>
    </row>
    <row r="88" spans="1:16" ht="18.75">
      <c r="A88" s="195"/>
      <c r="B88" s="195"/>
      <c r="C88" s="195"/>
      <c r="D88" s="195"/>
      <c r="E88" s="194"/>
      <c r="F88" s="194"/>
      <c r="G88" s="194"/>
      <c r="H88" s="194"/>
      <c r="I88" s="194"/>
      <c r="J88" s="194"/>
      <c r="K88" s="194"/>
      <c r="L88" s="194"/>
      <c r="M88" s="194"/>
      <c r="N88" s="194"/>
      <c r="O88" s="194"/>
      <c r="P88" s="194"/>
    </row>
    <row r="89" spans="1:16" ht="18.75">
      <c r="A89" s="195"/>
      <c r="B89" s="195"/>
      <c r="C89" s="195"/>
      <c r="D89" s="195"/>
      <c r="E89" s="194"/>
      <c r="F89" s="194"/>
      <c r="G89" s="194"/>
      <c r="H89" s="194"/>
      <c r="I89" s="194"/>
      <c r="J89" s="194"/>
      <c r="K89" s="194"/>
      <c r="L89" s="194"/>
      <c r="M89" s="194"/>
      <c r="N89" s="194"/>
      <c r="O89" s="194"/>
      <c r="P89" s="194"/>
    </row>
    <row r="90" spans="1:16" ht="18.75">
      <c r="A90" s="185"/>
      <c r="B90" s="186"/>
      <c r="C90" s="1"/>
      <c r="D90" s="1"/>
      <c r="E90" s="187"/>
      <c r="F90" s="185"/>
      <c r="G90" s="185"/>
      <c r="H90" s="185"/>
      <c r="I90" s="188"/>
      <c r="J90" s="188"/>
      <c r="K90" s="188"/>
      <c r="L90" s="188"/>
      <c r="M90" s="188"/>
      <c r="N90" s="188"/>
      <c r="O90" s="188"/>
      <c r="P90" s="1"/>
    </row>
    <row r="91" spans="1:16" ht="18.75">
      <c r="A91" s="185"/>
      <c r="B91" s="186"/>
      <c r="C91" s="1"/>
      <c r="D91" s="1"/>
      <c r="E91" s="187"/>
      <c r="F91" s="185"/>
      <c r="G91" s="185"/>
      <c r="H91" s="185"/>
      <c r="I91" s="188"/>
      <c r="J91" s="188"/>
      <c r="K91" s="188"/>
      <c r="L91" s="188"/>
      <c r="M91" s="188"/>
      <c r="N91" s="188"/>
      <c r="O91" s="188"/>
      <c r="P91" s="1"/>
    </row>
    <row r="92" spans="1:16" ht="18.75">
      <c r="A92" s="185"/>
      <c r="B92" s="186"/>
      <c r="C92" s="1"/>
      <c r="D92" s="1"/>
      <c r="E92" s="187"/>
      <c r="F92" s="185"/>
      <c r="G92" s="185"/>
      <c r="H92" s="185"/>
      <c r="I92" s="188"/>
      <c r="J92" s="188"/>
      <c r="K92" s="188"/>
      <c r="L92" s="188"/>
      <c r="M92" s="188"/>
      <c r="N92" s="188"/>
      <c r="O92" s="188"/>
      <c r="P92" s="1"/>
    </row>
    <row r="93" spans="1:16" ht="18.75">
      <c r="A93" s="283" t="s">
        <v>187</v>
      </c>
      <c r="B93" s="283"/>
      <c r="C93" s="283"/>
      <c r="D93" s="283"/>
      <c r="E93" s="273" t="s">
        <v>188</v>
      </c>
      <c r="F93" s="273"/>
      <c r="G93" s="273"/>
      <c r="H93" s="273"/>
      <c r="I93" s="273"/>
      <c r="J93" s="273"/>
      <c r="K93" s="273"/>
      <c r="L93" s="273"/>
      <c r="M93" s="273"/>
      <c r="N93" s="273"/>
      <c r="O93" s="273"/>
      <c r="P93" s="273"/>
    </row>
  </sheetData>
  <mergeCells count="47">
    <mergeCell ref="A5:Q5"/>
    <mergeCell ref="A1:C1"/>
    <mergeCell ref="A2:C2"/>
    <mergeCell ref="A3:C3"/>
    <mergeCell ref="A27:C27"/>
    <mergeCell ref="A6:A7"/>
    <mergeCell ref="B6:B7"/>
    <mergeCell ref="C6:D6"/>
    <mergeCell ref="E6:E7"/>
    <mergeCell ref="A12:C12"/>
    <mergeCell ref="F6:G6"/>
    <mergeCell ref="H6:H7"/>
    <mergeCell ref="A29:C29"/>
    <mergeCell ref="A31:C31"/>
    <mergeCell ref="A34:C34"/>
    <mergeCell ref="A65:C65"/>
    <mergeCell ref="A69:C69"/>
    <mergeCell ref="A73:C73"/>
    <mergeCell ref="A46:C46"/>
    <mergeCell ref="A17:C17"/>
    <mergeCell ref="A20:C20"/>
    <mergeCell ref="A25:C25"/>
    <mergeCell ref="A93:D93"/>
    <mergeCell ref="E93:P93"/>
    <mergeCell ref="A83:P83"/>
    <mergeCell ref="A84:P84"/>
    <mergeCell ref="A79:P79"/>
    <mergeCell ref="A80:P80"/>
    <mergeCell ref="A81:P81"/>
    <mergeCell ref="A82:P82"/>
    <mergeCell ref="E86:P86"/>
    <mergeCell ref="E1:S1"/>
    <mergeCell ref="E2:S2"/>
    <mergeCell ref="I6:S6"/>
    <mergeCell ref="R75:S75"/>
    <mergeCell ref="A87:D87"/>
    <mergeCell ref="E87:P87"/>
    <mergeCell ref="I75:J75"/>
    <mergeCell ref="K75:P75"/>
    <mergeCell ref="A77:P77"/>
    <mergeCell ref="A78:P78"/>
    <mergeCell ref="A36:C36"/>
    <mergeCell ref="A38:C38"/>
    <mergeCell ref="A74:B74"/>
    <mergeCell ref="A52:C52"/>
    <mergeCell ref="A58:C58"/>
    <mergeCell ref="A63:C63"/>
  </mergeCells>
  <printOptions horizontalCentered="1"/>
  <pageMargins left="0.1" right="0.1" top="0.5" bottom="0.5" header="0.31496062992126" footer="0.31496062992126"/>
  <pageSetup paperSize="9" scale="7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93"/>
  <sheetViews>
    <sheetView zoomScale="70" zoomScaleNormal="70" workbookViewId="0">
      <selection activeCell="A6" sqref="A6:G74"/>
    </sheetView>
  </sheetViews>
  <sheetFormatPr defaultColWidth="9" defaultRowHeight="15.75"/>
  <cols>
    <col min="1" max="1" width="6.25" style="203" customWidth="1"/>
    <col min="2" max="2" width="43.75" style="10" customWidth="1"/>
    <col min="3" max="3" width="9.625" style="11" customWidth="1"/>
    <col min="4" max="4" width="9.375" style="11" customWidth="1"/>
    <col min="5" max="5" width="47.875" style="12" hidden="1" customWidth="1"/>
    <col min="6" max="6" width="9.625" style="13" customWidth="1"/>
    <col min="7" max="7" width="8.625" style="13" customWidth="1"/>
    <col min="8" max="8" width="13" style="13" customWidth="1"/>
    <col min="9" max="15" width="7.875" style="14" customWidth="1"/>
    <col min="16" max="16" width="6.5" style="14" customWidth="1"/>
    <col min="17" max="17" width="7.875" style="11" customWidth="1"/>
    <col min="18" max="20" width="9" style="11" customWidth="1"/>
    <col min="21" max="16384" width="9" style="11"/>
  </cols>
  <sheetData>
    <row r="1" spans="1:20">
      <c r="A1" s="252" t="s">
        <v>0</v>
      </c>
      <c r="B1" s="252"/>
      <c r="C1" s="252"/>
      <c r="E1" s="253" t="s">
        <v>1</v>
      </c>
      <c r="F1" s="253"/>
      <c r="G1" s="253"/>
      <c r="H1" s="253"/>
    </row>
    <row r="2" spans="1:20" ht="16.5">
      <c r="A2" s="254" t="s">
        <v>2</v>
      </c>
      <c r="B2" s="254"/>
      <c r="C2" s="254"/>
      <c r="D2" s="16"/>
      <c r="E2" s="255" t="s">
        <v>3</v>
      </c>
      <c r="F2" s="255"/>
      <c r="G2" s="255"/>
      <c r="H2" s="255"/>
    </row>
    <row r="3" spans="1:20">
      <c r="A3" s="254" t="s">
        <v>4</v>
      </c>
      <c r="B3" s="254"/>
      <c r="C3" s="254"/>
      <c r="F3" s="14"/>
      <c r="G3" s="17"/>
      <c r="H3" s="14"/>
    </row>
    <row r="4" spans="1:20" ht="6" customHeight="1"/>
    <row r="5" spans="1:20" ht="46.5" customHeight="1">
      <c r="A5" s="273" t="s">
        <v>5</v>
      </c>
      <c r="B5" s="273"/>
      <c r="C5" s="273"/>
      <c r="D5" s="273"/>
      <c r="E5" s="273"/>
      <c r="F5" s="273"/>
      <c r="G5" s="273"/>
      <c r="H5" s="273"/>
      <c r="I5" s="273"/>
      <c r="J5" s="273"/>
      <c r="K5" s="273"/>
      <c r="L5" s="273"/>
      <c r="M5" s="273"/>
      <c r="N5" s="273"/>
      <c r="O5" s="273"/>
      <c r="P5" s="273"/>
      <c r="Q5" s="273"/>
    </row>
    <row r="6" spans="1:20" s="1" customFormat="1" ht="60.75" customHeight="1">
      <c r="A6" s="266" t="s">
        <v>6</v>
      </c>
      <c r="B6" s="267" t="s">
        <v>7</v>
      </c>
      <c r="C6" s="274" t="s">
        <v>8</v>
      </c>
      <c r="D6" s="274"/>
      <c r="E6" s="266" t="s">
        <v>9</v>
      </c>
      <c r="F6" s="299" t="s">
        <v>229</v>
      </c>
      <c r="G6" s="299"/>
      <c r="H6" s="301" t="s">
        <v>230</v>
      </c>
      <c r="I6" s="279" t="s">
        <v>231</v>
      </c>
      <c r="J6" s="279"/>
      <c r="K6" s="279"/>
      <c r="L6" s="279"/>
      <c r="M6" s="279"/>
      <c r="N6" s="279"/>
      <c r="O6" s="279"/>
      <c r="P6" s="279"/>
      <c r="Q6" s="279"/>
    </row>
    <row r="7" spans="1:20" s="2" customFormat="1" ht="40.5" customHeight="1">
      <c r="A7" s="266"/>
      <c r="B7" s="267"/>
      <c r="C7" s="206" t="s">
        <v>12</v>
      </c>
      <c r="D7" s="206" t="s">
        <v>13</v>
      </c>
      <c r="E7" s="266"/>
      <c r="F7" s="209" t="s">
        <v>12</v>
      </c>
      <c r="G7" s="209" t="s">
        <v>13</v>
      </c>
      <c r="H7" s="301"/>
      <c r="I7" s="71" t="s">
        <v>102</v>
      </c>
      <c r="J7" s="71" t="s">
        <v>104</v>
      </c>
      <c r="K7" s="71" t="s">
        <v>106</v>
      </c>
      <c r="L7" s="71" t="s">
        <v>107</v>
      </c>
      <c r="M7" s="71" t="s">
        <v>108</v>
      </c>
      <c r="N7" s="71" t="s">
        <v>109</v>
      </c>
      <c r="O7" s="124" t="s">
        <v>110</v>
      </c>
      <c r="P7" s="124" t="s">
        <v>117</v>
      </c>
      <c r="Q7" s="71" t="s">
        <v>99</v>
      </c>
      <c r="R7" s="205" t="s">
        <v>171</v>
      </c>
      <c r="S7" s="205" t="s">
        <v>172</v>
      </c>
    </row>
    <row r="8" spans="1:20" s="3" customFormat="1" ht="30.75" customHeight="1">
      <c r="A8" s="20">
        <v>1</v>
      </c>
      <c r="B8" s="21" t="s">
        <v>14</v>
      </c>
      <c r="C8" s="22">
        <v>5510201</v>
      </c>
      <c r="D8" s="22">
        <v>6510201</v>
      </c>
      <c r="E8" s="23" t="s">
        <v>14</v>
      </c>
      <c r="F8" s="22">
        <v>90</v>
      </c>
      <c r="G8" s="22">
        <v>280</v>
      </c>
      <c r="H8" s="24">
        <f t="shared" ref="H8:H11" si="0">F8+G8</f>
        <v>370</v>
      </c>
      <c r="I8" s="72"/>
      <c r="J8" s="72"/>
      <c r="K8" s="72"/>
      <c r="L8" s="72">
        <v>51</v>
      </c>
      <c r="M8" s="72"/>
      <c r="N8" s="72"/>
      <c r="O8" s="72"/>
      <c r="P8" s="72"/>
      <c r="Q8" s="72">
        <f>SUM(I8:P8)</f>
        <v>51</v>
      </c>
      <c r="R8" s="199">
        <f>SUM(I8:J8)</f>
        <v>0</v>
      </c>
      <c r="S8" s="199">
        <f>SUM(K8:P8)</f>
        <v>51</v>
      </c>
      <c r="T8" s="3">
        <f>S8</f>
        <v>51</v>
      </c>
    </row>
    <row r="9" spans="1:20" s="4" customFormat="1" ht="30.75" customHeight="1">
      <c r="A9" s="25">
        <v>2</v>
      </c>
      <c r="B9" s="26" t="s">
        <v>15</v>
      </c>
      <c r="C9" s="22">
        <v>5510211</v>
      </c>
      <c r="D9" s="22">
        <v>6510211</v>
      </c>
      <c r="E9" s="23" t="s">
        <v>14</v>
      </c>
      <c r="F9" s="22">
        <v>65</v>
      </c>
      <c r="G9" s="22">
        <v>150</v>
      </c>
      <c r="H9" s="24">
        <f t="shared" si="0"/>
        <v>215</v>
      </c>
      <c r="I9" s="72"/>
      <c r="J9" s="72"/>
      <c r="K9" s="72"/>
      <c r="L9" s="72"/>
      <c r="M9" s="72"/>
      <c r="N9" s="72"/>
      <c r="O9" s="72"/>
      <c r="P9" s="72"/>
      <c r="Q9" s="72">
        <f>SUM(I9:P9)</f>
        <v>0</v>
      </c>
      <c r="R9" s="199">
        <f t="shared" ref="R9:R72" si="1">SUM(I9:J9)</f>
        <v>0</v>
      </c>
      <c r="S9" s="199">
        <f t="shared" ref="S9:S11" si="2">SUM(K9:P9)</f>
        <v>0</v>
      </c>
      <c r="T9" s="3">
        <f t="shared" ref="T9:T10" si="3">S9</f>
        <v>0</v>
      </c>
    </row>
    <row r="10" spans="1:20" s="4" customFormat="1" ht="30.75" customHeight="1">
      <c r="A10" s="20">
        <v>3</v>
      </c>
      <c r="B10" s="21" t="s">
        <v>16</v>
      </c>
      <c r="C10" s="27">
        <v>5510212</v>
      </c>
      <c r="D10" s="22">
        <v>6510212</v>
      </c>
      <c r="E10" s="23" t="s">
        <v>14</v>
      </c>
      <c r="F10" s="22">
        <v>100</v>
      </c>
      <c r="G10" s="22">
        <v>140</v>
      </c>
      <c r="H10" s="24">
        <f t="shared" si="0"/>
        <v>240</v>
      </c>
      <c r="I10" s="72"/>
      <c r="J10" s="72"/>
      <c r="K10" s="72"/>
      <c r="L10" s="72"/>
      <c r="M10" s="72"/>
      <c r="N10" s="72"/>
      <c r="O10" s="72"/>
      <c r="P10" s="72"/>
      <c r="Q10" s="72">
        <f>SUM(I10:P10)</f>
        <v>0</v>
      </c>
      <c r="R10" s="199">
        <f t="shared" si="1"/>
        <v>0</v>
      </c>
      <c r="S10" s="199">
        <f t="shared" si="2"/>
        <v>0</v>
      </c>
      <c r="T10" s="3">
        <f t="shared" si="3"/>
        <v>0</v>
      </c>
    </row>
    <row r="11" spans="1:20" s="5" customFormat="1" ht="30.75" customHeight="1">
      <c r="A11" s="20">
        <v>4</v>
      </c>
      <c r="B11" s="21" t="s">
        <v>17</v>
      </c>
      <c r="C11" s="22">
        <v>5510216</v>
      </c>
      <c r="D11" s="22">
        <v>6510216</v>
      </c>
      <c r="E11" s="23" t="s">
        <v>14</v>
      </c>
      <c r="F11" s="22">
        <v>205</v>
      </c>
      <c r="G11" s="22">
        <v>520</v>
      </c>
      <c r="H11" s="24">
        <f t="shared" si="0"/>
        <v>725</v>
      </c>
      <c r="I11" s="72"/>
      <c r="J11" s="72">
        <v>1</v>
      </c>
      <c r="K11" s="72">
        <v>7</v>
      </c>
      <c r="L11" s="72">
        <v>62</v>
      </c>
      <c r="M11" s="72">
        <v>1</v>
      </c>
      <c r="N11" s="72"/>
      <c r="O11" s="72"/>
      <c r="P11" s="72"/>
      <c r="Q11" s="72">
        <f>SUM(I11:P11)</f>
        <v>71</v>
      </c>
      <c r="R11" s="199">
        <f t="shared" si="1"/>
        <v>1</v>
      </c>
      <c r="S11" s="199">
        <f t="shared" si="2"/>
        <v>70</v>
      </c>
      <c r="T11" s="5">
        <f>S11+33</f>
        <v>103</v>
      </c>
    </row>
    <row r="12" spans="1:20" s="4" customFormat="1" ht="30.75" customHeight="1" thickBot="1">
      <c r="A12" s="256" t="s">
        <v>18</v>
      </c>
      <c r="B12" s="257"/>
      <c r="C12" s="258"/>
      <c r="D12" s="28"/>
      <c r="E12" s="29"/>
      <c r="F12" s="30">
        <f t="shared" ref="F12:Q12" si="4">SUM(F8:F11)</f>
        <v>460</v>
      </c>
      <c r="G12" s="30">
        <f t="shared" si="4"/>
        <v>1090</v>
      </c>
      <c r="H12" s="31">
        <f t="shared" si="4"/>
        <v>1550</v>
      </c>
      <c r="I12" s="74">
        <f t="shared" si="4"/>
        <v>0</v>
      </c>
      <c r="J12" s="74">
        <f t="shared" si="4"/>
        <v>1</v>
      </c>
      <c r="K12" s="74">
        <f t="shared" si="4"/>
        <v>7</v>
      </c>
      <c r="L12" s="74">
        <f t="shared" si="4"/>
        <v>113</v>
      </c>
      <c r="M12" s="74">
        <f t="shared" si="4"/>
        <v>1</v>
      </c>
      <c r="N12" s="74">
        <f t="shared" si="4"/>
        <v>0</v>
      </c>
      <c r="O12" s="74">
        <f t="shared" si="4"/>
        <v>0</v>
      </c>
      <c r="P12" s="74">
        <f t="shared" si="4"/>
        <v>0</v>
      </c>
      <c r="Q12" s="75">
        <f t="shared" si="4"/>
        <v>122</v>
      </c>
      <c r="R12" s="199"/>
      <c r="S12" s="199"/>
    </row>
    <row r="13" spans="1:20" s="4" customFormat="1" ht="30.75" customHeight="1">
      <c r="A13" s="32">
        <v>5</v>
      </c>
      <c r="B13" s="33" t="s">
        <v>19</v>
      </c>
      <c r="C13" s="34">
        <v>5510303</v>
      </c>
      <c r="D13" s="34">
        <v>6510303</v>
      </c>
      <c r="E13" s="35" t="s">
        <v>20</v>
      </c>
      <c r="F13" s="36">
        <v>85</v>
      </c>
      <c r="G13" s="36">
        <v>190</v>
      </c>
      <c r="H13" s="37">
        <f t="shared" ref="H13:H16" si="5">F13+G13</f>
        <v>275</v>
      </c>
      <c r="I13" s="76"/>
      <c r="J13" s="76"/>
      <c r="K13" s="76"/>
      <c r="L13" s="76"/>
      <c r="M13" s="76"/>
      <c r="N13" s="76"/>
      <c r="O13" s="76"/>
      <c r="P13" s="76"/>
      <c r="Q13" s="76">
        <f>SUM(I13:P13)</f>
        <v>0</v>
      </c>
      <c r="R13" s="199">
        <f t="shared" si="1"/>
        <v>0</v>
      </c>
      <c r="S13" s="199">
        <f>SUM(K13:P13)</f>
        <v>0</v>
      </c>
      <c r="T13" s="4">
        <f>S13</f>
        <v>0</v>
      </c>
    </row>
    <row r="14" spans="1:20" s="4" customFormat="1" ht="30.75" customHeight="1">
      <c r="A14" s="25">
        <v>6</v>
      </c>
      <c r="B14" s="26" t="s">
        <v>21</v>
      </c>
      <c r="C14" s="38"/>
      <c r="D14" s="38">
        <v>6510305</v>
      </c>
      <c r="E14" s="39" t="s">
        <v>20</v>
      </c>
      <c r="F14" s="22"/>
      <c r="G14" s="22">
        <v>120</v>
      </c>
      <c r="H14" s="40">
        <f t="shared" si="5"/>
        <v>120</v>
      </c>
      <c r="I14" s="72"/>
      <c r="J14" s="72"/>
      <c r="K14" s="72"/>
      <c r="L14" s="72"/>
      <c r="M14" s="72"/>
      <c r="N14" s="72"/>
      <c r="O14" s="72"/>
      <c r="P14" s="72"/>
      <c r="Q14" s="72">
        <f>SUM(I14:P14)</f>
        <v>0</v>
      </c>
      <c r="R14" s="199">
        <f t="shared" si="1"/>
        <v>0</v>
      </c>
      <c r="S14" s="199">
        <f t="shared" ref="S14:S16" si="6">SUM(K14:P14)</f>
        <v>0</v>
      </c>
      <c r="T14" s="4">
        <f t="shared" ref="T14:T75" si="7">S14</f>
        <v>0</v>
      </c>
    </row>
    <row r="15" spans="1:20" s="4" customFormat="1" ht="30.75" customHeight="1">
      <c r="A15" s="25">
        <v>7</v>
      </c>
      <c r="B15" s="26" t="s">
        <v>22</v>
      </c>
      <c r="C15" s="38">
        <v>5510305</v>
      </c>
      <c r="D15" s="38"/>
      <c r="E15" s="39" t="s">
        <v>20</v>
      </c>
      <c r="F15" s="22">
        <v>70</v>
      </c>
      <c r="G15" s="22"/>
      <c r="H15" s="40">
        <f t="shared" si="5"/>
        <v>70</v>
      </c>
      <c r="I15" s="72"/>
      <c r="J15" s="72"/>
      <c r="K15" s="72"/>
      <c r="L15" s="72"/>
      <c r="M15" s="72"/>
      <c r="N15" s="72"/>
      <c r="O15" s="72"/>
      <c r="P15" s="72"/>
      <c r="Q15" s="72">
        <f>SUM(I15:P15)</f>
        <v>0</v>
      </c>
      <c r="R15" s="199">
        <f t="shared" si="1"/>
        <v>0</v>
      </c>
      <c r="S15" s="199">
        <f t="shared" si="6"/>
        <v>0</v>
      </c>
      <c r="T15" s="4">
        <f t="shared" si="7"/>
        <v>0</v>
      </c>
    </row>
    <row r="16" spans="1:20" s="4" customFormat="1" ht="30.75" customHeight="1">
      <c r="A16" s="25">
        <v>8</v>
      </c>
      <c r="B16" s="26" t="s">
        <v>23</v>
      </c>
      <c r="C16" s="41">
        <v>5510312</v>
      </c>
      <c r="D16" s="25">
        <v>6510312</v>
      </c>
      <c r="E16" s="39" t="s">
        <v>20</v>
      </c>
      <c r="F16" s="22">
        <v>85</v>
      </c>
      <c r="G16" s="22">
        <v>115</v>
      </c>
      <c r="H16" s="40">
        <f t="shared" si="5"/>
        <v>200</v>
      </c>
      <c r="I16" s="72"/>
      <c r="J16" s="72"/>
      <c r="K16" s="72"/>
      <c r="L16" s="72"/>
      <c r="M16" s="72"/>
      <c r="N16" s="72"/>
      <c r="O16" s="72"/>
      <c r="P16" s="72"/>
      <c r="Q16" s="72">
        <f>SUM(I16:P16)</f>
        <v>0</v>
      </c>
      <c r="R16" s="199">
        <f t="shared" si="1"/>
        <v>0</v>
      </c>
      <c r="S16" s="199">
        <f t="shared" si="6"/>
        <v>0</v>
      </c>
      <c r="T16" s="4">
        <f t="shared" si="7"/>
        <v>0</v>
      </c>
    </row>
    <row r="17" spans="1:20" s="4" customFormat="1" ht="30.75" customHeight="1" thickBot="1">
      <c r="A17" s="256" t="s">
        <v>24</v>
      </c>
      <c r="B17" s="257"/>
      <c r="C17" s="258"/>
      <c r="D17" s="28"/>
      <c r="E17" s="29"/>
      <c r="F17" s="30">
        <f t="shared" ref="F17:Q17" si="8">SUM(F13:F16)</f>
        <v>240</v>
      </c>
      <c r="G17" s="30">
        <f t="shared" si="8"/>
        <v>425</v>
      </c>
      <c r="H17" s="30">
        <f t="shared" si="8"/>
        <v>665</v>
      </c>
      <c r="I17" s="77">
        <f t="shared" si="8"/>
        <v>0</v>
      </c>
      <c r="J17" s="77">
        <f t="shared" si="8"/>
        <v>0</v>
      </c>
      <c r="K17" s="77">
        <f t="shared" si="8"/>
        <v>0</v>
      </c>
      <c r="L17" s="77">
        <f t="shared" si="8"/>
        <v>0</v>
      </c>
      <c r="M17" s="77">
        <f t="shared" si="8"/>
        <v>0</v>
      </c>
      <c r="N17" s="77">
        <f t="shared" si="8"/>
        <v>0</v>
      </c>
      <c r="O17" s="77">
        <f t="shared" si="8"/>
        <v>0</v>
      </c>
      <c r="P17" s="77">
        <f t="shared" si="8"/>
        <v>0</v>
      </c>
      <c r="Q17" s="78">
        <f t="shared" si="8"/>
        <v>0</v>
      </c>
      <c r="R17" s="199"/>
      <c r="S17" s="199"/>
    </row>
    <row r="18" spans="1:20" s="4" customFormat="1" ht="30.75" customHeight="1">
      <c r="A18" s="42">
        <v>9</v>
      </c>
      <c r="B18" s="43" t="s">
        <v>25</v>
      </c>
      <c r="C18" s="44">
        <v>5810104</v>
      </c>
      <c r="D18" s="44">
        <v>6810104</v>
      </c>
      <c r="E18" s="45" t="s">
        <v>26</v>
      </c>
      <c r="F18" s="36">
        <v>50</v>
      </c>
      <c r="G18" s="36">
        <v>50</v>
      </c>
      <c r="H18" s="40">
        <f t="shared" ref="H18:H24" si="9">F18+G18</f>
        <v>100</v>
      </c>
      <c r="I18" s="34"/>
      <c r="J18" s="34"/>
      <c r="K18" s="34"/>
      <c r="L18" s="34"/>
      <c r="M18" s="34"/>
      <c r="N18" s="34"/>
      <c r="O18" s="34"/>
      <c r="P18" s="34"/>
      <c r="Q18" s="34">
        <f>SUM(I18:P18)</f>
        <v>0</v>
      </c>
      <c r="R18" s="199">
        <f t="shared" si="1"/>
        <v>0</v>
      </c>
      <c r="S18" s="199">
        <f>SUM(K18:P18)</f>
        <v>0</v>
      </c>
      <c r="T18" s="4">
        <f t="shared" si="7"/>
        <v>0</v>
      </c>
    </row>
    <row r="19" spans="1:20" s="4" customFormat="1" ht="30.75" customHeight="1">
      <c r="A19" s="41">
        <v>10</v>
      </c>
      <c r="B19" s="46" t="s">
        <v>27</v>
      </c>
      <c r="C19" s="47">
        <v>5810105</v>
      </c>
      <c r="D19" s="47">
        <v>6810105</v>
      </c>
      <c r="E19" s="48" t="s">
        <v>26</v>
      </c>
      <c r="F19" s="27">
        <v>50</v>
      </c>
      <c r="G19" s="27">
        <v>50</v>
      </c>
      <c r="H19" s="49">
        <f t="shared" si="9"/>
        <v>100</v>
      </c>
      <c r="I19" s="72"/>
      <c r="J19" s="72"/>
      <c r="K19" s="72"/>
      <c r="L19" s="72"/>
      <c r="M19" s="72"/>
      <c r="N19" s="72"/>
      <c r="O19" s="72"/>
      <c r="P19" s="72"/>
      <c r="Q19" s="34">
        <f>SUM(I19:P19)</f>
        <v>0</v>
      </c>
      <c r="R19" s="199">
        <f t="shared" si="1"/>
        <v>0</v>
      </c>
      <c r="S19" s="199">
        <f>SUM(K19:P19)</f>
        <v>0</v>
      </c>
      <c r="T19" s="4">
        <f t="shared" si="7"/>
        <v>0</v>
      </c>
    </row>
    <row r="20" spans="1:20" s="4" customFormat="1" ht="30.75" customHeight="1" thickBot="1">
      <c r="A20" s="256" t="s">
        <v>28</v>
      </c>
      <c r="B20" s="257"/>
      <c r="C20" s="258"/>
      <c r="D20" s="28"/>
      <c r="E20" s="29"/>
      <c r="F20" s="30">
        <f t="shared" ref="F20:Q20" si="10">SUM(F18:F19)</f>
        <v>100</v>
      </c>
      <c r="G20" s="30">
        <f t="shared" si="10"/>
        <v>100</v>
      </c>
      <c r="H20" s="30">
        <f t="shared" si="10"/>
        <v>200</v>
      </c>
      <c r="I20" s="77">
        <f t="shared" si="10"/>
        <v>0</v>
      </c>
      <c r="J20" s="77">
        <f t="shared" si="10"/>
        <v>0</v>
      </c>
      <c r="K20" s="77">
        <f t="shared" si="10"/>
        <v>0</v>
      </c>
      <c r="L20" s="77">
        <f t="shared" si="10"/>
        <v>0</v>
      </c>
      <c r="M20" s="77">
        <f t="shared" si="10"/>
        <v>0</v>
      </c>
      <c r="N20" s="77">
        <f t="shared" si="10"/>
        <v>0</v>
      </c>
      <c r="O20" s="77">
        <f t="shared" si="10"/>
        <v>0</v>
      </c>
      <c r="P20" s="77">
        <f t="shared" si="10"/>
        <v>0</v>
      </c>
      <c r="Q20" s="78">
        <f t="shared" si="10"/>
        <v>0</v>
      </c>
      <c r="R20" s="199"/>
      <c r="S20" s="199"/>
    </row>
    <row r="21" spans="1:20" s="3" customFormat="1" ht="30.75" customHeight="1">
      <c r="A21" s="42">
        <v>11</v>
      </c>
      <c r="B21" s="43" t="s">
        <v>29</v>
      </c>
      <c r="C21" s="44">
        <v>5810201</v>
      </c>
      <c r="D21" s="44">
        <v>6810201</v>
      </c>
      <c r="E21" s="45" t="s">
        <v>30</v>
      </c>
      <c r="F21" s="36">
        <v>35</v>
      </c>
      <c r="G21" s="36">
        <v>35</v>
      </c>
      <c r="H21" s="50">
        <f t="shared" si="9"/>
        <v>70</v>
      </c>
      <c r="I21" s="76"/>
      <c r="J21" s="76"/>
      <c r="K21" s="76"/>
      <c r="L21" s="76"/>
      <c r="M21" s="76"/>
      <c r="N21" s="76"/>
      <c r="O21" s="76"/>
      <c r="P21" s="76"/>
      <c r="Q21" s="76">
        <f>SUM(I21:P21)</f>
        <v>0</v>
      </c>
      <c r="R21" s="199">
        <f t="shared" si="1"/>
        <v>0</v>
      </c>
      <c r="S21" s="199">
        <f>SUM(K21:P21)</f>
        <v>0</v>
      </c>
      <c r="T21" s="4">
        <f t="shared" si="7"/>
        <v>0</v>
      </c>
    </row>
    <row r="22" spans="1:20" s="4" customFormat="1" ht="30.75" customHeight="1">
      <c r="A22" s="25">
        <v>12</v>
      </c>
      <c r="B22" s="26" t="s">
        <v>31</v>
      </c>
      <c r="C22" s="38"/>
      <c r="D22" s="38">
        <v>6810206</v>
      </c>
      <c r="E22" s="39" t="s">
        <v>30</v>
      </c>
      <c r="F22" s="22"/>
      <c r="G22" s="22">
        <v>35</v>
      </c>
      <c r="H22" s="24">
        <f t="shared" si="9"/>
        <v>35</v>
      </c>
      <c r="I22" s="72"/>
      <c r="J22" s="72"/>
      <c r="K22" s="72"/>
      <c r="L22" s="72"/>
      <c r="M22" s="72"/>
      <c r="N22" s="72"/>
      <c r="O22" s="72"/>
      <c r="P22" s="72"/>
      <c r="Q22" s="72">
        <f>SUM(I22:P22)</f>
        <v>0</v>
      </c>
      <c r="R22" s="199">
        <f t="shared" si="1"/>
        <v>0</v>
      </c>
      <c r="S22" s="199">
        <f t="shared" ref="S22:S24" si="11">SUM(K22:P22)</f>
        <v>0</v>
      </c>
      <c r="T22" s="4">
        <f t="shared" si="7"/>
        <v>0</v>
      </c>
    </row>
    <row r="23" spans="1:20" s="4" customFormat="1" ht="30.75" customHeight="1">
      <c r="A23" s="41">
        <v>13</v>
      </c>
      <c r="B23" s="46" t="s">
        <v>32</v>
      </c>
      <c r="C23" s="47">
        <v>5810206</v>
      </c>
      <c r="D23" s="47"/>
      <c r="E23" s="48" t="s">
        <v>30</v>
      </c>
      <c r="F23" s="27">
        <v>35</v>
      </c>
      <c r="G23" s="27"/>
      <c r="H23" s="49">
        <f t="shared" si="9"/>
        <v>35</v>
      </c>
      <c r="I23" s="72"/>
      <c r="J23" s="72"/>
      <c r="K23" s="72"/>
      <c r="L23" s="72"/>
      <c r="M23" s="72"/>
      <c r="N23" s="72"/>
      <c r="O23" s="72"/>
      <c r="P23" s="72"/>
      <c r="Q23" s="72">
        <f>SUM(I23:P23)</f>
        <v>0</v>
      </c>
      <c r="R23" s="199">
        <f t="shared" si="1"/>
        <v>0</v>
      </c>
      <c r="S23" s="199">
        <f t="shared" si="11"/>
        <v>0</v>
      </c>
      <c r="T23" s="4">
        <f t="shared" si="7"/>
        <v>0</v>
      </c>
    </row>
    <row r="24" spans="1:20" s="4" customFormat="1" ht="30.75" customHeight="1">
      <c r="A24" s="25">
        <v>14</v>
      </c>
      <c r="B24" s="26" t="s">
        <v>33</v>
      </c>
      <c r="C24" s="25">
        <v>5810210</v>
      </c>
      <c r="D24" s="25">
        <v>6810210</v>
      </c>
      <c r="E24" s="39" t="s">
        <v>30</v>
      </c>
      <c r="F24" s="22">
        <v>50</v>
      </c>
      <c r="G24" s="22">
        <v>50</v>
      </c>
      <c r="H24" s="24">
        <f t="shared" si="9"/>
        <v>100</v>
      </c>
      <c r="I24" s="72"/>
      <c r="J24" s="72"/>
      <c r="K24" s="72"/>
      <c r="L24" s="72"/>
      <c r="M24" s="72"/>
      <c r="N24" s="72"/>
      <c r="O24" s="72"/>
      <c r="P24" s="72"/>
      <c r="Q24" s="72">
        <f>SUM(I24:P24)</f>
        <v>0</v>
      </c>
      <c r="R24" s="199">
        <f t="shared" si="1"/>
        <v>0</v>
      </c>
      <c r="S24" s="199">
        <f t="shared" si="11"/>
        <v>0</v>
      </c>
      <c r="T24" s="4">
        <f t="shared" si="7"/>
        <v>0</v>
      </c>
    </row>
    <row r="25" spans="1:20" s="4" customFormat="1" ht="30.75" customHeight="1" thickBot="1">
      <c r="A25" s="256" t="s">
        <v>34</v>
      </c>
      <c r="B25" s="257"/>
      <c r="C25" s="258"/>
      <c r="D25" s="28"/>
      <c r="E25" s="29"/>
      <c r="F25" s="30">
        <f t="shared" ref="F25:Q25" si="12">SUM(F21:F24)</f>
        <v>120</v>
      </c>
      <c r="G25" s="30">
        <f t="shared" si="12"/>
        <v>120</v>
      </c>
      <c r="H25" s="30">
        <f t="shared" si="12"/>
        <v>240</v>
      </c>
      <c r="I25" s="77">
        <f t="shared" si="12"/>
        <v>0</v>
      </c>
      <c r="J25" s="77">
        <f t="shared" si="12"/>
        <v>0</v>
      </c>
      <c r="K25" s="77">
        <f t="shared" si="12"/>
        <v>0</v>
      </c>
      <c r="L25" s="77">
        <f t="shared" si="12"/>
        <v>0</v>
      </c>
      <c r="M25" s="77">
        <f t="shared" si="12"/>
        <v>0</v>
      </c>
      <c r="N25" s="77">
        <f t="shared" si="12"/>
        <v>0</v>
      </c>
      <c r="O25" s="77">
        <f t="shared" si="12"/>
        <v>0</v>
      </c>
      <c r="P25" s="77">
        <f t="shared" si="12"/>
        <v>0</v>
      </c>
      <c r="Q25" s="78">
        <f t="shared" si="12"/>
        <v>0</v>
      </c>
      <c r="R25" s="199"/>
      <c r="S25" s="199"/>
    </row>
    <row r="26" spans="1:20" s="4" customFormat="1" ht="30.75" customHeight="1">
      <c r="A26" s="51">
        <v>15</v>
      </c>
      <c r="B26" s="52" t="s">
        <v>35</v>
      </c>
      <c r="C26" s="51"/>
      <c r="D26" s="51">
        <v>6580301</v>
      </c>
      <c r="E26" s="53" t="s">
        <v>35</v>
      </c>
      <c r="F26" s="54"/>
      <c r="G26" s="55">
        <v>70</v>
      </c>
      <c r="H26" s="56">
        <f t="shared" ref="H26:H30" si="13">F26+G26</f>
        <v>70</v>
      </c>
      <c r="I26" s="34"/>
      <c r="J26" s="34"/>
      <c r="K26" s="34"/>
      <c r="L26" s="34"/>
      <c r="M26" s="34"/>
      <c r="N26" s="34"/>
      <c r="O26" s="34"/>
      <c r="P26" s="34"/>
      <c r="Q26" s="34">
        <f>SUM(I26:P26)</f>
        <v>0</v>
      </c>
      <c r="R26" s="199">
        <f t="shared" si="1"/>
        <v>0</v>
      </c>
      <c r="S26" s="199">
        <f>SUM(K26:P26)</f>
        <v>0</v>
      </c>
      <c r="T26" s="4">
        <f t="shared" si="7"/>
        <v>0</v>
      </c>
    </row>
    <row r="27" spans="1:20" s="4" customFormat="1" ht="30.75" customHeight="1" thickBot="1">
      <c r="A27" s="256" t="s">
        <v>36</v>
      </c>
      <c r="B27" s="257"/>
      <c r="C27" s="258"/>
      <c r="D27" s="28"/>
      <c r="E27" s="29"/>
      <c r="F27" s="30"/>
      <c r="G27" s="30">
        <f t="shared" ref="G27:P27" si="14">SUM(G26)</f>
        <v>70</v>
      </c>
      <c r="H27" s="30">
        <f t="shared" si="14"/>
        <v>70</v>
      </c>
      <c r="I27" s="81">
        <f t="shared" si="14"/>
        <v>0</v>
      </c>
      <c r="J27" s="81">
        <f t="shared" si="14"/>
        <v>0</v>
      </c>
      <c r="K27" s="81">
        <f t="shared" si="14"/>
        <v>0</v>
      </c>
      <c r="L27" s="81">
        <f t="shared" si="14"/>
        <v>0</v>
      </c>
      <c r="M27" s="81">
        <f t="shared" si="14"/>
        <v>0</v>
      </c>
      <c r="N27" s="81">
        <f t="shared" si="14"/>
        <v>0</v>
      </c>
      <c r="O27" s="81">
        <f t="shared" si="14"/>
        <v>0</v>
      </c>
      <c r="P27" s="81">
        <f t="shared" si="14"/>
        <v>0</v>
      </c>
      <c r="Q27" s="77">
        <f t="shared" ref="Q27:Q31" si="15">Q26</f>
        <v>0</v>
      </c>
      <c r="R27" s="199"/>
      <c r="S27" s="199"/>
    </row>
    <row r="28" spans="1:20" s="3" customFormat="1" ht="30.75" customHeight="1">
      <c r="A28" s="57">
        <v>16</v>
      </c>
      <c r="B28" s="58" t="s">
        <v>37</v>
      </c>
      <c r="C28" s="57">
        <v>5580201</v>
      </c>
      <c r="D28" s="57">
        <v>6580201</v>
      </c>
      <c r="E28" s="59" t="s">
        <v>38</v>
      </c>
      <c r="F28" s="60">
        <v>60</v>
      </c>
      <c r="G28" s="60">
        <v>60</v>
      </c>
      <c r="H28" s="61">
        <f t="shared" si="13"/>
        <v>120</v>
      </c>
      <c r="I28" s="76"/>
      <c r="J28" s="76">
        <v>1</v>
      </c>
      <c r="K28" s="76"/>
      <c r="L28" s="76">
        <v>1</v>
      </c>
      <c r="M28" s="76"/>
      <c r="N28" s="76"/>
      <c r="O28" s="76"/>
      <c r="P28" s="76"/>
      <c r="Q28" s="76">
        <f>SUM(I28:P28)</f>
        <v>2</v>
      </c>
      <c r="R28" s="199">
        <f t="shared" si="1"/>
        <v>1</v>
      </c>
      <c r="S28" s="199">
        <f>SUM(K28:P28)</f>
        <v>1</v>
      </c>
      <c r="T28" s="4">
        <f t="shared" si="7"/>
        <v>1</v>
      </c>
    </row>
    <row r="29" spans="1:20" s="4" customFormat="1" ht="30.75" customHeight="1" thickBot="1">
      <c r="A29" s="256" t="s">
        <v>39</v>
      </c>
      <c r="B29" s="257"/>
      <c r="C29" s="258"/>
      <c r="D29" s="28"/>
      <c r="E29" s="29"/>
      <c r="F29" s="30">
        <f t="shared" ref="F29:P29" si="16">SUM(F28)</f>
        <v>60</v>
      </c>
      <c r="G29" s="30">
        <f t="shared" si="16"/>
        <v>60</v>
      </c>
      <c r="H29" s="30">
        <f t="shared" si="16"/>
        <v>120</v>
      </c>
      <c r="I29" s="77">
        <f t="shared" si="16"/>
        <v>0</v>
      </c>
      <c r="J29" s="77">
        <f t="shared" si="16"/>
        <v>1</v>
      </c>
      <c r="K29" s="77">
        <f t="shared" si="16"/>
        <v>0</v>
      </c>
      <c r="L29" s="77">
        <f t="shared" si="16"/>
        <v>1</v>
      </c>
      <c r="M29" s="77">
        <f t="shared" si="16"/>
        <v>0</v>
      </c>
      <c r="N29" s="77">
        <f t="shared" si="16"/>
        <v>0</v>
      </c>
      <c r="O29" s="77">
        <f t="shared" si="16"/>
        <v>0</v>
      </c>
      <c r="P29" s="77">
        <f t="shared" si="16"/>
        <v>0</v>
      </c>
      <c r="Q29" s="77">
        <f t="shared" si="15"/>
        <v>2</v>
      </c>
      <c r="R29" s="199"/>
      <c r="S29" s="199"/>
    </row>
    <row r="30" spans="1:20" s="4" customFormat="1" ht="30.75" customHeight="1">
      <c r="A30" s="57">
        <v>17</v>
      </c>
      <c r="B30" s="58" t="s">
        <v>40</v>
      </c>
      <c r="C30" s="57">
        <v>5340302</v>
      </c>
      <c r="D30" s="57">
        <v>6340302</v>
      </c>
      <c r="E30" s="59" t="s">
        <v>41</v>
      </c>
      <c r="F30" s="60">
        <v>65</v>
      </c>
      <c r="G30" s="60">
        <v>160</v>
      </c>
      <c r="H30" s="56">
        <f t="shared" si="13"/>
        <v>225</v>
      </c>
      <c r="I30" s="34"/>
      <c r="J30" s="34"/>
      <c r="K30" s="34"/>
      <c r="L30" s="34">
        <v>34</v>
      </c>
      <c r="M30" s="34"/>
      <c r="N30" s="34"/>
      <c r="O30" s="34"/>
      <c r="P30" s="34"/>
      <c r="Q30" s="34">
        <f>SUM(I30:P30)</f>
        <v>34</v>
      </c>
      <c r="R30" s="199">
        <f t="shared" si="1"/>
        <v>0</v>
      </c>
      <c r="S30" s="199">
        <f>SUM(K30:P30)</f>
        <v>34</v>
      </c>
      <c r="T30" s="4">
        <f t="shared" si="7"/>
        <v>34</v>
      </c>
    </row>
    <row r="31" spans="1:20" s="4" customFormat="1" ht="30.75" customHeight="1" thickBot="1">
      <c r="A31" s="256" t="s">
        <v>42</v>
      </c>
      <c r="B31" s="257"/>
      <c r="C31" s="258"/>
      <c r="D31" s="28"/>
      <c r="E31" s="29"/>
      <c r="F31" s="30">
        <f t="shared" ref="F31:P31" si="17">SUM(F30)</f>
        <v>65</v>
      </c>
      <c r="G31" s="30">
        <f t="shared" si="17"/>
        <v>160</v>
      </c>
      <c r="H31" s="30">
        <f t="shared" si="17"/>
        <v>225</v>
      </c>
      <c r="I31" s="77">
        <f t="shared" si="17"/>
        <v>0</v>
      </c>
      <c r="J31" s="77">
        <f t="shared" si="17"/>
        <v>0</v>
      </c>
      <c r="K31" s="77">
        <f t="shared" si="17"/>
        <v>0</v>
      </c>
      <c r="L31" s="77">
        <f t="shared" si="17"/>
        <v>34</v>
      </c>
      <c r="M31" s="77">
        <f t="shared" si="17"/>
        <v>0</v>
      </c>
      <c r="N31" s="77">
        <f t="shared" si="17"/>
        <v>0</v>
      </c>
      <c r="O31" s="77">
        <f t="shared" si="17"/>
        <v>0</v>
      </c>
      <c r="P31" s="77">
        <f t="shared" si="17"/>
        <v>0</v>
      </c>
      <c r="Q31" s="77">
        <f t="shared" si="15"/>
        <v>34</v>
      </c>
      <c r="R31" s="199"/>
      <c r="S31" s="199"/>
    </row>
    <row r="32" spans="1:20" s="4" customFormat="1" ht="30.75" customHeight="1">
      <c r="A32" s="62">
        <v>18</v>
      </c>
      <c r="B32" s="63" t="s">
        <v>43</v>
      </c>
      <c r="C32" s="64">
        <v>5340113</v>
      </c>
      <c r="D32" s="64">
        <v>6340113</v>
      </c>
      <c r="E32" s="65" t="s">
        <v>44</v>
      </c>
      <c r="F32" s="66">
        <v>30</v>
      </c>
      <c r="G32" s="66">
        <v>60</v>
      </c>
      <c r="H32" s="50">
        <f t="shared" ref="H32:H35" si="18">F32+G32</f>
        <v>90</v>
      </c>
      <c r="I32" s="76"/>
      <c r="J32" s="76"/>
      <c r="K32" s="76"/>
      <c r="L32" s="76"/>
      <c r="M32" s="76"/>
      <c r="N32" s="76"/>
      <c r="O32" s="76"/>
      <c r="P32" s="76"/>
      <c r="Q32" s="76">
        <f>SUM(I32:P32)</f>
        <v>0</v>
      </c>
      <c r="R32" s="199">
        <f t="shared" si="1"/>
        <v>0</v>
      </c>
      <c r="S32" s="199">
        <f>SUM(K32:P32)</f>
        <v>0</v>
      </c>
      <c r="T32" s="4">
        <f t="shared" si="7"/>
        <v>0</v>
      </c>
    </row>
    <row r="33" spans="1:20" s="4" customFormat="1" ht="30.75" customHeight="1">
      <c r="A33" s="41">
        <v>19</v>
      </c>
      <c r="B33" s="46" t="s">
        <v>45</v>
      </c>
      <c r="C33" s="41">
        <v>5340122</v>
      </c>
      <c r="D33" s="41">
        <v>6340122</v>
      </c>
      <c r="E33" s="48" t="s">
        <v>44</v>
      </c>
      <c r="F33" s="27">
        <v>50</v>
      </c>
      <c r="G33" s="27">
        <v>75</v>
      </c>
      <c r="H33" s="49">
        <f t="shared" si="18"/>
        <v>125</v>
      </c>
      <c r="I33" s="72"/>
      <c r="J33" s="72"/>
      <c r="K33" s="72"/>
      <c r="L33" s="72"/>
      <c r="M33" s="72"/>
      <c r="N33" s="72"/>
      <c r="O33" s="72"/>
      <c r="P33" s="72"/>
      <c r="Q33" s="72">
        <f>SUM(I33:P33)</f>
        <v>0</v>
      </c>
      <c r="R33" s="199">
        <f t="shared" si="1"/>
        <v>0</v>
      </c>
      <c r="S33" s="199">
        <f>SUM(K33:P33)</f>
        <v>0</v>
      </c>
      <c r="T33" s="4">
        <f t="shared" si="7"/>
        <v>0</v>
      </c>
    </row>
    <row r="34" spans="1:20" s="4" customFormat="1" ht="30.75" customHeight="1" thickBot="1">
      <c r="A34" s="256" t="s">
        <v>46</v>
      </c>
      <c r="B34" s="257"/>
      <c r="C34" s="258"/>
      <c r="D34" s="28"/>
      <c r="E34" s="29"/>
      <c r="F34" s="30">
        <f t="shared" ref="F34:Q34" si="19">SUM(F32:F33)</f>
        <v>80</v>
      </c>
      <c r="G34" s="30">
        <f t="shared" si="19"/>
        <v>135</v>
      </c>
      <c r="H34" s="30">
        <f t="shared" si="19"/>
        <v>215</v>
      </c>
      <c r="I34" s="77">
        <f t="shared" si="19"/>
        <v>0</v>
      </c>
      <c r="J34" s="77">
        <f t="shared" si="19"/>
        <v>0</v>
      </c>
      <c r="K34" s="77">
        <f t="shared" si="19"/>
        <v>0</v>
      </c>
      <c r="L34" s="77">
        <f t="shared" si="19"/>
        <v>0</v>
      </c>
      <c r="M34" s="77">
        <f t="shared" si="19"/>
        <v>0</v>
      </c>
      <c r="N34" s="77">
        <f t="shared" si="19"/>
        <v>0</v>
      </c>
      <c r="O34" s="77">
        <f t="shared" si="19"/>
        <v>0</v>
      </c>
      <c r="P34" s="77">
        <f t="shared" si="19"/>
        <v>0</v>
      </c>
      <c r="Q34" s="78">
        <f t="shared" si="19"/>
        <v>0</v>
      </c>
      <c r="R34" s="199"/>
      <c r="S34" s="199"/>
    </row>
    <row r="35" spans="1:20" s="4" customFormat="1" ht="30.75" customHeight="1">
      <c r="A35" s="57">
        <v>20</v>
      </c>
      <c r="B35" s="58" t="s">
        <v>47</v>
      </c>
      <c r="C35" s="67">
        <v>5340417</v>
      </c>
      <c r="D35" s="67">
        <v>6340417</v>
      </c>
      <c r="E35" s="59" t="s">
        <v>48</v>
      </c>
      <c r="F35" s="60">
        <v>65</v>
      </c>
      <c r="G35" s="60">
        <v>160</v>
      </c>
      <c r="H35" s="56">
        <f t="shared" si="18"/>
        <v>225</v>
      </c>
      <c r="I35" s="34"/>
      <c r="J35" s="34"/>
      <c r="K35" s="34">
        <v>1</v>
      </c>
      <c r="L35" s="34">
        <v>34</v>
      </c>
      <c r="M35" s="34"/>
      <c r="N35" s="34"/>
      <c r="O35" s="34"/>
      <c r="P35" s="34"/>
      <c r="Q35" s="34">
        <f>SUM(I35:P35)</f>
        <v>35</v>
      </c>
      <c r="R35" s="199">
        <f t="shared" si="1"/>
        <v>0</v>
      </c>
      <c r="S35" s="199">
        <f>SUM(K35:P35)</f>
        <v>35</v>
      </c>
      <c r="T35" s="4">
        <f t="shared" si="7"/>
        <v>35</v>
      </c>
    </row>
    <row r="36" spans="1:20" s="4" customFormat="1" ht="30.75" customHeight="1" thickBot="1">
      <c r="A36" s="256" t="s">
        <v>49</v>
      </c>
      <c r="B36" s="257"/>
      <c r="C36" s="258"/>
      <c r="D36" s="28"/>
      <c r="E36" s="29"/>
      <c r="F36" s="30">
        <f t="shared" ref="F36:P36" si="20">SUM(F35)</f>
        <v>65</v>
      </c>
      <c r="G36" s="30">
        <f t="shared" si="20"/>
        <v>160</v>
      </c>
      <c r="H36" s="30">
        <f t="shared" si="20"/>
        <v>225</v>
      </c>
      <c r="I36" s="77">
        <f t="shared" si="20"/>
        <v>0</v>
      </c>
      <c r="J36" s="77">
        <f t="shared" si="20"/>
        <v>0</v>
      </c>
      <c r="K36" s="77">
        <f t="shared" si="20"/>
        <v>1</v>
      </c>
      <c r="L36" s="77">
        <f t="shared" si="20"/>
        <v>34</v>
      </c>
      <c r="M36" s="77">
        <f t="shared" si="20"/>
        <v>0</v>
      </c>
      <c r="N36" s="77">
        <f t="shared" si="20"/>
        <v>0</v>
      </c>
      <c r="O36" s="77">
        <f t="shared" si="20"/>
        <v>0</v>
      </c>
      <c r="P36" s="77">
        <f t="shared" si="20"/>
        <v>0</v>
      </c>
      <c r="Q36" s="77">
        <f>Q35</f>
        <v>35</v>
      </c>
      <c r="R36" s="199"/>
      <c r="S36" s="199"/>
    </row>
    <row r="37" spans="1:20" s="4" customFormat="1" ht="30.75" customHeight="1">
      <c r="A37" s="62">
        <v>21</v>
      </c>
      <c r="B37" s="63" t="s">
        <v>50</v>
      </c>
      <c r="C37" s="62">
        <v>5340201</v>
      </c>
      <c r="D37" s="62">
        <v>6340201</v>
      </c>
      <c r="E37" s="65" t="s">
        <v>51</v>
      </c>
      <c r="F37" s="66">
        <v>65</v>
      </c>
      <c r="G37" s="66">
        <v>160</v>
      </c>
      <c r="H37" s="50">
        <f t="shared" ref="H37:H45" si="21">F37+G37</f>
        <v>225</v>
      </c>
      <c r="I37" s="76"/>
      <c r="J37" s="76"/>
      <c r="K37" s="76"/>
      <c r="L37" s="76"/>
      <c r="M37" s="76"/>
      <c r="N37" s="76"/>
      <c r="O37" s="76"/>
      <c r="P37" s="76"/>
      <c r="Q37" s="76">
        <f>SUM(I37:P37)</f>
        <v>0</v>
      </c>
      <c r="R37" s="199">
        <f t="shared" si="1"/>
        <v>0</v>
      </c>
      <c r="S37" s="199">
        <f>SUM(K37:P37)</f>
        <v>0</v>
      </c>
      <c r="T37" s="4">
        <f t="shared" si="7"/>
        <v>0</v>
      </c>
    </row>
    <row r="38" spans="1:20" s="4" customFormat="1" ht="30.75" customHeight="1" thickBot="1">
      <c r="A38" s="256" t="s">
        <v>52</v>
      </c>
      <c r="B38" s="257"/>
      <c r="C38" s="258"/>
      <c r="D38" s="28"/>
      <c r="E38" s="29"/>
      <c r="F38" s="30">
        <f t="shared" ref="F38:P38" si="22">SUM(F37)</f>
        <v>65</v>
      </c>
      <c r="G38" s="30">
        <f t="shared" si="22"/>
        <v>160</v>
      </c>
      <c r="H38" s="30">
        <f t="shared" si="22"/>
        <v>225</v>
      </c>
      <c r="I38" s="77">
        <f t="shared" si="22"/>
        <v>0</v>
      </c>
      <c r="J38" s="77">
        <f t="shared" si="22"/>
        <v>0</v>
      </c>
      <c r="K38" s="77">
        <f t="shared" si="22"/>
        <v>0</v>
      </c>
      <c r="L38" s="77">
        <f t="shared" si="22"/>
        <v>0</v>
      </c>
      <c r="M38" s="77">
        <f t="shared" si="22"/>
        <v>0</v>
      </c>
      <c r="N38" s="77">
        <f t="shared" si="22"/>
        <v>0</v>
      </c>
      <c r="O38" s="77">
        <f t="shared" si="22"/>
        <v>0</v>
      </c>
      <c r="P38" s="77">
        <f t="shared" si="22"/>
        <v>0</v>
      </c>
      <c r="Q38" s="77">
        <f>Q37</f>
        <v>0</v>
      </c>
      <c r="R38" s="199"/>
      <c r="S38" s="199"/>
    </row>
    <row r="39" spans="1:20" s="4" customFormat="1" ht="30.75" customHeight="1">
      <c r="A39" s="42">
        <v>22</v>
      </c>
      <c r="B39" s="43" t="s">
        <v>53</v>
      </c>
      <c r="C39" s="42">
        <v>5520105</v>
      </c>
      <c r="D39" s="42">
        <v>6520105</v>
      </c>
      <c r="E39" s="45" t="s">
        <v>54</v>
      </c>
      <c r="F39" s="36">
        <v>30</v>
      </c>
      <c r="G39" s="36">
        <v>60</v>
      </c>
      <c r="H39" s="40">
        <f t="shared" si="21"/>
        <v>90</v>
      </c>
      <c r="I39" s="34"/>
      <c r="J39" s="34"/>
      <c r="K39" s="34"/>
      <c r="L39" s="34"/>
      <c r="M39" s="34"/>
      <c r="N39" s="34"/>
      <c r="O39" s="34"/>
      <c r="P39" s="34"/>
      <c r="Q39" s="34">
        <f t="shared" ref="Q39:Q45" si="23">SUM(I39:P39)</f>
        <v>0</v>
      </c>
      <c r="R39" s="199">
        <f t="shared" si="1"/>
        <v>0</v>
      </c>
      <c r="S39" s="199">
        <f>SUM(K39:P39)</f>
        <v>0</v>
      </c>
      <c r="T39" s="4">
        <f t="shared" si="7"/>
        <v>0</v>
      </c>
    </row>
    <row r="40" spans="1:20" s="4" customFormat="1" ht="30.75" customHeight="1">
      <c r="A40" s="25">
        <v>23</v>
      </c>
      <c r="B40" s="26" t="s">
        <v>55</v>
      </c>
      <c r="C40" s="25">
        <v>5520114</v>
      </c>
      <c r="D40" s="25">
        <v>6520114</v>
      </c>
      <c r="E40" s="39" t="s">
        <v>54</v>
      </c>
      <c r="F40" s="22">
        <v>75</v>
      </c>
      <c r="G40" s="22">
        <v>110</v>
      </c>
      <c r="H40" s="24">
        <f t="shared" si="21"/>
        <v>185</v>
      </c>
      <c r="I40" s="72"/>
      <c r="J40" s="72"/>
      <c r="K40" s="72"/>
      <c r="L40" s="72"/>
      <c r="M40" s="72"/>
      <c r="N40" s="72"/>
      <c r="O40" s="72"/>
      <c r="P40" s="72"/>
      <c r="Q40" s="34">
        <f t="shared" si="23"/>
        <v>0</v>
      </c>
      <c r="R40" s="199">
        <f t="shared" si="1"/>
        <v>0</v>
      </c>
      <c r="S40" s="199">
        <f t="shared" ref="S40:S45" si="24">SUM(K40:P40)</f>
        <v>0</v>
      </c>
      <c r="T40" s="4">
        <f t="shared" si="7"/>
        <v>0</v>
      </c>
    </row>
    <row r="41" spans="1:20" s="4" customFormat="1" ht="30.75" customHeight="1">
      <c r="A41" s="25">
        <v>24</v>
      </c>
      <c r="B41" s="26" t="s">
        <v>56</v>
      </c>
      <c r="C41" s="25">
        <v>5520121</v>
      </c>
      <c r="D41" s="25">
        <v>6520121</v>
      </c>
      <c r="E41" s="39" t="s">
        <v>54</v>
      </c>
      <c r="F41" s="22">
        <v>65</v>
      </c>
      <c r="G41" s="22">
        <v>110</v>
      </c>
      <c r="H41" s="24">
        <f t="shared" si="21"/>
        <v>175</v>
      </c>
      <c r="I41" s="72"/>
      <c r="J41" s="72"/>
      <c r="K41" s="72"/>
      <c r="L41" s="72"/>
      <c r="M41" s="72"/>
      <c r="N41" s="72"/>
      <c r="O41" s="72"/>
      <c r="P41" s="72"/>
      <c r="Q41" s="34">
        <f t="shared" si="23"/>
        <v>0</v>
      </c>
      <c r="R41" s="199">
        <f t="shared" si="1"/>
        <v>0</v>
      </c>
      <c r="S41" s="199">
        <f t="shared" si="24"/>
        <v>0</v>
      </c>
      <c r="T41" s="4">
        <f t="shared" si="7"/>
        <v>0</v>
      </c>
    </row>
    <row r="42" spans="1:20" s="4" customFormat="1" ht="30.75" customHeight="1">
      <c r="A42" s="25">
        <v>25</v>
      </c>
      <c r="B42" s="26" t="s">
        <v>57</v>
      </c>
      <c r="C42" s="25">
        <v>5520131</v>
      </c>
      <c r="D42" s="25">
        <v>6520131</v>
      </c>
      <c r="E42" s="39" t="s">
        <v>54</v>
      </c>
      <c r="F42" s="22">
        <v>35</v>
      </c>
      <c r="G42" s="22">
        <v>35</v>
      </c>
      <c r="H42" s="24">
        <f t="shared" si="21"/>
        <v>70</v>
      </c>
      <c r="I42" s="72"/>
      <c r="J42" s="72"/>
      <c r="K42" s="72"/>
      <c r="L42" s="72"/>
      <c r="M42" s="72"/>
      <c r="N42" s="72"/>
      <c r="O42" s="72"/>
      <c r="P42" s="72"/>
      <c r="Q42" s="34">
        <f t="shared" si="23"/>
        <v>0</v>
      </c>
      <c r="R42" s="199">
        <f t="shared" si="1"/>
        <v>0</v>
      </c>
      <c r="S42" s="199">
        <f t="shared" si="24"/>
        <v>0</v>
      </c>
      <c r="T42" s="4">
        <f t="shared" si="7"/>
        <v>0</v>
      </c>
    </row>
    <row r="43" spans="1:20" s="3" customFormat="1" ht="30.75" customHeight="1">
      <c r="A43" s="25">
        <v>26</v>
      </c>
      <c r="B43" s="26" t="s">
        <v>58</v>
      </c>
      <c r="C43" s="25">
        <v>5520145</v>
      </c>
      <c r="D43" s="25">
        <v>6520145</v>
      </c>
      <c r="E43" s="39" t="s">
        <v>54</v>
      </c>
      <c r="F43" s="22">
        <v>50</v>
      </c>
      <c r="G43" s="22">
        <v>50</v>
      </c>
      <c r="H43" s="24">
        <f t="shared" si="21"/>
        <v>100</v>
      </c>
      <c r="I43" s="72"/>
      <c r="J43" s="72"/>
      <c r="K43" s="72"/>
      <c r="L43" s="72"/>
      <c r="M43" s="72"/>
      <c r="N43" s="72"/>
      <c r="O43" s="72"/>
      <c r="P43" s="72"/>
      <c r="Q43" s="34">
        <f t="shared" si="23"/>
        <v>0</v>
      </c>
      <c r="R43" s="199">
        <f t="shared" si="1"/>
        <v>0</v>
      </c>
      <c r="S43" s="199">
        <f t="shared" si="24"/>
        <v>0</v>
      </c>
      <c r="T43" s="4">
        <f t="shared" si="7"/>
        <v>0</v>
      </c>
    </row>
    <row r="44" spans="1:20" s="4" customFormat="1" ht="30.75" customHeight="1">
      <c r="A44" s="25">
        <v>27</v>
      </c>
      <c r="B44" s="26" t="s">
        <v>59</v>
      </c>
      <c r="C44" s="38">
        <v>5520155</v>
      </c>
      <c r="D44" s="38">
        <v>6520155</v>
      </c>
      <c r="E44" s="39" t="s">
        <v>54</v>
      </c>
      <c r="F44" s="22">
        <v>65</v>
      </c>
      <c r="G44" s="22">
        <v>120</v>
      </c>
      <c r="H44" s="24">
        <f t="shared" si="21"/>
        <v>185</v>
      </c>
      <c r="I44" s="72"/>
      <c r="J44" s="72"/>
      <c r="K44" s="72"/>
      <c r="L44" s="72"/>
      <c r="M44" s="72"/>
      <c r="N44" s="72"/>
      <c r="O44" s="72"/>
      <c r="P44" s="72"/>
      <c r="Q44" s="34">
        <f t="shared" si="23"/>
        <v>0</v>
      </c>
      <c r="R44" s="199">
        <f t="shared" si="1"/>
        <v>0</v>
      </c>
      <c r="S44" s="199">
        <f t="shared" si="24"/>
        <v>0</v>
      </c>
      <c r="T44" s="4">
        <f t="shared" si="7"/>
        <v>0</v>
      </c>
    </row>
    <row r="45" spans="1:20" s="4" customFormat="1" ht="30.75" customHeight="1">
      <c r="A45" s="25">
        <v>28</v>
      </c>
      <c r="B45" s="46" t="s">
        <v>60</v>
      </c>
      <c r="C45" s="41">
        <v>5520117</v>
      </c>
      <c r="D45" s="41"/>
      <c r="E45" s="48" t="s">
        <v>54</v>
      </c>
      <c r="F45" s="27">
        <v>100</v>
      </c>
      <c r="G45" s="27"/>
      <c r="H45" s="49">
        <f t="shared" si="21"/>
        <v>100</v>
      </c>
      <c r="I45" s="72"/>
      <c r="J45" s="72"/>
      <c r="K45" s="72"/>
      <c r="L45" s="72"/>
      <c r="M45" s="72"/>
      <c r="N45" s="72"/>
      <c r="O45" s="72"/>
      <c r="P45" s="72"/>
      <c r="Q45" s="34">
        <f t="shared" si="23"/>
        <v>0</v>
      </c>
      <c r="R45" s="199">
        <f t="shared" si="1"/>
        <v>0</v>
      </c>
      <c r="S45" s="199">
        <f t="shared" si="24"/>
        <v>0</v>
      </c>
      <c r="T45" s="4">
        <f t="shared" si="7"/>
        <v>0</v>
      </c>
    </row>
    <row r="46" spans="1:20" s="4" customFormat="1" ht="30.75" customHeight="1" thickBot="1">
      <c r="A46" s="256" t="s">
        <v>61</v>
      </c>
      <c r="B46" s="257"/>
      <c r="C46" s="258"/>
      <c r="D46" s="28"/>
      <c r="E46" s="29"/>
      <c r="F46" s="30">
        <f t="shared" ref="F46:Q46" si="25">SUM(F39:F45)</f>
        <v>420</v>
      </c>
      <c r="G46" s="30">
        <f t="shared" si="25"/>
        <v>485</v>
      </c>
      <c r="H46" s="30">
        <f t="shared" si="25"/>
        <v>905</v>
      </c>
      <c r="I46" s="77">
        <f t="shared" si="25"/>
        <v>0</v>
      </c>
      <c r="J46" s="77">
        <f t="shared" si="25"/>
        <v>0</v>
      </c>
      <c r="K46" s="77">
        <f t="shared" si="25"/>
        <v>0</v>
      </c>
      <c r="L46" s="77">
        <f t="shared" si="25"/>
        <v>0</v>
      </c>
      <c r="M46" s="77">
        <f t="shared" si="25"/>
        <v>0</v>
      </c>
      <c r="N46" s="77">
        <f t="shared" si="25"/>
        <v>0</v>
      </c>
      <c r="O46" s="77">
        <f t="shared" si="25"/>
        <v>0</v>
      </c>
      <c r="P46" s="77">
        <f t="shared" si="25"/>
        <v>0</v>
      </c>
      <c r="Q46" s="78">
        <f t="shared" si="25"/>
        <v>0</v>
      </c>
      <c r="R46" s="199"/>
      <c r="S46" s="199"/>
    </row>
    <row r="47" spans="1:20" s="4" customFormat="1" ht="30.75" customHeight="1">
      <c r="A47" s="62">
        <v>29</v>
      </c>
      <c r="B47" s="63" t="s">
        <v>62</v>
      </c>
      <c r="C47" s="64">
        <v>5520205</v>
      </c>
      <c r="D47" s="64">
        <v>6520205</v>
      </c>
      <c r="E47" s="65" t="s">
        <v>63</v>
      </c>
      <c r="F47" s="66">
        <v>65</v>
      </c>
      <c r="G47" s="66">
        <v>125</v>
      </c>
      <c r="H47" s="50">
        <f t="shared" ref="H47:H51" si="26">F47+G47</f>
        <v>190</v>
      </c>
      <c r="I47" s="76"/>
      <c r="J47" s="76"/>
      <c r="K47" s="76">
        <v>1</v>
      </c>
      <c r="L47" s="76">
        <v>43</v>
      </c>
      <c r="M47" s="76"/>
      <c r="N47" s="76"/>
      <c r="O47" s="76"/>
      <c r="P47" s="76"/>
      <c r="Q47" s="76">
        <f>SUM(I47:P47)</f>
        <v>44</v>
      </c>
      <c r="R47" s="199">
        <f t="shared" si="1"/>
        <v>0</v>
      </c>
      <c r="S47" s="199">
        <f>SUM(K47:P47)</f>
        <v>44</v>
      </c>
      <c r="T47" s="4">
        <f t="shared" si="7"/>
        <v>44</v>
      </c>
    </row>
    <row r="48" spans="1:20" s="4" customFormat="1" ht="30.75" customHeight="1">
      <c r="A48" s="25">
        <v>30</v>
      </c>
      <c r="B48" s="26" t="s">
        <v>64</v>
      </c>
      <c r="C48" s="25">
        <v>5520225</v>
      </c>
      <c r="D48" s="25">
        <v>6520225</v>
      </c>
      <c r="E48" s="39" t="s">
        <v>63</v>
      </c>
      <c r="F48" s="22">
        <v>115</v>
      </c>
      <c r="G48" s="22">
        <v>165</v>
      </c>
      <c r="H48" s="24">
        <f t="shared" si="26"/>
        <v>280</v>
      </c>
      <c r="I48" s="72"/>
      <c r="J48" s="72"/>
      <c r="K48" s="72"/>
      <c r="L48" s="72"/>
      <c r="M48" s="72"/>
      <c r="N48" s="72"/>
      <c r="O48" s="72"/>
      <c r="P48" s="72"/>
      <c r="Q48" s="72">
        <f>SUM(I48:P48)</f>
        <v>0</v>
      </c>
      <c r="R48" s="199">
        <f t="shared" si="1"/>
        <v>0</v>
      </c>
      <c r="S48" s="199">
        <f t="shared" ref="S48:S51" si="27">SUM(K48:P48)</f>
        <v>0</v>
      </c>
      <c r="T48" s="4">
        <f t="shared" si="7"/>
        <v>0</v>
      </c>
    </row>
    <row r="49" spans="1:20" s="4" customFormat="1" ht="30.75" customHeight="1">
      <c r="A49" s="20">
        <v>31</v>
      </c>
      <c r="B49" s="21" t="s">
        <v>65</v>
      </c>
      <c r="C49" s="22">
        <v>5520227</v>
      </c>
      <c r="D49" s="22">
        <v>6520227</v>
      </c>
      <c r="E49" s="23" t="s">
        <v>63</v>
      </c>
      <c r="F49" s="22">
        <v>135</v>
      </c>
      <c r="G49" s="22">
        <v>230</v>
      </c>
      <c r="H49" s="24">
        <f t="shared" si="26"/>
        <v>365</v>
      </c>
      <c r="I49" s="72"/>
      <c r="J49" s="72"/>
      <c r="K49" s="72"/>
      <c r="L49" s="72">
        <v>39</v>
      </c>
      <c r="M49" s="72"/>
      <c r="N49" s="72"/>
      <c r="O49" s="72"/>
      <c r="P49" s="72"/>
      <c r="Q49" s="72">
        <f>SUM(I49:P49)</f>
        <v>39</v>
      </c>
      <c r="R49" s="199">
        <f t="shared" si="1"/>
        <v>0</v>
      </c>
      <c r="S49" s="199">
        <f t="shared" si="27"/>
        <v>39</v>
      </c>
      <c r="T49" s="4">
        <f t="shared" si="7"/>
        <v>39</v>
      </c>
    </row>
    <row r="50" spans="1:20" s="4" customFormat="1" ht="30.75" customHeight="1">
      <c r="A50" s="25">
        <v>32</v>
      </c>
      <c r="B50" s="26" t="s">
        <v>66</v>
      </c>
      <c r="C50" s="38">
        <v>5520255</v>
      </c>
      <c r="D50" s="38">
        <v>6520255</v>
      </c>
      <c r="E50" s="39" t="s">
        <v>63</v>
      </c>
      <c r="F50" s="22">
        <v>95</v>
      </c>
      <c r="G50" s="22">
        <v>115</v>
      </c>
      <c r="H50" s="24">
        <f t="shared" si="26"/>
        <v>210</v>
      </c>
      <c r="I50" s="72"/>
      <c r="J50" s="72"/>
      <c r="K50" s="72"/>
      <c r="L50" s="72"/>
      <c r="M50" s="72"/>
      <c r="N50" s="72"/>
      <c r="O50" s="72"/>
      <c r="P50" s="72"/>
      <c r="Q50" s="72">
        <f>SUM(I50:P50)</f>
        <v>0</v>
      </c>
      <c r="R50" s="199">
        <f t="shared" si="1"/>
        <v>0</v>
      </c>
      <c r="S50" s="199">
        <f t="shared" si="27"/>
        <v>0</v>
      </c>
      <c r="T50" s="4">
        <f t="shared" si="7"/>
        <v>0</v>
      </c>
    </row>
    <row r="51" spans="1:20" s="4" customFormat="1" ht="30.75" customHeight="1">
      <c r="A51" s="20">
        <v>33</v>
      </c>
      <c r="B51" s="68" t="s">
        <v>67</v>
      </c>
      <c r="C51" s="27">
        <v>5520263</v>
      </c>
      <c r="D51" s="27">
        <v>6520263</v>
      </c>
      <c r="E51" s="69" t="s">
        <v>63</v>
      </c>
      <c r="F51" s="27">
        <v>85</v>
      </c>
      <c r="G51" s="27">
        <v>170</v>
      </c>
      <c r="H51" s="49">
        <f t="shared" si="26"/>
        <v>255</v>
      </c>
      <c r="I51" s="72"/>
      <c r="J51" s="72"/>
      <c r="K51" s="72"/>
      <c r="L51" s="72">
        <v>18</v>
      </c>
      <c r="M51" s="72"/>
      <c r="N51" s="72"/>
      <c r="O51" s="72"/>
      <c r="P51" s="72"/>
      <c r="Q51" s="72">
        <f>SUM(I51:P51)</f>
        <v>18</v>
      </c>
      <c r="R51" s="199">
        <f t="shared" si="1"/>
        <v>0</v>
      </c>
      <c r="S51" s="199">
        <f t="shared" si="27"/>
        <v>18</v>
      </c>
      <c r="T51" s="4">
        <f t="shared" si="7"/>
        <v>18</v>
      </c>
    </row>
    <row r="52" spans="1:20" s="4" customFormat="1" ht="30.75" customHeight="1" thickBot="1">
      <c r="A52" s="256" t="s">
        <v>68</v>
      </c>
      <c r="B52" s="257"/>
      <c r="C52" s="258"/>
      <c r="D52" s="28"/>
      <c r="E52" s="29"/>
      <c r="F52" s="30">
        <f t="shared" ref="F52:Q52" si="28">SUM(F47:F51)</f>
        <v>495</v>
      </c>
      <c r="G52" s="30">
        <f t="shared" si="28"/>
        <v>805</v>
      </c>
      <c r="H52" s="30">
        <f t="shared" si="28"/>
        <v>1300</v>
      </c>
      <c r="I52" s="77">
        <f t="shared" si="28"/>
        <v>0</v>
      </c>
      <c r="J52" s="77">
        <f t="shared" si="28"/>
        <v>0</v>
      </c>
      <c r="K52" s="77">
        <f t="shared" si="28"/>
        <v>1</v>
      </c>
      <c r="L52" s="77">
        <f t="shared" si="28"/>
        <v>100</v>
      </c>
      <c r="M52" s="77">
        <f t="shared" si="28"/>
        <v>0</v>
      </c>
      <c r="N52" s="77">
        <f t="shared" si="28"/>
        <v>0</v>
      </c>
      <c r="O52" s="77">
        <f t="shared" si="28"/>
        <v>0</v>
      </c>
      <c r="P52" s="77">
        <f t="shared" si="28"/>
        <v>0</v>
      </c>
      <c r="Q52" s="78">
        <f t="shared" si="28"/>
        <v>101</v>
      </c>
      <c r="R52" s="199"/>
      <c r="S52" s="199"/>
    </row>
    <row r="53" spans="1:20" s="3" customFormat="1" ht="30.75" customHeight="1">
      <c r="A53" s="62">
        <v>34</v>
      </c>
      <c r="B53" s="63" t="s">
        <v>69</v>
      </c>
      <c r="C53" s="62">
        <v>5480205</v>
      </c>
      <c r="D53" s="62">
        <v>6480205</v>
      </c>
      <c r="E53" s="65" t="s">
        <v>70</v>
      </c>
      <c r="F53" s="66">
        <v>65</v>
      </c>
      <c r="G53" s="66">
        <v>75</v>
      </c>
      <c r="H53" s="40">
        <f t="shared" ref="H53:H57" si="29">F53+G53</f>
        <v>140</v>
      </c>
      <c r="I53" s="34"/>
      <c r="J53" s="34"/>
      <c r="K53" s="34"/>
      <c r="L53" s="34"/>
      <c r="M53" s="34"/>
      <c r="N53" s="34"/>
      <c r="O53" s="34"/>
      <c r="P53" s="34"/>
      <c r="Q53" s="34">
        <f>SUM(I53:P53)</f>
        <v>0</v>
      </c>
      <c r="R53" s="199">
        <f t="shared" si="1"/>
        <v>0</v>
      </c>
      <c r="S53" s="199">
        <f>SUM(K53:P53)</f>
        <v>0</v>
      </c>
      <c r="T53" s="4">
        <f t="shared" si="7"/>
        <v>0</v>
      </c>
    </row>
    <row r="54" spans="1:20" s="4" customFormat="1" ht="30.75" customHeight="1">
      <c r="A54" s="25">
        <v>35</v>
      </c>
      <c r="B54" s="26" t="s">
        <v>71</v>
      </c>
      <c r="C54" s="38">
        <v>5480207</v>
      </c>
      <c r="D54" s="38">
        <v>6480207</v>
      </c>
      <c r="E54" s="39" t="s">
        <v>70</v>
      </c>
      <c r="F54" s="22">
        <v>85</v>
      </c>
      <c r="G54" s="22">
        <v>150</v>
      </c>
      <c r="H54" s="24">
        <f t="shared" si="29"/>
        <v>235</v>
      </c>
      <c r="I54" s="72"/>
      <c r="J54" s="72"/>
      <c r="K54" s="72"/>
      <c r="L54" s="72">
        <v>42</v>
      </c>
      <c r="M54" s="72">
        <v>1</v>
      </c>
      <c r="N54" s="72"/>
      <c r="O54" s="72"/>
      <c r="P54" s="72"/>
      <c r="Q54" s="34">
        <f>SUM(I54:P54)</f>
        <v>43</v>
      </c>
      <c r="R54" s="199">
        <f t="shared" si="1"/>
        <v>0</v>
      </c>
      <c r="S54" s="199">
        <f t="shared" ref="S54:S57" si="30">SUM(K54:P54)</f>
        <v>43</v>
      </c>
      <c r="T54" s="4">
        <f t="shared" si="7"/>
        <v>43</v>
      </c>
    </row>
    <row r="55" spans="1:20" s="4" customFormat="1" ht="30.75" customHeight="1">
      <c r="A55" s="20">
        <v>36</v>
      </c>
      <c r="B55" s="21" t="s">
        <v>72</v>
      </c>
      <c r="C55" s="22">
        <v>5480209</v>
      </c>
      <c r="D55" s="22">
        <v>6480209</v>
      </c>
      <c r="E55" s="23" t="s">
        <v>70</v>
      </c>
      <c r="F55" s="22">
        <v>65</v>
      </c>
      <c r="G55" s="22">
        <v>150</v>
      </c>
      <c r="H55" s="24">
        <f t="shared" si="29"/>
        <v>215</v>
      </c>
      <c r="I55" s="72"/>
      <c r="J55" s="72"/>
      <c r="K55" s="72"/>
      <c r="L55" s="72">
        <v>33</v>
      </c>
      <c r="M55" s="72"/>
      <c r="N55" s="72"/>
      <c r="O55" s="72"/>
      <c r="P55" s="72"/>
      <c r="Q55" s="34">
        <f>SUM(I55:P55)</f>
        <v>33</v>
      </c>
      <c r="R55" s="199">
        <f t="shared" si="1"/>
        <v>0</v>
      </c>
      <c r="S55" s="199">
        <f t="shared" si="30"/>
        <v>33</v>
      </c>
      <c r="T55" s="4">
        <f t="shared" si="7"/>
        <v>33</v>
      </c>
    </row>
    <row r="56" spans="1:20" s="4" customFormat="1" ht="30.75" customHeight="1">
      <c r="A56" s="25">
        <v>37</v>
      </c>
      <c r="B56" s="26" t="s">
        <v>73</v>
      </c>
      <c r="C56" s="25">
        <v>5480214</v>
      </c>
      <c r="D56" s="25">
        <v>6480214</v>
      </c>
      <c r="E56" s="39" t="s">
        <v>70</v>
      </c>
      <c r="F56" s="22">
        <v>65</v>
      </c>
      <c r="G56" s="22">
        <v>85</v>
      </c>
      <c r="H56" s="24">
        <f t="shared" si="29"/>
        <v>150</v>
      </c>
      <c r="I56" s="72"/>
      <c r="J56" s="72"/>
      <c r="K56" s="72"/>
      <c r="L56" s="72">
        <v>11</v>
      </c>
      <c r="M56" s="72"/>
      <c r="N56" s="72"/>
      <c r="O56" s="72"/>
      <c r="P56" s="72"/>
      <c r="Q56" s="34">
        <f>SUM(I56:P56)</f>
        <v>11</v>
      </c>
      <c r="R56" s="199">
        <f t="shared" si="1"/>
        <v>0</v>
      </c>
      <c r="S56" s="199">
        <f t="shared" si="30"/>
        <v>11</v>
      </c>
      <c r="T56" s="4">
        <f t="shared" si="7"/>
        <v>11</v>
      </c>
    </row>
    <row r="57" spans="1:20" s="3" customFormat="1" ht="30.75" customHeight="1">
      <c r="A57" s="25">
        <v>38</v>
      </c>
      <c r="B57" s="46" t="s">
        <v>74</v>
      </c>
      <c r="C57" s="41">
        <v>5480216</v>
      </c>
      <c r="D57" s="41">
        <v>6480216</v>
      </c>
      <c r="E57" s="48" t="s">
        <v>70</v>
      </c>
      <c r="F57" s="27">
        <v>65</v>
      </c>
      <c r="G57" s="27">
        <v>85</v>
      </c>
      <c r="H57" s="49">
        <f t="shared" si="29"/>
        <v>150</v>
      </c>
      <c r="I57" s="72"/>
      <c r="J57" s="72"/>
      <c r="K57" s="72"/>
      <c r="L57" s="72"/>
      <c r="M57" s="72"/>
      <c r="N57" s="72"/>
      <c r="O57" s="72"/>
      <c r="P57" s="72"/>
      <c r="Q57" s="34">
        <f>SUM(I57:P57)</f>
        <v>0</v>
      </c>
      <c r="R57" s="199">
        <f t="shared" si="1"/>
        <v>0</v>
      </c>
      <c r="S57" s="199">
        <f t="shared" si="30"/>
        <v>0</v>
      </c>
      <c r="T57" s="4">
        <f t="shared" si="7"/>
        <v>0</v>
      </c>
    </row>
    <row r="58" spans="1:20" s="4" customFormat="1" ht="30.75" customHeight="1" thickBot="1">
      <c r="A58" s="256" t="s">
        <v>75</v>
      </c>
      <c r="B58" s="257"/>
      <c r="C58" s="258"/>
      <c r="D58" s="28"/>
      <c r="E58" s="29"/>
      <c r="F58" s="30">
        <f t="shared" ref="F58:Q58" si="31">SUM(F53:F57)</f>
        <v>345</v>
      </c>
      <c r="G58" s="30">
        <f t="shared" si="31"/>
        <v>545</v>
      </c>
      <c r="H58" s="30">
        <f t="shared" si="31"/>
        <v>890</v>
      </c>
      <c r="I58" s="77">
        <f t="shared" si="31"/>
        <v>0</v>
      </c>
      <c r="J58" s="77">
        <f t="shared" si="31"/>
        <v>0</v>
      </c>
      <c r="K58" s="77">
        <f t="shared" si="31"/>
        <v>0</v>
      </c>
      <c r="L58" s="77">
        <f t="shared" si="31"/>
        <v>86</v>
      </c>
      <c r="M58" s="77">
        <f t="shared" si="31"/>
        <v>1</v>
      </c>
      <c r="N58" s="77">
        <f t="shared" si="31"/>
        <v>0</v>
      </c>
      <c r="O58" s="77">
        <f t="shared" si="31"/>
        <v>0</v>
      </c>
      <c r="P58" s="77">
        <f t="shared" si="31"/>
        <v>0</v>
      </c>
      <c r="Q58" s="78">
        <f t="shared" si="31"/>
        <v>87</v>
      </c>
      <c r="R58" s="199"/>
      <c r="S58" s="199"/>
    </row>
    <row r="59" spans="1:20" s="4" customFormat="1" ht="30.75" customHeight="1">
      <c r="A59" s="62">
        <v>39</v>
      </c>
      <c r="B59" s="63" t="s">
        <v>76</v>
      </c>
      <c r="C59" s="62">
        <v>5480104</v>
      </c>
      <c r="D59" s="62">
        <v>6480104</v>
      </c>
      <c r="E59" s="65" t="s">
        <v>77</v>
      </c>
      <c r="F59" s="66">
        <v>50</v>
      </c>
      <c r="G59" s="66">
        <v>50</v>
      </c>
      <c r="H59" s="50">
        <f t="shared" ref="H59:H62" si="32">F59+G59</f>
        <v>100</v>
      </c>
      <c r="I59" s="76"/>
      <c r="J59" s="76"/>
      <c r="K59" s="76"/>
      <c r="L59" s="76"/>
      <c r="M59" s="76"/>
      <c r="N59" s="76"/>
      <c r="O59" s="76"/>
      <c r="P59" s="76"/>
      <c r="Q59" s="76">
        <f>SUM(I59:P59)</f>
        <v>0</v>
      </c>
      <c r="R59" s="199">
        <f t="shared" si="1"/>
        <v>0</v>
      </c>
      <c r="S59" s="199">
        <f>SUM(K59:P59)</f>
        <v>0</v>
      </c>
      <c r="T59" s="4">
        <f t="shared" si="7"/>
        <v>0</v>
      </c>
    </row>
    <row r="60" spans="1:20" s="4" customFormat="1" ht="30.75" customHeight="1">
      <c r="A60" s="25">
        <v>40</v>
      </c>
      <c r="B60" s="26" t="s">
        <v>78</v>
      </c>
      <c r="C60" s="38"/>
      <c r="D60" s="38">
        <v>6480105</v>
      </c>
      <c r="E60" s="39" t="s">
        <v>77</v>
      </c>
      <c r="F60" s="22"/>
      <c r="G60" s="22">
        <v>110</v>
      </c>
      <c r="H60" s="24">
        <f t="shared" si="32"/>
        <v>110</v>
      </c>
      <c r="I60" s="72"/>
      <c r="J60" s="72"/>
      <c r="K60" s="72"/>
      <c r="L60" s="72">
        <v>22</v>
      </c>
      <c r="M60" s="72"/>
      <c r="N60" s="72"/>
      <c r="O60" s="72"/>
      <c r="P60" s="72"/>
      <c r="Q60" s="72">
        <f>SUM(I60:P60)</f>
        <v>22</v>
      </c>
      <c r="R60" s="199">
        <f t="shared" si="1"/>
        <v>0</v>
      </c>
      <c r="S60" s="199">
        <f t="shared" ref="S60:S62" si="33">SUM(K60:P60)</f>
        <v>22</v>
      </c>
      <c r="T60" s="4">
        <f t="shared" si="7"/>
        <v>22</v>
      </c>
    </row>
    <row r="61" spans="1:20" s="3" customFormat="1" ht="30.75" customHeight="1">
      <c r="A61" s="25">
        <v>41</v>
      </c>
      <c r="B61" s="46" t="s">
        <v>79</v>
      </c>
      <c r="C61" s="47">
        <v>5480105</v>
      </c>
      <c r="D61" s="47"/>
      <c r="E61" s="48" t="s">
        <v>77</v>
      </c>
      <c r="F61" s="27">
        <v>85</v>
      </c>
      <c r="G61" s="27"/>
      <c r="H61" s="49">
        <f t="shared" si="32"/>
        <v>85</v>
      </c>
      <c r="I61" s="72"/>
      <c r="J61" s="72">
        <v>1</v>
      </c>
      <c r="K61" s="72"/>
      <c r="L61" s="72"/>
      <c r="M61" s="72"/>
      <c r="N61" s="72"/>
      <c r="O61" s="72"/>
      <c r="P61" s="72"/>
      <c r="Q61" s="72">
        <f>SUM(I61:P61)</f>
        <v>1</v>
      </c>
      <c r="R61" s="199">
        <f t="shared" si="1"/>
        <v>1</v>
      </c>
      <c r="S61" s="199">
        <f t="shared" si="33"/>
        <v>0</v>
      </c>
      <c r="T61" s="4">
        <f t="shared" si="7"/>
        <v>0</v>
      </c>
    </row>
    <row r="62" spans="1:20" s="5" customFormat="1" ht="30.75" customHeight="1">
      <c r="A62" s="22">
        <v>42</v>
      </c>
      <c r="B62" s="70" t="s">
        <v>80</v>
      </c>
      <c r="C62" s="22">
        <v>5480108</v>
      </c>
      <c r="D62" s="22">
        <v>6480108</v>
      </c>
      <c r="E62" s="23" t="s">
        <v>77</v>
      </c>
      <c r="F62" s="22">
        <v>50</v>
      </c>
      <c r="G62" s="22">
        <v>50</v>
      </c>
      <c r="H62" s="24">
        <f t="shared" si="32"/>
        <v>100</v>
      </c>
      <c r="I62" s="72"/>
      <c r="J62" s="72"/>
      <c r="K62" s="72"/>
      <c r="L62" s="72"/>
      <c r="M62" s="72"/>
      <c r="N62" s="72"/>
      <c r="O62" s="72"/>
      <c r="P62" s="72"/>
      <c r="Q62" s="72">
        <f>SUM(I62:P62)</f>
        <v>0</v>
      </c>
      <c r="R62" s="199">
        <f t="shared" si="1"/>
        <v>0</v>
      </c>
      <c r="S62" s="199">
        <f t="shared" si="33"/>
        <v>0</v>
      </c>
      <c r="T62" s="4">
        <f t="shared" si="7"/>
        <v>0</v>
      </c>
    </row>
    <row r="63" spans="1:20" s="4" customFormat="1" ht="30.75" customHeight="1" thickBot="1">
      <c r="A63" s="256" t="s">
        <v>81</v>
      </c>
      <c r="B63" s="257"/>
      <c r="C63" s="258"/>
      <c r="D63" s="28"/>
      <c r="E63" s="29"/>
      <c r="F63" s="30">
        <f t="shared" ref="F63:Q63" si="34">SUM(F59:F62)</f>
        <v>185</v>
      </c>
      <c r="G63" s="30">
        <f t="shared" si="34"/>
        <v>210</v>
      </c>
      <c r="H63" s="30">
        <f t="shared" si="34"/>
        <v>395</v>
      </c>
      <c r="I63" s="77">
        <f t="shared" si="34"/>
        <v>0</v>
      </c>
      <c r="J63" s="77">
        <f t="shared" si="34"/>
        <v>1</v>
      </c>
      <c r="K63" s="77">
        <f t="shared" si="34"/>
        <v>0</v>
      </c>
      <c r="L63" s="77">
        <f t="shared" si="34"/>
        <v>22</v>
      </c>
      <c r="M63" s="77">
        <f t="shared" si="34"/>
        <v>0</v>
      </c>
      <c r="N63" s="77">
        <f t="shared" si="34"/>
        <v>0</v>
      </c>
      <c r="O63" s="77">
        <f t="shared" si="34"/>
        <v>0</v>
      </c>
      <c r="P63" s="77">
        <f t="shared" si="34"/>
        <v>0</v>
      </c>
      <c r="Q63" s="78">
        <f t="shared" si="34"/>
        <v>23</v>
      </c>
      <c r="R63" s="199"/>
      <c r="S63" s="199"/>
    </row>
    <row r="64" spans="1:20" s="4" customFormat="1" ht="30.75" customHeight="1">
      <c r="A64" s="57">
        <v>43</v>
      </c>
      <c r="B64" s="58" t="s">
        <v>82</v>
      </c>
      <c r="C64" s="57">
        <v>5210402</v>
      </c>
      <c r="D64" s="57">
        <v>6210402</v>
      </c>
      <c r="E64" s="59" t="s">
        <v>83</v>
      </c>
      <c r="F64" s="60">
        <v>90</v>
      </c>
      <c r="G64" s="60">
        <v>130</v>
      </c>
      <c r="H64" s="56">
        <f t="shared" ref="H64:H68" si="35">F64+G64</f>
        <v>220</v>
      </c>
      <c r="I64" s="34"/>
      <c r="J64" s="34"/>
      <c r="K64" s="34"/>
      <c r="L64" s="34">
        <v>25</v>
      </c>
      <c r="M64" s="34"/>
      <c r="N64" s="34"/>
      <c r="O64" s="34"/>
      <c r="P64" s="34"/>
      <c r="Q64" s="34">
        <f>SUM(I64:P64)</f>
        <v>25</v>
      </c>
      <c r="R64" s="199">
        <f t="shared" si="1"/>
        <v>0</v>
      </c>
      <c r="S64" s="199">
        <f>SUM(K64:P64)</f>
        <v>25</v>
      </c>
      <c r="T64" s="4">
        <f t="shared" si="7"/>
        <v>25</v>
      </c>
    </row>
    <row r="65" spans="1:20" s="4" customFormat="1" ht="30.75" customHeight="1" thickBot="1">
      <c r="A65" s="256" t="s">
        <v>84</v>
      </c>
      <c r="B65" s="257"/>
      <c r="C65" s="258"/>
      <c r="D65" s="28"/>
      <c r="E65" s="29"/>
      <c r="F65" s="30">
        <f t="shared" ref="F65:P65" si="36">SUM(F64)</f>
        <v>90</v>
      </c>
      <c r="G65" s="30">
        <f t="shared" si="36"/>
        <v>130</v>
      </c>
      <c r="H65" s="30">
        <f t="shared" si="36"/>
        <v>220</v>
      </c>
      <c r="I65" s="77">
        <f t="shared" si="36"/>
        <v>0</v>
      </c>
      <c r="J65" s="77">
        <f t="shared" si="36"/>
        <v>0</v>
      </c>
      <c r="K65" s="77">
        <f t="shared" si="36"/>
        <v>0</v>
      </c>
      <c r="L65" s="77">
        <f t="shared" si="36"/>
        <v>25</v>
      </c>
      <c r="M65" s="77">
        <f t="shared" si="36"/>
        <v>0</v>
      </c>
      <c r="N65" s="77">
        <f t="shared" si="36"/>
        <v>0</v>
      </c>
      <c r="O65" s="77">
        <f t="shared" si="36"/>
        <v>0</v>
      </c>
      <c r="P65" s="77">
        <f t="shared" si="36"/>
        <v>0</v>
      </c>
      <c r="Q65" s="77">
        <f>Q64</f>
        <v>25</v>
      </c>
      <c r="R65" s="199"/>
      <c r="S65" s="199"/>
    </row>
    <row r="66" spans="1:20" s="4" customFormat="1" ht="30.75" customHeight="1">
      <c r="A66" s="62">
        <v>44</v>
      </c>
      <c r="B66" s="63" t="s">
        <v>85</v>
      </c>
      <c r="C66" s="62">
        <v>5220206</v>
      </c>
      <c r="D66" s="62">
        <v>6220206</v>
      </c>
      <c r="E66" s="65" t="s">
        <v>86</v>
      </c>
      <c r="F66" s="66">
        <v>150</v>
      </c>
      <c r="G66" s="66">
        <v>320</v>
      </c>
      <c r="H66" s="50">
        <f t="shared" si="35"/>
        <v>470</v>
      </c>
      <c r="I66" s="76"/>
      <c r="J66" s="76">
        <v>1</v>
      </c>
      <c r="K66" s="76"/>
      <c r="L66" s="76">
        <v>56</v>
      </c>
      <c r="M66" s="76"/>
      <c r="N66" s="76"/>
      <c r="O66" s="76"/>
      <c r="P66" s="76"/>
      <c r="Q66" s="76">
        <f>SUM(I66:P66)</f>
        <v>57</v>
      </c>
      <c r="R66" s="199">
        <f t="shared" si="1"/>
        <v>1</v>
      </c>
      <c r="S66" s="199">
        <f>SUM(K66:P66)</f>
        <v>56</v>
      </c>
      <c r="T66" s="4">
        <f t="shared" si="7"/>
        <v>56</v>
      </c>
    </row>
    <row r="67" spans="1:20" s="4" customFormat="1" ht="30.75" customHeight="1">
      <c r="A67" s="25">
        <v>45</v>
      </c>
      <c r="B67" s="26" t="s">
        <v>216</v>
      </c>
      <c r="C67" s="25">
        <v>5220211</v>
      </c>
      <c r="D67" s="25">
        <v>6220211</v>
      </c>
      <c r="E67" s="39" t="s">
        <v>86</v>
      </c>
      <c r="F67" s="22">
        <v>50</v>
      </c>
      <c r="G67" s="22">
        <v>50</v>
      </c>
      <c r="H67" s="24">
        <f t="shared" si="35"/>
        <v>100</v>
      </c>
      <c r="I67" s="72"/>
      <c r="J67" s="72"/>
      <c r="K67" s="72"/>
      <c r="L67" s="72"/>
      <c r="M67" s="72"/>
      <c r="N67" s="72"/>
      <c r="O67" s="72"/>
      <c r="P67" s="72"/>
      <c r="Q67" s="72">
        <f>SUM(I67:P67)</f>
        <v>0</v>
      </c>
      <c r="R67" s="199">
        <f t="shared" si="1"/>
        <v>0</v>
      </c>
      <c r="S67" s="199">
        <f t="shared" ref="S67:S68" si="37">SUM(K67:P67)</f>
        <v>0</v>
      </c>
      <c r="T67" s="4">
        <f t="shared" si="7"/>
        <v>0</v>
      </c>
    </row>
    <row r="68" spans="1:20" s="4" customFormat="1" ht="30.75" customHeight="1">
      <c r="A68" s="25">
        <v>46</v>
      </c>
      <c r="B68" s="26" t="s">
        <v>88</v>
      </c>
      <c r="C68" s="25">
        <v>5220212</v>
      </c>
      <c r="D68" s="25">
        <v>6220212</v>
      </c>
      <c r="E68" s="39" t="s">
        <v>86</v>
      </c>
      <c r="F68" s="22">
        <v>35</v>
      </c>
      <c r="G68" s="22">
        <v>35</v>
      </c>
      <c r="H68" s="24">
        <f t="shared" si="35"/>
        <v>70</v>
      </c>
      <c r="I68" s="72"/>
      <c r="J68" s="72"/>
      <c r="K68" s="72"/>
      <c r="L68" s="72"/>
      <c r="M68" s="72"/>
      <c r="N68" s="72"/>
      <c r="O68" s="72"/>
      <c r="P68" s="72"/>
      <c r="Q68" s="72">
        <f>SUM(I68:P68)</f>
        <v>0</v>
      </c>
      <c r="R68" s="199">
        <f t="shared" si="1"/>
        <v>0</v>
      </c>
      <c r="S68" s="199">
        <f t="shared" si="37"/>
        <v>0</v>
      </c>
      <c r="T68" s="4">
        <f t="shared" si="7"/>
        <v>0</v>
      </c>
    </row>
    <row r="69" spans="1:20" s="4" customFormat="1" ht="30.75" customHeight="1" thickBot="1">
      <c r="A69" s="256" t="s">
        <v>89</v>
      </c>
      <c r="B69" s="257"/>
      <c r="C69" s="258"/>
      <c r="D69" s="28"/>
      <c r="E69" s="29"/>
      <c r="F69" s="30">
        <f t="shared" ref="F69:Q69" si="38">SUM(F66:F68)</f>
        <v>235</v>
      </c>
      <c r="G69" s="30">
        <f t="shared" si="38"/>
        <v>405</v>
      </c>
      <c r="H69" s="30">
        <f t="shared" si="38"/>
        <v>640</v>
      </c>
      <c r="I69" s="77">
        <f t="shared" si="38"/>
        <v>0</v>
      </c>
      <c r="J69" s="77">
        <f t="shared" si="38"/>
        <v>1</v>
      </c>
      <c r="K69" s="77">
        <f t="shared" si="38"/>
        <v>0</v>
      </c>
      <c r="L69" s="77">
        <f t="shared" si="38"/>
        <v>56</v>
      </c>
      <c r="M69" s="77">
        <f t="shared" si="38"/>
        <v>0</v>
      </c>
      <c r="N69" s="77">
        <f t="shared" si="38"/>
        <v>0</v>
      </c>
      <c r="O69" s="77">
        <f t="shared" si="38"/>
        <v>0</v>
      </c>
      <c r="P69" s="77">
        <f t="shared" si="38"/>
        <v>0</v>
      </c>
      <c r="Q69" s="78">
        <f t="shared" si="38"/>
        <v>57</v>
      </c>
      <c r="R69" s="199"/>
      <c r="S69" s="199"/>
    </row>
    <row r="70" spans="1:20" s="4" customFormat="1" ht="30.75" customHeight="1">
      <c r="A70" s="62">
        <v>47</v>
      </c>
      <c r="B70" s="63" t="s">
        <v>90</v>
      </c>
      <c r="C70" s="25">
        <v>5540204</v>
      </c>
      <c r="D70" s="62">
        <v>6540204</v>
      </c>
      <c r="E70" s="65" t="s">
        <v>91</v>
      </c>
      <c r="F70" s="66">
        <v>100</v>
      </c>
      <c r="G70" s="66">
        <v>150</v>
      </c>
      <c r="H70" s="40">
        <f t="shared" ref="H70:H72" si="39">F70+G70</f>
        <v>250</v>
      </c>
      <c r="I70" s="34"/>
      <c r="J70" s="34"/>
      <c r="K70" s="34"/>
      <c r="L70" s="34">
        <v>10</v>
      </c>
      <c r="M70" s="34"/>
      <c r="N70" s="34"/>
      <c r="O70" s="34"/>
      <c r="P70" s="34"/>
      <c r="Q70" s="34">
        <f>SUM(I70:P70)</f>
        <v>10</v>
      </c>
      <c r="R70" s="199">
        <f t="shared" si="1"/>
        <v>0</v>
      </c>
      <c r="S70" s="199">
        <f>SUM(K70:P70)</f>
        <v>10</v>
      </c>
      <c r="T70" s="4">
        <f t="shared" si="7"/>
        <v>10</v>
      </c>
    </row>
    <row r="71" spans="1:20" s="4" customFormat="1" ht="30.75" customHeight="1">
      <c r="A71" s="25">
        <v>48</v>
      </c>
      <c r="B71" s="26" t="s">
        <v>92</v>
      </c>
      <c r="C71" s="25">
        <v>5540205</v>
      </c>
      <c r="D71" s="25">
        <v>6540205</v>
      </c>
      <c r="E71" s="39" t="s">
        <v>91</v>
      </c>
      <c r="F71" s="22">
        <v>65</v>
      </c>
      <c r="G71" s="22">
        <v>150</v>
      </c>
      <c r="H71" s="24">
        <f t="shared" si="39"/>
        <v>215</v>
      </c>
      <c r="I71" s="72"/>
      <c r="J71" s="72"/>
      <c r="K71" s="72"/>
      <c r="L71" s="72"/>
      <c r="M71" s="72"/>
      <c r="N71" s="72"/>
      <c r="O71" s="72"/>
      <c r="P71" s="72"/>
      <c r="Q71" s="34">
        <f>SUM(I71:P71)</f>
        <v>0</v>
      </c>
      <c r="R71" s="199">
        <f t="shared" si="1"/>
        <v>0</v>
      </c>
      <c r="S71" s="199">
        <f t="shared" ref="S71:S72" si="40">SUM(K71:P71)</f>
        <v>0</v>
      </c>
      <c r="T71" s="4">
        <f t="shared" si="7"/>
        <v>0</v>
      </c>
    </row>
    <row r="72" spans="1:20" s="4" customFormat="1" ht="30.75" customHeight="1">
      <c r="A72" s="25">
        <v>49</v>
      </c>
      <c r="B72" s="26" t="s">
        <v>93</v>
      </c>
      <c r="C72" s="25">
        <v>5540207</v>
      </c>
      <c r="D72" s="25">
        <v>6540207</v>
      </c>
      <c r="E72" s="39" t="s">
        <v>91</v>
      </c>
      <c r="F72" s="22">
        <v>45</v>
      </c>
      <c r="G72" s="22">
        <v>80</v>
      </c>
      <c r="H72" s="24">
        <f t="shared" si="39"/>
        <v>125</v>
      </c>
      <c r="I72" s="72"/>
      <c r="J72" s="72"/>
      <c r="K72" s="72"/>
      <c r="L72" s="72"/>
      <c r="M72" s="72"/>
      <c r="N72" s="72"/>
      <c r="O72" s="72"/>
      <c r="P72" s="72"/>
      <c r="Q72" s="34">
        <f>SUM(I72:P72)</f>
        <v>0</v>
      </c>
      <c r="R72" s="199">
        <f t="shared" si="1"/>
        <v>0</v>
      </c>
      <c r="S72" s="199">
        <f t="shared" si="40"/>
        <v>0</v>
      </c>
      <c r="T72" s="4">
        <f t="shared" si="7"/>
        <v>0</v>
      </c>
    </row>
    <row r="73" spans="1:20" s="4" customFormat="1" ht="30.75" customHeight="1" thickBot="1">
      <c r="A73" s="256" t="s">
        <v>94</v>
      </c>
      <c r="B73" s="257"/>
      <c r="C73" s="258"/>
      <c r="D73" s="28"/>
      <c r="E73" s="29"/>
      <c r="F73" s="30">
        <f t="shared" ref="F73:Q73" si="41">SUM(F70:F72)</f>
        <v>210</v>
      </c>
      <c r="G73" s="30">
        <f t="shared" si="41"/>
        <v>380</v>
      </c>
      <c r="H73" s="30">
        <f t="shared" si="41"/>
        <v>590</v>
      </c>
      <c r="I73" s="77">
        <f t="shared" si="41"/>
        <v>0</v>
      </c>
      <c r="J73" s="77">
        <f t="shared" si="41"/>
        <v>0</v>
      </c>
      <c r="K73" s="77">
        <f t="shared" si="41"/>
        <v>0</v>
      </c>
      <c r="L73" s="77">
        <f t="shared" si="41"/>
        <v>10</v>
      </c>
      <c r="M73" s="77">
        <f t="shared" si="41"/>
        <v>0</v>
      </c>
      <c r="N73" s="77">
        <f t="shared" si="41"/>
        <v>0</v>
      </c>
      <c r="O73" s="77">
        <f t="shared" si="41"/>
        <v>0</v>
      </c>
      <c r="P73" s="77">
        <f t="shared" si="41"/>
        <v>0</v>
      </c>
      <c r="Q73" s="78">
        <f t="shared" si="41"/>
        <v>10</v>
      </c>
      <c r="R73" s="199"/>
      <c r="S73" s="199"/>
    </row>
    <row r="74" spans="1:20" s="6" customFormat="1" ht="30.75" customHeight="1">
      <c r="A74" s="264" t="s">
        <v>95</v>
      </c>
      <c r="B74" s="265"/>
      <c r="C74" s="82"/>
      <c r="D74" s="82"/>
      <c r="E74" s="83"/>
      <c r="F74" s="84">
        <f t="shared" ref="F74:H74" si="42">F73+F69+F65+F63+F58+F52+F46+F38+F36+F34+F31+F29+F27+F25+F20+F17+F12</f>
        <v>3235</v>
      </c>
      <c r="G74" s="84">
        <f t="shared" si="42"/>
        <v>5440</v>
      </c>
      <c r="H74" s="84">
        <f t="shared" si="42"/>
        <v>8675</v>
      </c>
      <c r="I74" s="91">
        <f t="shared" ref="I74:Q74" si="43">I12+I17+I20+I25+I27+I29+I31+I34+I36+I38+I46+I52+I58+I63+I65+I69+I73</f>
        <v>0</v>
      </c>
      <c r="J74" s="91">
        <f t="shared" si="43"/>
        <v>4</v>
      </c>
      <c r="K74" s="91">
        <f t="shared" si="43"/>
        <v>9</v>
      </c>
      <c r="L74" s="91">
        <f t="shared" si="43"/>
        <v>481</v>
      </c>
      <c r="M74" s="91">
        <f t="shared" si="43"/>
        <v>2</v>
      </c>
      <c r="N74" s="91">
        <f t="shared" si="43"/>
        <v>0</v>
      </c>
      <c r="O74" s="91">
        <f t="shared" si="43"/>
        <v>0</v>
      </c>
      <c r="P74" s="91">
        <f t="shared" si="43"/>
        <v>0</v>
      </c>
      <c r="Q74" s="91">
        <f t="shared" si="43"/>
        <v>496</v>
      </c>
      <c r="R74" s="199">
        <f t="shared" ref="R74" si="44">SUM(I74:J74)</f>
        <v>4</v>
      </c>
      <c r="S74" s="199">
        <f>SUM(K74:P74)</f>
        <v>492</v>
      </c>
      <c r="T74" s="4">
        <f>SUM(T8:T73)</f>
        <v>525</v>
      </c>
    </row>
    <row r="75" spans="1:20" s="208" customFormat="1" ht="39.950000000000003" customHeight="1">
      <c r="B75" s="85"/>
      <c r="E75" s="86"/>
      <c r="F75" s="193" t="s">
        <v>227</v>
      </c>
      <c r="G75" s="193" t="s">
        <v>228</v>
      </c>
      <c r="H75" s="193" t="s">
        <v>116</v>
      </c>
      <c r="I75" s="307" t="s">
        <v>232</v>
      </c>
      <c r="J75" s="308"/>
      <c r="K75" s="307" t="s">
        <v>233</v>
      </c>
      <c r="L75" s="309"/>
      <c r="M75" s="309"/>
      <c r="N75" s="309"/>
      <c r="O75" s="309"/>
      <c r="P75" s="308"/>
      <c r="Q75" s="210"/>
      <c r="R75" s="311">
        <f>R74+S74</f>
        <v>496</v>
      </c>
      <c r="S75" s="312"/>
      <c r="T75" s="4">
        <f t="shared" si="7"/>
        <v>0</v>
      </c>
    </row>
    <row r="76" spans="1:20" s="204" customFormat="1" ht="28.5" customHeight="1">
      <c r="B76" s="88"/>
      <c r="F76" s="89"/>
      <c r="G76" s="89"/>
      <c r="H76" s="89"/>
      <c r="I76" s="14"/>
      <c r="J76" s="14"/>
      <c r="K76" s="14"/>
      <c r="L76" s="14">
        <f>147-33</f>
        <v>114</v>
      </c>
      <c r="M76" s="14"/>
      <c r="N76" s="14"/>
      <c r="O76" s="14"/>
      <c r="P76" s="14"/>
      <c r="Q76" s="11"/>
    </row>
    <row r="77" spans="1:20" s="218" customFormat="1" ht="19.5" customHeight="1">
      <c r="A77" s="310" t="s">
        <v>217</v>
      </c>
      <c r="B77" s="310"/>
      <c r="C77" s="310"/>
      <c r="D77" s="310"/>
      <c r="E77" s="310"/>
      <c r="F77" s="310"/>
      <c r="G77" s="310"/>
      <c r="H77" s="310"/>
      <c r="I77" s="310"/>
      <c r="J77" s="310"/>
      <c r="K77" s="310"/>
      <c r="L77" s="310"/>
      <c r="M77" s="310"/>
      <c r="N77" s="310"/>
      <c r="O77" s="310"/>
      <c r="P77" s="310"/>
      <c r="Q77" s="217"/>
    </row>
    <row r="78" spans="1:20" s="218" customFormat="1" ht="19.5" customHeight="1">
      <c r="A78" s="310" t="s">
        <v>218</v>
      </c>
      <c r="B78" s="310"/>
      <c r="C78" s="310"/>
      <c r="D78" s="310"/>
      <c r="E78" s="310"/>
      <c r="F78" s="310"/>
      <c r="G78" s="310"/>
      <c r="H78" s="310"/>
      <c r="I78" s="310"/>
      <c r="J78" s="310"/>
      <c r="K78" s="310"/>
      <c r="L78" s="310"/>
      <c r="M78" s="310"/>
      <c r="N78" s="310"/>
      <c r="O78" s="310"/>
      <c r="P78" s="310"/>
      <c r="Q78" s="217"/>
    </row>
    <row r="79" spans="1:20" s="217" customFormat="1" ht="19.5" customHeight="1">
      <c r="A79" s="310" t="s">
        <v>219</v>
      </c>
      <c r="B79" s="310"/>
      <c r="C79" s="310"/>
      <c r="D79" s="310"/>
      <c r="E79" s="310"/>
      <c r="F79" s="310"/>
      <c r="G79" s="310"/>
      <c r="H79" s="310"/>
      <c r="I79" s="310"/>
      <c r="J79" s="310"/>
      <c r="K79" s="310"/>
      <c r="L79" s="310"/>
      <c r="M79" s="310"/>
      <c r="N79" s="310"/>
      <c r="O79" s="310"/>
      <c r="P79" s="310"/>
    </row>
    <row r="80" spans="1:20" s="217" customFormat="1" ht="19.5" customHeight="1">
      <c r="A80" s="313" t="s">
        <v>224</v>
      </c>
      <c r="B80" s="310"/>
      <c r="C80" s="310"/>
      <c r="D80" s="310"/>
      <c r="E80" s="310"/>
      <c r="F80" s="310"/>
      <c r="G80" s="310"/>
      <c r="H80" s="310"/>
      <c r="I80" s="310"/>
      <c r="J80" s="310"/>
      <c r="K80" s="310"/>
      <c r="L80" s="310"/>
      <c r="M80" s="310"/>
      <c r="N80" s="310"/>
      <c r="O80" s="310"/>
      <c r="P80" s="310"/>
    </row>
    <row r="81" spans="1:16" s="217" customFormat="1" ht="19.5" customHeight="1">
      <c r="A81" s="310" t="s">
        <v>220</v>
      </c>
      <c r="B81" s="310"/>
      <c r="C81" s="310"/>
      <c r="D81" s="310"/>
      <c r="E81" s="310"/>
      <c r="F81" s="310"/>
      <c r="G81" s="310"/>
      <c r="H81" s="310"/>
      <c r="I81" s="310"/>
      <c r="J81" s="310"/>
      <c r="K81" s="310"/>
      <c r="L81" s="310"/>
      <c r="M81" s="310"/>
      <c r="N81" s="310"/>
      <c r="O81" s="310"/>
      <c r="P81" s="310"/>
    </row>
    <row r="82" spans="1:16" s="217" customFormat="1" ht="19.5" customHeight="1">
      <c r="A82" s="310" t="s">
        <v>221</v>
      </c>
      <c r="B82" s="310"/>
      <c r="C82" s="310"/>
      <c r="D82" s="310"/>
      <c r="E82" s="310"/>
      <c r="F82" s="310"/>
      <c r="G82" s="310"/>
      <c r="H82" s="310"/>
      <c r="I82" s="310"/>
      <c r="J82" s="310"/>
      <c r="K82" s="310"/>
      <c r="L82" s="310"/>
      <c r="M82" s="310"/>
      <c r="N82" s="310"/>
      <c r="O82" s="310"/>
      <c r="P82" s="310"/>
    </row>
    <row r="83" spans="1:16" s="217" customFormat="1" ht="19.5" customHeight="1">
      <c r="A83" s="310" t="s">
        <v>222</v>
      </c>
      <c r="B83" s="310"/>
      <c r="C83" s="310"/>
      <c r="D83" s="310"/>
      <c r="E83" s="310"/>
      <c r="F83" s="310"/>
      <c r="G83" s="310"/>
      <c r="H83" s="310"/>
      <c r="I83" s="310"/>
      <c r="J83" s="310"/>
      <c r="K83" s="310"/>
      <c r="L83" s="310"/>
      <c r="M83" s="310"/>
      <c r="N83" s="310"/>
      <c r="O83" s="310"/>
      <c r="P83" s="310"/>
    </row>
    <row r="84" spans="1:16" s="217" customFormat="1" ht="19.5" customHeight="1">
      <c r="A84" s="310" t="s">
        <v>223</v>
      </c>
      <c r="B84" s="310"/>
      <c r="C84" s="310"/>
      <c r="D84" s="310"/>
      <c r="E84" s="310"/>
      <c r="F84" s="310"/>
      <c r="G84" s="310"/>
      <c r="H84" s="310"/>
      <c r="I84" s="310"/>
      <c r="J84" s="310"/>
      <c r="K84" s="310"/>
      <c r="L84" s="310"/>
      <c r="M84" s="310"/>
      <c r="N84" s="310"/>
      <c r="O84" s="310"/>
      <c r="P84" s="310"/>
    </row>
    <row r="85" spans="1:16">
      <c r="P85" s="11"/>
    </row>
    <row r="86" spans="1:16" ht="18.75">
      <c r="A86" s="185"/>
      <c r="B86" s="186"/>
      <c r="C86" s="1"/>
      <c r="D86" s="1"/>
      <c r="E86" s="286" t="s">
        <v>226</v>
      </c>
      <c r="F86" s="286"/>
      <c r="G86" s="286"/>
      <c r="H86" s="286"/>
      <c r="I86" s="286"/>
      <c r="J86" s="286"/>
      <c r="K86" s="286"/>
      <c r="L86" s="286"/>
      <c r="M86" s="286"/>
      <c r="N86" s="286"/>
      <c r="O86" s="286"/>
      <c r="P86" s="286"/>
    </row>
    <row r="87" spans="1:16" ht="18.75">
      <c r="A87" s="283" t="s">
        <v>184</v>
      </c>
      <c r="B87" s="283"/>
      <c r="C87" s="283"/>
      <c r="D87" s="283"/>
      <c r="E87" s="273" t="s">
        <v>185</v>
      </c>
      <c r="F87" s="273"/>
      <c r="G87" s="273"/>
      <c r="H87" s="273"/>
      <c r="I87" s="273"/>
      <c r="J87" s="273"/>
      <c r="K87" s="273"/>
      <c r="L87" s="273"/>
      <c r="M87" s="273"/>
      <c r="N87" s="273"/>
      <c r="O87" s="273"/>
      <c r="P87" s="273"/>
    </row>
    <row r="88" spans="1:16" ht="18.75">
      <c r="A88" s="208"/>
      <c r="B88" s="208"/>
      <c r="C88" s="208"/>
      <c r="D88" s="208"/>
      <c r="E88" s="207"/>
      <c r="F88" s="207"/>
      <c r="G88" s="207"/>
      <c r="H88" s="207"/>
      <c r="I88" s="207"/>
      <c r="J88" s="207"/>
      <c r="K88" s="207"/>
      <c r="L88" s="207"/>
      <c r="M88" s="207"/>
      <c r="N88" s="207"/>
      <c r="O88" s="207"/>
      <c r="P88" s="207"/>
    </row>
    <row r="89" spans="1:16" ht="18.75">
      <c r="A89" s="208"/>
      <c r="B89" s="208"/>
      <c r="C89" s="208"/>
      <c r="D89" s="208"/>
      <c r="E89" s="207"/>
      <c r="F89" s="207"/>
      <c r="G89" s="207"/>
      <c r="H89" s="207"/>
      <c r="I89" s="207"/>
      <c r="J89" s="207"/>
      <c r="K89" s="207"/>
      <c r="L89" s="207"/>
      <c r="M89" s="207"/>
      <c r="N89" s="207"/>
      <c r="O89" s="207"/>
      <c r="P89" s="207"/>
    </row>
    <row r="90" spans="1:16" ht="18.75">
      <c r="A90" s="185"/>
      <c r="B90" s="186"/>
      <c r="C90" s="1"/>
      <c r="D90" s="1"/>
      <c r="E90" s="187"/>
      <c r="F90" s="185"/>
      <c r="G90" s="185"/>
      <c r="H90" s="185"/>
      <c r="I90" s="188"/>
      <c r="J90" s="188"/>
      <c r="K90" s="188"/>
      <c r="L90" s="188"/>
      <c r="M90" s="188"/>
      <c r="N90" s="188"/>
      <c r="O90" s="188"/>
      <c r="P90" s="1"/>
    </row>
    <row r="91" spans="1:16" ht="18.75">
      <c r="A91" s="185"/>
      <c r="B91" s="186"/>
      <c r="C91" s="1"/>
      <c r="D91" s="1"/>
      <c r="E91" s="187"/>
      <c r="F91" s="185"/>
      <c r="G91" s="185"/>
      <c r="H91" s="185"/>
      <c r="I91" s="188"/>
      <c r="J91" s="188"/>
      <c r="K91" s="188"/>
      <c r="L91" s="188"/>
      <c r="M91" s="188"/>
      <c r="N91" s="188"/>
      <c r="O91" s="188"/>
      <c r="P91" s="1"/>
    </row>
    <row r="92" spans="1:16" ht="18.75">
      <c r="A92" s="185"/>
      <c r="B92" s="186"/>
      <c r="C92" s="1"/>
      <c r="D92" s="1"/>
      <c r="E92" s="187"/>
      <c r="F92" s="185"/>
      <c r="G92" s="185"/>
      <c r="H92" s="185"/>
      <c r="I92" s="188"/>
      <c r="J92" s="188"/>
      <c r="K92" s="188"/>
      <c r="L92" s="188"/>
      <c r="M92" s="188"/>
      <c r="N92" s="188"/>
      <c r="O92" s="188"/>
      <c r="P92" s="1"/>
    </row>
    <row r="93" spans="1:16" ht="18.75">
      <c r="A93" s="283" t="s">
        <v>187</v>
      </c>
      <c r="B93" s="283"/>
      <c r="C93" s="283"/>
      <c r="D93" s="283"/>
      <c r="E93" s="273" t="s">
        <v>188</v>
      </c>
      <c r="F93" s="273"/>
      <c r="G93" s="273"/>
      <c r="H93" s="273"/>
      <c r="I93" s="273"/>
      <c r="J93" s="273"/>
      <c r="K93" s="273"/>
      <c r="L93" s="273"/>
      <c r="M93" s="273"/>
      <c r="N93" s="273"/>
      <c r="O93" s="273"/>
      <c r="P93" s="273"/>
    </row>
  </sheetData>
  <mergeCells count="47">
    <mergeCell ref="A5:Q5"/>
    <mergeCell ref="A1:C1"/>
    <mergeCell ref="E1:H1"/>
    <mergeCell ref="A2:C2"/>
    <mergeCell ref="E2:H2"/>
    <mergeCell ref="A3:C3"/>
    <mergeCell ref="A27:C27"/>
    <mergeCell ref="A6:A7"/>
    <mergeCell ref="B6:B7"/>
    <mergeCell ref="C6:D6"/>
    <mergeCell ref="E6:E7"/>
    <mergeCell ref="I6:Q6"/>
    <mergeCell ref="A12:C12"/>
    <mergeCell ref="A17:C17"/>
    <mergeCell ref="A20:C20"/>
    <mergeCell ref="A25:C25"/>
    <mergeCell ref="F6:G6"/>
    <mergeCell ref="H6:H7"/>
    <mergeCell ref="A73:C73"/>
    <mergeCell ref="A29:C29"/>
    <mergeCell ref="A31:C31"/>
    <mergeCell ref="A34:C34"/>
    <mergeCell ref="A36:C36"/>
    <mergeCell ref="A38:C38"/>
    <mergeCell ref="A46:C46"/>
    <mergeCell ref="A52:C52"/>
    <mergeCell ref="A58:C58"/>
    <mergeCell ref="A63:C63"/>
    <mergeCell ref="A65:C65"/>
    <mergeCell ref="A69:C69"/>
    <mergeCell ref="A84:P84"/>
    <mergeCell ref="A74:B74"/>
    <mergeCell ref="I75:J75"/>
    <mergeCell ref="K75:P75"/>
    <mergeCell ref="R75:S75"/>
    <mergeCell ref="A77:P77"/>
    <mergeCell ref="A78:P78"/>
    <mergeCell ref="A79:P79"/>
    <mergeCell ref="A80:P80"/>
    <mergeCell ref="A81:P81"/>
    <mergeCell ref="A82:P82"/>
    <mergeCell ref="A83:P83"/>
    <mergeCell ref="E86:P86"/>
    <mergeCell ref="A87:D87"/>
    <mergeCell ref="E87:P87"/>
    <mergeCell ref="A93:D93"/>
    <mergeCell ref="E93:P93"/>
  </mergeCells>
  <printOptions horizontalCentered="1"/>
  <pageMargins left="0.1" right="0.1" top="0.5" bottom="0.5" header="0.31496062992126" footer="0.31496062992126"/>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3"/>
  <sheetViews>
    <sheetView zoomScale="70" zoomScaleNormal="70" workbookViewId="0">
      <selection activeCell="A6" sqref="A6:C13"/>
    </sheetView>
  </sheetViews>
  <sheetFormatPr defaultColWidth="9" defaultRowHeight="15.75"/>
  <cols>
    <col min="1" max="1" width="5.125" style="219" customWidth="1"/>
    <col min="2" max="2" width="33.75" style="10" customWidth="1"/>
    <col min="3" max="3" width="14.125" style="11" customWidth="1"/>
    <col min="4" max="4" width="0" style="11" hidden="1" customWidth="1"/>
    <col min="5" max="16384" width="9" style="11"/>
  </cols>
  <sheetData>
    <row r="1" spans="1:4">
      <c r="A1" s="252" t="s">
        <v>0</v>
      </c>
      <c r="B1" s="252"/>
    </row>
    <row r="2" spans="1:4">
      <c r="A2" s="254" t="s">
        <v>2</v>
      </c>
      <c r="B2" s="254"/>
      <c r="C2" s="16"/>
    </row>
    <row r="3" spans="1:4">
      <c r="A3" s="254" t="s">
        <v>4</v>
      </c>
      <c r="B3" s="254"/>
    </row>
    <row r="4" spans="1:4" ht="6" customHeight="1"/>
    <row r="5" spans="1:4" ht="46.5" customHeight="1">
      <c r="A5" s="273" t="s">
        <v>5</v>
      </c>
      <c r="B5" s="273"/>
      <c r="C5" s="273"/>
    </row>
    <row r="6" spans="1:4" s="1" customFormat="1" ht="51" customHeight="1">
      <c r="A6" s="228" t="s">
        <v>6</v>
      </c>
      <c r="B6" s="228" t="s">
        <v>239</v>
      </c>
      <c r="C6" s="229" t="s">
        <v>240</v>
      </c>
      <c r="D6" s="230"/>
    </row>
    <row r="7" spans="1:4" s="3" customFormat="1" ht="27.75" customHeight="1">
      <c r="A7" s="231">
        <v>1</v>
      </c>
      <c r="B7" s="232" t="s">
        <v>14</v>
      </c>
      <c r="C7" s="231">
        <v>6510201</v>
      </c>
      <c r="D7" s="233" t="e">
        <f>#REF!</f>
        <v>#REF!</v>
      </c>
    </row>
    <row r="8" spans="1:4" s="4" customFormat="1" ht="27.75" customHeight="1">
      <c r="A8" s="231">
        <v>2</v>
      </c>
      <c r="B8" s="232" t="s">
        <v>16</v>
      </c>
      <c r="C8" s="231">
        <v>6510212</v>
      </c>
      <c r="D8" s="233" t="e">
        <f>#REF!</f>
        <v>#REF!</v>
      </c>
    </row>
    <row r="9" spans="1:4" s="5" customFormat="1" ht="27.75" customHeight="1">
      <c r="A9" s="231">
        <v>3</v>
      </c>
      <c r="B9" s="232" t="s">
        <v>17</v>
      </c>
      <c r="C9" s="231">
        <v>6510216</v>
      </c>
      <c r="D9" s="235" t="e">
        <f>#REF!+33</f>
        <v>#REF!</v>
      </c>
    </row>
    <row r="10" spans="1:4" s="4" customFormat="1" ht="27.75" customHeight="1">
      <c r="A10" s="231">
        <v>4</v>
      </c>
      <c r="B10" s="232" t="s">
        <v>19</v>
      </c>
      <c r="C10" s="234">
        <v>6510303</v>
      </c>
      <c r="D10" s="236" t="e">
        <f>#REF!</f>
        <v>#REF!</v>
      </c>
    </row>
    <row r="11" spans="1:4" s="4" customFormat="1" ht="27.75" customHeight="1">
      <c r="A11" s="231">
        <v>5</v>
      </c>
      <c r="B11" s="232" t="s">
        <v>65</v>
      </c>
      <c r="C11" s="231">
        <v>6520227</v>
      </c>
      <c r="D11" s="236" t="e">
        <f>#REF!</f>
        <v>#REF!</v>
      </c>
    </row>
    <row r="12" spans="1:4" s="3" customFormat="1" ht="27.75" customHeight="1">
      <c r="A12" s="231">
        <v>6</v>
      </c>
      <c r="B12" s="232" t="s">
        <v>67</v>
      </c>
      <c r="C12" s="231">
        <v>6520263</v>
      </c>
      <c r="D12" s="236" t="e">
        <f>#REF!</f>
        <v>#REF!</v>
      </c>
    </row>
    <row r="13" spans="1:4" s="4" customFormat="1" ht="27.75" customHeight="1">
      <c r="A13" s="231">
        <v>7</v>
      </c>
      <c r="B13" s="232" t="s">
        <v>72</v>
      </c>
      <c r="C13" s="231">
        <v>6480209</v>
      </c>
      <c r="D13" s="236" t="e">
        <f>#REF!</f>
        <v>#REF!</v>
      </c>
    </row>
  </sheetData>
  <mergeCells count="4">
    <mergeCell ref="A1:B1"/>
    <mergeCell ref="A2:B2"/>
    <mergeCell ref="A3:B3"/>
    <mergeCell ref="A5:C5"/>
  </mergeCells>
  <printOptions horizontalCentered="1"/>
  <pageMargins left="0.1" right="0.1" top="0.5" bottom="0.5" header="0.31496062992126" footer="0.31496062992126"/>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abSelected="1" topLeftCell="A16" workbookViewId="0">
      <selection activeCell="E30" sqref="E30"/>
    </sheetView>
  </sheetViews>
  <sheetFormatPr defaultColWidth="7.875" defaultRowHeight="15"/>
  <cols>
    <col min="1" max="1" width="11.5" style="147" customWidth="1"/>
    <col min="2" max="4" width="6.375" style="147" customWidth="1"/>
    <col min="5" max="5" width="6.375" style="155" customWidth="1"/>
    <col min="6" max="14" width="6.375" style="147" customWidth="1"/>
    <col min="15" max="16384" width="7.875" style="147"/>
  </cols>
  <sheetData>
    <row r="1" spans="1:15" ht="19.5" customHeight="1">
      <c r="A1" s="145"/>
      <c r="B1" s="145" t="s">
        <v>102</v>
      </c>
      <c r="C1" s="145" t="s">
        <v>103</v>
      </c>
      <c r="D1" s="145" t="s">
        <v>104</v>
      </c>
      <c r="E1" s="146" t="s">
        <v>105</v>
      </c>
      <c r="F1" s="145" t="s">
        <v>138</v>
      </c>
      <c r="G1" s="145" t="s">
        <v>139</v>
      </c>
      <c r="H1" s="145" t="s">
        <v>106</v>
      </c>
      <c r="I1" s="145" t="s">
        <v>107</v>
      </c>
      <c r="J1" s="145" t="s">
        <v>108</v>
      </c>
      <c r="K1" s="145" t="s">
        <v>122</v>
      </c>
      <c r="L1" s="145" t="s">
        <v>109</v>
      </c>
      <c r="M1" s="145" t="s">
        <v>110</v>
      </c>
      <c r="N1" s="145" t="s">
        <v>117</v>
      </c>
      <c r="O1" s="146" t="s">
        <v>99</v>
      </c>
    </row>
    <row r="2" spans="1:15" ht="18.75" customHeight="1">
      <c r="A2" s="145" t="s">
        <v>146</v>
      </c>
      <c r="B2" s="322">
        <v>368</v>
      </c>
      <c r="C2" s="323"/>
      <c r="D2" s="323"/>
      <c r="E2" s="323"/>
      <c r="F2" s="323"/>
      <c r="G2" s="324"/>
      <c r="H2" s="322">
        <v>877</v>
      </c>
      <c r="I2" s="323"/>
      <c r="J2" s="323"/>
      <c r="K2" s="323"/>
      <c r="L2" s="323"/>
      <c r="M2" s="323"/>
      <c r="N2" s="324"/>
      <c r="O2" s="146">
        <f>B2+H2</f>
        <v>1245</v>
      </c>
    </row>
    <row r="3" spans="1:15" ht="18.75" customHeight="1">
      <c r="A3" s="145" t="s">
        <v>147</v>
      </c>
      <c r="B3" s="322">
        <v>933</v>
      </c>
      <c r="C3" s="323"/>
      <c r="D3" s="323"/>
      <c r="E3" s="323"/>
      <c r="F3" s="323"/>
      <c r="G3" s="324"/>
      <c r="H3" s="322">
        <v>2393</v>
      </c>
      <c r="I3" s="323"/>
      <c r="J3" s="323"/>
      <c r="K3" s="323"/>
      <c r="L3" s="323"/>
      <c r="M3" s="323"/>
      <c r="N3" s="324"/>
      <c r="O3" s="146">
        <f>B3+H3</f>
        <v>3326</v>
      </c>
    </row>
    <row r="4" spans="1:15" ht="18.75" customHeight="1">
      <c r="A4" s="145" t="s">
        <v>148</v>
      </c>
      <c r="B4" s="322">
        <v>1206</v>
      </c>
      <c r="C4" s="323"/>
      <c r="D4" s="323"/>
      <c r="E4" s="323"/>
      <c r="F4" s="323"/>
      <c r="G4" s="324"/>
      <c r="H4" s="322">
        <v>2723</v>
      </c>
      <c r="I4" s="323"/>
      <c r="J4" s="323"/>
      <c r="K4" s="323"/>
      <c r="L4" s="323"/>
      <c r="M4" s="323"/>
      <c r="N4" s="324"/>
      <c r="O4" s="146">
        <f>B4+H4</f>
        <v>3929</v>
      </c>
    </row>
    <row r="5" spans="1:15" ht="18.75" customHeight="1">
      <c r="A5" s="145"/>
      <c r="B5" s="145"/>
      <c r="C5" s="145"/>
      <c r="D5" s="145"/>
      <c r="E5" s="146"/>
      <c r="F5" s="145"/>
      <c r="G5" s="145"/>
      <c r="H5" s="145"/>
      <c r="I5" s="145"/>
      <c r="J5" s="145"/>
      <c r="K5" s="145"/>
      <c r="L5" s="145"/>
      <c r="M5" s="145"/>
      <c r="N5" s="145"/>
      <c r="O5" s="146"/>
    </row>
    <row r="6" spans="1:15" ht="34.5" customHeight="1">
      <c r="A6" s="148" t="s">
        <v>152</v>
      </c>
      <c r="B6" s="156">
        <v>77</v>
      </c>
      <c r="C6" s="156"/>
      <c r="D6" s="156">
        <v>1304</v>
      </c>
      <c r="E6" s="156"/>
      <c r="F6" s="156"/>
      <c r="G6" s="156"/>
      <c r="H6" s="156">
        <v>3433</v>
      </c>
      <c r="I6" s="156">
        <v>83</v>
      </c>
      <c r="J6" s="156"/>
      <c r="K6" s="156"/>
      <c r="L6" s="156"/>
      <c r="M6" s="156"/>
      <c r="N6" s="156"/>
      <c r="O6" s="146"/>
    </row>
    <row r="7" spans="1:15" ht="18.75" customHeight="1">
      <c r="A7" s="157" t="s">
        <v>149</v>
      </c>
      <c r="B7" s="314">
        <f>SUM(B6:G6)</f>
        <v>1381</v>
      </c>
      <c r="C7" s="320"/>
      <c r="D7" s="320"/>
      <c r="E7" s="320"/>
      <c r="F7" s="320"/>
      <c r="G7" s="321"/>
      <c r="H7" s="314">
        <f>SUM(H6:M6)</f>
        <v>3516</v>
      </c>
      <c r="I7" s="315"/>
      <c r="J7" s="315"/>
      <c r="K7" s="315"/>
      <c r="L7" s="315"/>
      <c r="M7" s="315"/>
      <c r="N7" s="316"/>
      <c r="O7" s="157">
        <f>B7+H7</f>
        <v>4897</v>
      </c>
    </row>
    <row r="8" spans="1:15" ht="18.75" customHeight="1">
      <c r="A8" s="146" t="s">
        <v>150</v>
      </c>
      <c r="B8" s="150"/>
      <c r="C8" s="151"/>
      <c r="D8" s="151"/>
      <c r="E8" s="151"/>
      <c r="F8" s="151"/>
      <c r="G8" s="149"/>
      <c r="H8" s="150"/>
      <c r="I8" s="151"/>
      <c r="J8" s="151"/>
      <c r="K8" s="151"/>
      <c r="L8" s="151"/>
      <c r="M8" s="149"/>
      <c r="N8" s="149"/>
      <c r="O8" s="146"/>
    </row>
    <row r="9" spans="1:15" ht="18.75" customHeight="1">
      <c r="A9" s="158" t="s">
        <v>151</v>
      </c>
      <c r="B9" s="314">
        <v>1125</v>
      </c>
      <c r="C9" s="315"/>
      <c r="D9" s="315"/>
      <c r="E9" s="315"/>
      <c r="F9" s="315"/>
      <c r="G9" s="316"/>
      <c r="H9" s="314">
        <v>1450</v>
      </c>
      <c r="I9" s="315"/>
      <c r="J9" s="315"/>
      <c r="K9" s="315"/>
      <c r="L9" s="315"/>
      <c r="M9" s="315"/>
      <c r="N9" s="316"/>
      <c r="O9" s="158">
        <f t="shared" ref="O9" si="0">B9+H9</f>
        <v>2575</v>
      </c>
    </row>
    <row r="10" spans="1:15" ht="33.75" customHeight="1">
      <c r="A10" s="148" t="s">
        <v>153</v>
      </c>
      <c r="B10" s="156">
        <v>72</v>
      </c>
      <c r="C10" s="156"/>
      <c r="D10" s="156">
        <v>1738</v>
      </c>
      <c r="E10" s="156">
        <v>23</v>
      </c>
      <c r="F10" s="156">
        <v>12</v>
      </c>
      <c r="G10" s="156">
        <v>41</v>
      </c>
      <c r="H10" s="156">
        <v>3676</v>
      </c>
      <c r="I10" s="156">
        <v>221</v>
      </c>
      <c r="J10" s="156"/>
      <c r="K10" s="156"/>
      <c r="L10" s="156"/>
      <c r="M10" s="156"/>
      <c r="N10" s="156"/>
      <c r="O10" s="146"/>
    </row>
    <row r="11" spans="1:15" ht="18.75" customHeight="1">
      <c r="A11" s="157" t="s">
        <v>149</v>
      </c>
      <c r="B11" s="314">
        <f>SUM(B10:G10)</f>
        <v>1886</v>
      </c>
      <c r="C11" s="320"/>
      <c r="D11" s="320"/>
      <c r="E11" s="320"/>
      <c r="F11" s="320"/>
      <c r="G11" s="321"/>
      <c r="H11" s="314">
        <f>SUM(H10:M10)</f>
        <v>3897</v>
      </c>
      <c r="I11" s="315"/>
      <c r="J11" s="315"/>
      <c r="K11" s="315"/>
      <c r="L11" s="315"/>
      <c r="M11" s="315"/>
      <c r="N11" s="316"/>
      <c r="O11" s="157">
        <f>B11+H11</f>
        <v>5783</v>
      </c>
    </row>
    <row r="12" spans="1:15" ht="18.75" customHeight="1">
      <c r="A12" s="146" t="s">
        <v>150</v>
      </c>
      <c r="B12" s="150"/>
      <c r="C12" s="151"/>
      <c r="D12" s="151"/>
      <c r="E12" s="151"/>
      <c r="F12" s="151"/>
      <c r="G12" s="149"/>
      <c r="H12" s="150"/>
      <c r="I12" s="151"/>
      <c r="J12" s="151"/>
      <c r="K12" s="151"/>
      <c r="L12" s="151"/>
      <c r="M12" s="149"/>
      <c r="N12" s="149"/>
      <c r="O12" s="154"/>
    </row>
    <row r="13" spans="1:15" ht="18.75" customHeight="1">
      <c r="A13" s="158" t="s">
        <v>151</v>
      </c>
      <c r="B13" s="314">
        <v>1975</v>
      </c>
      <c r="C13" s="315"/>
      <c r="D13" s="315"/>
      <c r="E13" s="315"/>
      <c r="F13" s="315"/>
      <c r="G13" s="316"/>
      <c r="H13" s="314">
        <v>3500</v>
      </c>
      <c r="I13" s="315"/>
      <c r="J13" s="315"/>
      <c r="K13" s="315"/>
      <c r="L13" s="315"/>
      <c r="M13" s="315"/>
      <c r="N13" s="316"/>
      <c r="O13" s="160">
        <f t="shared" ref="O13" si="1">B13+H13</f>
        <v>5475</v>
      </c>
    </row>
    <row r="14" spans="1:15" ht="32.25" customHeight="1">
      <c r="A14" s="148" t="s">
        <v>154</v>
      </c>
      <c r="B14" s="159">
        <v>182</v>
      </c>
      <c r="C14" s="156"/>
      <c r="D14" s="156">
        <v>2026</v>
      </c>
      <c r="E14" s="156">
        <v>110</v>
      </c>
      <c r="F14" s="156"/>
      <c r="G14" s="156"/>
      <c r="H14" s="159">
        <v>2583</v>
      </c>
      <c r="I14" s="156">
        <v>411</v>
      </c>
      <c r="J14" s="156">
        <v>92</v>
      </c>
      <c r="K14" s="156">
        <v>21</v>
      </c>
      <c r="L14" s="156"/>
      <c r="M14" s="156"/>
      <c r="N14" s="156"/>
      <c r="O14" s="146"/>
    </row>
    <row r="15" spans="1:15" ht="18.75" customHeight="1">
      <c r="A15" s="157" t="s">
        <v>149</v>
      </c>
      <c r="B15" s="314">
        <f>SUM(B14:G14)</f>
        <v>2318</v>
      </c>
      <c r="C15" s="320"/>
      <c r="D15" s="320"/>
      <c r="E15" s="320"/>
      <c r="F15" s="320"/>
      <c r="G15" s="321"/>
      <c r="H15" s="314">
        <f>SUM(H14:M14)</f>
        <v>3107</v>
      </c>
      <c r="I15" s="315"/>
      <c r="J15" s="315"/>
      <c r="K15" s="315"/>
      <c r="L15" s="315"/>
      <c r="M15" s="315"/>
      <c r="N15" s="316"/>
      <c r="O15" s="157">
        <f>B15+H15</f>
        <v>5425</v>
      </c>
    </row>
    <row r="16" spans="1:15" ht="18.75" customHeight="1">
      <c r="A16" s="146" t="s">
        <v>150</v>
      </c>
      <c r="B16" s="150"/>
      <c r="C16" s="151"/>
      <c r="D16" s="151"/>
      <c r="E16" s="151"/>
      <c r="F16" s="151"/>
      <c r="G16" s="149"/>
      <c r="H16" s="150"/>
      <c r="I16" s="151"/>
      <c r="J16" s="151"/>
      <c r="K16" s="151"/>
      <c r="L16" s="151"/>
      <c r="M16" s="149"/>
      <c r="N16" s="149"/>
      <c r="O16" s="154"/>
    </row>
    <row r="17" spans="1:15" ht="18.75" customHeight="1">
      <c r="A17" s="158" t="s">
        <v>151</v>
      </c>
      <c r="B17" s="314">
        <v>2745</v>
      </c>
      <c r="C17" s="315"/>
      <c r="D17" s="315"/>
      <c r="E17" s="315"/>
      <c r="F17" s="315"/>
      <c r="G17" s="316"/>
      <c r="H17" s="314">
        <v>4950</v>
      </c>
      <c r="I17" s="315"/>
      <c r="J17" s="315"/>
      <c r="K17" s="315"/>
      <c r="L17" s="315"/>
      <c r="M17" s="315"/>
      <c r="N17" s="316"/>
      <c r="O17" s="160">
        <f t="shared" ref="O17" si="2">B17+H17</f>
        <v>7695</v>
      </c>
    </row>
    <row r="18" spans="1:15" ht="37.5" customHeight="1">
      <c r="A18" s="148" t="s">
        <v>155</v>
      </c>
      <c r="B18" s="156">
        <v>48</v>
      </c>
      <c r="C18" s="156">
        <v>684</v>
      </c>
      <c r="D18" s="156">
        <v>2496</v>
      </c>
      <c r="E18" s="156">
        <v>34</v>
      </c>
      <c r="F18" s="156"/>
      <c r="G18" s="156"/>
      <c r="H18" s="156">
        <v>2950</v>
      </c>
      <c r="I18" s="156">
        <v>775</v>
      </c>
      <c r="J18" s="156">
        <v>203</v>
      </c>
      <c r="K18" s="156"/>
      <c r="L18" s="156">
        <v>61</v>
      </c>
      <c r="M18" s="156">
        <v>146</v>
      </c>
      <c r="N18" s="156"/>
      <c r="O18" s="146"/>
    </row>
    <row r="19" spans="1:15" ht="18.75" customHeight="1">
      <c r="A19" s="157" t="s">
        <v>149</v>
      </c>
      <c r="B19" s="314">
        <f>SUM(B18:G18)</f>
        <v>3262</v>
      </c>
      <c r="C19" s="315"/>
      <c r="D19" s="315"/>
      <c r="E19" s="315"/>
      <c r="F19" s="315"/>
      <c r="G19" s="316"/>
      <c r="H19" s="314">
        <f>SUM(H18:M18)</f>
        <v>4135</v>
      </c>
      <c r="I19" s="315"/>
      <c r="J19" s="315"/>
      <c r="K19" s="315"/>
      <c r="L19" s="315"/>
      <c r="M19" s="315"/>
      <c r="N19" s="316"/>
      <c r="O19" s="157">
        <f>B19+H19</f>
        <v>7397</v>
      </c>
    </row>
    <row r="20" spans="1:15" ht="18.75" customHeight="1">
      <c r="A20" s="146" t="s">
        <v>150</v>
      </c>
      <c r="B20" s="152"/>
      <c r="C20" s="152"/>
      <c r="D20" s="152"/>
      <c r="E20" s="153"/>
      <c r="F20" s="152"/>
      <c r="G20" s="152"/>
      <c r="H20" s="152"/>
      <c r="I20" s="152"/>
      <c r="J20" s="152"/>
      <c r="K20" s="152"/>
      <c r="L20" s="152"/>
      <c r="M20" s="152"/>
      <c r="N20" s="152"/>
      <c r="O20" s="154"/>
    </row>
    <row r="21" spans="1:15" ht="18.75" customHeight="1">
      <c r="A21" s="160" t="s">
        <v>151</v>
      </c>
      <c r="B21" s="317">
        <v>3150</v>
      </c>
      <c r="C21" s="318"/>
      <c r="D21" s="318"/>
      <c r="E21" s="318"/>
      <c r="F21" s="318"/>
      <c r="G21" s="319"/>
      <c r="H21" s="317">
        <v>5355</v>
      </c>
      <c r="I21" s="318"/>
      <c r="J21" s="318"/>
      <c r="K21" s="318"/>
      <c r="L21" s="318"/>
      <c r="M21" s="318"/>
      <c r="N21" s="319"/>
      <c r="O21" s="160">
        <f t="shared" ref="O21" si="3">B21+H21</f>
        <v>8505</v>
      </c>
    </row>
    <row r="22" spans="1:15" ht="39.75" customHeight="1">
      <c r="A22" s="148" t="s">
        <v>174</v>
      </c>
      <c r="B22" s="156">
        <v>46</v>
      </c>
      <c r="C22" s="156">
        <v>0</v>
      </c>
      <c r="D22" s="156">
        <v>1996</v>
      </c>
      <c r="E22" s="156"/>
      <c r="F22" s="156"/>
      <c r="G22" s="156"/>
      <c r="H22" s="156">
        <v>2128</v>
      </c>
      <c r="I22" s="156">
        <v>33</v>
      </c>
      <c r="J22" s="156">
        <v>217</v>
      </c>
      <c r="K22" s="156"/>
      <c r="L22" s="156">
        <v>48</v>
      </c>
      <c r="M22" s="156">
        <v>80</v>
      </c>
      <c r="N22" s="156">
        <v>70</v>
      </c>
      <c r="O22" s="146">
        <f>SUM(B22:N22)</f>
        <v>4618</v>
      </c>
    </row>
    <row r="23" spans="1:15" ht="18.75" customHeight="1">
      <c r="A23" s="157" t="s">
        <v>149</v>
      </c>
      <c r="B23" s="314">
        <f>SUM(B22:G22)</f>
        <v>2042</v>
      </c>
      <c r="C23" s="315"/>
      <c r="D23" s="315"/>
      <c r="E23" s="315"/>
      <c r="F23" s="315"/>
      <c r="G23" s="316"/>
      <c r="H23" s="314">
        <f>SUM(H22:N22)</f>
        <v>2576</v>
      </c>
      <c r="I23" s="315"/>
      <c r="J23" s="315"/>
      <c r="K23" s="315"/>
      <c r="L23" s="315"/>
      <c r="M23" s="315"/>
      <c r="N23" s="316"/>
      <c r="O23" s="157">
        <f>B23+H23</f>
        <v>4618</v>
      </c>
    </row>
    <row r="24" spans="1:15" ht="18.75" customHeight="1">
      <c r="A24" s="146" t="s">
        <v>150</v>
      </c>
      <c r="B24" s="152"/>
      <c r="C24" s="152"/>
      <c r="D24" s="152"/>
      <c r="E24" s="153"/>
      <c r="F24" s="152"/>
      <c r="G24" s="152"/>
      <c r="H24" s="152"/>
      <c r="I24" s="152"/>
      <c r="J24" s="152"/>
      <c r="K24" s="152"/>
      <c r="L24" s="152"/>
      <c r="M24" s="152"/>
      <c r="N24" s="152"/>
      <c r="O24" s="154"/>
    </row>
    <row r="25" spans="1:15" ht="18.75" customHeight="1">
      <c r="A25" s="160" t="s">
        <v>151</v>
      </c>
      <c r="B25" s="317">
        <v>3235</v>
      </c>
      <c r="C25" s="318"/>
      <c r="D25" s="318"/>
      <c r="E25" s="318"/>
      <c r="F25" s="318"/>
      <c r="G25" s="319"/>
      <c r="H25" s="317">
        <v>5440</v>
      </c>
      <c r="I25" s="318"/>
      <c r="J25" s="318"/>
      <c r="K25" s="318"/>
      <c r="L25" s="318"/>
      <c r="M25" s="318"/>
      <c r="N25" s="319"/>
      <c r="O25" s="160">
        <f t="shared" ref="O25" si="4">B25+H25</f>
        <v>8675</v>
      </c>
    </row>
    <row r="26" spans="1:15" ht="33">
      <c r="A26" s="148" t="s">
        <v>277</v>
      </c>
      <c r="B26" s="156"/>
      <c r="C26" s="156"/>
      <c r="D26" s="156"/>
      <c r="E26" s="156"/>
      <c r="F26" s="156"/>
      <c r="G26" s="156"/>
      <c r="H26" s="156"/>
      <c r="I26" s="156"/>
      <c r="J26" s="156"/>
      <c r="K26" s="156"/>
      <c r="L26" s="156"/>
      <c r="M26" s="156"/>
      <c r="N26" s="156"/>
      <c r="O26" s="146">
        <f>SUM(B26:N26)</f>
        <v>0</v>
      </c>
    </row>
    <row r="27" spans="1:15" ht="16.5">
      <c r="A27" s="157" t="s">
        <v>149</v>
      </c>
      <c r="B27" s="314">
        <f>SUM(B26:G26)</f>
        <v>0</v>
      </c>
      <c r="C27" s="315"/>
      <c r="D27" s="315"/>
      <c r="E27" s="315"/>
      <c r="F27" s="315"/>
      <c r="G27" s="316"/>
      <c r="H27" s="314">
        <f>SUM(H26:N26)</f>
        <v>0</v>
      </c>
      <c r="I27" s="315"/>
      <c r="J27" s="315"/>
      <c r="K27" s="315"/>
      <c r="L27" s="315"/>
      <c r="M27" s="315"/>
      <c r="N27" s="316"/>
      <c r="O27" s="157">
        <f>B27+H27</f>
        <v>0</v>
      </c>
    </row>
    <row r="28" spans="1:15" ht="16.5">
      <c r="A28" s="146" t="s">
        <v>150</v>
      </c>
      <c r="B28" s="152"/>
      <c r="C28" s="152"/>
      <c r="D28" s="152"/>
      <c r="E28" s="153"/>
      <c r="F28" s="152"/>
      <c r="G28" s="152"/>
      <c r="H28" s="152"/>
      <c r="I28" s="152"/>
      <c r="J28" s="152"/>
      <c r="K28" s="152"/>
      <c r="L28" s="152"/>
      <c r="M28" s="152"/>
      <c r="N28" s="152"/>
      <c r="O28" s="154"/>
    </row>
    <row r="29" spans="1:15" ht="16.5">
      <c r="A29" s="160" t="s">
        <v>151</v>
      </c>
      <c r="B29" s="317">
        <v>3235</v>
      </c>
      <c r="C29" s="318"/>
      <c r="D29" s="318"/>
      <c r="E29" s="318"/>
      <c r="F29" s="318"/>
      <c r="G29" s="319"/>
      <c r="H29" s="317">
        <v>5440</v>
      </c>
      <c r="I29" s="318"/>
      <c r="J29" s="318"/>
      <c r="K29" s="318"/>
      <c r="L29" s="318"/>
      <c r="M29" s="318"/>
      <c r="N29" s="319"/>
      <c r="O29" s="160">
        <f t="shared" ref="O29" si="5">B29+H29</f>
        <v>8675</v>
      </c>
    </row>
  </sheetData>
  <mergeCells count="30">
    <mergeCell ref="B27:G27"/>
    <mergeCell ref="H27:N27"/>
    <mergeCell ref="B29:G29"/>
    <mergeCell ref="H29:N29"/>
    <mergeCell ref="B2:G2"/>
    <mergeCell ref="B3:G3"/>
    <mergeCell ref="B4:G4"/>
    <mergeCell ref="H2:N2"/>
    <mergeCell ref="H3:N3"/>
    <mergeCell ref="H4:N4"/>
    <mergeCell ref="B7:G7"/>
    <mergeCell ref="B11:G11"/>
    <mergeCell ref="B15:G15"/>
    <mergeCell ref="B9:G9"/>
    <mergeCell ref="H9:N9"/>
    <mergeCell ref="H7:N7"/>
    <mergeCell ref="H11:N11"/>
    <mergeCell ref="B13:G13"/>
    <mergeCell ref="H13:N13"/>
    <mergeCell ref="H15:N15"/>
    <mergeCell ref="H17:N17"/>
    <mergeCell ref="H19:N19"/>
    <mergeCell ref="H21:N21"/>
    <mergeCell ref="B25:G25"/>
    <mergeCell ref="H25:N25"/>
    <mergeCell ref="H23:N23"/>
    <mergeCell ref="B21:G21"/>
    <mergeCell ref="B17:G17"/>
    <mergeCell ref="B19:G19"/>
    <mergeCell ref="B23:G23"/>
  </mergeCells>
  <printOptions horizontalCentered="1"/>
  <pageMargins left="0.1" right="0.1" top="0.5" bottom="0.1" header="0.31496062992126" footer="0.31496062992126"/>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workbookViewId="0">
      <selection activeCell="T9" sqref="T9"/>
    </sheetView>
  </sheetViews>
  <sheetFormatPr defaultColWidth="7.625" defaultRowHeight="15"/>
  <cols>
    <col min="1" max="1" width="5.125" style="147" customWidth="1"/>
    <col min="2" max="2" width="23" style="147" customWidth="1"/>
    <col min="3" max="4" width="7.625" style="147"/>
    <col min="5" max="5" width="5.75" style="147" customWidth="1"/>
    <col min="6" max="6" width="6.375" style="147" customWidth="1"/>
    <col min="7" max="8" width="7.625" style="147"/>
    <col min="9" max="9" width="6" style="147" customWidth="1"/>
    <col min="10" max="11" width="7.625" style="147"/>
    <col min="12" max="12" width="6" style="147" customWidth="1"/>
    <col min="13" max="14" width="7.625" style="147"/>
    <col min="15" max="16" width="6.25" style="147" customWidth="1"/>
    <col min="17" max="17" width="6" style="147" customWidth="1"/>
    <col min="18" max="16384" width="7.625" style="147"/>
  </cols>
  <sheetData>
    <row r="1" spans="1:17" s="161" customFormat="1" ht="18.95" customHeight="1">
      <c r="A1" s="328" t="s">
        <v>156</v>
      </c>
      <c r="B1" s="328" t="s">
        <v>157</v>
      </c>
      <c r="C1" s="322" t="s">
        <v>158</v>
      </c>
      <c r="D1" s="323"/>
      <c r="E1" s="323"/>
      <c r="F1" s="322" t="s">
        <v>159</v>
      </c>
      <c r="G1" s="323"/>
      <c r="H1" s="323"/>
      <c r="I1" s="322" t="s">
        <v>160</v>
      </c>
      <c r="J1" s="323"/>
      <c r="K1" s="323"/>
      <c r="L1" s="322" t="s">
        <v>161</v>
      </c>
      <c r="M1" s="323"/>
      <c r="N1" s="323"/>
      <c r="O1" s="325" t="s">
        <v>158</v>
      </c>
      <c r="P1" s="326"/>
      <c r="Q1" s="326"/>
    </row>
    <row r="2" spans="1:17" ht="56.1" customHeight="1">
      <c r="A2" s="329"/>
      <c r="B2" s="329"/>
      <c r="C2" s="162" t="s">
        <v>162</v>
      </c>
      <c r="D2" s="162" t="s">
        <v>163</v>
      </c>
      <c r="E2" s="145" t="s">
        <v>164</v>
      </c>
      <c r="F2" s="162" t="s">
        <v>165</v>
      </c>
      <c r="G2" s="162" t="s">
        <v>166</v>
      </c>
      <c r="H2" s="145" t="s">
        <v>164</v>
      </c>
      <c r="I2" s="162" t="s">
        <v>165</v>
      </c>
      <c r="J2" s="162" t="s">
        <v>166</v>
      </c>
      <c r="K2" s="145" t="s">
        <v>164</v>
      </c>
      <c r="L2" s="162" t="s">
        <v>165</v>
      </c>
      <c r="M2" s="162" t="s">
        <v>166</v>
      </c>
      <c r="N2" s="145" t="s">
        <v>164</v>
      </c>
      <c r="O2" s="162" t="s">
        <v>165</v>
      </c>
      <c r="P2" s="162" t="s">
        <v>166</v>
      </c>
      <c r="Q2" s="145" t="s">
        <v>164</v>
      </c>
    </row>
    <row r="3" spans="1:17" s="165" customFormat="1" ht="26.1" customHeight="1">
      <c r="A3" s="163">
        <v>1</v>
      </c>
      <c r="B3" s="164" t="s">
        <v>167</v>
      </c>
      <c r="C3" s="154">
        <v>520</v>
      </c>
      <c r="D3" s="154">
        <v>205</v>
      </c>
      <c r="E3" s="154">
        <f>C3+D3</f>
        <v>725</v>
      </c>
      <c r="F3" s="163">
        <v>947</v>
      </c>
      <c r="G3" s="163">
        <v>230</v>
      </c>
      <c r="H3" s="154">
        <f>F3+G3</f>
        <v>1177</v>
      </c>
      <c r="I3" s="156">
        <v>1176</v>
      </c>
      <c r="J3" s="163">
        <v>402</v>
      </c>
      <c r="K3" s="154">
        <f>I3+J3</f>
        <v>1578</v>
      </c>
      <c r="L3" s="156">
        <v>965</v>
      </c>
      <c r="M3" s="163">
        <v>379</v>
      </c>
      <c r="N3" s="154">
        <f>L3+M3</f>
        <v>1344</v>
      </c>
      <c r="O3" s="156">
        <v>1252</v>
      </c>
      <c r="P3" s="163">
        <v>390</v>
      </c>
      <c r="Q3" s="154">
        <f>O3+P3</f>
        <v>1642</v>
      </c>
    </row>
    <row r="4" spans="1:17" s="165" customFormat="1" ht="26.1" customHeight="1">
      <c r="A4" s="163">
        <v>2</v>
      </c>
      <c r="B4" s="164" t="s">
        <v>16</v>
      </c>
      <c r="C4" s="154">
        <v>140</v>
      </c>
      <c r="D4" s="154">
        <v>100</v>
      </c>
      <c r="E4" s="154">
        <f t="shared" ref="E4:E9" si="0">C4+D4</f>
        <v>240</v>
      </c>
      <c r="F4" s="163">
        <v>153</v>
      </c>
      <c r="G4" s="163"/>
      <c r="H4" s="154">
        <f t="shared" ref="H4:H9" si="1">F4+G4</f>
        <v>153</v>
      </c>
      <c r="I4" s="163">
        <v>86</v>
      </c>
      <c r="J4" s="163"/>
      <c r="K4" s="154">
        <f t="shared" ref="K4:K9" si="2">I4+J4</f>
        <v>86</v>
      </c>
      <c r="L4" s="163">
        <v>66</v>
      </c>
      <c r="M4" s="163"/>
      <c r="N4" s="154">
        <f t="shared" ref="N4:N9" si="3">L4+M4</f>
        <v>66</v>
      </c>
      <c r="O4" s="163">
        <v>169</v>
      </c>
      <c r="P4" s="163"/>
      <c r="Q4" s="154">
        <f t="shared" ref="Q4:Q9" si="4">O4+P4</f>
        <v>169</v>
      </c>
    </row>
    <row r="5" spans="1:17" s="165" customFormat="1" ht="26.1" customHeight="1">
      <c r="A5" s="163">
        <v>3</v>
      </c>
      <c r="B5" s="164" t="s">
        <v>65</v>
      </c>
      <c r="C5" s="154">
        <v>260</v>
      </c>
      <c r="D5" s="154">
        <v>135</v>
      </c>
      <c r="E5" s="154">
        <f t="shared" si="0"/>
        <v>395</v>
      </c>
      <c r="F5" s="163">
        <v>272</v>
      </c>
      <c r="G5" s="163">
        <v>118</v>
      </c>
      <c r="H5" s="154">
        <f t="shared" si="1"/>
        <v>390</v>
      </c>
      <c r="I5" s="156">
        <v>250</v>
      </c>
      <c r="J5" s="163">
        <v>149</v>
      </c>
      <c r="K5" s="154">
        <f t="shared" si="2"/>
        <v>399</v>
      </c>
      <c r="L5" s="156">
        <v>152</v>
      </c>
      <c r="M5" s="163">
        <v>122</v>
      </c>
      <c r="N5" s="154">
        <f t="shared" si="3"/>
        <v>274</v>
      </c>
      <c r="O5" s="156">
        <v>207</v>
      </c>
      <c r="P5" s="163">
        <v>163</v>
      </c>
      <c r="Q5" s="154">
        <f t="shared" si="4"/>
        <v>370</v>
      </c>
    </row>
    <row r="6" spans="1:17" s="165" customFormat="1" ht="26.1" customHeight="1">
      <c r="A6" s="163">
        <v>4</v>
      </c>
      <c r="B6" s="164" t="s">
        <v>67</v>
      </c>
      <c r="C6" s="154">
        <v>170</v>
      </c>
      <c r="D6" s="154">
        <v>85</v>
      </c>
      <c r="E6" s="154">
        <f t="shared" si="0"/>
        <v>255</v>
      </c>
      <c r="F6" s="163">
        <v>72</v>
      </c>
      <c r="G6" s="163"/>
      <c r="H6" s="154">
        <f t="shared" si="1"/>
        <v>72</v>
      </c>
      <c r="I6" s="163">
        <v>117</v>
      </c>
      <c r="J6" s="163">
        <v>47</v>
      </c>
      <c r="K6" s="154">
        <f t="shared" si="2"/>
        <v>164</v>
      </c>
      <c r="L6" s="163">
        <v>51</v>
      </c>
      <c r="M6" s="163">
        <v>45</v>
      </c>
      <c r="N6" s="154">
        <f t="shared" si="3"/>
        <v>96</v>
      </c>
      <c r="O6" s="163">
        <v>120</v>
      </c>
      <c r="P6" s="163">
        <v>79</v>
      </c>
      <c r="Q6" s="154">
        <f t="shared" si="4"/>
        <v>199</v>
      </c>
    </row>
    <row r="7" spans="1:17" ht="41.1" customHeight="1">
      <c r="A7" s="162">
        <v>5</v>
      </c>
      <c r="B7" s="166" t="s">
        <v>168</v>
      </c>
      <c r="C7" s="145">
        <v>190</v>
      </c>
      <c r="D7" s="145">
        <v>85</v>
      </c>
      <c r="E7" s="145">
        <f t="shared" si="0"/>
        <v>275</v>
      </c>
      <c r="F7" s="162">
        <v>274</v>
      </c>
      <c r="G7" s="162">
        <v>65</v>
      </c>
      <c r="H7" s="145">
        <f t="shared" si="1"/>
        <v>339</v>
      </c>
      <c r="I7" s="162">
        <v>273</v>
      </c>
      <c r="J7" s="162">
        <v>58</v>
      </c>
      <c r="K7" s="145">
        <f t="shared" si="2"/>
        <v>331</v>
      </c>
      <c r="L7" s="162">
        <v>247</v>
      </c>
      <c r="M7" s="162">
        <v>73</v>
      </c>
      <c r="N7" s="145">
        <f t="shared" si="3"/>
        <v>320</v>
      </c>
      <c r="O7" s="162">
        <v>192</v>
      </c>
      <c r="P7" s="162">
        <v>54</v>
      </c>
      <c r="Q7" s="145">
        <f t="shared" si="4"/>
        <v>246</v>
      </c>
    </row>
    <row r="8" spans="1:17" ht="44.1" customHeight="1">
      <c r="A8" s="162">
        <v>6</v>
      </c>
      <c r="B8" s="166" t="s">
        <v>169</v>
      </c>
      <c r="C8" s="145">
        <v>310</v>
      </c>
      <c r="D8" s="145">
        <v>90</v>
      </c>
      <c r="E8" s="145">
        <f t="shared" si="0"/>
        <v>400</v>
      </c>
      <c r="F8" s="162">
        <v>575</v>
      </c>
      <c r="G8" s="162">
        <v>103</v>
      </c>
      <c r="H8" s="145">
        <f t="shared" si="1"/>
        <v>678</v>
      </c>
      <c r="I8" s="162">
        <v>566</v>
      </c>
      <c r="J8" s="162">
        <v>77</v>
      </c>
      <c r="K8" s="145">
        <f t="shared" si="2"/>
        <v>643</v>
      </c>
      <c r="L8" s="162">
        <v>398</v>
      </c>
      <c r="M8" s="162">
        <v>94</v>
      </c>
      <c r="N8" s="145">
        <f t="shared" si="3"/>
        <v>492</v>
      </c>
      <c r="O8" s="162">
        <v>388</v>
      </c>
      <c r="P8" s="162">
        <v>113</v>
      </c>
      <c r="Q8" s="145">
        <f t="shared" si="4"/>
        <v>501</v>
      </c>
    </row>
    <row r="9" spans="1:17" ht="26.1" customHeight="1">
      <c r="A9" s="162">
        <v>7</v>
      </c>
      <c r="B9" s="166" t="s">
        <v>72</v>
      </c>
      <c r="C9" s="145">
        <v>180</v>
      </c>
      <c r="D9" s="145">
        <v>65</v>
      </c>
      <c r="E9" s="145">
        <f t="shared" si="0"/>
        <v>245</v>
      </c>
      <c r="F9" s="162">
        <v>83</v>
      </c>
      <c r="G9" s="162">
        <v>133</v>
      </c>
      <c r="H9" s="145">
        <f t="shared" si="1"/>
        <v>216</v>
      </c>
      <c r="I9" s="162">
        <v>109</v>
      </c>
      <c r="J9" s="162">
        <v>60</v>
      </c>
      <c r="K9" s="145">
        <f t="shared" si="2"/>
        <v>169</v>
      </c>
      <c r="L9" s="162">
        <v>136</v>
      </c>
      <c r="M9" s="162">
        <v>116</v>
      </c>
      <c r="N9" s="145">
        <f t="shared" si="3"/>
        <v>252</v>
      </c>
      <c r="O9" s="162">
        <v>102</v>
      </c>
      <c r="P9" s="162">
        <v>157</v>
      </c>
      <c r="Q9" s="145">
        <f t="shared" si="4"/>
        <v>259</v>
      </c>
    </row>
    <row r="10" spans="1:17" ht="36" customHeight="1">
      <c r="A10" s="322" t="s">
        <v>95</v>
      </c>
      <c r="B10" s="324"/>
      <c r="C10" s="167">
        <f>SUM(C3:C9)</f>
        <v>1770</v>
      </c>
      <c r="D10" s="167">
        <f t="shared" ref="D10:Q10" si="5">SUM(D3:D9)</f>
        <v>765</v>
      </c>
      <c r="E10" s="167">
        <f t="shared" si="5"/>
        <v>2535</v>
      </c>
      <c r="F10" s="168">
        <f t="shared" si="5"/>
        <v>2376</v>
      </c>
      <c r="G10" s="168">
        <f t="shared" si="5"/>
        <v>649</v>
      </c>
      <c r="H10" s="167">
        <f t="shared" si="5"/>
        <v>3025</v>
      </c>
      <c r="I10" s="168">
        <f t="shared" si="5"/>
        <v>2577</v>
      </c>
      <c r="J10" s="168">
        <f t="shared" si="5"/>
        <v>793</v>
      </c>
      <c r="K10" s="167">
        <f t="shared" si="5"/>
        <v>3370</v>
      </c>
      <c r="L10" s="168">
        <f t="shared" si="5"/>
        <v>2015</v>
      </c>
      <c r="M10" s="168">
        <f t="shared" si="5"/>
        <v>829</v>
      </c>
      <c r="N10" s="167">
        <f t="shared" si="5"/>
        <v>2844</v>
      </c>
      <c r="O10" s="168">
        <f t="shared" si="5"/>
        <v>2430</v>
      </c>
      <c r="P10" s="168">
        <f t="shared" si="5"/>
        <v>956</v>
      </c>
      <c r="Q10" s="167">
        <f t="shared" si="5"/>
        <v>3386</v>
      </c>
    </row>
    <row r="12" spans="1:17" ht="20.25" customHeight="1">
      <c r="A12" s="327" t="s">
        <v>170</v>
      </c>
      <c r="B12" s="327"/>
      <c r="C12" s="327"/>
      <c r="D12" s="327"/>
      <c r="E12" s="327"/>
      <c r="F12" s="327"/>
      <c r="G12" s="327"/>
      <c r="H12" s="327"/>
      <c r="I12" s="327"/>
      <c r="J12" s="327"/>
      <c r="K12" s="327"/>
      <c r="L12" s="327"/>
      <c r="M12" s="327"/>
      <c r="N12" s="327"/>
      <c r="O12" s="327"/>
      <c r="P12" s="327"/>
      <c r="Q12" s="327"/>
    </row>
  </sheetData>
  <mergeCells count="9">
    <mergeCell ref="O1:Q1"/>
    <mergeCell ref="A10:B10"/>
    <mergeCell ref="A12:Q12"/>
    <mergeCell ref="A1:A2"/>
    <mergeCell ref="B1:B2"/>
    <mergeCell ref="C1:E1"/>
    <mergeCell ref="F1:H1"/>
    <mergeCell ref="I1:K1"/>
    <mergeCell ref="L1:N1"/>
  </mergeCells>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2"/>
  <sheetViews>
    <sheetView workbookViewId="0">
      <selection activeCell="T9" sqref="T9"/>
    </sheetView>
  </sheetViews>
  <sheetFormatPr defaultRowHeight="15.75"/>
  <cols>
    <col min="1" max="1" width="8.875" customWidth="1"/>
    <col min="2" max="2" width="32.75" customWidth="1"/>
    <col min="3" max="8" width="29.25" customWidth="1"/>
  </cols>
  <sheetData>
    <row r="3" spans="1:3">
      <c r="A3" s="237" t="s">
        <v>241</v>
      </c>
      <c r="B3" s="237" t="s">
        <v>242</v>
      </c>
      <c r="C3" s="237" t="s">
        <v>243</v>
      </c>
    </row>
    <row r="4" spans="1:3">
      <c r="A4" s="238" t="s">
        <v>247</v>
      </c>
      <c r="B4" s="238" t="s">
        <v>244</v>
      </c>
      <c r="C4" s="238" t="s">
        <v>250</v>
      </c>
    </row>
    <row r="5" spans="1:3">
      <c r="A5" s="238" t="s">
        <v>248</v>
      </c>
      <c r="B5" s="238" t="s">
        <v>245</v>
      </c>
      <c r="C5" s="238" t="s">
        <v>251</v>
      </c>
    </row>
    <row r="6" spans="1:3">
      <c r="A6" s="238" t="s">
        <v>249</v>
      </c>
      <c r="B6" s="238" t="s">
        <v>246</v>
      </c>
      <c r="C6" s="238" t="s">
        <v>252</v>
      </c>
    </row>
    <row r="7" spans="1:3" ht="31.5">
      <c r="A7" s="239" t="s">
        <v>12</v>
      </c>
      <c r="B7" s="239" t="s">
        <v>253</v>
      </c>
      <c r="C7" s="239" t="s">
        <v>257</v>
      </c>
    </row>
    <row r="8" spans="1:3" ht="31.5">
      <c r="A8" s="239" t="s">
        <v>12</v>
      </c>
      <c r="B8" s="239" t="s">
        <v>254</v>
      </c>
      <c r="C8" s="239" t="s">
        <v>258</v>
      </c>
    </row>
    <row r="9" spans="1:3" ht="31.5">
      <c r="A9" s="239" t="s">
        <v>12</v>
      </c>
      <c r="B9" s="239" t="s">
        <v>255</v>
      </c>
      <c r="C9" s="239" t="s">
        <v>258</v>
      </c>
    </row>
    <row r="10" spans="1:3" ht="31.5">
      <c r="A10" s="239" t="s">
        <v>12</v>
      </c>
      <c r="B10" s="239" t="s">
        <v>256</v>
      </c>
      <c r="C10" s="239" t="s">
        <v>258</v>
      </c>
    </row>
    <row r="11" spans="1:3">
      <c r="A11" s="240" t="s">
        <v>13</v>
      </c>
      <c r="B11" s="240" t="s">
        <v>259</v>
      </c>
      <c r="C11" s="240" t="s">
        <v>260</v>
      </c>
    </row>
    <row r="12" spans="1:3" ht="141.75">
      <c r="A12" s="240" t="s">
        <v>13</v>
      </c>
      <c r="B12" s="240" t="s">
        <v>261</v>
      </c>
      <c r="C12" s="240" t="s">
        <v>260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5"/>
  <sheetViews>
    <sheetView workbookViewId="0">
      <selection activeCell="I89" sqref="I89"/>
    </sheetView>
  </sheetViews>
  <sheetFormatPr defaultRowHeight="15.75"/>
  <cols>
    <col min="2" max="2" width="33.875" customWidth="1"/>
  </cols>
  <sheetData>
    <row r="2" spans="1:8" ht="18">
      <c r="A2" s="330" t="s">
        <v>6</v>
      </c>
      <c r="B2" s="330" t="s">
        <v>262</v>
      </c>
      <c r="C2" s="241" t="s">
        <v>241</v>
      </c>
      <c r="D2" s="331" t="s">
        <v>264</v>
      </c>
      <c r="E2" s="331"/>
      <c r="F2" s="331"/>
      <c r="G2" s="332"/>
      <c r="H2" s="332"/>
    </row>
    <row r="3" spans="1:8">
      <c r="A3" s="330"/>
      <c r="B3" s="330"/>
      <c r="C3" s="241" t="s">
        <v>263</v>
      </c>
      <c r="D3" s="330" t="s">
        <v>158</v>
      </c>
      <c r="E3" s="330" t="s">
        <v>265</v>
      </c>
      <c r="F3" s="242" t="s">
        <v>266</v>
      </c>
      <c r="G3" s="332"/>
      <c r="H3" s="332"/>
    </row>
    <row r="4" spans="1:8">
      <c r="A4" s="330"/>
      <c r="B4" s="330"/>
      <c r="C4" s="243"/>
      <c r="D4" s="330"/>
      <c r="E4" s="330"/>
      <c r="F4" s="244" t="s">
        <v>267</v>
      </c>
      <c r="G4" s="332"/>
      <c r="H4" s="332"/>
    </row>
    <row r="5" spans="1:8" ht="18">
      <c r="A5" s="333">
        <v>1</v>
      </c>
      <c r="B5" s="334" t="s">
        <v>74</v>
      </c>
      <c r="C5" s="245" t="s">
        <v>13</v>
      </c>
      <c r="D5" s="245">
        <v>0</v>
      </c>
      <c r="E5" s="245">
        <v>0</v>
      </c>
      <c r="F5" s="245">
        <v>85</v>
      </c>
      <c r="G5" s="332"/>
      <c r="H5" s="332"/>
    </row>
    <row r="6" spans="1:8" ht="18">
      <c r="A6" s="333"/>
      <c r="B6" s="334"/>
      <c r="C6" s="245" t="s">
        <v>12</v>
      </c>
      <c r="D6" s="245">
        <v>37</v>
      </c>
      <c r="E6" s="245">
        <v>38</v>
      </c>
      <c r="F6" s="245">
        <v>65</v>
      </c>
      <c r="G6" s="332"/>
      <c r="H6" s="332"/>
    </row>
    <row r="7" spans="1:8" ht="18">
      <c r="A7" s="245">
        <v>2</v>
      </c>
      <c r="B7" s="246" t="s">
        <v>268</v>
      </c>
      <c r="C7" s="245" t="s">
        <v>13</v>
      </c>
      <c r="D7" s="245">
        <v>76</v>
      </c>
      <c r="E7" s="245">
        <v>66</v>
      </c>
      <c r="F7" s="245">
        <v>110</v>
      </c>
      <c r="G7" s="332"/>
      <c r="H7" s="332"/>
    </row>
    <row r="8" spans="1:8" ht="18">
      <c r="A8" s="245">
        <v>3</v>
      </c>
      <c r="B8" s="246" t="s">
        <v>79</v>
      </c>
      <c r="C8" s="245" t="s">
        <v>12</v>
      </c>
      <c r="D8" s="245">
        <v>77</v>
      </c>
      <c r="E8" s="245">
        <v>54</v>
      </c>
      <c r="F8" s="245">
        <v>85</v>
      </c>
      <c r="G8" s="332"/>
      <c r="H8" s="332"/>
    </row>
    <row r="9" spans="1:8" ht="44.25" customHeight="1">
      <c r="A9" s="333">
        <v>4</v>
      </c>
      <c r="B9" s="334" t="s">
        <v>273</v>
      </c>
      <c r="C9" s="245" t="s">
        <v>13</v>
      </c>
      <c r="D9" s="245">
        <v>0</v>
      </c>
      <c r="E9" s="245">
        <v>0</v>
      </c>
      <c r="F9" s="245">
        <v>50</v>
      </c>
      <c r="G9" s="332"/>
      <c r="H9" s="332"/>
    </row>
    <row r="10" spans="1:8" ht="18">
      <c r="A10" s="333"/>
      <c r="B10" s="334"/>
      <c r="C10" s="245" t="s">
        <v>12</v>
      </c>
      <c r="D10" s="245">
        <v>0</v>
      </c>
      <c r="E10" s="245">
        <v>0</v>
      </c>
      <c r="F10" s="245">
        <v>50</v>
      </c>
      <c r="G10" s="332"/>
      <c r="H10" s="332"/>
    </row>
    <row r="11" spans="1:8" ht="28.5" customHeight="1">
      <c r="A11" s="333">
        <v>5</v>
      </c>
      <c r="B11" s="334" t="s">
        <v>80</v>
      </c>
      <c r="C11" s="245" t="s">
        <v>13</v>
      </c>
      <c r="D11" s="245">
        <v>30</v>
      </c>
      <c r="E11" s="245">
        <v>0</v>
      </c>
      <c r="F11" s="245">
        <v>50</v>
      </c>
      <c r="G11" s="332"/>
      <c r="H11" s="332"/>
    </row>
    <row r="12" spans="1:8" ht="18">
      <c r="A12" s="333"/>
      <c r="B12" s="334"/>
      <c r="C12" s="245" t="s">
        <v>12</v>
      </c>
      <c r="D12" s="245">
        <v>67</v>
      </c>
      <c r="E12" s="245">
        <v>63</v>
      </c>
      <c r="F12" s="245">
        <v>50</v>
      </c>
      <c r="G12" s="332"/>
      <c r="H12" s="332"/>
    </row>
    <row r="13" spans="1:8" ht="18">
      <c r="A13" s="333">
        <v>6</v>
      </c>
      <c r="B13" s="334" t="s">
        <v>269</v>
      </c>
      <c r="C13" s="245" t="s">
        <v>13</v>
      </c>
      <c r="D13" s="245">
        <v>140</v>
      </c>
      <c r="E13" s="245">
        <v>128</v>
      </c>
      <c r="F13" s="245">
        <v>150</v>
      </c>
      <c r="G13" s="332"/>
      <c r="H13" s="332"/>
    </row>
    <row r="14" spans="1:8" ht="18">
      <c r="A14" s="333"/>
      <c r="B14" s="334"/>
      <c r="C14" s="245" t="s">
        <v>12</v>
      </c>
      <c r="D14" s="245">
        <v>98</v>
      </c>
      <c r="E14" s="245">
        <v>181</v>
      </c>
      <c r="F14" s="245">
        <v>85</v>
      </c>
      <c r="G14" s="332"/>
      <c r="H14" s="332"/>
    </row>
    <row r="15" spans="1:8" ht="28.5" customHeight="1">
      <c r="A15" s="333">
        <v>7</v>
      </c>
      <c r="B15" s="334" t="s">
        <v>72</v>
      </c>
      <c r="C15" s="245" t="s">
        <v>13</v>
      </c>
      <c r="D15" s="245">
        <v>102</v>
      </c>
      <c r="E15" s="245">
        <v>36</v>
      </c>
      <c r="F15" s="245">
        <v>150</v>
      </c>
      <c r="G15" s="332"/>
      <c r="H15" s="332"/>
    </row>
    <row r="16" spans="1:8" ht="18">
      <c r="A16" s="333"/>
      <c r="B16" s="334"/>
      <c r="C16" s="245" t="s">
        <v>12</v>
      </c>
      <c r="D16" s="245">
        <v>87</v>
      </c>
      <c r="E16" s="245">
        <v>68</v>
      </c>
      <c r="F16" s="245">
        <v>65</v>
      </c>
      <c r="G16" s="332"/>
      <c r="H16" s="332"/>
    </row>
    <row r="17" spans="1:8" ht="18">
      <c r="A17" s="333">
        <v>8</v>
      </c>
      <c r="B17" s="334" t="s">
        <v>69</v>
      </c>
      <c r="C17" s="245" t="s">
        <v>13</v>
      </c>
      <c r="D17" s="245">
        <v>48</v>
      </c>
      <c r="E17" s="245">
        <v>0</v>
      </c>
      <c r="F17" s="245">
        <v>75</v>
      </c>
      <c r="G17" s="332"/>
      <c r="H17" s="332"/>
    </row>
    <row r="18" spans="1:8" ht="18">
      <c r="A18" s="333"/>
      <c r="B18" s="334"/>
      <c r="C18" s="245" t="s">
        <v>12</v>
      </c>
      <c r="D18" s="245">
        <v>99</v>
      </c>
      <c r="E18" s="245">
        <v>49</v>
      </c>
      <c r="F18" s="245">
        <v>65</v>
      </c>
      <c r="G18" s="332"/>
      <c r="H18" s="332"/>
    </row>
    <row r="19" spans="1:8" ht="18">
      <c r="A19" s="333">
        <v>9</v>
      </c>
      <c r="B19" s="334" t="s">
        <v>82</v>
      </c>
      <c r="C19" s="245" t="s">
        <v>13</v>
      </c>
      <c r="D19" s="245">
        <v>128</v>
      </c>
      <c r="E19" s="245">
        <v>116</v>
      </c>
      <c r="F19" s="245">
        <v>130</v>
      </c>
      <c r="G19" s="332"/>
      <c r="H19" s="332"/>
    </row>
    <row r="20" spans="1:8" ht="18">
      <c r="A20" s="333"/>
      <c r="B20" s="334"/>
      <c r="C20" s="245" t="s">
        <v>12</v>
      </c>
      <c r="D20" s="245">
        <v>147</v>
      </c>
      <c r="E20" s="245">
        <v>148</v>
      </c>
      <c r="F20" s="245">
        <v>90</v>
      </c>
      <c r="G20" s="332"/>
      <c r="H20" s="332"/>
    </row>
    <row r="21" spans="1:8" ht="18">
      <c r="A21" s="333">
        <v>10</v>
      </c>
      <c r="B21" s="334" t="s">
        <v>73</v>
      </c>
      <c r="C21" s="245" t="s">
        <v>13</v>
      </c>
      <c r="D21" s="245">
        <v>63</v>
      </c>
      <c r="E21" s="245">
        <v>43</v>
      </c>
      <c r="F21" s="245">
        <v>85</v>
      </c>
      <c r="G21" s="332"/>
      <c r="H21" s="332"/>
    </row>
    <row r="22" spans="1:8" ht="18">
      <c r="A22" s="333"/>
      <c r="B22" s="334"/>
      <c r="C22" s="245" t="s">
        <v>12</v>
      </c>
      <c r="D22" s="245">
        <v>62</v>
      </c>
      <c r="E22" s="245">
        <v>40</v>
      </c>
      <c r="F22" s="245">
        <v>65</v>
      </c>
      <c r="G22" s="332"/>
      <c r="H22" s="332"/>
    </row>
    <row r="23" spans="1:8" ht="18">
      <c r="A23" s="333">
        <v>11</v>
      </c>
      <c r="B23" s="334" t="s">
        <v>85</v>
      </c>
      <c r="C23" s="245" t="s">
        <v>13</v>
      </c>
      <c r="D23" s="245">
        <v>125</v>
      </c>
      <c r="E23" s="245">
        <v>74</v>
      </c>
      <c r="F23" s="245">
        <v>320</v>
      </c>
      <c r="G23" s="332"/>
      <c r="H23" s="332"/>
    </row>
    <row r="24" spans="1:8" ht="18">
      <c r="A24" s="333"/>
      <c r="B24" s="334"/>
      <c r="C24" s="245" t="s">
        <v>12</v>
      </c>
      <c r="D24" s="245">
        <v>149</v>
      </c>
      <c r="E24" s="245">
        <v>91</v>
      </c>
      <c r="F24" s="245">
        <v>150</v>
      </c>
      <c r="G24" s="332"/>
      <c r="H24" s="332"/>
    </row>
    <row r="25" spans="1:8" ht="18">
      <c r="A25" s="334">
        <v>12</v>
      </c>
      <c r="B25" s="334" t="s">
        <v>216</v>
      </c>
      <c r="C25" s="245" t="s">
        <v>13</v>
      </c>
      <c r="D25" s="245">
        <v>0</v>
      </c>
      <c r="E25" s="245">
        <v>0</v>
      </c>
      <c r="F25" s="245">
        <v>50</v>
      </c>
      <c r="G25" s="332"/>
      <c r="H25" s="332"/>
    </row>
    <row r="26" spans="1:8" ht="18">
      <c r="A26" s="334"/>
      <c r="B26" s="334"/>
      <c r="C26" s="245" t="s">
        <v>12</v>
      </c>
      <c r="D26" s="245">
        <v>0</v>
      </c>
      <c r="E26" s="245">
        <v>19</v>
      </c>
      <c r="F26" s="245">
        <v>50</v>
      </c>
      <c r="G26" s="332"/>
      <c r="H26" s="332"/>
    </row>
    <row r="27" spans="1:8" ht="18">
      <c r="A27" s="334">
        <v>13</v>
      </c>
      <c r="B27" s="334" t="s">
        <v>88</v>
      </c>
      <c r="C27" s="245" t="s">
        <v>13</v>
      </c>
      <c r="D27" s="245">
        <v>0</v>
      </c>
      <c r="E27" s="245">
        <v>0</v>
      </c>
      <c r="F27" s="245">
        <v>35</v>
      </c>
      <c r="G27" s="332"/>
      <c r="H27" s="332"/>
    </row>
    <row r="28" spans="1:8" ht="18">
      <c r="A28" s="334"/>
      <c r="B28" s="334"/>
      <c r="C28" s="245" t="s">
        <v>12</v>
      </c>
      <c r="D28" s="245">
        <v>0</v>
      </c>
      <c r="E28" s="245">
        <v>8</v>
      </c>
      <c r="F28" s="245">
        <v>35</v>
      </c>
      <c r="G28" s="332"/>
      <c r="H28" s="332"/>
    </row>
    <row r="29" spans="1:8" ht="18">
      <c r="A29" s="333">
        <v>14</v>
      </c>
      <c r="B29" s="334" t="s">
        <v>270</v>
      </c>
      <c r="C29" s="245" t="s">
        <v>13</v>
      </c>
      <c r="D29" s="245">
        <v>36</v>
      </c>
      <c r="E29" s="245">
        <v>46</v>
      </c>
      <c r="F29" s="245">
        <v>60</v>
      </c>
      <c r="G29" s="332"/>
      <c r="H29" s="332"/>
    </row>
    <row r="30" spans="1:8" ht="18">
      <c r="A30" s="333"/>
      <c r="B30" s="334"/>
      <c r="C30" s="245" t="s">
        <v>12</v>
      </c>
      <c r="D30" s="245">
        <v>47</v>
      </c>
      <c r="E30" s="245">
        <v>18</v>
      </c>
      <c r="F30" s="245">
        <v>60</v>
      </c>
      <c r="G30" s="332"/>
      <c r="H30" s="332"/>
    </row>
    <row r="31" spans="1:8" ht="18">
      <c r="A31" s="245">
        <v>15</v>
      </c>
      <c r="B31" s="246" t="s">
        <v>35</v>
      </c>
      <c r="C31" s="245" t="s">
        <v>13</v>
      </c>
      <c r="D31" s="245">
        <v>16</v>
      </c>
      <c r="E31" s="245">
        <v>0</v>
      </c>
      <c r="F31" s="245">
        <v>70</v>
      </c>
      <c r="G31" s="332"/>
      <c r="H31" s="332"/>
    </row>
    <row r="32" spans="1:8" ht="18">
      <c r="A32" s="333">
        <v>16</v>
      </c>
      <c r="B32" s="334" t="s">
        <v>271</v>
      </c>
      <c r="C32" s="245" t="s">
        <v>13</v>
      </c>
      <c r="D32" s="245">
        <v>28</v>
      </c>
      <c r="E32" s="245">
        <v>36</v>
      </c>
      <c r="F32" s="245">
        <v>60</v>
      </c>
      <c r="G32" s="332"/>
      <c r="H32" s="332"/>
    </row>
    <row r="33" spans="1:8" ht="18">
      <c r="A33" s="333"/>
      <c r="B33" s="334"/>
      <c r="C33" s="245" t="s">
        <v>12</v>
      </c>
      <c r="D33" s="245">
        <v>45</v>
      </c>
      <c r="E33" s="245">
        <v>34</v>
      </c>
      <c r="F33" s="245">
        <v>30</v>
      </c>
      <c r="G33" s="332"/>
      <c r="H33" s="332"/>
    </row>
    <row r="34" spans="1:8" ht="28.5" customHeight="1">
      <c r="A34" s="333">
        <v>17</v>
      </c>
      <c r="B34" s="334" t="s">
        <v>40</v>
      </c>
      <c r="C34" s="245" t="s">
        <v>13</v>
      </c>
      <c r="D34" s="245">
        <v>117</v>
      </c>
      <c r="E34" s="245">
        <v>60</v>
      </c>
      <c r="F34" s="245">
        <v>160</v>
      </c>
      <c r="G34" s="332"/>
      <c r="H34" s="332"/>
    </row>
    <row r="35" spans="1:8" ht="18">
      <c r="A35" s="333"/>
      <c r="B35" s="334"/>
      <c r="C35" s="245" t="s">
        <v>12</v>
      </c>
      <c r="D35" s="245">
        <v>77</v>
      </c>
      <c r="E35" s="245">
        <v>64</v>
      </c>
      <c r="F35" s="245">
        <v>65</v>
      </c>
      <c r="G35" s="332"/>
      <c r="H35" s="332"/>
    </row>
    <row r="36" spans="1:8" ht="44.25" customHeight="1">
      <c r="A36" s="333">
        <v>18</v>
      </c>
      <c r="B36" s="334" t="s">
        <v>47</v>
      </c>
      <c r="C36" s="245" t="s">
        <v>13</v>
      </c>
      <c r="D36" s="245">
        <v>118</v>
      </c>
      <c r="E36" s="245">
        <v>123</v>
      </c>
      <c r="F36" s="245">
        <v>160</v>
      </c>
      <c r="G36" s="332"/>
      <c r="H36" s="332"/>
    </row>
    <row r="37" spans="1:8" ht="18">
      <c r="A37" s="333"/>
      <c r="B37" s="334"/>
      <c r="C37" s="245" t="s">
        <v>12</v>
      </c>
      <c r="D37" s="245">
        <v>93</v>
      </c>
      <c r="E37" s="245">
        <v>83</v>
      </c>
      <c r="F37" s="245">
        <v>65</v>
      </c>
      <c r="G37" s="332"/>
      <c r="H37" s="332"/>
    </row>
    <row r="38" spans="1:8" ht="18">
      <c r="A38" s="333">
        <v>19</v>
      </c>
      <c r="B38" s="334" t="s">
        <v>29</v>
      </c>
      <c r="C38" s="245" t="s">
        <v>13</v>
      </c>
      <c r="D38" s="245">
        <v>40</v>
      </c>
      <c r="E38" s="245">
        <v>30</v>
      </c>
      <c r="F38" s="245">
        <v>35</v>
      </c>
      <c r="G38" s="332"/>
      <c r="H38" s="332"/>
    </row>
    <row r="39" spans="1:8" ht="18">
      <c r="A39" s="333"/>
      <c r="B39" s="334"/>
      <c r="C39" s="245" t="s">
        <v>12</v>
      </c>
      <c r="D39" s="245">
        <v>64</v>
      </c>
      <c r="E39" s="245">
        <v>76</v>
      </c>
      <c r="F39" s="245">
        <v>35</v>
      </c>
      <c r="G39" s="332"/>
      <c r="H39" s="332"/>
    </row>
    <row r="40" spans="1:8" ht="18">
      <c r="A40" s="245">
        <v>20</v>
      </c>
      <c r="B40" s="246" t="s">
        <v>31</v>
      </c>
      <c r="C40" s="245" t="s">
        <v>13</v>
      </c>
      <c r="D40" s="245">
        <v>26</v>
      </c>
      <c r="E40" s="245">
        <v>23</v>
      </c>
      <c r="F40" s="245">
        <v>35</v>
      </c>
      <c r="G40" s="332"/>
      <c r="H40" s="332"/>
    </row>
    <row r="41" spans="1:8" ht="18">
      <c r="A41" s="245">
        <v>21</v>
      </c>
      <c r="B41" s="246" t="s">
        <v>32</v>
      </c>
      <c r="C41" s="245" t="s">
        <v>12</v>
      </c>
      <c r="D41" s="245">
        <v>56</v>
      </c>
      <c r="E41" s="245">
        <v>34</v>
      </c>
      <c r="F41" s="245">
        <v>35</v>
      </c>
      <c r="G41" s="332"/>
      <c r="H41" s="332"/>
    </row>
    <row r="42" spans="1:8" ht="28.5" customHeight="1">
      <c r="A42" s="333">
        <v>22</v>
      </c>
      <c r="B42" s="334" t="s">
        <v>27</v>
      </c>
      <c r="C42" s="245" t="s">
        <v>13</v>
      </c>
      <c r="D42" s="245">
        <v>0</v>
      </c>
      <c r="E42" s="245">
        <v>0</v>
      </c>
      <c r="F42" s="245">
        <v>50</v>
      </c>
      <c r="G42" s="332"/>
      <c r="H42" s="332"/>
    </row>
    <row r="43" spans="1:8" ht="18">
      <c r="A43" s="333"/>
      <c r="B43" s="334"/>
      <c r="C43" s="245" t="s">
        <v>12</v>
      </c>
      <c r="D43" s="245">
        <v>60</v>
      </c>
      <c r="E43" s="245">
        <v>29</v>
      </c>
      <c r="F43" s="245">
        <v>50</v>
      </c>
      <c r="G43" s="332"/>
      <c r="H43" s="332"/>
    </row>
    <row r="44" spans="1:8" ht="18">
      <c r="A44" s="333">
        <v>23</v>
      </c>
      <c r="B44" s="334" t="s">
        <v>25</v>
      </c>
      <c r="C44" s="245" t="s">
        <v>13</v>
      </c>
      <c r="D44" s="245">
        <v>0</v>
      </c>
      <c r="E44" s="245">
        <v>0</v>
      </c>
      <c r="F44" s="245">
        <v>50</v>
      </c>
      <c r="G44" s="332"/>
      <c r="H44" s="332"/>
    </row>
    <row r="45" spans="1:8" ht="18">
      <c r="A45" s="333"/>
      <c r="B45" s="334"/>
      <c r="C45" s="245" t="s">
        <v>12</v>
      </c>
      <c r="D45" s="245">
        <v>28</v>
      </c>
      <c r="E45" s="245">
        <v>17</v>
      </c>
      <c r="F45" s="245">
        <v>50</v>
      </c>
      <c r="G45" s="332"/>
      <c r="H45" s="332"/>
    </row>
    <row r="46" spans="1:8" ht="18">
      <c r="A46" s="333">
        <v>24</v>
      </c>
      <c r="B46" s="334" t="s">
        <v>45</v>
      </c>
      <c r="C46" s="245" t="s">
        <v>13</v>
      </c>
      <c r="D46" s="245">
        <v>24</v>
      </c>
      <c r="E46" s="245">
        <v>17</v>
      </c>
      <c r="F46" s="245">
        <v>75</v>
      </c>
      <c r="G46" s="332"/>
      <c r="H46" s="332"/>
    </row>
    <row r="47" spans="1:8" ht="18">
      <c r="A47" s="333"/>
      <c r="B47" s="334"/>
      <c r="C47" s="245" t="s">
        <v>12</v>
      </c>
      <c r="D47" s="245">
        <v>38</v>
      </c>
      <c r="E47" s="245">
        <v>47</v>
      </c>
      <c r="F47" s="245">
        <v>50</v>
      </c>
      <c r="G47" s="332"/>
      <c r="H47" s="332"/>
    </row>
    <row r="48" spans="1:8" ht="28.5" customHeight="1">
      <c r="A48" s="333">
        <v>25</v>
      </c>
      <c r="B48" s="334" t="s">
        <v>50</v>
      </c>
      <c r="C48" s="245" t="s">
        <v>13</v>
      </c>
      <c r="D48" s="245">
        <v>26</v>
      </c>
      <c r="E48" s="245">
        <v>21</v>
      </c>
      <c r="F48" s="245">
        <v>160</v>
      </c>
      <c r="G48" s="332"/>
      <c r="H48" s="332"/>
    </row>
    <row r="49" spans="1:8" ht="18">
      <c r="A49" s="333"/>
      <c r="B49" s="334"/>
      <c r="C49" s="245" t="s">
        <v>12</v>
      </c>
      <c r="D49" s="245">
        <v>65</v>
      </c>
      <c r="E49" s="245">
        <v>30</v>
      </c>
      <c r="F49" s="245">
        <v>65</v>
      </c>
      <c r="G49" s="332"/>
      <c r="H49" s="332"/>
    </row>
    <row r="50" spans="1:8" ht="44.25" customHeight="1">
      <c r="A50" s="333">
        <v>26</v>
      </c>
      <c r="B50" s="334" t="s">
        <v>59</v>
      </c>
      <c r="C50" s="245" t="s">
        <v>13</v>
      </c>
      <c r="D50" s="245">
        <v>25</v>
      </c>
      <c r="E50" s="245">
        <v>0</v>
      </c>
      <c r="F50" s="245">
        <v>120</v>
      </c>
      <c r="G50" s="332"/>
      <c r="H50" s="332"/>
    </row>
    <row r="51" spans="1:8" ht="18">
      <c r="A51" s="333"/>
      <c r="B51" s="334"/>
      <c r="C51" s="245" t="s">
        <v>12</v>
      </c>
      <c r="D51" s="245">
        <v>0</v>
      </c>
      <c r="E51" s="245">
        <v>0</v>
      </c>
      <c r="F51" s="245">
        <v>65</v>
      </c>
      <c r="G51" s="332"/>
      <c r="H51" s="332"/>
    </row>
    <row r="52" spans="1:8" ht="18">
      <c r="A52" s="333">
        <v>27</v>
      </c>
      <c r="B52" s="334" t="s">
        <v>56</v>
      </c>
      <c r="C52" s="245" t="s">
        <v>13</v>
      </c>
      <c r="D52" s="245">
        <v>53</v>
      </c>
      <c r="E52" s="245">
        <v>0</v>
      </c>
      <c r="F52" s="245">
        <v>110</v>
      </c>
      <c r="G52" s="332"/>
      <c r="H52" s="332"/>
    </row>
    <row r="53" spans="1:8" ht="18">
      <c r="A53" s="333"/>
      <c r="B53" s="334"/>
      <c r="C53" s="245" t="s">
        <v>12</v>
      </c>
      <c r="D53" s="245">
        <v>25</v>
      </c>
      <c r="E53" s="245">
        <v>0</v>
      </c>
      <c r="F53" s="245">
        <v>65</v>
      </c>
      <c r="G53" s="332"/>
      <c r="H53" s="332"/>
    </row>
    <row r="54" spans="1:8" ht="28.5" customHeight="1">
      <c r="A54" s="333">
        <v>28</v>
      </c>
      <c r="B54" s="334" t="s">
        <v>16</v>
      </c>
      <c r="C54" s="245" t="s">
        <v>13</v>
      </c>
      <c r="D54" s="245">
        <v>169</v>
      </c>
      <c r="E54" s="245">
        <v>40</v>
      </c>
      <c r="F54" s="245">
        <v>140</v>
      </c>
      <c r="G54" s="332"/>
      <c r="H54" s="332"/>
    </row>
    <row r="55" spans="1:8" ht="18">
      <c r="A55" s="333"/>
      <c r="B55" s="334"/>
      <c r="C55" s="245" t="s">
        <v>12</v>
      </c>
      <c r="D55" s="245">
        <v>0</v>
      </c>
      <c r="E55" s="245">
        <v>36</v>
      </c>
      <c r="F55" s="245">
        <v>100</v>
      </c>
      <c r="G55" s="332"/>
      <c r="H55" s="332"/>
    </row>
    <row r="56" spans="1:8" ht="18">
      <c r="A56" s="245">
        <v>29</v>
      </c>
      <c r="B56" s="246" t="s">
        <v>60</v>
      </c>
      <c r="C56" s="245" t="s">
        <v>12</v>
      </c>
      <c r="D56" s="245">
        <v>97</v>
      </c>
      <c r="E56" s="245">
        <v>40</v>
      </c>
      <c r="F56" s="245">
        <v>100</v>
      </c>
      <c r="G56" s="332"/>
      <c r="H56" s="332"/>
    </row>
    <row r="57" spans="1:8" ht="28.5" customHeight="1">
      <c r="A57" s="333">
        <v>30</v>
      </c>
      <c r="B57" s="334" t="s">
        <v>14</v>
      </c>
      <c r="C57" s="245" t="s">
        <v>13</v>
      </c>
      <c r="D57" s="245">
        <v>388</v>
      </c>
      <c r="E57" s="245">
        <v>316</v>
      </c>
      <c r="F57" s="245">
        <v>280</v>
      </c>
      <c r="G57" s="332"/>
      <c r="H57" s="332"/>
    </row>
    <row r="58" spans="1:8" ht="18">
      <c r="A58" s="333"/>
      <c r="B58" s="334"/>
      <c r="C58" s="245" t="s">
        <v>12</v>
      </c>
      <c r="D58" s="245">
        <v>113</v>
      </c>
      <c r="E58" s="245">
        <v>72</v>
      </c>
      <c r="F58" s="245">
        <v>90</v>
      </c>
      <c r="G58" s="332"/>
      <c r="H58" s="332"/>
    </row>
    <row r="59" spans="1:8" ht="18">
      <c r="A59" s="333">
        <v>31</v>
      </c>
      <c r="B59" s="334" t="s">
        <v>53</v>
      </c>
      <c r="C59" s="245" t="s">
        <v>13</v>
      </c>
      <c r="D59" s="245">
        <v>20</v>
      </c>
      <c r="E59" s="245">
        <v>0</v>
      </c>
      <c r="F59" s="245">
        <v>60</v>
      </c>
      <c r="G59" s="332"/>
      <c r="H59" s="332"/>
    </row>
    <row r="60" spans="1:8" ht="18">
      <c r="A60" s="333"/>
      <c r="B60" s="334"/>
      <c r="C60" s="245" t="s">
        <v>12</v>
      </c>
      <c r="D60" s="245">
        <v>0</v>
      </c>
      <c r="E60" s="245">
        <v>0</v>
      </c>
      <c r="F60" s="245">
        <v>30</v>
      </c>
      <c r="G60" s="332"/>
      <c r="H60" s="332"/>
    </row>
    <row r="61" spans="1:8" ht="18">
      <c r="A61" s="333">
        <v>32</v>
      </c>
      <c r="B61" s="334" t="s">
        <v>17</v>
      </c>
      <c r="C61" s="245" t="s">
        <v>13</v>
      </c>
      <c r="D61" s="245">
        <v>1252</v>
      </c>
      <c r="E61" s="245">
        <v>863</v>
      </c>
      <c r="F61" s="245">
        <v>520</v>
      </c>
      <c r="G61" s="332"/>
      <c r="H61" s="332"/>
    </row>
    <row r="62" spans="1:8" ht="18">
      <c r="A62" s="333"/>
      <c r="B62" s="334"/>
      <c r="C62" s="245" t="s">
        <v>12</v>
      </c>
      <c r="D62" s="245">
        <v>291</v>
      </c>
      <c r="E62" s="245">
        <v>212</v>
      </c>
      <c r="F62" s="245">
        <v>205</v>
      </c>
      <c r="G62" s="332"/>
      <c r="H62" s="332"/>
    </row>
    <row r="63" spans="1:8" ht="28.5" customHeight="1">
      <c r="A63" s="334">
        <v>33</v>
      </c>
      <c r="B63" s="334" t="s">
        <v>274</v>
      </c>
      <c r="C63" s="245" t="s">
        <v>13</v>
      </c>
      <c r="D63" s="245">
        <v>0</v>
      </c>
      <c r="E63" s="245">
        <v>0</v>
      </c>
      <c r="F63" s="245">
        <v>35</v>
      </c>
      <c r="G63" s="332"/>
      <c r="H63" s="332"/>
    </row>
    <row r="64" spans="1:8" ht="18">
      <c r="A64" s="334"/>
      <c r="B64" s="334"/>
      <c r="C64" s="245" t="s">
        <v>12</v>
      </c>
      <c r="D64" s="245">
        <v>0</v>
      </c>
      <c r="E64" s="245">
        <v>0</v>
      </c>
      <c r="F64" s="245">
        <v>35</v>
      </c>
      <c r="G64" s="332"/>
      <c r="H64" s="332"/>
    </row>
    <row r="65" spans="1:8" ht="28.5" customHeight="1">
      <c r="A65" s="334">
        <v>34</v>
      </c>
      <c r="B65" s="334" t="s">
        <v>58</v>
      </c>
      <c r="C65" s="245" t="s">
        <v>13</v>
      </c>
      <c r="D65" s="245">
        <v>0</v>
      </c>
      <c r="E65" s="245">
        <v>0</v>
      </c>
      <c r="F65" s="245">
        <v>50</v>
      </c>
      <c r="G65" s="332"/>
      <c r="H65" s="332"/>
    </row>
    <row r="66" spans="1:8" ht="18">
      <c r="A66" s="334"/>
      <c r="B66" s="334"/>
      <c r="C66" s="245" t="s">
        <v>12</v>
      </c>
      <c r="D66" s="245">
        <v>0</v>
      </c>
      <c r="E66" s="245">
        <v>0</v>
      </c>
      <c r="F66" s="245">
        <v>50</v>
      </c>
      <c r="G66" s="332"/>
      <c r="H66" s="332"/>
    </row>
    <row r="67" spans="1:8" ht="28.5" customHeight="1">
      <c r="A67" s="333">
        <v>35</v>
      </c>
      <c r="B67" s="334" t="s">
        <v>15</v>
      </c>
      <c r="C67" s="245" t="s">
        <v>13</v>
      </c>
      <c r="D67" s="245">
        <v>154</v>
      </c>
      <c r="E67" s="245">
        <v>56</v>
      </c>
      <c r="F67" s="245">
        <v>150</v>
      </c>
      <c r="G67" s="332"/>
      <c r="H67" s="332"/>
    </row>
    <row r="68" spans="1:8" ht="18">
      <c r="A68" s="333"/>
      <c r="B68" s="334"/>
      <c r="C68" s="245" t="s">
        <v>12</v>
      </c>
      <c r="D68" s="245">
        <v>27</v>
      </c>
      <c r="E68" s="245">
        <v>0</v>
      </c>
      <c r="F68" s="245">
        <v>65</v>
      </c>
      <c r="G68" s="332"/>
      <c r="H68" s="332"/>
    </row>
    <row r="69" spans="1:8" ht="60" customHeight="1">
      <c r="A69" s="333">
        <v>36</v>
      </c>
      <c r="B69" s="334" t="s">
        <v>62</v>
      </c>
      <c r="C69" s="245" t="s">
        <v>13</v>
      </c>
      <c r="D69" s="245">
        <v>81</v>
      </c>
      <c r="E69" s="245">
        <v>61</v>
      </c>
      <c r="F69" s="245">
        <v>125</v>
      </c>
      <c r="G69" s="332"/>
      <c r="H69" s="332"/>
    </row>
    <row r="70" spans="1:8" ht="18">
      <c r="A70" s="333"/>
      <c r="B70" s="334"/>
      <c r="C70" s="245" t="s">
        <v>12</v>
      </c>
      <c r="D70" s="245">
        <v>66</v>
      </c>
      <c r="E70" s="245">
        <v>69</v>
      </c>
      <c r="F70" s="245">
        <v>65</v>
      </c>
      <c r="G70" s="332"/>
      <c r="H70" s="332"/>
    </row>
    <row r="71" spans="1:8" ht="28.5" customHeight="1">
      <c r="A71" s="333">
        <v>37</v>
      </c>
      <c r="B71" s="334" t="s">
        <v>55</v>
      </c>
      <c r="C71" s="245" t="s">
        <v>13</v>
      </c>
      <c r="D71" s="245">
        <v>84</v>
      </c>
      <c r="E71" s="245">
        <v>0</v>
      </c>
      <c r="F71" s="245">
        <v>110</v>
      </c>
      <c r="G71" s="332"/>
      <c r="H71" s="332"/>
    </row>
    <row r="72" spans="1:8" ht="18">
      <c r="A72" s="333"/>
      <c r="B72" s="334"/>
      <c r="C72" s="245" t="s">
        <v>12</v>
      </c>
      <c r="D72" s="245">
        <v>50</v>
      </c>
      <c r="E72" s="245">
        <v>0</v>
      </c>
      <c r="F72" s="245">
        <v>75</v>
      </c>
      <c r="G72" s="332"/>
      <c r="H72" s="332"/>
    </row>
    <row r="73" spans="1:8" ht="44.25" customHeight="1">
      <c r="A73" s="333">
        <v>38</v>
      </c>
      <c r="B73" s="334" t="s">
        <v>66</v>
      </c>
      <c r="C73" s="245" t="s">
        <v>13</v>
      </c>
      <c r="D73" s="245">
        <v>74</v>
      </c>
      <c r="E73" s="245">
        <v>50</v>
      </c>
      <c r="F73" s="245">
        <v>115</v>
      </c>
      <c r="G73" s="332"/>
      <c r="H73" s="332"/>
    </row>
    <row r="74" spans="1:8" ht="18">
      <c r="A74" s="333"/>
      <c r="B74" s="334"/>
      <c r="C74" s="245" t="s">
        <v>12</v>
      </c>
      <c r="D74" s="245">
        <v>92</v>
      </c>
      <c r="E74" s="245">
        <v>72</v>
      </c>
      <c r="F74" s="245">
        <v>95</v>
      </c>
      <c r="G74" s="332"/>
      <c r="H74" s="332"/>
    </row>
    <row r="75" spans="1:8" ht="44.25" customHeight="1">
      <c r="A75" s="333">
        <v>39</v>
      </c>
      <c r="B75" s="334" t="s">
        <v>19</v>
      </c>
      <c r="C75" s="245" t="s">
        <v>13</v>
      </c>
      <c r="D75" s="245">
        <v>192</v>
      </c>
      <c r="E75" s="245">
        <v>75</v>
      </c>
      <c r="F75" s="245">
        <v>190</v>
      </c>
      <c r="G75" s="332"/>
      <c r="H75" s="332"/>
    </row>
    <row r="76" spans="1:8" ht="18">
      <c r="A76" s="333"/>
      <c r="B76" s="334"/>
      <c r="C76" s="245" t="s">
        <v>12</v>
      </c>
      <c r="D76" s="245">
        <v>54</v>
      </c>
      <c r="E76" s="245">
        <v>66</v>
      </c>
      <c r="F76" s="245">
        <v>85</v>
      </c>
      <c r="G76" s="332"/>
      <c r="H76" s="332"/>
    </row>
    <row r="77" spans="1:8" ht="31.5">
      <c r="A77" s="245">
        <v>40</v>
      </c>
      <c r="B77" s="246" t="s">
        <v>21</v>
      </c>
      <c r="C77" s="245" t="s">
        <v>13</v>
      </c>
      <c r="D77" s="245">
        <v>91</v>
      </c>
      <c r="E77" s="245">
        <v>51</v>
      </c>
      <c r="F77" s="245">
        <v>120</v>
      </c>
      <c r="G77" s="332"/>
      <c r="H77" s="332"/>
    </row>
    <row r="78" spans="1:8" ht="18">
      <c r="A78" s="245">
        <v>41</v>
      </c>
      <c r="B78" s="246" t="s">
        <v>22</v>
      </c>
      <c r="C78" s="245" t="s">
        <v>12</v>
      </c>
      <c r="D78" s="245">
        <v>40</v>
      </c>
      <c r="E78" s="245" t="s">
        <v>272</v>
      </c>
      <c r="F78" s="245">
        <v>70</v>
      </c>
      <c r="G78" s="332"/>
      <c r="H78" s="332"/>
    </row>
    <row r="79" spans="1:8" ht="60" customHeight="1">
      <c r="A79" s="333">
        <v>42</v>
      </c>
      <c r="B79" s="334" t="s">
        <v>23</v>
      </c>
      <c r="C79" s="245" t="s">
        <v>13</v>
      </c>
      <c r="D79" s="245">
        <v>0</v>
      </c>
      <c r="E79" s="245">
        <v>0</v>
      </c>
      <c r="F79" s="245">
        <v>115</v>
      </c>
      <c r="G79" s="332"/>
      <c r="H79" s="332"/>
    </row>
    <row r="80" spans="1:8" ht="18">
      <c r="A80" s="333"/>
      <c r="B80" s="334"/>
      <c r="C80" s="245" t="s">
        <v>12</v>
      </c>
      <c r="D80" s="245">
        <v>0</v>
      </c>
      <c r="E80" s="245">
        <v>0</v>
      </c>
      <c r="F80" s="245">
        <v>85</v>
      </c>
      <c r="G80" s="332"/>
      <c r="H80" s="332"/>
    </row>
    <row r="81" spans="1:9" ht="18">
      <c r="A81" s="333">
        <v>43</v>
      </c>
      <c r="B81" s="334" t="s">
        <v>67</v>
      </c>
      <c r="C81" s="245" t="s">
        <v>13</v>
      </c>
      <c r="D81" s="245">
        <v>120</v>
      </c>
      <c r="E81" s="245">
        <v>82</v>
      </c>
      <c r="F81" s="245">
        <v>170</v>
      </c>
      <c r="G81" s="332"/>
      <c r="H81" s="332"/>
    </row>
    <row r="82" spans="1:9" ht="18">
      <c r="A82" s="333"/>
      <c r="B82" s="334"/>
      <c r="C82" s="245" t="s">
        <v>12</v>
      </c>
      <c r="D82" s="245">
        <v>79</v>
      </c>
      <c r="E82" s="245">
        <v>55</v>
      </c>
      <c r="F82" s="245">
        <v>85</v>
      </c>
      <c r="G82" s="332"/>
      <c r="H82" s="332"/>
    </row>
    <row r="83" spans="1:9" ht="18">
      <c r="A83" s="333">
        <v>44</v>
      </c>
      <c r="B83" s="334" t="s">
        <v>65</v>
      </c>
      <c r="C83" s="245" t="s">
        <v>13</v>
      </c>
      <c r="D83" s="245">
        <v>207</v>
      </c>
      <c r="E83" s="245">
        <v>133</v>
      </c>
      <c r="F83" s="245">
        <v>230</v>
      </c>
      <c r="G83" s="332"/>
      <c r="H83" s="332"/>
    </row>
    <row r="84" spans="1:9" ht="18">
      <c r="A84" s="333"/>
      <c r="B84" s="334"/>
      <c r="C84" s="245" t="s">
        <v>12</v>
      </c>
      <c r="D84" s="245">
        <v>137</v>
      </c>
      <c r="E84" s="245">
        <v>97</v>
      </c>
      <c r="F84" s="245">
        <v>135</v>
      </c>
      <c r="G84" s="332"/>
      <c r="H84" s="332"/>
    </row>
    <row r="85" spans="1:9" ht="28.5" customHeight="1">
      <c r="A85" s="333">
        <v>45</v>
      </c>
      <c r="B85" s="334" t="s">
        <v>64</v>
      </c>
      <c r="C85" s="245" t="s">
        <v>13</v>
      </c>
      <c r="D85" s="245">
        <v>0</v>
      </c>
      <c r="E85" s="245">
        <v>0</v>
      </c>
      <c r="F85" s="245">
        <v>165</v>
      </c>
      <c r="G85" s="332"/>
      <c r="H85" s="332"/>
    </row>
    <row r="86" spans="1:9" ht="18">
      <c r="A86" s="333"/>
      <c r="B86" s="334"/>
      <c r="C86" s="245" t="s">
        <v>12</v>
      </c>
      <c r="D86" s="245">
        <v>0</v>
      </c>
      <c r="E86" s="245">
        <v>0</v>
      </c>
      <c r="F86" s="245">
        <v>115</v>
      </c>
      <c r="G86" s="332"/>
      <c r="H86" s="332"/>
    </row>
    <row r="87" spans="1:9" ht="18">
      <c r="A87" s="333">
        <v>46</v>
      </c>
      <c r="B87" s="334" t="s">
        <v>90</v>
      </c>
      <c r="C87" s="245" t="s">
        <v>13</v>
      </c>
      <c r="D87" s="245">
        <v>70</v>
      </c>
      <c r="E87" s="245">
        <v>16</v>
      </c>
      <c r="F87" s="245">
        <v>150</v>
      </c>
      <c r="G87" s="332"/>
      <c r="H87" s="332"/>
    </row>
    <row r="88" spans="1:9" ht="18">
      <c r="A88" s="333"/>
      <c r="B88" s="334"/>
      <c r="C88" s="245" t="s">
        <v>12</v>
      </c>
      <c r="D88" s="245">
        <v>50</v>
      </c>
      <c r="E88" s="245">
        <v>33</v>
      </c>
      <c r="F88" s="245">
        <v>100</v>
      </c>
      <c r="G88" s="332"/>
      <c r="H88" s="332"/>
      <c r="I88">
        <f>4+4+5+4+3+2+3+4+4+3+3+3+2+4+2+2+5+2+2+2</f>
        <v>63</v>
      </c>
    </row>
    <row r="89" spans="1:9" ht="18">
      <c r="A89" s="333">
        <v>47</v>
      </c>
      <c r="B89" s="334" t="s">
        <v>92</v>
      </c>
      <c r="C89" s="245" t="s">
        <v>13</v>
      </c>
      <c r="D89" s="245">
        <v>0</v>
      </c>
      <c r="E89" s="245">
        <v>0</v>
      </c>
      <c r="F89" s="245">
        <v>150</v>
      </c>
      <c r="G89" s="332"/>
      <c r="H89" s="332"/>
    </row>
    <row r="90" spans="1:9" ht="18">
      <c r="A90" s="333"/>
      <c r="B90" s="334"/>
      <c r="C90" s="245" t="s">
        <v>12</v>
      </c>
      <c r="D90" s="245">
        <v>0</v>
      </c>
      <c r="E90" s="245">
        <v>0</v>
      </c>
      <c r="F90" s="245">
        <v>65</v>
      </c>
      <c r="G90" s="332"/>
      <c r="H90" s="332"/>
    </row>
    <row r="91" spans="1:9" ht="28.5" customHeight="1">
      <c r="A91" s="333">
        <v>48</v>
      </c>
      <c r="B91" s="334" t="s">
        <v>93</v>
      </c>
      <c r="C91" s="245" t="s">
        <v>13</v>
      </c>
      <c r="D91" s="245">
        <v>0</v>
      </c>
      <c r="E91" s="245">
        <v>0</v>
      </c>
      <c r="F91" s="245">
        <v>80</v>
      </c>
      <c r="G91" s="332"/>
      <c r="H91" s="332"/>
    </row>
    <row r="92" spans="1:9" ht="18">
      <c r="A92" s="333"/>
      <c r="B92" s="334"/>
      <c r="C92" s="245" t="s">
        <v>12</v>
      </c>
      <c r="D92" s="245">
        <v>0</v>
      </c>
      <c r="E92" s="245">
        <v>0</v>
      </c>
      <c r="F92" s="245">
        <v>45</v>
      </c>
      <c r="G92" s="332"/>
      <c r="H92" s="332"/>
    </row>
    <row r="93" spans="1:9" ht="18">
      <c r="A93" s="333">
        <v>49</v>
      </c>
      <c r="B93" s="334" t="s">
        <v>33</v>
      </c>
      <c r="C93" s="245" t="s">
        <v>13</v>
      </c>
      <c r="D93" s="245">
        <v>12</v>
      </c>
      <c r="E93" s="245">
        <v>14</v>
      </c>
      <c r="F93" s="245">
        <v>50</v>
      </c>
      <c r="G93" s="332"/>
      <c r="H93" s="332"/>
    </row>
    <row r="94" spans="1:9" ht="18">
      <c r="A94" s="333"/>
      <c r="B94" s="334"/>
      <c r="C94" s="245" t="s">
        <v>12</v>
      </c>
      <c r="D94" s="245">
        <v>62</v>
      </c>
      <c r="E94" s="245">
        <v>73</v>
      </c>
      <c r="F94" s="245">
        <v>50</v>
      </c>
      <c r="G94" s="332"/>
      <c r="H94" s="332"/>
    </row>
    <row r="95" spans="1:9">
      <c r="A95" s="335" t="s">
        <v>95</v>
      </c>
      <c r="B95" s="335"/>
      <c r="C95" s="335"/>
      <c r="D95" s="247">
        <v>6714</v>
      </c>
      <c r="E95" s="247">
        <v>4618</v>
      </c>
      <c r="F95" s="247">
        <f>SUM(F5:F94)</f>
        <v>8675</v>
      </c>
      <c r="G95" s="248"/>
      <c r="H95" s="249">
        <v>6714</v>
      </c>
    </row>
  </sheetData>
  <mergeCells count="180">
    <mergeCell ref="A95:C95"/>
    <mergeCell ref="A91:A92"/>
    <mergeCell ref="B91:B92"/>
    <mergeCell ref="G91:H91"/>
    <mergeCell ref="G92:H92"/>
    <mergeCell ref="A93:A94"/>
    <mergeCell ref="B93:B94"/>
    <mergeCell ref="G93:H93"/>
    <mergeCell ref="G94:H94"/>
    <mergeCell ref="A87:A88"/>
    <mergeCell ref="B87:B88"/>
    <mergeCell ref="G87:H87"/>
    <mergeCell ref="G88:H88"/>
    <mergeCell ref="A89:A90"/>
    <mergeCell ref="B89:B90"/>
    <mergeCell ref="G89:H89"/>
    <mergeCell ref="G90:H90"/>
    <mergeCell ref="A83:A84"/>
    <mergeCell ref="B83:B84"/>
    <mergeCell ref="G83:H83"/>
    <mergeCell ref="G84:H84"/>
    <mergeCell ref="A85:A86"/>
    <mergeCell ref="B85:B86"/>
    <mergeCell ref="G85:H85"/>
    <mergeCell ref="G86:H86"/>
    <mergeCell ref="A79:A80"/>
    <mergeCell ref="B79:B80"/>
    <mergeCell ref="G79:H79"/>
    <mergeCell ref="G80:H80"/>
    <mergeCell ref="A81:A82"/>
    <mergeCell ref="B81:B82"/>
    <mergeCell ref="G81:H81"/>
    <mergeCell ref="G82:H82"/>
    <mergeCell ref="A75:A76"/>
    <mergeCell ref="B75:B76"/>
    <mergeCell ref="G75:H75"/>
    <mergeCell ref="G76:H76"/>
    <mergeCell ref="G77:H77"/>
    <mergeCell ref="G78:H78"/>
    <mergeCell ref="A71:A72"/>
    <mergeCell ref="B71:B72"/>
    <mergeCell ref="G71:H71"/>
    <mergeCell ref="G72:H72"/>
    <mergeCell ref="A73:A74"/>
    <mergeCell ref="B73:B74"/>
    <mergeCell ref="G73:H73"/>
    <mergeCell ref="G74:H74"/>
    <mergeCell ref="A67:A68"/>
    <mergeCell ref="B67:B68"/>
    <mergeCell ref="G67:H67"/>
    <mergeCell ref="G68:H68"/>
    <mergeCell ref="A69:A70"/>
    <mergeCell ref="B69:B70"/>
    <mergeCell ref="G69:H69"/>
    <mergeCell ref="G70:H70"/>
    <mergeCell ref="A63:A64"/>
    <mergeCell ref="B63:B64"/>
    <mergeCell ref="G63:H63"/>
    <mergeCell ref="G64:H64"/>
    <mergeCell ref="A65:A66"/>
    <mergeCell ref="B65:B66"/>
    <mergeCell ref="G65:H65"/>
    <mergeCell ref="G66:H66"/>
    <mergeCell ref="A59:A60"/>
    <mergeCell ref="B59:B60"/>
    <mergeCell ref="G59:H59"/>
    <mergeCell ref="G60:H60"/>
    <mergeCell ref="A61:A62"/>
    <mergeCell ref="B61:B62"/>
    <mergeCell ref="G61:H61"/>
    <mergeCell ref="G62:H62"/>
    <mergeCell ref="A54:A55"/>
    <mergeCell ref="B54:B55"/>
    <mergeCell ref="G54:H54"/>
    <mergeCell ref="G55:H55"/>
    <mergeCell ref="G56:H56"/>
    <mergeCell ref="A57:A58"/>
    <mergeCell ref="B57:B58"/>
    <mergeCell ref="G57:H57"/>
    <mergeCell ref="G58:H58"/>
    <mergeCell ref="A50:A51"/>
    <mergeCell ref="B50:B51"/>
    <mergeCell ref="G50:H50"/>
    <mergeCell ref="G51:H51"/>
    <mergeCell ref="A52:A53"/>
    <mergeCell ref="B52:B53"/>
    <mergeCell ref="G52:H52"/>
    <mergeCell ref="G53:H53"/>
    <mergeCell ref="A46:A47"/>
    <mergeCell ref="B46:B47"/>
    <mergeCell ref="G46:H46"/>
    <mergeCell ref="G47:H47"/>
    <mergeCell ref="A48:A49"/>
    <mergeCell ref="B48:B49"/>
    <mergeCell ref="G48:H48"/>
    <mergeCell ref="G49:H49"/>
    <mergeCell ref="A42:A43"/>
    <mergeCell ref="B42:B43"/>
    <mergeCell ref="G42:H42"/>
    <mergeCell ref="G43:H43"/>
    <mergeCell ref="A44:A45"/>
    <mergeCell ref="B44:B45"/>
    <mergeCell ref="G44:H44"/>
    <mergeCell ref="G45:H45"/>
    <mergeCell ref="A38:A39"/>
    <mergeCell ref="B38:B39"/>
    <mergeCell ref="G38:H38"/>
    <mergeCell ref="G39:H39"/>
    <mergeCell ref="G40:H40"/>
    <mergeCell ref="G41:H41"/>
    <mergeCell ref="A34:A35"/>
    <mergeCell ref="B34:B35"/>
    <mergeCell ref="G34:H34"/>
    <mergeCell ref="G35:H35"/>
    <mergeCell ref="A36:A37"/>
    <mergeCell ref="B36:B37"/>
    <mergeCell ref="G36:H36"/>
    <mergeCell ref="G37:H37"/>
    <mergeCell ref="A29:A30"/>
    <mergeCell ref="B29:B30"/>
    <mergeCell ref="G29:H29"/>
    <mergeCell ref="G30:H30"/>
    <mergeCell ref="G31:H31"/>
    <mergeCell ref="A32:A33"/>
    <mergeCell ref="B32:B33"/>
    <mergeCell ref="G32:H32"/>
    <mergeCell ref="G33:H33"/>
    <mergeCell ref="A25:A26"/>
    <mergeCell ref="B25:B26"/>
    <mergeCell ref="G25:H25"/>
    <mergeCell ref="G26:H26"/>
    <mergeCell ref="A27:A28"/>
    <mergeCell ref="B27:B28"/>
    <mergeCell ref="G27:H27"/>
    <mergeCell ref="G28:H28"/>
    <mergeCell ref="A21:A22"/>
    <mergeCell ref="B21:B22"/>
    <mergeCell ref="G21:H21"/>
    <mergeCell ref="G22:H22"/>
    <mergeCell ref="A23:A24"/>
    <mergeCell ref="B23:B24"/>
    <mergeCell ref="G23:H23"/>
    <mergeCell ref="G24:H24"/>
    <mergeCell ref="A17:A18"/>
    <mergeCell ref="B17:B18"/>
    <mergeCell ref="G17:H17"/>
    <mergeCell ref="G18:H18"/>
    <mergeCell ref="A19:A20"/>
    <mergeCell ref="B19:B20"/>
    <mergeCell ref="G19:H19"/>
    <mergeCell ref="G20:H20"/>
    <mergeCell ref="A13:A14"/>
    <mergeCell ref="B13:B14"/>
    <mergeCell ref="G13:H13"/>
    <mergeCell ref="G14:H14"/>
    <mergeCell ref="A15:A16"/>
    <mergeCell ref="B15:B16"/>
    <mergeCell ref="G15:H15"/>
    <mergeCell ref="G16:H16"/>
    <mergeCell ref="A11:A12"/>
    <mergeCell ref="B11:B12"/>
    <mergeCell ref="G11:H11"/>
    <mergeCell ref="G12:H12"/>
    <mergeCell ref="A5:A6"/>
    <mergeCell ref="B5:B6"/>
    <mergeCell ref="G5:H5"/>
    <mergeCell ref="G6:H6"/>
    <mergeCell ref="G7:H7"/>
    <mergeCell ref="G8:H8"/>
    <mergeCell ref="A2:A4"/>
    <mergeCell ref="B2:B4"/>
    <mergeCell ref="D2:F2"/>
    <mergeCell ref="G2:H2"/>
    <mergeCell ref="D3:D4"/>
    <mergeCell ref="E3:E4"/>
    <mergeCell ref="G3:H4"/>
    <mergeCell ref="A9:A10"/>
    <mergeCell ref="B9:B10"/>
    <mergeCell ref="G9:H9"/>
    <mergeCell ref="G10:H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8</vt:i4>
      </vt:variant>
    </vt:vector>
  </HeadingPairs>
  <TitlesOfParts>
    <vt:vector size="23" baseType="lpstr">
      <vt:lpstr>nhom nganh capIII va so lieu TS</vt:lpstr>
      <vt:lpstr>15-16</vt:lpstr>
      <vt:lpstr>17</vt:lpstr>
      <vt:lpstr>18</vt:lpstr>
      <vt:lpstr>19</vt:lpstr>
      <vt:lpstr>19 (2)</vt:lpstr>
      <vt:lpstr>20</vt:lpstr>
      <vt:lpstr>20 (2)</vt:lpstr>
      <vt:lpstr>21</vt:lpstr>
      <vt:lpstr>22</vt:lpstr>
      <vt:lpstr>TRONG DIEM</vt:lpstr>
      <vt:lpstr>TH</vt:lpstr>
      <vt:lpstr>07 nganh trong diem</vt:lpstr>
      <vt:lpstr>BC</vt:lpstr>
      <vt:lpstr>TS 20-22</vt:lpstr>
      <vt:lpstr>'18'!Print_Titles</vt:lpstr>
      <vt:lpstr>'19'!Print_Titles</vt:lpstr>
      <vt:lpstr>'19 (2)'!Print_Titles</vt:lpstr>
      <vt:lpstr>'20'!Print_Titles</vt:lpstr>
      <vt:lpstr>'21'!Print_Titles</vt:lpstr>
      <vt:lpstr>'22'!Print_Titles</vt:lpstr>
      <vt:lpstr>'nhom nganh capIII va so lieu TS'!Print_Titles</vt:lpstr>
      <vt:lpstr>'TRONG DIEM'!Print_Titles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MySa</cp:lastModifiedBy>
  <cp:lastPrinted>2022-06-14T07:43:10Z</cp:lastPrinted>
  <dcterms:created xsi:type="dcterms:W3CDTF">2017-03-23T07:53:00Z</dcterms:created>
  <dcterms:modified xsi:type="dcterms:W3CDTF">2022-06-14T07:52:40Z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1033-11.2.0.10351</vt:lpwstr>
  </property>
  <property fmtid="{D5CDD505-2E9C-101B-9397-08002B2CF9AE}" pid="3" name="ICV">
    <vt:lpwstr>02AC5CF518BD4ED1B2ABCB1CAE0BA241</vt:lpwstr>
  </property>
</Properties>
</file>