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mc:AlternateContent xmlns:mc="http://schemas.openxmlformats.org/markup-compatibility/2006">
    <mc:Choice Requires="x15">
      <x15ac:absPath xmlns:x15ac="http://schemas.microsoft.com/office/spreadsheetml/2010/11/ac" url="C:\Users\Huynh Thi Mai\Downloads\"/>
    </mc:Choice>
  </mc:AlternateContent>
  <xr:revisionPtr revIDLastSave="0" documentId="13_ncr:1_{B0B46E40-3EBC-443D-9105-990FC46182AD}" xr6:coauthVersionLast="36" xr6:coauthVersionMax="36" xr10:uidLastSave="{00000000-0000-0000-0000-000000000000}"/>
  <bookViews>
    <workbookView xWindow="0" yWindow="0" windowWidth="28800" windowHeight="12225" xr2:uid="{00000000-000D-0000-FFFF-FFFF00000000}"/>
  </bookViews>
  <sheets>
    <sheet name="2019 CBQL" sheetId="1" r:id="rId1"/>
    <sheet name="2020 CBQL" sheetId="16" r:id="rId2"/>
    <sheet name="2021 CBQL" sheetId="15" r:id="rId3"/>
    <sheet name="2019 GV" sheetId="21" r:id="rId4"/>
    <sheet name="2020 GV" sheetId="22" r:id="rId5"/>
    <sheet name="2021 GV" sheetId="23" r:id="rId6"/>
    <sheet name="2019 DN" sheetId="14" r:id="rId7"/>
    <sheet name="2020 DN" sheetId="13" r:id="rId8"/>
    <sheet name="2021 DN" sheetId="12" r:id="rId9"/>
    <sheet name="SV DANG HỌC 2019" sheetId="11" r:id="rId10"/>
    <sheet name="SV DANG HỌC 2020" sheetId="10" r:id="rId11"/>
    <sheet name="SV DANG HỌC 2021" sheetId="9" r:id="rId12"/>
    <sheet name="SV TOT NGHIEP 2019" sheetId="18" r:id="rId13"/>
    <sheet name="SV TOT NGHIEP 2020" sheetId="20" r:id="rId14"/>
    <sheet name="SV TOT NGHIEP 2021" sheetId="19" r:id="rId15"/>
  </sheets>
  <definedNames>
    <definedName name="_xlnm.Print_Titles" localSheetId="0">'2019 CBQL'!$11:$11</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13" i="1" l="1"/>
  <c r="M12" i="23"/>
  <c r="M13" i="23"/>
  <c r="M14" i="23"/>
  <c r="M15" i="23"/>
  <c r="M16" i="23"/>
  <c r="M17" i="23"/>
  <c r="M18" i="23"/>
  <c r="M19" i="23"/>
  <c r="M11" i="23"/>
  <c r="M12" i="22"/>
  <c r="M13" i="22"/>
  <c r="M14" i="22"/>
  <c r="M15" i="22"/>
  <c r="M16" i="22"/>
  <c r="M17" i="22"/>
  <c r="M18" i="22"/>
  <c r="M19" i="22"/>
  <c r="M11" i="22"/>
  <c r="M12" i="21"/>
  <c r="M13" i="21"/>
  <c r="M14" i="21"/>
  <c r="M15" i="21"/>
  <c r="M16" i="21"/>
  <c r="M17" i="21"/>
  <c r="M18" i="21"/>
  <c r="M19" i="21"/>
  <c r="M11" i="21"/>
  <c r="M12" i="15"/>
  <c r="M13" i="15"/>
  <c r="M14" i="15"/>
  <c r="M15" i="15"/>
  <c r="M16" i="15"/>
  <c r="M17" i="15"/>
  <c r="M18" i="15"/>
  <c r="M19" i="15"/>
  <c r="M11" i="15"/>
  <c r="M12" i="16"/>
  <c r="M13" i="16"/>
  <c r="M15" i="16"/>
  <c r="M16" i="16"/>
  <c r="M17" i="16"/>
  <c r="M18" i="16"/>
  <c r="M19" i="16"/>
  <c r="M11" i="16"/>
  <c r="M14" i="1"/>
  <c r="M15" i="1"/>
  <c r="M16" i="1"/>
  <c r="M17" i="1"/>
  <c r="M18" i="1"/>
  <c r="M19" i="1"/>
  <c r="M20" i="1"/>
  <c r="M12" i="1"/>
  <c r="M12" i="18" l="1"/>
  <c r="N12" i="18" s="1"/>
  <c r="M13" i="18"/>
  <c r="N13" i="18" s="1"/>
  <c r="M14" i="18"/>
  <c r="N14" i="18" s="1"/>
  <c r="M15" i="18"/>
  <c r="N15" i="18" s="1"/>
  <c r="M16" i="18"/>
  <c r="N16" i="18" s="1"/>
  <c r="M17" i="18"/>
  <c r="N17" i="18" s="1"/>
  <c r="M18" i="18"/>
  <c r="N18" i="18" s="1"/>
  <c r="M19" i="18"/>
  <c r="N19" i="18" s="1"/>
  <c r="D15" i="18" l="1"/>
  <c r="E15" i="18"/>
  <c r="E18" i="18"/>
  <c r="D18" i="18"/>
  <c r="E14" i="18"/>
  <c r="D14" i="18"/>
  <c r="D19" i="18"/>
  <c r="E19" i="18"/>
  <c r="D17" i="18"/>
  <c r="E17" i="18"/>
  <c r="D13" i="18"/>
  <c r="E13" i="18"/>
  <c r="D16" i="18"/>
  <c r="E16" i="18"/>
  <c r="D12" i="18"/>
  <c r="E12" i="18"/>
  <c r="M13" i="20"/>
  <c r="N13" i="20" s="1"/>
  <c r="M14" i="20"/>
  <c r="N14" i="20" s="1"/>
  <c r="M15" i="20"/>
  <c r="N15" i="20" s="1"/>
  <c r="M17" i="20"/>
  <c r="N17" i="20" s="1"/>
  <c r="M18" i="20"/>
  <c r="N18" i="20" s="1"/>
  <c r="M11" i="20"/>
  <c r="M11" i="12"/>
  <c r="N11" i="12" s="1"/>
  <c r="M12" i="12"/>
  <c r="N12" i="12" s="1"/>
  <c r="E12" i="12" s="1"/>
  <c r="M13" i="12"/>
  <c r="N13" i="12" s="1"/>
  <c r="E13" i="12" s="1"/>
  <c r="M14" i="12"/>
  <c r="N14" i="12" s="1"/>
  <c r="E14" i="12" s="1"/>
  <c r="M15" i="12"/>
  <c r="N15" i="12" s="1"/>
  <c r="E15" i="12" s="1"/>
  <c r="M16" i="12"/>
  <c r="N16" i="12" s="1"/>
  <c r="E16" i="12" s="1"/>
  <c r="M17" i="12"/>
  <c r="N17" i="12" s="1"/>
  <c r="E17" i="12" s="1"/>
  <c r="M18" i="12"/>
  <c r="N18" i="12" s="1"/>
  <c r="E18" i="12" s="1"/>
  <c r="M19" i="12"/>
  <c r="N19" i="12" s="1"/>
  <c r="E19" i="12" s="1"/>
  <c r="D18" i="20" l="1"/>
  <c r="E18" i="20"/>
  <c r="D13" i="20"/>
  <c r="E13" i="20"/>
  <c r="D15" i="20"/>
  <c r="E15" i="20"/>
  <c r="D14" i="20"/>
  <c r="E14" i="20"/>
  <c r="E17" i="20"/>
  <c r="D17" i="20"/>
  <c r="M12" i="13"/>
  <c r="M13" i="13"/>
  <c r="M14" i="13"/>
  <c r="M15" i="13"/>
  <c r="M16" i="13"/>
  <c r="M17" i="13"/>
  <c r="M18" i="13"/>
  <c r="M19" i="13"/>
  <c r="M11" i="13"/>
  <c r="M12" i="19" l="1"/>
  <c r="N12" i="19" s="1"/>
  <c r="M14" i="19"/>
  <c r="N14" i="19" s="1"/>
  <c r="M16" i="19"/>
  <c r="N16" i="19" s="1"/>
  <c r="M18" i="19"/>
  <c r="N18" i="19" s="1"/>
  <c r="M11" i="18"/>
  <c r="N11" i="18" s="1"/>
  <c r="M13" i="9"/>
  <c r="N13" i="9" s="1"/>
  <c r="M14" i="9"/>
  <c r="N14" i="9" s="1"/>
  <c r="E14" i="9" s="1"/>
  <c r="M17" i="9"/>
  <c r="N17" i="9" s="1"/>
  <c r="E17" i="9" s="1"/>
  <c r="M19" i="9"/>
  <c r="N19" i="9" s="1"/>
  <c r="E19" i="9" s="1"/>
  <c r="M13" i="10"/>
  <c r="N13" i="10" s="1"/>
  <c r="E13" i="10" s="1"/>
  <c r="M14" i="10"/>
  <c r="N14" i="10" s="1"/>
  <c r="E14" i="10" s="1"/>
  <c r="M15" i="10"/>
  <c r="M17" i="10"/>
  <c r="N17" i="10" s="1"/>
  <c r="E17" i="10" s="1"/>
  <c r="M18" i="10"/>
  <c r="M11" i="10"/>
  <c r="N11" i="10" s="1"/>
  <c r="L19" i="20"/>
  <c r="L16" i="20"/>
  <c r="L12" i="20"/>
  <c r="N11" i="20"/>
  <c r="M12" i="11"/>
  <c r="N12" i="11" s="1"/>
  <c r="M13" i="11"/>
  <c r="M17" i="11"/>
  <c r="M19" i="11"/>
  <c r="M11" i="11"/>
  <c r="N11" i="11" s="1"/>
  <c r="E11" i="11" s="1"/>
  <c r="N18" i="10"/>
  <c r="E18" i="10" s="1"/>
  <c r="N12" i="13"/>
  <c r="E12" i="13" s="1"/>
  <c r="N13" i="13"/>
  <c r="E13" i="13" s="1"/>
  <c r="N14" i="13"/>
  <c r="E14" i="13" s="1"/>
  <c r="N15" i="13"/>
  <c r="E15" i="13" s="1"/>
  <c r="N16" i="13"/>
  <c r="E16" i="13" s="1"/>
  <c r="N18" i="13"/>
  <c r="E18" i="13" s="1"/>
  <c r="N11" i="13"/>
  <c r="N17" i="13"/>
  <c r="E17" i="13" s="1"/>
  <c r="N19" i="13"/>
  <c r="E19" i="13" s="1"/>
  <c r="D16" i="19" l="1"/>
  <c r="E16" i="19"/>
  <c r="D12" i="19"/>
  <c r="E12" i="19"/>
  <c r="E14" i="19"/>
  <c r="D14" i="19"/>
  <c r="D18" i="19"/>
  <c r="E18" i="19"/>
  <c r="F13" i="9"/>
  <c r="E13" i="9"/>
  <c r="F12" i="11"/>
  <c r="E12" i="11"/>
  <c r="M12" i="20"/>
  <c r="N12" i="20" s="1"/>
  <c r="G13" i="9"/>
  <c r="D13" i="9"/>
  <c r="M19" i="20"/>
  <c r="N19" i="20" s="1"/>
  <c r="M16" i="20"/>
  <c r="N16" i="20" s="1"/>
  <c r="F17" i="10"/>
  <c r="G17" i="10"/>
  <c r="E11" i="20"/>
  <c r="D11" i="20"/>
  <c r="G11" i="20"/>
  <c r="F11" i="20"/>
  <c r="F14" i="20"/>
  <c r="G14" i="20"/>
  <c r="G18" i="20"/>
  <c r="F18" i="20"/>
  <c r="F13" i="20"/>
  <c r="F15" i="20"/>
  <c r="G13" i="20"/>
  <c r="G15" i="20"/>
  <c r="G12" i="11"/>
  <c r="D12" i="11"/>
  <c r="D18" i="10"/>
  <c r="G18" i="10"/>
  <c r="D17" i="10"/>
  <c r="N15" i="10"/>
  <c r="D14" i="10"/>
  <c r="G14" i="10"/>
  <c r="F13" i="10"/>
  <c r="D13" i="10"/>
  <c r="G13" i="10"/>
  <c r="F18" i="10"/>
  <c r="F14" i="10"/>
  <c r="N19" i="11"/>
  <c r="E19" i="11" s="1"/>
  <c r="N17" i="11"/>
  <c r="N13" i="11"/>
  <c r="E13" i="11" s="1"/>
  <c r="G11" i="11"/>
  <c r="F11" i="11"/>
  <c r="D19" i="20" l="1"/>
  <c r="E19" i="20"/>
  <c r="D16" i="20"/>
  <c r="E16" i="20"/>
  <c r="D12" i="20"/>
  <c r="E12" i="20"/>
  <c r="D15" i="10"/>
  <c r="E15" i="10"/>
  <c r="G17" i="11"/>
  <c r="E17" i="11"/>
  <c r="G15" i="10"/>
  <c r="F15" i="10"/>
  <c r="G12" i="20"/>
  <c r="F17" i="20"/>
  <c r="G17" i="20"/>
  <c r="F19" i="11"/>
  <c r="D19" i="11"/>
  <c r="G19" i="11"/>
  <c r="F17" i="11"/>
  <c r="D17" i="11"/>
  <c r="F13" i="11"/>
  <c r="D13" i="11"/>
  <c r="G13" i="11"/>
  <c r="L17" i="19"/>
  <c r="M17" i="19" s="1"/>
  <c r="N17" i="19" s="1"/>
  <c r="L19" i="19"/>
  <c r="L15" i="19"/>
  <c r="M15" i="19" s="1"/>
  <c r="N15" i="19" s="1"/>
  <c r="L13" i="19"/>
  <c r="L11" i="19"/>
  <c r="C19" i="19"/>
  <c r="C18" i="19"/>
  <c r="C17" i="19"/>
  <c r="C16" i="19"/>
  <c r="C15" i="19"/>
  <c r="C14" i="19"/>
  <c r="C13" i="19"/>
  <c r="C12" i="19"/>
  <c r="C11" i="19"/>
  <c r="L18" i="9"/>
  <c r="M18" i="9" s="1"/>
  <c r="N18" i="9" s="1"/>
  <c r="E18" i="9" s="1"/>
  <c r="L15" i="9"/>
  <c r="M15" i="9" s="1"/>
  <c r="N15" i="9" s="1"/>
  <c r="E15" i="9" s="1"/>
  <c r="L16" i="9"/>
  <c r="M16" i="9" s="1"/>
  <c r="N16" i="9" s="1"/>
  <c r="E16" i="9" s="1"/>
  <c r="L12" i="9"/>
  <c r="L11" i="9"/>
  <c r="L12" i="10"/>
  <c r="L19" i="10"/>
  <c r="L16" i="10"/>
  <c r="L15" i="11"/>
  <c r="L16" i="11"/>
  <c r="L18" i="11"/>
  <c r="L14" i="11"/>
  <c r="C19" i="20"/>
  <c r="C18" i="20"/>
  <c r="C17" i="20"/>
  <c r="C16" i="20"/>
  <c r="C15" i="20"/>
  <c r="C14" i="20"/>
  <c r="C13" i="20"/>
  <c r="C12" i="20"/>
  <c r="C11" i="20"/>
  <c r="F19" i="18"/>
  <c r="C19" i="18"/>
  <c r="C18" i="18"/>
  <c r="G17" i="18"/>
  <c r="C17" i="18"/>
  <c r="C16" i="18"/>
  <c r="G15" i="18"/>
  <c r="C15" i="18"/>
  <c r="F14" i="18"/>
  <c r="G14" i="18"/>
  <c r="C14" i="18"/>
  <c r="G13" i="18"/>
  <c r="F13" i="18"/>
  <c r="C13" i="18"/>
  <c r="G12" i="18"/>
  <c r="C12" i="18"/>
  <c r="D11" i="18"/>
  <c r="C11" i="18"/>
  <c r="N16" i="23"/>
  <c r="E16" i="23" s="1"/>
  <c r="N12" i="23"/>
  <c r="E12" i="23" s="1"/>
  <c r="N14" i="22"/>
  <c r="N19" i="22"/>
  <c r="E19" i="22" s="1"/>
  <c r="N15" i="22"/>
  <c r="E15" i="22" s="1"/>
  <c r="N12" i="22"/>
  <c r="E12" i="22" s="1"/>
  <c r="N11" i="22"/>
  <c r="N13" i="22"/>
  <c r="N17" i="22"/>
  <c r="E17" i="22" s="1"/>
  <c r="N18" i="22"/>
  <c r="N14" i="21"/>
  <c r="E14" i="21" s="1"/>
  <c r="N20" i="1"/>
  <c r="E20" i="1" s="1"/>
  <c r="N19" i="1"/>
  <c r="N18" i="1"/>
  <c r="N13" i="1"/>
  <c r="N12" i="1"/>
  <c r="G12" i="1" s="1"/>
  <c r="N19" i="23"/>
  <c r="C19" i="23"/>
  <c r="N18" i="23"/>
  <c r="E18" i="23" s="1"/>
  <c r="C18" i="23"/>
  <c r="N17" i="23"/>
  <c r="C17" i="23"/>
  <c r="C16" i="23"/>
  <c r="N15" i="23"/>
  <c r="C15" i="23"/>
  <c r="N14" i="23"/>
  <c r="E14" i="23" s="1"/>
  <c r="C14" i="23"/>
  <c r="N13" i="23"/>
  <c r="C13" i="23"/>
  <c r="C12" i="23"/>
  <c r="N11" i="23"/>
  <c r="G11" i="23" s="1"/>
  <c r="C11" i="23"/>
  <c r="C19" i="22"/>
  <c r="C18" i="22"/>
  <c r="C17" i="22"/>
  <c r="C16" i="22"/>
  <c r="C15" i="22"/>
  <c r="C14" i="22"/>
  <c r="C13" i="22"/>
  <c r="C12" i="22"/>
  <c r="C11" i="22"/>
  <c r="N19" i="21"/>
  <c r="C19" i="21"/>
  <c r="N18" i="21"/>
  <c r="E18" i="21" s="1"/>
  <c r="C18" i="21"/>
  <c r="N17" i="21"/>
  <c r="E17" i="21" s="1"/>
  <c r="C17" i="21"/>
  <c r="N16" i="21"/>
  <c r="E16" i="21" s="1"/>
  <c r="C16" i="21"/>
  <c r="N15" i="21"/>
  <c r="E15" i="21" s="1"/>
  <c r="C15" i="21"/>
  <c r="C14" i="21"/>
  <c r="N13" i="21"/>
  <c r="C13" i="21"/>
  <c r="N12" i="21"/>
  <c r="E12" i="21" s="1"/>
  <c r="C12" i="21"/>
  <c r="N11" i="21"/>
  <c r="C11" i="21"/>
  <c r="C19" i="9"/>
  <c r="C18" i="9"/>
  <c r="C17" i="9"/>
  <c r="C16" i="9"/>
  <c r="C15" i="9"/>
  <c r="C14" i="9"/>
  <c r="C13" i="9"/>
  <c r="C12" i="9"/>
  <c r="C11" i="9"/>
  <c r="C19" i="10"/>
  <c r="C18" i="10"/>
  <c r="C17" i="10"/>
  <c r="C16" i="10"/>
  <c r="C15" i="10"/>
  <c r="C14" i="10"/>
  <c r="C13" i="10"/>
  <c r="C12" i="10"/>
  <c r="C11" i="10"/>
  <c r="C19" i="11"/>
  <c r="C18" i="11"/>
  <c r="C17" i="11"/>
  <c r="C16" i="11"/>
  <c r="C15" i="11"/>
  <c r="C14" i="11"/>
  <c r="C13" i="11"/>
  <c r="C12" i="11"/>
  <c r="C11" i="11"/>
  <c r="G19" i="12"/>
  <c r="C19" i="12"/>
  <c r="F18" i="12"/>
  <c r="D18" i="12"/>
  <c r="C18" i="12"/>
  <c r="G17" i="12"/>
  <c r="C17" i="12"/>
  <c r="F16" i="12"/>
  <c r="C16" i="12"/>
  <c r="G15" i="12"/>
  <c r="C15" i="12"/>
  <c r="F14" i="12"/>
  <c r="C14" i="12"/>
  <c r="G13" i="12"/>
  <c r="F13" i="12"/>
  <c r="C13" i="12"/>
  <c r="F12" i="12"/>
  <c r="C12" i="12"/>
  <c r="G11" i="12"/>
  <c r="C11" i="12"/>
  <c r="G19" i="13"/>
  <c r="C19" i="13"/>
  <c r="C18" i="13"/>
  <c r="G17" i="13"/>
  <c r="C17" i="13"/>
  <c r="C16" i="13"/>
  <c r="G15" i="13"/>
  <c r="C15" i="13"/>
  <c r="C14" i="13"/>
  <c r="G13" i="13"/>
  <c r="C13" i="13"/>
  <c r="C12" i="13"/>
  <c r="G11" i="13"/>
  <c r="C11" i="13"/>
  <c r="N11" i="14"/>
  <c r="G11" i="14" s="1"/>
  <c r="N19" i="14"/>
  <c r="C19" i="14"/>
  <c r="N18" i="14"/>
  <c r="E18" i="14" s="1"/>
  <c r="C18" i="14"/>
  <c r="N17" i="14"/>
  <c r="C17" i="14"/>
  <c r="N16" i="14"/>
  <c r="E16" i="14" s="1"/>
  <c r="C16" i="14"/>
  <c r="N15" i="14"/>
  <c r="C15" i="14"/>
  <c r="N14" i="14"/>
  <c r="E14" i="14" s="1"/>
  <c r="C14" i="14"/>
  <c r="N13" i="14"/>
  <c r="C13" i="14"/>
  <c r="N12" i="14"/>
  <c r="E12" i="14" s="1"/>
  <c r="C12" i="14"/>
  <c r="C11" i="14"/>
  <c r="N19" i="15"/>
  <c r="E19" i="15" s="1"/>
  <c r="C19" i="15"/>
  <c r="N18" i="15"/>
  <c r="E18" i="15" s="1"/>
  <c r="C18" i="15"/>
  <c r="N17" i="15"/>
  <c r="E17" i="15" s="1"/>
  <c r="C17" i="15"/>
  <c r="N16" i="15"/>
  <c r="E16" i="15" s="1"/>
  <c r="C16" i="15"/>
  <c r="N15" i="15"/>
  <c r="E15" i="15" s="1"/>
  <c r="C15" i="15"/>
  <c r="N14" i="15"/>
  <c r="E14" i="15" s="1"/>
  <c r="C14" i="15"/>
  <c r="N13" i="15"/>
  <c r="E13" i="15" s="1"/>
  <c r="C13" i="15"/>
  <c r="N12" i="15"/>
  <c r="E12" i="15" s="1"/>
  <c r="C12" i="15"/>
  <c r="N11" i="15"/>
  <c r="C11" i="15"/>
  <c r="N19" i="16"/>
  <c r="E19" i="16" s="1"/>
  <c r="C19" i="16"/>
  <c r="N18" i="16"/>
  <c r="E18" i="16" s="1"/>
  <c r="C18" i="16"/>
  <c r="N17" i="16"/>
  <c r="E17" i="16" s="1"/>
  <c r="C17" i="16"/>
  <c r="N16" i="16"/>
  <c r="E16" i="16" s="1"/>
  <c r="C16" i="16"/>
  <c r="N15" i="16"/>
  <c r="E15" i="16" s="1"/>
  <c r="C15" i="16"/>
  <c r="N14" i="16"/>
  <c r="E14" i="16" s="1"/>
  <c r="C14" i="16"/>
  <c r="N13" i="16"/>
  <c r="E13" i="16" s="1"/>
  <c r="C13" i="16"/>
  <c r="N12" i="16"/>
  <c r="E12" i="16" s="1"/>
  <c r="C12" i="16"/>
  <c r="N11" i="16"/>
  <c r="C11" i="16"/>
  <c r="N14" i="1"/>
  <c r="N15" i="1"/>
  <c r="N16" i="1"/>
  <c r="E16" i="1" s="1"/>
  <c r="N17" i="1"/>
  <c r="G13" i="23" l="1"/>
  <c r="E13" i="23"/>
  <c r="D17" i="19"/>
  <c r="E17" i="19"/>
  <c r="F17" i="1"/>
  <c r="E17" i="1"/>
  <c r="F19" i="21"/>
  <c r="E19" i="21"/>
  <c r="G18" i="22"/>
  <c r="E18" i="22"/>
  <c r="G19" i="23"/>
  <c r="E19" i="23"/>
  <c r="G14" i="22"/>
  <c r="E14" i="22"/>
  <c r="G15" i="1"/>
  <c r="E15" i="1"/>
  <c r="F16" i="14"/>
  <c r="G15" i="23"/>
  <c r="E15" i="23"/>
  <c r="G13" i="22"/>
  <c r="E13" i="22"/>
  <c r="F14" i="1"/>
  <c r="E14" i="1"/>
  <c r="F13" i="1"/>
  <c r="E13" i="1"/>
  <c r="F18" i="1"/>
  <c r="E18" i="1"/>
  <c r="D15" i="19"/>
  <c r="E15" i="19"/>
  <c r="F13" i="21"/>
  <c r="E13" i="21"/>
  <c r="G17" i="23"/>
  <c r="E17" i="23"/>
  <c r="D19" i="1"/>
  <c r="E19" i="1"/>
  <c r="G13" i="14"/>
  <c r="E13" i="14"/>
  <c r="G15" i="14"/>
  <c r="E15" i="14"/>
  <c r="F12" i="14"/>
  <c r="G17" i="14"/>
  <c r="E17" i="14"/>
  <c r="G19" i="14"/>
  <c r="E19" i="14"/>
  <c r="D11" i="23"/>
  <c r="D13" i="23"/>
  <c r="D17" i="23"/>
  <c r="O12" i="1"/>
  <c r="D18" i="14"/>
  <c r="D16" i="14"/>
  <c r="D19" i="23"/>
  <c r="M12" i="10"/>
  <c r="N12" i="10" s="1"/>
  <c r="E12" i="10" s="1"/>
  <c r="D14" i="14"/>
  <c r="D19" i="14"/>
  <c r="M11" i="9"/>
  <c r="N11" i="9" s="1"/>
  <c r="M11" i="19"/>
  <c r="N11" i="19" s="1"/>
  <c r="D14" i="16"/>
  <c r="F17" i="15"/>
  <c r="M14" i="11"/>
  <c r="N14" i="11" s="1"/>
  <c r="E14" i="11" s="1"/>
  <c r="M12" i="9"/>
  <c r="N12" i="9" s="1"/>
  <c r="M13" i="19"/>
  <c r="N13" i="19" s="1"/>
  <c r="G12" i="14"/>
  <c r="M18" i="11"/>
  <c r="N18" i="11"/>
  <c r="E18" i="11" s="1"/>
  <c r="F11" i="16"/>
  <c r="F15" i="16"/>
  <c r="G18" i="15"/>
  <c r="D15" i="14"/>
  <c r="G19" i="1"/>
  <c r="M16" i="11"/>
  <c r="N16" i="11" s="1"/>
  <c r="M19" i="19"/>
  <c r="G17" i="16"/>
  <c r="M15" i="11"/>
  <c r="N15" i="11" s="1"/>
  <c r="E15" i="11" s="1"/>
  <c r="G12" i="16"/>
  <c r="F15" i="15"/>
  <c r="D13" i="14"/>
  <c r="F18" i="14"/>
  <c r="M16" i="10"/>
  <c r="N16" i="10" s="1"/>
  <c r="G18" i="1"/>
  <c r="P10" i="23"/>
  <c r="M19" i="10"/>
  <c r="F15" i="12"/>
  <c r="G18" i="12"/>
  <c r="G19" i="18"/>
  <c r="F19" i="9"/>
  <c r="D19" i="9"/>
  <c r="G19" i="9"/>
  <c r="F18" i="9"/>
  <c r="D18" i="9"/>
  <c r="G18" i="9"/>
  <c r="D17" i="9"/>
  <c r="G17" i="9"/>
  <c r="F17" i="9"/>
  <c r="F16" i="9"/>
  <c r="D16" i="9"/>
  <c r="G16" i="9"/>
  <c r="F15" i="9"/>
  <c r="D15" i="9"/>
  <c r="G15" i="9"/>
  <c r="F14" i="9"/>
  <c r="D14" i="9"/>
  <c r="G14" i="9"/>
  <c r="F16" i="20"/>
  <c r="G16" i="20"/>
  <c r="F19" i="20"/>
  <c r="F12" i="20"/>
  <c r="G19" i="20"/>
  <c r="F19" i="15"/>
  <c r="F11" i="15"/>
  <c r="G19" i="16"/>
  <c r="G15" i="16"/>
  <c r="D19" i="12"/>
  <c r="D17" i="12"/>
  <c r="F17" i="12"/>
  <c r="D17" i="14"/>
  <c r="D14" i="12"/>
  <c r="G14" i="12"/>
  <c r="D15" i="23"/>
  <c r="D14" i="23"/>
  <c r="D18" i="23"/>
  <c r="F14" i="23"/>
  <c r="F18" i="23"/>
  <c r="G14" i="23"/>
  <c r="G18" i="23"/>
  <c r="D17" i="22"/>
  <c r="G11" i="21"/>
  <c r="G19" i="21"/>
  <c r="F18" i="21"/>
  <c r="G17" i="21"/>
  <c r="F16" i="21"/>
  <c r="D16" i="21"/>
  <c r="G13" i="15"/>
  <c r="F13" i="15"/>
  <c r="D12" i="15"/>
  <c r="G12" i="15"/>
  <c r="D19" i="15"/>
  <c r="G19" i="15"/>
  <c r="G17" i="15"/>
  <c r="D17" i="15"/>
  <c r="D16" i="15"/>
  <c r="F16" i="15"/>
  <c r="G16" i="15"/>
  <c r="G15" i="15"/>
  <c r="D15" i="15"/>
  <c r="D13" i="15"/>
  <c r="F12" i="15"/>
  <c r="E11" i="15"/>
  <c r="D11" i="15"/>
  <c r="G11" i="15"/>
  <c r="G15" i="21"/>
  <c r="F15" i="21"/>
  <c r="G13" i="21"/>
  <c r="F12" i="21"/>
  <c r="F11" i="21"/>
  <c r="F15" i="19"/>
  <c r="G15" i="19"/>
  <c r="F17" i="19"/>
  <c r="G17" i="19"/>
  <c r="F12" i="19"/>
  <c r="G12" i="19"/>
  <c r="F14" i="19"/>
  <c r="G14" i="19"/>
  <c r="F16" i="19"/>
  <c r="G16" i="19"/>
  <c r="F18" i="19"/>
  <c r="G18" i="19"/>
  <c r="F17" i="18"/>
  <c r="G16" i="18"/>
  <c r="F16" i="18"/>
  <c r="F12" i="18"/>
  <c r="F18" i="18"/>
  <c r="G18" i="18"/>
  <c r="E11" i="18"/>
  <c r="F11" i="18"/>
  <c r="G11" i="18"/>
  <c r="F15" i="18"/>
  <c r="D16" i="23"/>
  <c r="F16" i="23"/>
  <c r="G16" i="23"/>
  <c r="D12" i="23"/>
  <c r="F12" i="23"/>
  <c r="G12" i="23"/>
  <c r="F14" i="22"/>
  <c r="D11" i="22"/>
  <c r="F11" i="22"/>
  <c r="E11" i="22"/>
  <c r="F15" i="22"/>
  <c r="D15" i="22"/>
  <c r="G15" i="22"/>
  <c r="F19" i="22"/>
  <c r="D19" i="22"/>
  <c r="D12" i="22"/>
  <c r="F12" i="22"/>
  <c r="G12" i="22"/>
  <c r="G11" i="22"/>
  <c r="G19" i="22"/>
  <c r="N16" i="22"/>
  <c r="E16" i="22" s="1"/>
  <c r="D18" i="22"/>
  <c r="F13" i="22"/>
  <c r="F18" i="22"/>
  <c r="D13" i="22"/>
  <c r="F17" i="22"/>
  <c r="D14" i="22"/>
  <c r="G17" i="22"/>
  <c r="D19" i="21"/>
  <c r="D18" i="21"/>
  <c r="G18" i="21"/>
  <c r="D17" i="21"/>
  <c r="F17" i="21"/>
  <c r="G16" i="21"/>
  <c r="D15" i="21"/>
  <c r="F14" i="21"/>
  <c r="G14" i="21"/>
  <c r="D13" i="21"/>
  <c r="D12" i="21"/>
  <c r="G12" i="21"/>
  <c r="D11" i="21"/>
  <c r="E11" i="21"/>
  <c r="D19" i="16"/>
  <c r="F19" i="16"/>
  <c r="D18" i="16"/>
  <c r="G18" i="16"/>
  <c r="F18" i="16"/>
  <c r="F17" i="16"/>
  <c r="D17" i="16"/>
  <c r="G16" i="16"/>
  <c r="D16" i="16"/>
  <c r="F16" i="16"/>
  <c r="D15" i="16"/>
  <c r="G14" i="16"/>
  <c r="F14" i="16"/>
  <c r="G13" i="16"/>
  <c r="F13" i="16"/>
  <c r="D13" i="16"/>
  <c r="D20" i="1"/>
  <c r="F20" i="1"/>
  <c r="O20" i="1"/>
  <c r="G20" i="1"/>
  <c r="F19" i="1"/>
  <c r="O19" i="1"/>
  <c r="D18" i="1"/>
  <c r="O18" i="1"/>
  <c r="D17" i="1"/>
  <c r="O17" i="1"/>
  <c r="D16" i="1"/>
  <c r="O16" i="1"/>
  <c r="D15" i="1"/>
  <c r="O15" i="1"/>
  <c r="O14" i="1"/>
  <c r="D14" i="1"/>
  <c r="D13" i="1"/>
  <c r="O13" i="1"/>
  <c r="E12" i="1"/>
  <c r="F12" i="1"/>
  <c r="D12" i="1"/>
  <c r="E11" i="23"/>
  <c r="F11" i="23"/>
  <c r="F13" i="23"/>
  <c r="F15" i="23"/>
  <c r="F17" i="23"/>
  <c r="F19" i="23"/>
  <c r="D14" i="21"/>
  <c r="D11" i="11"/>
  <c r="F19" i="12"/>
  <c r="G16" i="12"/>
  <c r="D15" i="12"/>
  <c r="D13" i="12"/>
  <c r="D12" i="12"/>
  <c r="G12" i="12"/>
  <c r="F11" i="12"/>
  <c r="D11" i="12"/>
  <c r="E11" i="12"/>
  <c r="D16" i="12"/>
  <c r="D19" i="13"/>
  <c r="F18" i="13"/>
  <c r="D18" i="13"/>
  <c r="G18" i="13"/>
  <c r="D17" i="13"/>
  <c r="D16" i="13"/>
  <c r="F16" i="13"/>
  <c r="G16" i="13"/>
  <c r="D15" i="13"/>
  <c r="D14" i="13"/>
  <c r="F14" i="13"/>
  <c r="G14" i="13"/>
  <c r="D13" i="13"/>
  <c r="D12" i="13"/>
  <c r="F12" i="13"/>
  <c r="G12" i="13"/>
  <c r="D11" i="13"/>
  <c r="E11" i="13"/>
  <c r="F11" i="13"/>
  <c r="F13" i="13"/>
  <c r="F15" i="13"/>
  <c r="F17" i="13"/>
  <c r="F19" i="13"/>
  <c r="G18" i="14"/>
  <c r="G16" i="14"/>
  <c r="F14" i="14"/>
  <c r="G14" i="14"/>
  <c r="D12" i="14"/>
  <c r="D11" i="14"/>
  <c r="E11" i="14"/>
  <c r="F11" i="14"/>
  <c r="F13" i="14"/>
  <c r="F15" i="14"/>
  <c r="F17" i="14"/>
  <c r="F19" i="14"/>
  <c r="D18" i="15"/>
  <c r="F18" i="15"/>
  <c r="F14" i="15"/>
  <c r="D14" i="15"/>
  <c r="G14" i="15"/>
  <c r="D12" i="16"/>
  <c r="F12" i="16"/>
  <c r="G11" i="16"/>
  <c r="D11" i="16"/>
  <c r="E11" i="16"/>
  <c r="G17" i="1"/>
  <c r="G16" i="1"/>
  <c r="F16" i="1"/>
  <c r="F15" i="1"/>
  <c r="G14" i="1"/>
  <c r="G13" i="1"/>
  <c r="D13" i="19" l="1"/>
  <c r="E13" i="19"/>
  <c r="F12" i="9"/>
  <c r="E12" i="9"/>
  <c r="F16" i="10"/>
  <c r="E16" i="10"/>
  <c r="F16" i="11"/>
  <c r="E16" i="11"/>
  <c r="F13" i="19"/>
  <c r="N19" i="19"/>
  <c r="D15" i="11"/>
  <c r="F15" i="11"/>
  <c r="F11" i="19"/>
  <c r="E11" i="19"/>
  <c r="D11" i="19"/>
  <c r="G11" i="9"/>
  <c r="F11" i="9"/>
  <c r="D11" i="9"/>
  <c r="E11" i="9"/>
  <c r="F12" i="10"/>
  <c r="G12" i="10"/>
  <c r="D12" i="10"/>
  <c r="G14" i="11"/>
  <c r="D14" i="11"/>
  <c r="D16" i="11"/>
  <c r="G18" i="11"/>
  <c r="G16" i="10"/>
  <c r="G16" i="11"/>
  <c r="G11" i="19"/>
  <c r="D16" i="10"/>
  <c r="G15" i="11"/>
  <c r="D18" i="11"/>
  <c r="N19" i="10"/>
  <c r="E19" i="10" s="1"/>
  <c r="G19" i="10"/>
  <c r="G13" i="19"/>
  <c r="G12" i="9"/>
  <c r="F14" i="11"/>
  <c r="F18" i="11"/>
  <c r="D12" i="9"/>
  <c r="D16" i="22"/>
  <c r="F16" i="22"/>
  <c r="G16" i="22"/>
  <c r="F11" i="10"/>
  <c r="E11" i="10"/>
  <c r="D11" i="10"/>
  <c r="G11" i="10"/>
  <c r="F19" i="19" l="1"/>
  <c r="D19" i="19"/>
  <c r="E19" i="19"/>
  <c r="G19" i="19"/>
  <c r="D19" i="10"/>
  <c r="F19" i="10"/>
  <c r="C20" i="1"/>
  <c r="C19" i="1"/>
  <c r="C18" i="1"/>
  <c r="C17" i="1"/>
  <c r="C16" i="1"/>
  <c r="C15" i="1"/>
  <c r="C14" i="1"/>
  <c r="C13" i="1"/>
  <c r="C12" i="1"/>
</calcChain>
</file>

<file path=xl/sharedStrings.xml><?xml version="1.0" encoding="utf-8"?>
<sst xmlns="http://schemas.openxmlformats.org/spreadsheetml/2006/main" count="480" uniqueCount="67">
  <si>
    <t>TT</t>
  </si>
  <si>
    <t>Tiêu chí đánh giá</t>
  </si>
  <si>
    <t>Rất
 đồng ý</t>
  </si>
  <si>
    <t>Đồng ý</t>
  </si>
  <si>
    <t>Phân vân ít</t>
  </si>
  <si>
    <t>Đánh giá mức độ hài lòng ở 4 mức</t>
  </si>
  <si>
    <t>Có sự tham gia của ít nhất 02 đơn vị sử dụng lao động trong quá trình xây dựng và thẩm định chương trình đào tạo</t>
  </si>
  <si>
    <t>Chương trình đào tạo thể hiện được khối lượng kiến thức tối thiểu, yêu cầu về năng lực mà người học đạt được sau khi tốt nghiệp</t>
  </si>
  <si>
    <t>Chương trình đào tạo thể hiện được sự phân bổ thời gian, trình tự thực hiện các mô -đun, môn học để đảm bảo thực hiện được mục tiêu giáo dục nghề nghiệp.</t>
  </si>
  <si>
    <t>Chương trình đào tạo thể hiện được những yêu cầu tối thiểu về cơ sở vật chất, đội ngũ giáo viên để triển khai thực hiện chương trình đào tạo nhằm đảm bảo chất lượng đào tạo</t>
  </si>
  <si>
    <t>Chương trình đào tạo thể hiện được phương pháp, đánh giá kết quả học tập, xác định mức độ yêu cầu về năng lực của người học sau khi học xong các mô - đun, môn học của chương trình đào tạo.</t>
  </si>
  <si>
    <t>Chương trình đào tạo đảm bảo phù hợp với yêu cầu phát triển của ngành, địa phương và đất nước, phù hợp với kỹ thuật công nghệ trong sản xuất, dịch vụ</t>
  </si>
  <si>
    <t>Giáo trình cụ thể hóa yêu cầu về nội dung kiến thức, kỹ năng cảu từng mô - đun, môn học trong chương trình đào tạo; nội dung giáo trình phù hợp để thực hiện phương pháp dạy tích cực</t>
  </si>
  <si>
    <t>Nội dung giáo trình đảm bảo phù hợp với công nghệ trong sản xuất, kinh doanh, dịch vụ</t>
  </si>
  <si>
    <t>Thành phố Hồ Chí Minh, ngày    tháng    năm  2019</t>
  </si>
  <si>
    <t>Thành phố Hồ Chí Minh, ngày    tháng    năm  2021</t>
  </si>
  <si>
    <t>Thành phố Hồ Chí Minh, ngày    tháng    năm  2020</t>
  </si>
  <si>
    <t>Rất
 đồng ý
(%)</t>
  </si>
  <si>
    <t>Đồng ý
(%)</t>
  </si>
  <si>
    <t>Phân vân ít
(%)</t>
  </si>
  <si>
    <t>Không đồng ý
(%)</t>
  </si>
  <si>
    <t>Chương trình đào tạo phù hợp mục tiêu của cơ sở đào tạo và nhu cầu thị trường lao động, được công bố công khai và được rà soát, điều chỉnh theo quy định</t>
  </si>
  <si>
    <t>TỔNG HỢP KẾT QUẢ KHẢO SÁT DOANH NGHIỆP NĂM 2021</t>
  </si>
  <si>
    <t>TỔNG HỢP KẾT QUẢ KHẢO SÁT DOANH NGHIỆP NĂM 2020</t>
  </si>
  <si>
    <t>TỔNG HỢP KẾT QUẢ KHẢO SÁT SINH VIÊN ĐANG HỌC NĂM 2020</t>
  </si>
  <si>
    <t>Số lượng khảo sát:  10   doanh nghiệp</t>
  </si>
  <si>
    <t>Số lượng khảo sát:  5   giáo viên/giảng viên</t>
  </si>
  <si>
    <t>TỔNG HỢP KẾT QUẢ KHẢO SÁT CÁN BỘ QUẢN LÝ KHOA NĂM 2021</t>
  </si>
  <si>
    <t>TỔNG HỢP KẾT QUẢ KHẢO SÁT SINH VIÊN ĐÃ TỐT NGHIỆP NĂM 2021</t>
  </si>
  <si>
    <t>TỔNG HỢP KẾT QUẢ KHẢO SÁT SINH VIÊN ĐÃ TỐT NGHIỆP NĂM 2020</t>
  </si>
  <si>
    <t>Số lượng khảo sát:  22  giáo viên/giảng viên</t>
  </si>
  <si>
    <t>TỔNG HỢP KẾT QUẢ KHẢO GIẢNG VIÊN GIẢNG DẠY NĂM 2020</t>
  </si>
  <si>
    <t>Số lượng khảo sát:  386 Sinh viên</t>
  </si>
  <si>
    <t>Số lượng khảo sát:  316 Sinh viên</t>
  </si>
  <si>
    <t>Số lượng khảo sát:  229 Sinh viên</t>
  </si>
  <si>
    <t>Số lượng khảo sát:  167 Sinh viên</t>
  </si>
  <si>
    <t>Số lượng khảo sát:  235 Sinh viên</t>
  </si>
  <si>
    <t>Số lượng khảo sát: 105 Sinh viên</t>
  </si>
  <si>
    <t>Số lượng khảo sát:  13  doanh nghiệp</t>
  </si>
  <si>
    <t>KHOA CƠ KHÍ</t>
  </si>
  <si>
    <t>Số lượng khảo sát:  17  doanh nghiệp</t>
  </si>
  <si>
    <r>
      <t xml:space="preserve"> </t>
    </r>
    <r>
      <rPr>
        <sz val="13"/>
        <color rgb="FF000000"/>
        <rFont val="Wingdings"/>
        <charset val="2"/>
      </rPr>
      <t></t>
    </r>
    <r>
      <rPr>
        <sz val="16.899999999999999"/>
        <color rgb="FF000000"/>
        <rFont val="Times New Roman"/>
        <family val="1"/>
      </rPr>
      <t xml:space="preserve"> </t>
    </r>
    <r>
      <rPr>
        <sz val="13"/>
        <color rgb="FF000000"/>
        <rFont val="Times New Roman"/>
        <family val="1"/>
      </rPr>
      <t>Rất đồng ý</t>
    </r>
  </si>
  <si>
    <r>
      <t xml:space="preserve"> </t>
    </r>
    <r>
      <rPr>
        <sz val="13"/>
        <color rgb="FF000000"/>
        <rFont val="Wingdings"/>
        <charset val="2"/>
      </rPr>
      <t></t>
    </r>
    <r>
      <rPr>
        <sz val="16.899999999999999"/>
        <color rgb="FF000000"/>
        <rFont val="Times New Roman"/>
        <family val="1"/>
      </rPr>
      <t xml:space="preserve"> </t>
    </r>
    <r>
      <rPr>
        <sz val="13"/>
        <color rgb="FF000000"/>
        <rFont val="Times New Roman"/>
        <family val="1"/>
      </rPr>
      <t>Đồng ý </t>
    </r>
  </si>
  <si>
    <r>
      <t xml:space="preserve">  </t>
    </r>
    <r>
      <rPr>
        <sz val="13"/>
        <color rgb="FF000000"/>
        <rFont val="Wingdings"/>
        <charset val="2"/>
      </rPr>
      <t></t>
    </r>
    <r>
      <rPr>
        <sz val="13"/>
        <color rgb="FF000000"/>
        <rFont val="Times New Roman"/>
        <family val="1"/>
      </rPr>
      <t> Phân vân ít</t>
    </r>
  </si>
  <si>
    <r>
      <t xml:space="preserve"> </t>
    </r>
    <r>
      <rPr>
        <sz val="13"/>
        <color rgb="FF000000"/>
        <rFont val="Wingdings"/>
        <charset val="2"/>
      </rPr>
      <t></t>
    </r>
    <r>
      <rPr>
        <sz val="16.899999999999999"/>
        <color rgb="FF000000"/>
        <rFont val="Times New Roman"/>
        <family val="1"/>
      </rPr>
      <t xml:space="preserve"> </t>
    </r>
    <r>
      <rPr>
        <sz val="13"/>
        <color rgb="FF000000"/>
        <rFont val="Times New Roman"/>
        <family val="1"/>
      </rPr>
      <t xml:space="preserve">Không đồng ý </t>
    </r>
  </si>
  <si>
    <t>NGƯỜI LẬP BẢNG</t>
  </si>
  <si>
    <t>TỔNG HỢP KẾT QUẢ KHẢO SÁT CÁN BỘ QUẢN LÝ KHOA  NĂM 2019</t>
  </si>
  <si>
    <t>TỔNG HỢP KẾT QUẢ KHẢO SÁT CÁN BỘ QUẢN LÝ KHOA NĂM 2020</t>
  </si>
  <si>
    <t>TỔNG HỢP KẾT QUẢ KHẢO GIẢNG VIÊN GIẢNG DẠY NĂM 2019</t>
  </si>
  <si>
    <t>TỔNG HỢP KẾT QUẢ KHẢO GIẢNG VIÊN GIẢNG DẠY  NĂM 2021</t>
  </si>
  <si>
    <t>TỔNG HỢP KẾT QUẢ KHẢO SÁT DOANH NGHIỆP NĂM 2019</t>
  </si>
  <si>
    <t>TỔNG HỢP KẾT QUẢ KHẢO SÁT SINH VIÊN ĐANG HỌC NĂM 2019</t>
  </si>
  <si>
    <t>TỔNG HỢP KẾT QUẢ KHẢO SÁT SINH VIÊN ĐANG HỌC NĂM 2021</t>
  </si>
  <si>
    <t>TỔNG HỢP KẾT QUẢ KHẢO SÁT SINH VIÊN ĐÃ TỐT NGHIỆP NĂM 2019</t>
  </si>
  <si>
    <t>Độc lập - Tự do - Hạnh phúc</t>
  </si>
  <si>
    <t>THÀNH PHỐ HỒ CHÍ MINH</t>
  </si>
  <si>
    <t xml:space="preserve"> CỘNG HÒA XÃ HỘI CHỦ NGHĨA VIỆT NAM</t>
  </si>
  <si>
    <t>TRƯỜNG CAO ĐẲNG LÝ TỰ TRỌNG</t>
  </si>
  <si>
    <t>Chương trình đào tạo thể hiện được sự phân bổ thời gian, trình tự thực hiện các môn học để đảm bảo thực hiện được mục tiêu giáo dục nghề nghiệp.</t>
  </si>
  <si>
    <t>Chương trình đào tạo thể hiện được phương pháp, đánh giá kết quả học tập, xác định mức độ yêu cầu về năng lực của người học sau khi học xong các môn học của chương trình đào tạo.</t>
  </si>
  <si>
    <t>Giáo trình cụ thể hóa yêu cầu về nội dung kiến thức, kỹ năng cảu từng môn học trong chương trình đào tạo; nội dung giáo trình phù hợp để thực hiện phương pháp dạy tích cực</t>
  </si>
  <si>
    <r>
      <t xml:space="preserve"> </t>
    </r>
    <r>
      <rPr>
        <sz val="12"/>
        <color rgb="FF000000"/>
        <rFont val="Wingdings"/>
        <charset val="2"/>
      </rPr>
      <t></t>
    </r>
    <r>
      <rPr>
        <sz val="12"/>
        <color rgb="FF000000"/>
        <rFont val="Times New Roman"/>
        <family val="1"/>
      </rPr>
      <t xml:space="preserve"> Rất đồng ý</t>
    </r>
  </si>
  <si>
    <r>
      <t xml:space="preserve"> </t>
    </r>
    <r>
      <rPr>
        <sz val="12"/>
        <color rgb="FF000000"/>
        <rFont val="Wingdings"/>
        <charset val="2"/>
      </rPr>
      <t></t>
    </r>
    <r>
      <rPr>
        <sz val="12"/>
        <color rgb="FF000000"/>
        <rFont val="Times New Roman"/>
        <family val="1"/>
      </rPr>
      <t xml:space="preserve"> Đồng ý </t>
    </r>
  </si>
  <si>
    <r>
      <t xml:space="preserve">  </t>
    </r>
    <r>
      <rPr>
        <sz val="12"/>
        <color rgb="FF000000"/>
        <rFont val="Wingdings"/>
        <charset val="2"/>
      </rPr>
      <t></t>
    </r>
    <r>
      <rPr>
        <sz val="12"/>
        <color rgb="FF000000"/>
        <rFont val="Times New Roman"/>
        <family val="1"/>
      </rPr>
      <t> Phân vân ít</t>
    </r>
  </si>
  <si>
    <r>
      <t xml:space="preserve"> </t>
    </r>
    <r>
      <rPr>
        <sz val="12"/>
        <color rgb="FF000000"/>
        <rFont val="Wingdings"/>
        <charset val="2"/>
      </rPr>
      <t></t>
    </r>
    <r>
      <rPr>
        <sz val="12"/>
        <color rgb="FF000000"/>
        <rFont val="Times New Roman"/>
        <family val="1"/>
      </rPr>
      <t xml:space="preserve"> Không đồng ý </t>
    </r>
  </si>
  <si>
    <t>Số lượng khảo sát:  21  giáo viên/giảng viên</t>
  </si>
  <si>
    <t>CỘNG HÒA XÃ HỘI CHỦ NGHĨA VIỆT NAM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</si>
</sst>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theme="1"/>
      <name val="Calibri"/>
      <family val="2"/>
      <scheme val="minor"/>
    </font>
    <font>
      <b/>
      <sz val="13"/>
      <color rgb="FF000000"/>
      <name val="Times New Roman"/>
      <family val="1"/>
    </font>
    <font>
      <sz val="13"/>
      <color rgb="FF000000"/>
      <name val="Times New Roman"/>
      <family val="1"/>
    </font>
    <font>
      <b/>
      <sz val="14"/>
      <color theme="1"/>
      <name val="Times New Roman"/>
      <family val="1"/>
    </font>
    <font>
      <sz val="13"/>
      <color theme="1"/>
      <name val="Times New Roman"/>
      <family val="1"/>
    </font>
    <font>
      <b/>
      <sz val="13"/>
      <color theme="1"/>
      <name val="Times New Roman"/>
      <family val="1"/>
    </font>
    <font>
      <sz val="14"/>
      <color theme="1"/>
      <name val="Times New Roman"/>
      <family val="1"/>
    </font>
    <font>
      <i/>
      <sz val="14"/>
      <color theme="1"/>
      <name val="Times New Roman"/>
      <family val="1"/>
    </font>
    <font>
      <sz val="13"/>
      <color rgb="FF000000"/>
      <name val="Wingdings"/>
      <charset val="2"/>
    </font>
    <font>
      <b/>
      <sz val="12"/>
      <color theme="1"/>
      <name val="Times New Roman"/>
      <family val="1"/>
    </font>
    <font>
      <sz val="12"/>
      <color theme="1"/>
      <name val="Times New Roman"/>
      <family val="1"/>
    </font>
    <font>
      <sz val="13"/>
      <color theme="1"/>
      <name val="Calibri"/>
      <family val="2"/>
      <scheme val="minor"/>
    </font>
    <font>
      <i/>
      <sz val="13"/>
      <color theme="1"/>
      <name val="Times New Roman"/>
      <family val="1"/>
    </font>
    <font>
      <b/>
      <u/>
      <sz val="13"/>
      <color theme="1"/>
      <name val="Times New Roman"/>
      <family val="1"/>
    </font>
    <font>
      <sz val="16.899999999999999"/>
      <color rgb="FF000000"/>
      <name val="Times New Roman"/>
      <family val="1"/>
    </font>
    <font>
      <sz val="13"/>
      <color theme="1"/>
      <name val="Wingdings"/>
      <charset val="2"/>
    </font>
    <font>
      <b/>
      <sz val="12"/>
      <color rgb="FF000000"/>
      <name val="Times New Roman"/>
      <family val="1"/>
    </font>
    <font>
      <sz val="12"/>
      <color rgb="FF000000"/>
      <name val="Times New Roman"/>
      <family val="1"/>
    </font>
    <font>
      <sz val="12"/>
      <color theme="1"/>
      <name val="Calibri"/>
      <family val="2"/>
      <scheme val="minor"/>
    </font>
    <font>
      <sz val="12"/>
      <color rgb="FF000000"/>
      <name val="Wingdings"/>
      <charset val="2"/>
    </font>
    <font>
      <i/>
      <sz val="12"/>
      <color theme="1"/>
      <name val="Times New Roman"/>
      <family val="1"/>
    </font>
    <font>
      <b/>
      <u/>
      <sz val="12"/>
      <color theme="1"/>
      <name val="Times New Roman"/>
      <family val="1"/>
    </font>
    <font>
      <sz val="12"/>
      <color theme="1"/>
      <name val="Wingdings"/>
      <charset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s>
  <cellStyleXfs count="2">
    <xf numFmtId="0" fontId="0" fillId="0" borderId="0"/>
    <xf numFmtId="9" fontId="1" fillId="0" borderId="0" applyFont="0" applyFill="0" applyBorder="0" applyAlignment="0" applyProtection="0"/>
  </cellStyleXfs>
  <cellXfs count="69">
    <xf numFmtId="0" fontId="0" fillId="0" borderId="0" xfId="0"/>
    <xf numFmtId="0" fontId="2" fillId="0" borderId="1" xfId="0" applyFont="1" applyBorder="1" applyAlignment="1">
      <alignment horizontal="center" vertical="center" wrapText="1"/>
    </xf>
    <xf numFmtId="0" fontId="7" fillId="0" borderId="0" xfId="0" applyFont="1"/>
    <xf numFmtId="0" fontId="5" fillId="0" borderId="0" xfId="0" applyFont="1"/>
    <xf numFmtId="0" fontId="0" fillId="0" borderId="0" xfId="0" applyAlignment="1">
      <alignment vertical="center"/>
    </xf>
    <xf numFmtId="0" fontId="6" fillId="0" borderId="0" xfId="0" applyFont="1" applyAlignment="1"/>
    <xf numFmtId="0" fontId="6" fillId="0" borderId="0" xfId="0" applyFont="1" applyAlignment="1">
      <alignment horizontal="center" wrapText="1"/>
    </xf>
    <xf numFmtId="0" fontId="6" fillId="0" borderId="0" xfId="0" applyFont="1" applyAlignment="1">
      <alignment horizontal="center"/>
    </xf>
    <xf numFmtId="0" fontId="5" fillId="0" borderId="3" xfId="0" applyFont="1" applyBorder="1" applyAlignment="1">
      <alignment horizontal="justify" vertical="center" wrapText="1"/>
    </xf>
    <xf numFmtId="0" fontId="6" fillId="0" borderId="0" xfId="0" applyFont="1" applyAlignment="1">
      <alignment vertical="center"/>
    </xf>
    <xf numFmtId="0" fontId="6" fillId="0" borderId="0" xfId="0" applyFont="1" applyAlignment="1">
      <alignment horizontal="center" vertical="center" wrapText="1"/>
    </xf>
    <xf numFmtId="0" fontId="6" fillId="0" borderId="0" xfId="0" applyFont="1" applyAlignment="1">
      <alignment horizontal="center" vertical="center"/>
    </xf>
    <xf numFmtId="0" fontId="5" fillId="0" borderId="0" xfId="0" applyFont="1" applyAlignment="1">
      <alignment vertical="center"/>
    </xf>
    <xf numFmtId="0" fontId="12" fillId="0" borderId="0" xfId="0" applyFont="1" applyAlignment="1">
      <alignment vertical="center"/>
    </xf>
    <xf numFmtId="2" fontId="5" fillId="0" borderId="0" xfId="0" applyNumberFormat="1" applyFont="1" applyAlignment="1">
      <alignment vertical="center"/>
    </xf>
    <xf numFmtId="0" fontId="5" fillId="0" borderId="1" xfId="0" applyFont="1" applyBorder="1" applyAlignment="1">
      <alignment vertical="center"/>
    </xf>
    <xf numFmtId="0" fontId="5" fillId="0" borderId="2" xfId="0" applyFont="1" applyFill="1" applyBorder="1" applyAlignment="1">
      <alignment vertical="center"/>
    </xf>
    <xf numFmtId="0" fontId="3"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right" vertical="center"/>
    </xf>
    <xf numFmtId="0" fontId="16" fillId="0" borderId="0" xfId="0" applyFont="1" applyAlignment="1">
      <alignment vertical="center"/>
    </xf>
    <xf numFmtId="0" fontId="6" fillId="0" borderId="0" xfId="0" applyFont="1" applyAlignment="1">
      <alignment horizontal="center" vertical="center" wrapText="1"/>
    </xf>
    <xf numFmtId="0" fontId="10" fillId="0" borderId="0" xfId="0" applyFont="1" applyAlignment="1">
      <alignment horizontal="center" wrapText="1"/>
    </xf>
    <xf numFmtId="0" fontId="5" fillId="0" borderId="0" xfId="0" applyFont="1" applyAlignment="1">
      <alignment horizontal="left" vertical="center" indent="4"/>
    </xf>
    <xf numFmtId="0" fontId="10" fillId="0" borderId="0" xfId="0" applyFont="1" applyAlignment="1">
      <alignment vertical="center"/>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1" fillId="0" borderId="1" xfId="0" applyFont="1" applyBorder="1" applyAlignment="1">
      <alignment horizontal="justify" vertical="center" wrapText="1"/>
    </xf>
    <xf numFmtId="9" fontId="11" fillId="0" borderId="1" xfId="1" applyFont="1" applyBorder="1" applyAlignment="1">
      <alignment horizontal="center" vertical="center"/>
    </xf>
    <xf numFmtId="2" fontId="11" fillId="0" borderId="1" xfId="1" applyNumberFormat="1" applyFont="1" applyBorder="1" applyAlignment="1">
      <alignment horizontal="center" vertical="center"/>
    </xf>
    <xf numFmtId="0" fontId="6" fillId="0" borderId="0" xfId="0" applyFont="1" applyAlignment="1">
      <alignment horizontal="left" vertical="center" indent="7"/>
    </xf>
    <xf numFmtId="0" fontId="13" fillId="0" borderId="0" xfId="0" applyFont="1" applyAlignment="1">
      <alignment vertical="center"/>
    </xf>
    <xf numFmtId="0" fontId="13" fillId="0" borderId="0" xfId="0" applyFont="1" applyAlignment="1">
      <alignment horizontal="left" vertical="center" indent="30"/>
    </xf>
    <xf numFmtId="0" fontId="10" fillId="0" borderId="0" xfId="0" applyFont="1" applyAlignment="1"/>
    <xf numFmtId="0" fontId="10" fillId="0" borderId="0" xfId="0" applyFont="1" applyAlignment="1">
      <alignment horizontal="center"/>
    </xf>
    <xf numFmtId="0" fontId="19" fillId="0" borderId="0" xfId="0" applyFont="1" applyAlignment="1">
      <alignment vertical="center"/>
    </xf>
    <xf numFmtId="0" fontId="11" fillId="0" borderId="0" xfId="0" applyFont="1"/>
    <xf numFmtId="0" fontId="11" fillId="0" borderId="3" xfId="0" applyFont="1" applyBorder="1" applyAlignment="1">
      <alignment horizontal="justify" vertical="center" wrapText="1"/>
    </xf>
    <xf numFmtId="0" fontId="11" fillId="0" borderId="0" xfId="0" applyFont="1" applyAlignment="1">
      <alignment vertical="center"/>
    </xf>
    <xf numFmtId="9" fontId="11" fillId="0" borderId="1" xfId="1" applyFont="1" applyBorder="1" applyAlignment="1">
      <alignment horizontal="center"/>
    </xf>
    <xf numFmtId="0" fontId="11" fillId="0" borderId="1" xfId="0" applyFont="1" applyBorder="1" applyAlignment="1">
      <alignment vertical="center"/>
    </xf>
    <xf numFmtId="0" fontId="11" fillId="0" borderId="2" xfId="0" applyFont="1" applyFill="1" applyBorder="1" applyAlignment="1">
      <alignment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18" fillId="0" borderId="0" xfId="0" applyFont="1" applyAlignment="1">
      <alignment horizontal="center" vertical="center"/>
    </xf>
    <xf numFmtId="0" fontId="18" fillId="0" borderId="0" xfId="0" applyFont="1" applyAlignment="1">
      <alignment vertical="center"/>
    </xf>
    <xf numFmtId="0" fontId="23" fillId="0" borderId="0" xfId="0" applyFont="1" applyAlignment="1">
      <alignment vertical="center"/>
    </xf>
    <xf numFmtId="0" fontId="22" fillId="0" borderId="0" xfId="0" applyFont="1" applyAlignment="1">
      <alignment vertical="center" wrapText="1"/>
    </xf>
    <xf numFmtId="0" fontId="11" fillId="0" borderId="0" xfId="0" applyFont="1" applyAlignment="1">
      <alignment horizontal="left" vertical="center" indent="2"/>
    </xf>
    <xf numFmtId="0" fontId="11" fillId="0" borderId="0" xfId="0" applyFont="1" applyAlignment="1">
      <alignment horizontal="left" vertical="center" indent="5"/>
    </xf>
    <xf numFmtId="0" fontId="22" fillId="0" borderId="0" xfId="0" applyFont="1" applyAlignment="1">
      <alignment horizontal="left" vertical="center" indent="10"/>
    </xf>
    <xf numFmtId="0" fontId="10" fillId="0" borderId="0" xfId="0" applyFont="1" applyAlignment="1">
      <alignment horizontal="left" vertical="center" indent="7"/>
    </xf>
    <xf numFmtId="0" fontId="10" fillId="0" borderId="0" xfId="0" applyFont="1" applyAlignment="1">
      <alignment horizontal="center" vertical="center" wrapText="1"/>
    </xf>
    <xf numFmtId="0" fontId="6" fillId="0" borderId="0" xfId="0" applyFont="1" applyAlignment="1">
      <alignment horizontal="left" vertical="center" indent="6"/>
    </xf>
    <xf numFmtId="0" fontId="4" fillId="0" borderId="0" xfId="0" applyFont="1" applyAlignment="1">
      <alignment horizontal="center" vertical="center" wrapText="1"/>
    </xf>
    <xf numFmtId="0" fontId="4" fillId="0" borderId="0" xfId="0" applyFont="1" applyAlignment="1">
      <alignment horizontal="center" vertical="center"/>
    </xf>
    <xf numFmtId="0" fontId="14" fillId="0" borderId="0" xfId="0" applyFont="1" applyAlignment="1">
      <alignment horizontal="left" vertical="center" wrapText="1" indent="8"/>
    </xf>
    <xf numFmtId="0" fontId="10" fillId="0" borderId="0" xfId="0" applyFont="1" applyAlignment="1">
      <alignment horizontal="center" vertical="center"/>
    </xf>
    <xf numFmtId="0" fontId="10" fillId="0" borderId="0" xfId="0" applyFont="1" applyAlignment="1">
      <alignment horizontal="center" vertical="center" wrapText="1"/>
    </xf>
    <xf numFmtId="0" fontId="21" fillId="0" borderId="0" xfId="0" applyFont="1" applyAlignment="1">
      <alignment horizontal="right" vertical="center"/>
    </xf>
    <xf numFmtId="0" fontId="10" fillId="0" borderId="0" xfId="0" applyFont="1" applyAlignment="1">
      <alignment horizontal="center"/>
    </xf>
    <xf numFmtId="0" fontId="21" fillId="0" borderId="0" xfId="0" applyFont="1" applyAlignment="1">
      <alignment horizontal="right"/>
    </xf>
    <xf numFmtId="0" fontId="4" fillId="0" borderId="0" xfId="0" applyFont="1" applyAlignment="1">
      <alignment horizontal="center"/>
    </xf>
    <xf numFmtId="0" fontId="8" fillId="0" borderId="0" xfId="0" applyFont="1" applyAlignment="1">
      <alignment horizontal="right"/>
    </xf>
    <xf numFmtId="2" fontId="11" fillId="0" borderId="0" xfId="0" applyNumberFormat="1" applyFont="1" applyAlignment="1">
      <alignment vertical="center"/>
    </xf>
    <xf numFmtId="2" fontId="11" fillId="0" borderId="0" xfId="0" applyNumberFormat="1" applyFont="1"/>
    <xf numFmtId="0" fontId="4" fillId="0" borderId="0" xfId="0" applyFont="1" applyAlignment="1"/>
    <xf numFmtId="0" fontId="19" fillId="0" borderId="0" xfId="0" applyFont="1"/>
    <xf numFmtId="0" fontId="4" fillId="0" borderId="0" xfId="0" applyFont="1" applyAlignment="1">
      <alignment horizontal="left" inden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xdr:col>
      <xdr:colOff>687917</xdr:colOff>
      <xdr:row>1</xdr:row>
      <xdr:rowOff>237066</xdr:rowOff>
    </xdr:from>
    <xdr:to>
      <xdr:col>6</xdr:col>
      <xdr:colOff>259292</xdr:colOff>
      <xdr:row>1</xdr:row>
      <xdr:rowOff>237066</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a:off x="4040717" y="494241"/>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687916</xdr:colOff>
      <xdr:row>1</xdr:row>
      <xdr:rowOff>237066</xdr:rowOff>
    </xdr:from>
    <xdr:to>
      <xdr:col>6</xdr:col>
      <xdr:colOff>104986</xdr:colOff>
      <xdr:row>1</xdr:row>
      <xdr:rowOff>237066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4069291"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678391</xdr:colOff>
      <xdr:row>1</xdr:row>
      <xdr:rowOff>237066</xdr:rowOff>
    </xdr:from>
    <xdr:to>
      <xdr:col>5</xdr:col>
      <xdr:colOff>505036</xdr:colOff>
      <xdr:row>1</xdr:row>
      <xdr:rowOff>237066</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678391</xdr:colOff>
      <xdr:row>1</xdr:row>
      <xdr:rowOff>237066</xdr:rowOff>
    </xdr:from>
    <xdr:to>
      <xdr:col>5</xdr:col>
      <xdr:colOff>505036</xdr:colOff>
      <xdr:row>1</xdr:row>
      <xdr:rowOff>237066</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4059766" y="475191"/>
          <a:ext cx="12934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1144361</xdr:colOff>
      <xdr:row>0</xdr:row>
      <xdr:rowOff>1</xdr:rowOff>
    </xdr:to>
    <xdr:cxnSp macro="">
      <xdr:nvCxnSpPr>
        <xdr:cNvPr id="4" name="Straight Connector 3">
          <a:extLst>
            <a:ext uri="{FF2B5EF4-FFF2-40B4-BE49-F238E27FC236}">
              <a16:creationId xmlns:a16="http://schemas.microsoft.com/office/drawing/2014/main" id="{00000000-0008-0000-0400-000004000000}"/>
            </a:ext>
          </a:extLst>
        </xdr:cNvPr>
        <xdr:cNvCxnSpPr/>
      </xdr:nvCxnSpPr>
      <xdr:spPr>
        <a:xfrm flipV="1">
          <a:off x="0" y="0"/>
          <a:ext cx="14573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5" name="Straight Connector 4">
          <a:extLst>
            <a:ext uri="{FF2B5EF4-FFF2-40B4-BE49-F238E27FC236}">
              <a16:creationId xmlns:a16="http://schemas.microsoft.com/office/drawing/2014/main" id="{00000000-0008-0000-0400-000005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1144361</xdr:colOff>
      <xdr:row>0</xdr:row>
      <xdr:rowOff>1</xdr:rowOff>
    </xdr:to>
    <xdr:cxnSp macro="">
      <xdr:nvCxnSpPr>
        <xdr:cNvPr id="4" name="Straight Connector 3">
          <a:extLst>
            <a:ext uri="{FF2B5EF4-FFF2-40B4-BE49-F238E27FC236}">
              <a16:creationId xmlns:a16="http://schemas.microsoft.com/office/drawing/2014/main" id="{00000000-0008-0000-0500-000004000000}"/>
            </a:ext>
          </a:extLst>
        </xdr:cNvPr>
        <xdr:cNvCxnSpPr/>
      </xdr:nvCxnSpPr>
      <xdr:spPr>
        <a:xfrm flipV="1">
          <a:off x="0" y="0"/>
          <a:ext cx="145868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5" name="Straight Connector 4">
          <a:extLst>
            <a:ext uri="{FF2B5EF4-FFF2-40B4-BE49-F238E27FC236}">
              <a16:creationId xmlns:a16="http://schemas.microsoft.com/office/drawing/2014/main" id="{00000000-0008-0000-0500-000005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1144361</xdr:colOff>
      <xdr:row>0</xdr:row>
      <xdr:rowOff>1</xdr:rowOff>
    </xdr:to>
    <xdr:cxnSp macro="">
      <xdr:nvCxnSpPr>
        <xdr:cNvPr id="8" name="Straight Connector 7">
          <a:extLst>
            <a:ext uri="{FF2B5EF4-FFF2-40B4-BE49-F238E27FC236}">
              <a16:creationId xmlns:a16="http://schemas.microsoft.com/office/drawing/2014/main" id="{00000000-0008-0000-0600-000008000000}"/>
            </a:ext>
          </a:extLst>
        </xdr:cNvPr>
        <xdr:cNvCxnSpPr/>
      </xdr:nvCxnSpPr>
      <xdr:spPr>
        <a:xfrm flipV="1">
          <a:off x="0" y="0"/>
          <a:ext cx="145868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9" name="Straight Connector 8">
          <a:extLst>
            <a:ext uri="{FF2B5EF4-FFF2-40B4-BE49-F238E27FC236}">
              <a16:creationId xmlns:a16="http://schemas.microsoft.com/office/drawing/2014/main" id="{00000000-0008-0000-0600-000009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1144361</xdr:colOff>
      <xdr:row>0</xdr:row>
      <xdr:rowOff>1</xdr:rowOff>
    </xdr:to>
    <xdr:cxnSp macro="">
      <xdr:nvCxnSpPr>
        <xdr:cNvPr id="8" name="Straight Connector 7">
          <a:extLst>
            <a:ext uri="{FF2B5EF4-FFF2-40B4-BE49-F238E27FC236}">
              <a16:creationId xmlns:a16="http://schemas.microsoft.com/office/drawing/2014/main" id="{00000000-0008-0000-0700-000008000000}"/>
            </a:ext>
          </a:extLst>
        </xdr:cNvPr>
        <xdr:cNvCxnSpPr/>
      </xdr:nvCxnSpPr>
      <xdr:spPr>
        <a:xfrm flipV="1">
          <a:off x="0" y="0"/>
          <a:ext cx="145868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9" name="Straight Connector 8">
          <a:extLst>
            <a:ext uri="{FF2B5EF4-FFF2-40B4-BE49-F238E27FC236}">
              <a16:creationId xmlns:a16="http://schemas.microsoft.com/office/drawing/2014/main" id="{00000000-0008-0000-0700-000009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1091142</xdr:colOff>
      <xdr:row>0</xdr:row>
      <xdr:rowOff>0</xdr:rowOff>
    </xdr:to>
    <xdr:cxnSp macro="">
      <xdr:nvCxnSpPr>
        <xdr:cNvPr id="8" name="Straight Connector 7">
          <a:extLst>
            <a:ext uri="{FF2B5EF4-FFF2-40B4-BE49-F238E27FC236}">
              <a16:creationId xmlns:a16="http://schemas.microsoft.com/office/drawing/2014/main" id="{00000000-0008-0000-0800-000008000000}"/>
            </a:ext>
          </a:extLst>
        </xdr:cNvPr>
        <xdr:cNvCxnSpPr/>
      </xdr:nvCxnSpPr>
      <xdr:spPr>
        <a:xfrm>
          <a:off x="0" y="0"/>
          <a:ext cx="140546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0</xdr:colOff>
      <xdr:row>0</xdr:row>
      <xdr:rowOff>0</xdr:rowOff>
    </xdr:from>
    <xdr:to>
      <xdr:col>1</xdr:col>
      <xdr:colOff>1144361</xdr:colOff>
      <xdr:row>0</xdr:row>
      <xdr:rowOff>1</xdr:rowOff>
    </xdr:to>
    <xdr:cxnSp macro="">
      <xdr:nvCxnSpPr>
        <xdr:cNvPr id="9" name="Straight Connector 8">
          <a:extLst>
            <a:ext uri="{FF2B5EF4-FFF2-40B4-BE49-F238E27FC236}">
              <a16:creationId xmlns:a16="http://schemas.microsoft.com/office/drawing/2014/main" id="{00000000-0008-0000-0800-000009000000}"/>
            </a:ext>
          </a:extLst>
        </xdr:cNvPr>
        <xdr:cNvCxnSpPr/>
      </xdr:nvCxnSpPr>
      <xdr:spPr>
        <a:xfrm flipV="1">
          <a:off x="0" y="0"/>
          <a:ext cx="145868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10" name="Straight Connector 9">
          <a:extLst>
            <a:ext uri="{FF2B5EF4-FFF2-40B4-BE49-F238E27FC236}">
              <a16:creationId xmlns:a16="http://schemas.microsoft.com/office/drawing/2014/main" id="{00000000-0008-0000-0800-00000A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1144361</xdr:colOff>
      <xdr:row>0</xdr:row>
      <xdr:rowOff>1</xdr:rowOff>
    </xdr:to>
    <xdr:cxnSp macro="">
      <xdr:nvCxnSpPr>
        <xdr:cNvPr id="8" name="Straight Connector 7">
          <a:extLst>
            <a:ext uri="{FF2B5EF4-FFF2-40B4-BE49-F238E27FC236}">
              <a16:creationId xmlns:a16="http://schemas.microsoft.com/office/drawing/2014/main" id="{00000000-0008-0000-0900-000008000000}"/>
            </a:ext>
          </a:extLst>
        </xdr:cNvPr>
        <xdr:cNvCxnSpPr/>
      </xdr:nvCxnSpPr>
      <xdr:spPr>
        <a:xfrm flipV="1">
          <a:off x="0" y="0"/>
          <a:ext cx="145868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9" name="Straight Connector 8">
          <a:extLst>
            <a:ext uri="{FF2B5EF4-FFF2-40B4-BE49-F238E27FC236}">
              <a16:creationId xmlns:a16="http://schemas.microsoft.com/office/drawing/2014/main" id="{00000000-0008-0000-0900-000009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1144361</xdr:colOff>
      <xdr:row>0</xdr:row>
      <xdr:rowOff>1</xdr:rowOff>
    </xdr:to>
    <xdr:cxnSp macro="">
      <xdr:nvCxnSpPr>
        <xdr:cNvPr id="8" name="Straight Connector 7">
          <a:extLst>
            <a:ext uri="{FF2B5EF4-FFF2-40B4-BE49-F238E27FC236}">
              <a16:creationId xmlns:a16="http://schemas.microsoft.com/office/drawing/2014/main" id="{00000000-0008-0000-0A00-000008000000}"/>
            </a:ext>
          </a:extLst>
        </xdr:cNvPr>
        <xdr:cNvCxnSpPr/>
      </xdr:nvCxnSpPr>
      <xdr:spPr>
        <a:xfrm flipV="1">
          <a:off x="0" y="0"/>
          <a:ext cx="145868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9" name="Straight Connector 8">
          <a:extLst>
            <a:ext uri="{FF2B5EF4-FFF2-40B4-BE49-F238E27FC236}">
              <a16:creationId xmlns:a16="http://schemas.microsoft.com/office/drawing/2014/main" id="{00000000-0008-0000-0A00-000009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1144361</xdr:colOff>
      <xdr:row>0</xdr:row>
      <xdr:rowOff>1</xdr:rowOff>
    </xdr:to>
    <xdr:cxnSp macro="">
      <xdr:nvCxnSpPr>
        <xdr:cNvPr id="8" name="Straight Connector 7">
          <a:extLst>
            <a:ext uri="{FF2B5EF4-FFF2-40B4-BE49-F238E27FC236}">
              <a16:creationId xmlns:a16="http://schemas.microsoft.com/office/drawing/2014/main" id="{00000000-0008-0000-0B00-000008000000}"/>
            </a:ext>
          </a:extLst>
        </xdr:cNvPr>
        <xdr:cNvCxnSpPr/>
      </xdr:nvCxnSpPr>
      <xdr:spPr>
        <a:xfrm flipV="1">
          <a:off x="0" y="0"/>
          <a:ext cx="145868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9" name="Straight Connector 8">
          <a:extLst>
            <a:ext uri="{FF2B5EF4-FFF2-40B4-BE49-F238E27FC236}">
              <a16:creationId xmlns:a16="http://schemas.microsoft.com/office/drawing/2014/main" id="{00000000-0008-0000-0B00-000009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1144361</xdr:colOff>
      <xdr:row>0</xdr:row>
      <xdr:rowOff>1</xdr:rowOff>
    </xdr:to>
    <xdr:cxnSp macro="">
      <xdr:nvCxnSpPr>
        <xdr:cNvPr id="8" name="Straight Connector 7">
          <a:extLst>
            <a:ext uri="{FF2B5EF4-FFF2-40B4-BE49-F238E27FC236}">
              <a16:creationId xmlns:a16="http://schemas.microsoft.com/office/drawing/2014/main" id="{00000000-0008-0000-0C00-000008000000}"/>
            </a:ext>
          </a:extLst>
        </xdr:cNvPr>
        <xdr:cNvCxnSpPr/>
      </xdr:nvCxnSpPr>
      <xdr:spPr>
        <a:xfrm flipV="1">
          <a:off x="0" y="0"/>
          <a:ext cx="145868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9" name="Straight Connector 8">
          <a:extLst>
            <a:ext uri="{FF2B5EF4-FFF2-40B4-BE49-F238E27FC236}">
              <a16:creationId xmlns:a16="http://schemas.microsoft.com/office/drawing/2014/main" id="{00000000-0008-0000-0C00-000009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1144361</xdr:colOff>
      <xdr:row>0</xdr:row>
      <xdr:rowOff>1</xdr:rowOff>
    </xdr:to>
    <xdr:cxnSp macro="">
      <xdr:nvCxnSpPr>
        <xdr:cNvPr id="8" name="Straight Connector 7">
          <a:extLst>
            <a:ext uri="{FF2B5EF4-FFF2-40B4-BE49-F238E27FC236}">
              <a16:creationId xmlns:a16="http://schemas.microsoft.com/office/drawing/2014/main" id="{00000000-0008-0000-0D00-000008000000}"/>
            </a:ext>
          </a:extLst>
        </xdr:cNvPr>
        <xdr:cNvCxnSpPr/>
      </xdr:nvCxnSpPr>
      <xdr:spPr>
        <a:xfrm flipV="1">
          <a:off x="0" y="0"/>
          <a:ext cx="145868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9" name="Straight Connector 8">
          <a:extLst>
            <a:ext uri="{FF2B5EF4-FFF2-40B4-BE49-F238E27FC236}">
              <a16:creationId xmlns:a16="http://schemas.microsoft.com/office/drawing/2014/main" id="{00000000-0008-0000-0D00-000009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1144361</xdr:colOff>
      <xdr:row>0</xdr:row>
      <xdr:rowOff>1</xdr:rowOff>
    </xdr:to>
    <xdr:cxnSp macro="">
      <xdr:nvCxnSpPr>
        <xdr:cNvPr id="13" name="Straight Connector 12">
          <a:extLst>
            <a:ext uri="{FF2B5EF4-FFF2-40B4-BE49-F238E27FC236}">
              <a16:creationId xmlns:a16="http://schemas.microsoft.com/office/drawing/2014/main" id="{00000000-0008-0000-0E00-00000D000000}"/>
            </a:ext>
          </a:extLst>
        </xdr:cNvPr>
        <xdr:cNvCxnSpPr/>
      </xdr:nvCxnSpPr>
      <xdr:spPr>
        <a:xfrm flipV="1">
          <a:off x="0" y="0"/>
          <a:ext cx="145868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678391</xdr:colOff>
      <xdr:row>1</xdr:row>
      <xdr:rowOff>237066</xdr:rowOff>
    </xdr:from>
    <xdr:to>
      <xdr:col>5</xdr:col>
      <xdr:colOff>505036</xdr:colOff>
      <xdr:row>1</xdr:row>
      <xdr:rowOff>237066</xdr:rowOff>
    </xdr:to>
    <xdr:cxnSp macro="">
      <xdr:nvCxnSpPr>
        <xdr:cNvPr id="14" name="Straight Connector 13">
          <a:extLst>
            <a:ext uri="{FF2B5EF4-FFF2-40B4-BE49-F238E27FC236}">
              <a16:creationId xmlns:a16="http://schemas.microsoft.com/office/drawing/2014/main" id="{00000000-0008-0000-0E00-00000E000000}"/>
            </a:ext>
          </a:extLst>
        </xdr:cNvPr>
        <xdr:cNvCxnSpPr/>
      </xdr:nvCxnSpPr>
      <xdr:spPr>
        <a:xfrm>
          <a:off x="4059766" y="475191"/>
          <a:ext cx="16459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39"/>
  <sheetViews>
    <sheetView tabSelected="1" topLeftCell="A16" zoomScale="90" zoomScaleNormal="90" workbookViewId="0">
      <selection activeCell="M6" sqref="M6"/>
    </sheetView>
  </sheetViews>
  <sheetFormatPr defaultRowHeight="17.25" x14ac:dyDescent="0.25"/>
  <cols>
    <col min="1" max="1" width="4.7109375" style="13" customWidth="1"/>
    <col min="2" max="2" width="45.5703125" style="13" customWidth="1"/>
    <col min="3" max="3" width="4.7109375" style="13" hidden="1" customWidth="1"/>
    <col min="4" max="4" width="11.85546875" style="13" customWidth="1"/>
    <col min="5" max="6" width="11" style="13" customWidth="1"/>
    <col min="7" max="7" width="11.5703125" style="13" customWidth="1"/>
    <col min="8" max="16384" width="9.140625" style="13"/>
  </cols>
  <sheetData>
    <row r="1" spans="1:16" ht="18.75" customHeight="1" x14ac:dyDescent="0.25">
      <c r="A1" s="12" t="s">
        <v>57</v>
      </c>
      <c r="B1" s="9"/>
      <c r="C1" s="9"/>
      <c r="D1" s="24" t="s">
        <v>56</v>
      </c>
      <c r="E1" s="9"/>
      <c r="F1" s="9"/>
      <c r="G1" s="9"/>
    </row>
    <row r="2" spans="1:16" ht="18.75" customHeight="1" x14ac:dyDescent="0.25">
      <c r="A2" s="23" t="s">
        <v>55</v>
      </c>
      <c r="B2" s="9"/>
      <c r="C2" s="9"/>
      <c r="D2" s="30" t="s">
        <v>54</v>
      </c>
      <c r="E2" s="9"/>
      <c r="F2" s="9"/>
      <c r="G2" s="9"/>
    </row>
    <row r="3" spans="1:16" ht="18.75" customHeight="1" x14ac:dyDescent="0.25">
      <c r="A3" s="56" t="s">
        <v>39</v>
      </c>
      <c r="B3" s="56"/>
      <c r="C3" s="9"/>
      <c r="E3" s="21"/>
      <c r="F3" s="21"/>
      <c r="G3" s="21"/>
    </row>
    <row r="4" spans="1:16" ht="3" customHeight="1" x14ac:dyDescent="0.25">
      <c r="A4" s="10"/>
      <c r="B4" s="10"/>
      <c r="C4" s="9"/>
      <c r="D4" s="9"/>
      <c r="E4" s="10"/>
      <c r="F4" s="11"/>
      <c r="G4" s="11"/>
    </row>
    <row r="5" spans="1:16" ht="23.25" customHeight="1" x14ac:dyDescent="0.25">
      <c r="A5" s="54" t="s">
        <v>46</v>
      </c>
      <c r="B5" s="55"/>
      <c r="C5" s="55"/>
      <c r="D5" s="55"/>
      <c r="E5" s="55"/>
      <c r="F5" s="55"/>
      <c r="G5" s="55"/>
    </row>
    <row r="6" spans="1:16" ht="20.25" customHeight="1" x14ac:dyDescent="0.25">
      <c r="B6" s="12" t="s">
        <v>26</v>
      </c>
    </row>
    <row r="7" spans="1:16" ht="20.25" customHeight="1" x14ac:dyDescent="0.25">
      <c r="B7" s="12" t="s">
        <v>5</v>
      </c>
    </row>
    <row r="8" spans="1:16" ht="19.5" customHeight="1" x14ac:dyDescent="0.25">
      <c r="B8" s="17" t="s">
        <v>41</v>
      </c>
      <c r="C8" s="18"/>
      <c r="D8" s="18"/>
      <c r="E8" s="18" t="s">
        <v>42</v>
      </c>
      <c r="F8" s="18"/>
      <c r="G8" s="18"/>
      <c r="J8" s="20"/>
    </row>
    <row r="9" spans="1:16" ht="19.5" customHeight="1" x14ac:dyDescent="0.25">
      <c r="B9" s="17" t="s">
        <v>43</v>
      </c>
      <c r="C9" s="18"/>
      <c r="D9" s="18"/>
      <c r="E9" s="18" t="s">
        <v>44</v>
      </c>
      <c r="F9" s="18"/>
      <c r="G9" s="18"/>
    </row>
    <row r="10" spans="1:16" ht="5.25" customHeight="1" x14ac:dyDescent="0.25">
      <c r="B10" s="19"/>
      <c r="C10" s="18"/>
      <c r="D10" s="18"/>
      <c r="E10" s="18"/>
      <c r="F10" s="18"/>
      <c r="G10" s="18"/>
    </row>
    <row r="11" spans="1:16" s="12" customFormat="1" ht="47.25" customHeight="1" x14ac:dyDescent="0.25">
      <c r="A11" s="25" t="s">
        <v>0</v>
      </c>
      <c r="B11" s="25" t="s">
        <v>1</v>
      </c>
      <c r="C11" s="25"/>
      <c r="D11" s="25" t="s">
        <v>20</v>
      </c>
      <c r="E11" s="25" t="s">
        <v>19</v>
      </c>
      <c r="F11" s="25" t="s">
        <v>18</v>
      </c>
      <c r="G11" s="25" t="s">
        <v>17</v>
      </c>
      <c r="I11" s="1"/>
      <c r="J11" s="1"/>
      <c r="K11" s="1" t="s">
        <v>4</v>
      </c>
      <c r="L11" s="1" t="s">
        <v>3</v>
      </c>
      <c r="M11" s="1" t="s">
        <v>2</v>
      </c>
      <c r="P11" s="14"/>
    </row>
    <row r="12" spans="1:16" s="12" customFormat="1" ht="63" x14ac:dyDescent="0.25">
      <c r="A12" s="26">
        <v>1</v>
      </c>
      <c r="B12" s="27" t="s">
        <v>21</v>
      </c>
      <c r="C12" s="28" t="e">
        <f t="shared" ref="C12:C20" si="0">(I12*100%)/$I$5</f>
        <v>#DIV/0!</v>
      </c>
      <c r="D12" s="29">
        <f>I12/N12*100</f>
        <v>0</v>
      </c>
      <c r="E12" s="29">
        <f>K12/N12*100</f>
        <v>0</v>
      </c>
      <c r="F12" s="29">
        <f>L12/N12*100</f>
        <v>20</v>
      </c>
      <c r="G12" s="29">
        <f>M12/N12*100</f>
        <v>80</v>
      </c>
      <c r="I12" s="15">
        <v>0</v>
      </c>
      <c r="J12" s="15"/>
      <c r="K12" s="15">
        <v>0</v>
      </c>
      <c r="L12" s="15">
        <v>1</v>
      </c>
      <c r="M12" s="15">
        <f>5-J12-K12-L12</f>
        <v>4</v>
      </c>
      <c r="N12" s="16">
        <f>SUM(K12:M12)</f>
        <v>5</v>
      </c>
      <c r="O12" s="12">
        <f>5-N12</f>
        <v>0</v>
      </c>
    </row>
    <row r="13" spans="1:16" s="12" customFormat="1" ht="47.25" x14ac:dyDescent="0.25">
      <c r="A13" s="26">
        <v>2</v>
      </c>
      <c r="B13" s="27" t="s">
        <v>6</v>
      </c>
      <c r="C13" s="28" t="e">
        <f t="shared" si="0"/>
        <v>#DIV/0!</v>
      </c>
      <c r="D13" s="29">
        <f t="shared" ref="D13:D20" si="1">I13/N13*100</f>
        <v>0</v>
      </c>
      <c r="E13" s="29">
        <f t="shared" ref="E13:E20" si="2">K13/N13*100</f>
        <v>0</v>
      </c>
      <c r="F13" s="29">
        <f t="shared" ref="F13:F20" si="3">L13/N13*100</f>
        <v>40</v>
      </c>
      <c r="G13" s="29">
        <f t="shared" ref="G13:G20" si="4">M13/N13*100</f>
        <v>60</v>
      </c>
      <c r="H13" s="12">
        <v>4.2</v>
      </c>
      <c r="I13" s="15">
        <v>0</v>
      </c>
      <c r="J13" s="15"/>
      <c r="K13" s="15"/>
      <c r="L13" s="15">
        <v>2</v>
      </c>
      <c r="M13" s="15">
        <f>5-J13-K13-L13</f>
        <v>3</v>
      </c>
      <c r="N13" s="16">
        <f t="shared" ref="N13:N20" si="5">SUM(K13:M13)</f>
        <v>5</v>
      </c>
      <c r="O13" s="12">
        <f t="shared" ref="O13:O20" si="6">5-N13</f>
        <v>0</v>
      </c>
    </row>
    <row r="14" spans="1:16" s="12" customFormat="1" ht="47.25" x14ac:dyDescent="0.25">
      <c r="A14" s="26">
        <v>3</v>
      </c>
      <c r="B14" s="27" t="s">
        <v>7</v>
      </c>
      <c r="C14" s="28" t="e">
        <f t="shared" si="0"/>
        <v>#DIV/0!</v>
      </c>
      <c r="D14" s="29">
        <f t="shared" si="1"/>
        <v>0</v>
      </c>
      <c r="E14" s="29">
        <f t="shared" si="2"/>
        <v>0</v>
      </c>
      <c r="F14" s="29">
        <f t="shared" si="3"/>
        <v>20</v>
      </c>
      <c r="G14" s="29">
        <f t="shared" si="4"/>
        <v>80</v>
      </c>
      <c r="H14" s="12">
        <v>4.3</v>
      </c>
      <c r="I14" s="15">
        <v>0</v>
      </c>
      <c r="J14" s="15"/>
      <c r="K14" s="15"/>
      <c r="L14" s="15">
        <v>1</v>
      </c>
      <c r="M14" s="15">
        <f t="shared" ref="M14:M20" si="7">5-J14-K14-L14</f>
        <v>4</v>
      </c>
      <c r="N14" s="16">
        <f t="shared" si="5"/>
        <v>5</v>
      </c>
      <c r="O14" s="12">
        <f t="shared" si="6"/>
        <v>0</v>
      </c>
    </row>
    <row r="15" spans="1:16" s="12" customFormat="1" ht="63" x14ac:dyDescent="0.25">
      <c r="A15" s="26">
        <v>4</v>
      </c>
      <c r="B15" s="27" t="s">
        <v>58</v>
      </c>
      <c r="C15" s="28" t="e">
        <f t="shared" si="0"/>
        <v>#DIV/0!</v>
      </c>
      <c r="D15" s="29">
        <f t="shared" si="1"/>
        <v>0</v>
      </c>
      <c r="E15" s="29">
        <f t="shared" si="2"/>
        <v>0</v>
      </c>
      <c r="F15" s="29">
        <f t="shared" si="3"/>
        <v>60</v>
      </c>
      <c r="G15" s="29">
        <f t="shared" si="4"/>
        <v>40</v>
      </c>
      <c r="H15" s="12">
        <v>4.4000000000000004</v>
      </c>
      <c r="I15" s="15">
        <v>0</v>
      </c>
      <c r="J15" s="15"/>
      <c r="K15" s="15"/>
      <c r="L15" s="15">
        <v>3</v>
      </c>
      <c r="M15" s="15">
        <f t="shared" si="7"/>
        <v>2</v>
      </c>
      <c r="N15" s="16">
        <f t="shared" si="5"/>
        <v>5</v>
      </c>
      <c r="O15" s="12">
        <f t="shared" si="6"/>
        <v>0</v>
      </c>
    </row>
    <row r="16" spans="1:16" s="12" customFormat="1" ht="63" x14ac:dyDescent="0.25">
      <c r="A16" s="26">
        <v>5</v>
      </c>
      <c r="B16" s="27" t="s">
        <v>9</v>
      </c>
      <c r="C16" s="28" t="e">
        <f t="shared" si="0"/>
        <v>#DIV/0!</v>
      </c>
      <c r="D16" s="29">
        <f t="shared" si="1"/>
        <v>0</v>
      </c>
      <c r="E16" s="29">
        <f t="shared" si="2"/>
        <v>0</v>
      </c>
      <c r="F16" s="29">
        <f t="shared" si="3"/>
        <v>20</v>
      </c>
      <c r="G16" s="29">
        <f t="shared" si="4"/>
        <v>80</v>
      </c>
      <c r="H16" s="12">
        <v>4.5</v>
      </c>
      <c r="I16" s="15">
        <v>0</v>
      </c>
      <c r="J16" s="15"/>
      <c r="K16" s="15">
        <v>0</v>
      </c>
      <c r="L16" s="15">
        <v>1</v>
      </c>
      <c r="M16" s="15">
        <f t="shared" si="7"/>
        <v>4</v>
      </c>
      <c r="N16" s="16">
        <f t="shared" si="5"/>
        <v>5</v>
      </c>
      <c r="O16" s="12">
        <f t="shared" si="6"/>
        <v>0</v>
      </c>
    </row>
    <row r="17" spans="1:15" s="12" customFormat="1" ht="63" x14ac:dyDescent="0.25">
      <c r="A17" s="26">
        <v>6</v>
      </c>
      <c r="B17" s="27" t="s">
        <v>59</v>
      </c>
      <c r="C17" s="28" t="e">
        <f t="shared" si="0"/>
        <v>#DIV/0!</v>
      </c>
      <c r="D17" s="29">
        <f t="shared" si="1"/>
        <v>0</v>
      </c>
      <c r="E17" s="29">
        <f t="shared" si="2"/>
        <v>0</v>
      </c>
      <c r="F17" s="29">
        <f t="shared" si="3"/>
        <v>0</v>
      </c>
      <c r="G17" s="29">
        <f t="shared" si="4"/>
        <v>100</v>
      </c>
      <c r="H17" s="12">
        <v>4.5999999999999996</v>
      </c>
      <c r="I17" s="15">
        <v>0</v>
      </c>
      <c r="J17" s="15"/>
      <c r="K17" s="15"/>
      <c r="L17" s="15">
        <v>0</v>
      </c>
      <c r="M17" s="15">
        <f t="shared" si="7"/>
        <v>5</v>
      </c>
      <c r="N17" s="16">
        <f t="shared" si="5"/>
        <v>5</v>
      </c>
      <c r="O17" s="12">
        <f t="shared" si="6"/>
        <v>0</v>
      </c>
    </row>
    <row r="18" spans="1:15" s="12" customFormat="1" ht="63" x14ac:dyDescent="0.25">
      <c r="A18" s="26">
        <v>7</v>
      </c>
      <c r="B18" s="27" t="s">
        <v>11</v>
      </c>
      <c r="C18" s="28" t="e">
        <f t="shared" si="0"/>
        <v>#DIV/0!</v>
      </c>
      <c r="D18" s="29">
        <f t="shared" si="1"/>
        <v>0</v>
      </c>
      <c r="E18" s="29">
        <f t="shared" si="2"/>
        <v>0</v>
      </c>
      <c r="F18" s="29">
        <f t="shared" si="3"/>
        <v>40</v>
      </c>
      <c r="G18" s="29">
        <f t="shared" si="4"/>
        <v>60</v>
      </c>
      <c r="H18" s="12">
        <v>4.7</v>
      </c>
      <c r="I18" s="15">
        <v>0</v>
      </c>
      <c r="J18" s="15"/>
      <c r="K18" s="15">
        <v>0</v>
      </c>
      <c r="L18" s="15">
        <v>2</v>
      </c>
      <c r="M18" s="15">
        <f t="shared" si="7"/>
        <v>3</v>
      </c>
      <c r="N18" s="16">
        <f t="shared" si="5"/>
        <v>5</v>
      </c>
      <c r="O18" s="12">
        <f t="shared" si="6"/>
        <v>0</v>
      </c>
    </row>
    <row r="19" spans="1:15" s="12" customFormat="1" ht="63" x14ac:dyDescent="0.25">
      <c r="A19" s="26">
        <v>8</v>
      </c>
      <c r="B19" s="27" t="s">
        <v>60</v>
      </c>
      <c r="C19" s="28" t="e">
        <f t="shared" si="0"/>
        <v>#DIV/0!</v>
      </c>
      <c r="D19" s="29">
        <f t="shared" si="1"/>
        <v>0</v>
      </c>
      <c r="E19" s="29">
        <f t="shared" si="2"/>
        <v>0</v>
      </c>
      <c r="F19" s="29">
        <f t="shared" si="3"/>
        <v>0</v>
      </c>
      <c r="G19" s="29">
        <f t="shared" si="4"/>
        <v>100</v>
      </c>
      <c r="H19" s="12">
        <v>4.1100000000000003</v>
      </c>
      <c r="I19" s="15">
        <v>0</v>
      </c>
      <c r="J19" s="15"/>
      <c r="K19" s="15"/>
      <c r="L19" s="15">
        <v>0</v>
      </c>
      <c r="M19" s="15">
        <f t="shared" si="7"/>
        <v>5</v>
      </c>
      <c r="N19" s="16">
        <f t="shared" si="5"/>
        <v>5</v>
      </c>
      <c r="O19" s="12">
        <f t="shared" si="6"/>
        <v>0</v>
      </c>
    </row>
    <row r="20" spans="1:15" s="12" customFormat="1" ht="31.5" x14ac:dyDescent="0.25">
      <c r="A20" s="26">
        <v>9</v>
      </c>
      <c r="B20" s="27" t="s">
        <v>13</v>
      </c>
      <c r="C20" s="28" t="e">
        <f t="shared" si="0"/>
        <v>#DIV/0!</v>
      </c>
      <c r="D20" s="29">
        <f t="shared" si="1"/>
        <v>0</v>
      </c>
      <c r="E20" s="29">
        <f t="shared" si="2"/>
        <v>0</v>
      </c>
      <c r="F20" s="29">
        <f t="shared" si="3"/>
        <v>20</v>
      </c>
      <c r="G20" s="29">
        <f t="shared" si="4"/>
        <v>80</v>
      </c>
      <c r="H20" s="12">
        <v>4.12</v>
      </c>
      <c r="I20" s="15">
        <v>0</v>
      </c>
      <c r="J20" s="15"/>
      <c r="K20" s="15"/>
      <c r="L20" s="15">
        <v>1</v>
      </c>
      <c r="M20" s="15">
        <f t="shared" si="7"/>
        <v>4</v>
      </c>
      <c r="N20" s="16">
        <f t="shared" si="5"/>
        <v>5</v>
      </c>
      <c r="O20" s="12">
        <f t="shared" si="6"/>
        <v>0</v>
      </c>
    </row>
    <row r="21" spans="1:15" s="12" customFormat="1" ht="9" customHeight="1" x14ac:dyDescent="0.25">
      <c r="B21" s="8"/>
    </row>
    <row r="22" spans="1:15" s="12" customFormat="1" ht="23.25" customHeight="1" x14ac:dyDescent="0.25">
      <c r="B22" s="32" t="s">
        <v>14</v>
      </c>
      <c r="C22" s="31"/>
      <c r="E22" s="31"/>
      <c r="F22" s="31"/>
      <c r="G22" s="31"/>
    </row>
    <row r="23" spans="1:15" s="12" customFormat="1" ht="20.25" customHeight="1" x14ac:dyDescent="0.25">
      <c r="C23" s="53" t="s">
        <v>45</v>
      </c>
      <c r="D23" s="53"/>
      <c r="E23" s="53"/>
      <c r="F23" s="53"/>
      <c r="G23" s="53"/>
    </row>
    <row r="24" spans="1:15" s="12" customFormat="1" ht="60" customHeight="1" x14ac:dyDescent="0.25"/>
    <row r="25" spans="1:15" s="12" customFormat="1" ht="21.75" customHeight="1" x14ac:dyDescent="0.25"/>
    <row r="26" spans="1:15" ht="24" customHeight="1" x14ac:dyDescent="0.25">
      <c r="C26" s="9"/>
      <c r="D26" s="9"/>
      <c r="E26" s="9"/>
      <c r="F26" s="9"/>
      <c r="G26" s="9"/>
    </row>
    <row r="27" spans="1:15" ht="60" customHeight="1" x14ac:dyDescent="0.25"/>
    <row r="28" spans="1:15" ht="60" customHeight="1" x14ac:dyDescent="0.25"/>
    <row r="29" spans="1:15" ht="60" customHeight="1" x14ac:dyDescent="0.25"/>
    <row r="30" spans="1:15" ht="60" customHeight="1" x14ac:dyDescent="0.25"/>
    <row r="31" spans="1:15" ht="60" customHeight="1" x14ac:dyDescent="0.25"/>
    <row r="32" spans="1:15" ht="60" customHeight="1" x14ac:dyDescent="0.25"/>
    <row r="33" ht="60" customHeight="1" x14ac:dyDescent="0.25"/>
    <row r="34" ht="60" customHeight="1" x14ac:dyDescent="0.25"/>
    <row r="35" ht="60" customHeight="1" x14ac:dyDescent="0.25"/>
    <row r="36" ht="60" customHeight="1" x14ac:dyDescent="0.25"/>
    <row r="37" ht="60" customHeight="1" x14ac:dyDescent="0.25"/>
    <row r="38" ht="60" customHeight="1" x14ac:dyDescent="0.25"/>
    <row r="39" ht="60" customHeight="1" x14ac:dyDescent="0.25"/>
  </sheetData>
  <mergeCells count="3">
    <mergeCell ref="C23:G23"/>
    <mergeCell ref="A5:G5"/>
    <mergeCell ref="A3:B3"/>
  </mergeCells>
  <printOptions horizontalCentered="1"/>
  <pageMargins left="0.5" right="0.25" top="0.25" bottom="0.25" header="0.17"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5"/>
  <sheetViews>
    <sheetView topLeftCell="A16" zoomScaleNormal="100" workbookViewId="0">
      <selection activeCell="C22" sqref="C22:G22"/>
    </sheetView>
  </sheetViews>
  <sheetFormatPr defaultRowHeight="15.75" x14ac:dyDescent="0.25"/>
  <cols>
    <col min="1" max="1" width="4.7109375" style="38" customWidth="1"/>
    <col min="2" max="2" width="46" style="38" customWidth="1"/>
    <col min="3" max="3" width="8.5703125" style="38" hidden="1" customWidth="1"/>
    <col min="4" max="7" width="11.140625" style="38" customWidth="1"/>
    <col min="8" max="8" width="6.140625" style="38" customWidth="1"/>
    <col min="9" max="9" width="6.7109375" style="38" customWidth="1"/>
    <col min="10" max="10" width="7.7109375" style="38" customWidth="1"/>
    <col min="11" max="13" width="9.140625" style="38"/>
    <col min="14" max="14" width="7" style="38" customWidth="1"/>
    <col min="15" max="16384" width="9.140625" style="38"/>
  </cols>
  <sheetData>
    <row r="1" spans="1:14" s="35" customFormat="1" ht="18.75" customHeight="1" x14ac:dyDescent="0.25">
      <c r="A1" s="48" t="s">
        <v>57</v>
      </c>
      <c r="B1" s="24"/>
      <c r="C1" s="24"/>
      <c r="D1" s="24" t="s">
        <v>56</v>
      </c>
      <c r="E1" s="24"/>
      <c r="F1" s="24"/>
      <c r="G1" s="24"/>
    </row>
    <row r="2" spans="1:14" s="35" customFormat="1" ht="18.75" customHeight="1" x14ac:dyDescent="0.25">
      <c r="A2" s="49" t="s">
        <v>55</v>
      </c>
      <c r="B2" s="24"/>
      <c r="C2" s="24"/>
      <c r="D2" s="51" t="s">
        <v>54</v>
      </c>
      <c r="E2" s="24"/>
      <c r="F2" s="24"/>
      <c r="G2" s="24"/>
    </row>
    <row r="3" spans="1:14" s="35" customFormat="1" ht="18.75" customHeight="1" x14ac:dyDescent="0.25">
      <c r="A3" s="50" t="s">
        <v>39</v>
      </c>
      <c r="B3" s="47"/>
      <c r="C3" s="24"/>
      <c r="E3" s="42"/>
      <c r="F3" s="42"/>
      <c r="G3" s="42"/>
    </row>
    <row r="4" spans="1:14" ht="7.5" customHeight="1" x14ac:dyDescent="0.25">
      <c r="A4" s="42"/>
      <c r="B4" s="42"/>
      <c r="C4" s="24"/>
      <c r="D4" s="24"/>
      <c r="E4" s="42"/>
      <c r="F4" s="43"/>
      <c r="G4" s="43"/>
    </row>
    <row r="5" spans="1:14" ht="23.25" customHeight="1" x14ac:dyDescent="0.25">
      <c r="A5" s="58" t="s">
        <v>47</v>
      </c>
      <c r="B5" s="57"/>
      <c r="C5" s="57"/>
      <c r="D5" s="57"/>
      <c r="E5" s="57"/>
      <c r="F5" s="57"/>
      <c r="G5" s="57"/>
    </row>
    <row r="6" spans="1:14" ht="19.5" customHeight="1" x14ac:dyDescent="0.25">
      <c r="B6" s="38" t="s">
        <v>26</v>
      </c>
    </row>
    <row r="7" spans="1:14" ht="21.75" customHeight="1" x14ac:dyDescent="0.25">
      <c r="B7" s="38" t="s">
        <v>5</v>
      </c>
    </row>
    <row r="8" spans="1:14" s="35" customFormat="1" ht="19.5" customHeight="1" x14ac:dyDescent="0.25">
      <c r="B8" s="44" t="s">
        <v>61</v>
      </c>
      <c r="C8" s="45"/>
      <c r="D8" s="45"/>
      <c r="E8" s="45" t="s">
        <v>62</v>
      </c>
      <c r="F8" s="45"/>
      <c r="G8" s="45"/>
      <c r="J8" s="46"/>
    </row>
    <row r="9" spans="1:14" s="35" customFormat="1" ht="19.5" customHeight="1" x14ac:dyDescent="0.25">
      <c r="B9" s="44" t="s">
        <v>63</v>
      </c>
      <c r="C9" s="45"/>
      <c r="D9" s="45"/>
      <c r="E9" s="45" t="s">
        <v>64</v>
      </c>
      <c r="F9" s="45"/>
      <c r="G9" s="45"/>
    </row>
    <row r="10" spans="1:14" ht="49.5" customHeight="1" x14ac:dyDescent="0.25">
      <c r="A10" s="25" t="s">
        <v>0</v>
      </c>
      <c r="B10" s="25" t="s">
        <v>1</v>
      </c>
      <c r="C10" s="25"/>
      <c r="D10" s="25" t="s">
        <v>20</v>
      </c>
      <c r="E10" s="25" t="s">
        <v>19</v>
      </c>
      <c r="F10" s="25" t="s">
        <v>18</v>
      </c>
      <c r="G10" s="25" t="s">
        <v>17</v>
      </c>
      <c r="I10" s="25"/>
      <c r="J10" s="25"/>
      <c r="K10" s="25" t="s">
        <v>4</v>
      </c>
      <c r="L10" s="25" t="s">
        <v>3</v>
      </c>
      <c r="M10" s="25" t="s">
        <v>2</v>
      </c>
    </row>
    <row r="11" spans="1:14" ht="63" x14ac:dyDescent="0.25">
      <c r="A11" s="26">
        <v>1</v>
      </c>
      <c r="B11" s="27" t="s">
        <v>21</v>
      </c>
      <c r="C11" s="28" t="e">
        <f t="shared" ref="C11:C19" si="0">(I11*100%)/$I$5</f>
        <v>#DIV/0!</v>
      </c>
      <c r="D11" s="29">
        <f>J11/N11*100</f>
        <v>0</v>
      </c>
      <c r="E11" s="29">
        <f>K11/N11*100</f>
        <v>0</v>
      </c>
      <c r="F11" s="29">
        <f>L11/N11*100</f>
        <v>20</v>
      </c>
      <c r="G11" s="29">
        <f>M11/N11*100</f>
        <v>80</v>
      </c>
      <c r="H11" s="38">
        <v>1.1000000000000001</v>
      </c>
      <c r="I11" s="40">
        <v>0</v>
      </c>
      <c r="J11" s="40"/>
      <c r="K11" s="40"/>
      <c r="L11" s="40">
        <v>1</v>
      </c>
      <c r="M11" s="40">
        <f>5-J11-K11-L11</f>
        <v>4</v>
      </c>
      <c r="N11" s="41">
        <f>SUM(K11:M11)</f>
        <v>5</v>
      </c>
    </row>
    <row r="12" spans="1:14" ht="47.25" x14ac:dyDescent="0.25">
      <c r="A12" s="26">
        <v>2</v>
      </c>
      <c r="B12" s="27" t="s">
        <v>6</v>
      </c>
      <c r="C12" s="28" t="e">
        <f t="shared" si="0"/>
        <v>#DIV/0!</v>
      </c>
      <c r="D12" s="29">
        <f t="shared" ref="D12:D19" si="1">J12/N12*100</f>
        <v>0</v>
      </c>
      <c r="E12" s="29">
        <f t="shared" ref="E12:E19" si="2">K12/N12*100</f>
        <v>0</v>
      </c>
      <c r="F12" s="29">
        <f t="shared" ref="F12:F19" si="3">L12/N12*100</f>
        <v>0</v>
      </c>
      <c r="G12" s="29">
        <f t="shared" ref="G12:G19" si="4">M12/N12*100</f>
        <v>100</v>
      </c>
      <c r="H12" s="38">
        <v>4.2</v>
      </c>
      <c r="I12" s="40">
        <v>0</v>
      </c>
      <c r="J12" s="40"/>
      <c r="K12" s="40"/>
      <c r="L12" s="40">
        <v>0</v>
      </c>
      <c r="M12" s="40">
        <f t="shared" ref="M12:M19" si="5">5-J12-K12-L12</f>
        <v>5</v>
      </c>
      <c r="N12" s="41">
        <f t="shared" ref="N12:N19" si="6">SUM(K12:M12)</f>
        <v>5</v>
      </c>
    </row>
    <row r="13" spans="1:14" ht="47.25" x14ac:dyDescent="0.25">
      <c r="A13" s="26">
        <v>3</v>
      </c>
      <c r="B13" s="27" t="s">
        <v>7</v>
      </c>
      <c r="C13" s="28" t="e">
        <f t="shared" si="0"/>
        <v>#DIV/0!</v>
      </c>
      <c r="D13" s="29">
        <f t="shared" si="1"/>
        <v>0</v>
      </c>
      <c r="E13" s="29">
        <f t="shared" si="2"/>
        <v>0</v>
      </c>
      <c r="F13" s="29">
        <f t="shared" si="3"/>
        <v>20</v>
      </c>
      <c r="G13" s="29">
        <f t="shared" si="4"/>
        <v>80</v>
      </c>
      <c r="H13" s="38">
        <v>4.3</v>
      </c>
      <c r="I13" s="40">
        <v>0</v>
      </c>
      <c r="J13" s="40"/>
      <c r="K13" s="40"/>
      <c r="L13" s="40">
        <v>1</v>
      </c>
      <c r="M13" s="40">
        <f t="shared" si="5"/>
        <v>4</v>
      </c>
      <c r="N13" s="41">
        <f t="shared" si="6"/>
        <v>5</v>
      </c>
    </row>
    <row r="14" spans="1:14" ht="63" x14ac:dyDescent="0.25">
      <c r="A14" s="26">
        <v>4</v>
      </c>
      <c r="B14" s="27" t="s">
        <v>8</v>
      </c>
      <c r="C14" s="28" t="e">
        <f t="shared" si="0"/>
        <v>#DIV/0!</v>
      </c>
      <c r="D14" s="29">
        <f t="shared" si="1"/>
        <v>0</v>
      </c>
      <c r="E14" s="29">
        <f t="shared" si="2"/>
        <v>0</v>
      </c>
      <c r="F14" s="29">
        <f t="shared" si="3"/>
        <v>60</v>
      </c>
      <c r="G14" s="29">
        <f t="shared" si="4"/>
        <v>40</v>
      </c>
      <c r="H14" s="38">
        <v>4.4000000000000004</v>
      </c>
      <c r="I14" s="40">
        <v>0</v>
      </c>
      <c r="J14" s="40"/>
      <c r="K14" s="40"/>
      <c r="L14" s="40">
        <v>3</v>
      </c>
      <c r="M14" s="40">
        <v>2</v>
      </c>
      <c r="N14" s="41">
        <f t="shared" si="6"/>
        <v>5</v>
      </c>
    </row>
    <row r="15" spans="1:14" ht="63" x14ac:dyDescent="0.25">
      <c r="A15" s="26">
        <v>5</v>
      </c>
      <c r="B15" s="27" t="s">
        <v>9</v>
      </c>
      <c r="C15" s="28" t="e">
        <f t="shared" si="0"/>
        <v>#DIV/0!</v>
      </c>
      <c r="D15" s="29">
        <f t="shared" si="1"/>
        <v>0</v>
      </c>
      <c r="E15" s="29">
        <f t="shared" si="2"/>
        <v>0</v>
      </c>
      <c r="F15" s="29">
        <f t="shared" si="3"/>
        <v>20</v>
      </c>
      <c r="G15" s="29">
        <f t="shared" si="4"/>
        <v>80</v>
      </c>
      <c r="H15" s="38">
        <v>4.5</v>
      </c>
      <c r="I15" s="40">
        <v>0</v>
      </c>
      <c r="J15" s="40"/>
      <c r="K15" s="40"/>
      <c r="L15" s="40">
        <v>1</v>
      </c>
      <c r="M15" s="40">
        <f t="shared" si="5"/>
        <v>4</v>
      </c>
      <c r="N15" s="41">
        <f t="shared" si="6"/>
        <v>5</v>
      </c>
    </row>
    <row r="16" spans="1:14" ht="63" x14ac:dyDescent="0.25">
      <c r="A16" s="26">
        <v>6</v>
      </c>
      <c r="B16" s="27" t="s">
        <v>10</v>
      </c>
      <c r="C16" s="28" t="e">
        <f t="shared" si="0"/>
        <v>#DIV/0!</v>
      </c>
      <c r="D16" s="29">
        <f t="shared" si="1"/>
        <v>0</v>
      </c>
      <c r="E16" s="29">
        <f t="shared" si="2"/>
        <v>0</v>
      </c>
      <c r="F16" s="29">
        <f t="shared" si="3"/>
        <v>40</v>
      </c>
      <c r="G16" s="29">
        <f t="shared" si="4"/>
        <v>60</v>
      </c>
      <c r="H16" s="38">
        <v>4.5999999999999996</v>
      </c>
      <c r="I16" s="40">
        <v>0</v>
      </c>
      <c r="J16" s="40"/>
      <c r="K16" s="40"/>
      <c r="L16" s="40">
        <v>2</v>
      </c>
      <c r="M16" s="40">
        <f t="shared" si="5"/>
        <v>3</v>
      </c>
      <c r="N16" s="41">
        <f t="shared" si="6"/>
        <v>5</v>
      </c>
    </row>
    <row r="17" spans="1:14" ht="63" x14ac:dyDescent="0.25">
      <c r="A17" s="26">
        <v>7</v>
      </c>
      <c r="B17" s="27" t="s">
        <v>11</v>
      </c>
      <c r="C17" s="28" t="e">
        <f t="shared" si="0"/>
        <v>#DIV/0!</v>
      </c>
      <c r="D17" s="29">
        <f t="shared" si="1"/>
        <v>0</v>
      </c>
      <c r="E17" s="29">
        <f t="shared" si="2"/>
        <v>0</v>
      </c>
      <c r="F17" s="29">
        <f t="shared" si="3"/>
        <v>20</v>
      </c>
      <c r="G17" s="29">
        <f t="shared" si="4"/>
        <v>80</v>
      </c>
      <c r="H17" s="38">
        <v>4.7</v>
      </c>
      <c r="I17" s="40">
        <v>0</v>
      </c>
      <c r="J17" s="40"/>
      <c r="K17" s="40">
        <v>0</v>
      </c>
      <c r="L17" s="40">
        <v>1</v>
      </c>
      <c r="M17" s="40">
        <f t="shared" si="5"/>
        <v>4</v>
      </c>
      <c r="N17" s="41">
        <f t="shared" si="6"/>
        <v>5</v>
      </c>
    </row>
    <row r="18" spans="1:14" ht="63" x14ac:dyDescent="0.25">
      <c r="A18" s="26">
        <v>8</v>
      </c>
      <c r="B18" s="27" t="s">
        <v>12</v>
      </c>
      <c r="C18" s="28" t="e">
        <f t="shared" si="0"/>
        <v>#DIV/0!</v>
      </c>
      <c r="D18" s="29">
        <f t="shared" si="1"/>
        <v>0</v>
      </c>
      <c r="E18" s="29">
        <f t="shared" si="2"/>
        <v>0</v>
      </c>
      <c r="F18" s="29">
        <f t="shared" si="3"/>
        <v>0</v>
      </c>
      <c r="G18" s="29">
        <f t="shared" si="4"/>
        <v>100</v>
      </c>
      <c r="H18" s="38">
        <v>4.1100000000000003</v>
      </c>
      <c r="I18" s="40">
        <v>0</v>
      </c>
      <c r="J18" s="40"/>
      <c r="K18" s="40">
        <v>0</v>
      </c>
      <c r="L18" s="40">
        <v>0</v>
      </c>
      <c r="M18" s="40">
        <f t="shared" si="5"/>
        <v>5</v>
      </c>
      <c r="N18" s="41">
        <f t="shared" si="6"/>
        <v>5</v>
      </c>
    </row>
    <row r="19" spans="1:14" ht="31.5" x14ac:dyDescent="0.25">
      <c r="A19" s="26">
        <v>9</v>
      </c>
      <c r="B19" s="27" t="s">
        <v>13</v>
      </c>
      <c r="C19" s="28" t="e">
        <f t="shared" si="0"/>
        <v>#DIV/0!</v>
      </c>
      <c r="D19" s="29">
        <f t="shared" si="1"/>
        <v>0</v>
      </c>
      <c r="E19" s="29">
        <f t="shared" si="2"/>
        <v>0</v>
      </c>
      <c r="F19" s="29">
        <f t="shared" si="3"/>
        <v>20</v>
      </c>
      <c r="G19" s="29">
        <f t="shared" si="4"/>
        <v>80</v>
      </c>
      <c r="H19" s="38">
        <v>4.12</v>
      </c>
      <c r="I19" s="40">
        <v>0</v>
      </c>
      <c r="J19" s="40"/>
      <c r="K19" s="40"/>
      <c r="L19" s="40">
        <v>1</v>
      </c>
      <c r="M19" s="40">
        <f t="shared" si="5"/>
        <v>4</v>
      </c>
      <c r="N19" s="41">
        <f t="shared" si="6"/>
        <v>5</v>
      </c>
    </row>
    <row r="20" spans="1:14" x14ac:dyDescent="0.25">
      <c r="B20" s="37"/>
    </row>
    <row r="21" spans="1:14" x14ac:dyDescent="0.25">
      <c r="B21" s="59" t="s">
        <v>16</v>
      </c>
      <c r="C21" s="59"/>
      <c r="D21" s="59"/>
      <c r="E21" s="59"/>
      <c r="F21" s="59"/>
      <c r="G21" s="59"/>
    </row>
    <row r="22" spans="1:14" x14ac:dyDescent="0.25">
      <c r="C22" s="57" t="s">
        <v>45</v>
      </c>
      <c r="D22" s="57"/>
      <c r="E22" s="57"/>
      <c r="F22" s="57"/>
      <c r="G22" s="57"/>
    </row>
    <row r="25" spans="1:14" x14ac:dyDescent="0.25">
      <c r="C25" s="57"/>
      <c r="D25" s="57"/>
      <c r="E25" s="57"/>
      <c r="F25" s="57"/>
      <c r="G25" s="57"/>
    </row>
  </sheetData>
  <mergeCells count="4">
    <mergeCell ref="C22:G22"/>
    <mergeCell ref="C25:G25"/>
    <mergeCell ref="A5:G5"/>
    <mergeCell ref="B21:G21"/>
  </mergeCells>
  <printOptions horizontalCentered="1"/>
  <pageMargins left="0.5" right="0.25" top="0.25" bottom="0.2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5"/>
  <sheetViews>
    <sheetView topLeftCell="A14" zoomScaleNormal="100" workbookViewId="0">
      <selection activeCell="C22" sqref="C22:G22"/>
    </sheetView>
  </sheetViews>
  <sheetFormatPr defaultRowHeight="15.75" x14ac:dyDescent="0.25"/>
  <cols>
    <col min="1" max="1" width="4.7109375" style="36" customWidth="1"/>
    <col min="2" max="2" width="46" style="36" customWidth="1"/>
    <col min="3" max="3" width="8.5703125" style="36" hidden="1" customWidth="1"/>
    <col min="4" max="7" width="11" style="36" customWidth="1"/>
    <col min="8" max="8" width="5.85546875" style="36" customWidth="1"/>
    <col min="9" max="9" width="7.28515625" style="36" customWidth="1"/>
    <col min="10" max="10" width="6.7109375" style="36" customWidth="1"/>
    <col min="11" max="16384" width="9.140625" style="36"/>
  </cols>
  <sheetData>
    <row r="1" spans="1:14" s="38" customFormat="1" ht="18.75" customHeight="1" x14ac:dyDescent="0.25">
      <c r="A1" s="48" t="s">
        <v>57</v>
      </c>
      <c r="B1" s="24"/>
      <c r="C1" s="24"/>
      <c r="D1" s="24" t="s">
        <v>56</v>
      </c>
      <c r="E1" s="24"/>
      <c r="F1" s="24"/>
      <c r="G1" s="24"/>
    </row>
    <row r="2" spans="1:14" s="38" customFormat="1" ht="18.75" customHeight="1" x14ac:dyDescent="0.25">
      <c r="A2" s="49" t="s">
        <v>55</v>
      </c>
      <c r="B2" s="24"/>
      <c r="C2" s="24"/>
      <c r="D2" s="51" t="s">
        <v>54</v>
      </c>
      <c r="E2" s="24"/>
      <c r="F2" s="24"/>
      <c r="G2" s="24"/>
    </row>
    <row r="3" spans="1:14" s="38" customFormat="1" ht="18.75" customHeight="1" x14ac:dyDescent="0.25">
      <c r="A3" s="50" t="s">
        <v>39</v>
      </c>
      <c r="B3" s="47"/>
      <c r="C3" s="24"/>
      <c r="E3" s="42"/>
      <c r="F3" s="42"/>
      <c r="G3" s="42"/>
    </row>
    <row r="4" spans="1:14" ht="7.5" customHeight="1" x14ac:dyDescent="0.25">
      <c r="A4" s="22"/>
      <c r="B4" s="22"/>
      <c r="C4" s="33"/>
      <c r="D4" s="33"/>
      <c r="E4" s="22"/>
      <c r="F4" s="34"/>
      <c r="G4" s="34"/>
    </row>
    <row r="5" spans="1:14" s="38" customFormat="1" ht="24" customHeight="1" x14ac:dyDescent="0.25">
      <c r="A5" s="54" t="s">
        <v>27</v>
      </c>
      <c r="B5" s="55"/>
      <c r="C5" s="55"/>
      <c r="D5" s="55"/>
      <c r="E5" s="55"/>
      <c r="F5" s="55"/>
      <c r="G5" s="55"/>
      <c r="I5" s="38">
        <v>15</v>
      </c>
    </row>
    <row r="6" spans="1:14" ht="22.5" customHeight="1" x14ac:dyDescent="0.25">
      <c r="B6" s="36" t="s">
        <v>26</v>
      </c>
    </row>
    <row r="7" spans="1:14" ht="21.75" customHeight="1" x14ac:dyDescent="0.25">
      <c r="B7" s="36" t="s">
        <v>5</v>
      </c>
    </row>
    <row r="8" spans="1:14" s="35" customFormat="1" ht="19.5" customHeight="1" x14ac:dyDescent="0.25">
      <c r="B8" s="44" t="s">
        <v>61</v>
      </c>
      <c r="C8" s="45"/>
      <c r="D8" s="45"/>
      <c r="E8" s="45" t="s">
        <v>62</v>
      </c>
      <c r="F8" s="45"/>
      <c r="G8" s="45"/>
      <c r="J8" s="46"/>
    </row>
    <row r="9" spans="1:14" s="35" customFormat="1" ht="19.5" customHeight="1" x14ac:dyDescent="0.25">
      <c r="B9" s="44" t="s">
        <v>63</v>
      </c>
      <c r="C9" s="45"/>
      <c r="D9" s="45"/>
      <c r="E9" s="45" t="s">
        <v>64</v>
      </c>
      <c r="F9" s="45"/>
      <c r="G9" s="45"/>
    </row>
    <row r="10" spans="1:14" ht="54" customHeight="1" x14ac:dyDescent="0.25">
      <c r="A10" s="25" t="s">
        <v>0</v>
      </c>
      <c r="B10" s="25" t="s">
        <v>1</v>
      </c>
      <c r="C10" s="25"/>
      <c r="D10" s="25" t="s">
        <v>20</v>
      </c>
      <c r="E10" s="25" t="s">
        <v>19</v>
      </c>
      <c r="F10" s="25" t="s">
        <v>18</v>
      </c>
      <c r="G10" s="25" t="s">
        <v>17</v>
      </c>
      <c r="H10" s="38"/>
      <c r="I10" s="25"/>
      <c r="J10" s="25"/>
      <c r="K10" s="25" t="s">
        <v>4</v>
      </c>
      <c r="L10" s="25" t="s">
        <v>3</v>
      </c>
      <c r="M10" s="25" t="s">
        <v>2</v>
      </c>
    </row>
    <row r="11" spans="1:14" ht="80.25" customHeight="1" x14ac:dyDescent="0.25">
      <c r="A11" s="26">
        <v>1</v>
      </c>
      <c r="B11" s="27" t="s">
        <v>21</v>
      </c>
      <c r="C11" s="39">
        <f t="shared" ref="C11:C19" si="0">(I11*100%)/$I$5</f>
        <v>0</v>
      </c>
      <c r="D11" s="29">
        <f>J11/N11*100</f>
        <v>0</v>
      </c>
      <c r="E11" s="29">
        <f>K11/N11*100</f>
        <v>0</v>
      </c>
      <c r="F11" s="29">
        <f>L11/N11*100</f>
        <v>20</v>
      </c>
      <c r="G11" s="29">
        <f>M11/N11*100</f>
        <v>80</v>
      </c>
      <c r="H11" s="36">
        <v>1.1000000000000001</v>
      </c>
      <c r="I11" s="40">
        <v>0</v>
      </c>
      <c r="J11" s="40"/>
      <c r="K11" s="40"/>
      <c r="L11" s="40">
        <v>1</v>
      </c>
      <c r="M11" s="40">
        <f>5-J11-K11-L11</f>
        <v>4</v>
      </c>
      <c r="N11" s="41">
        <f>SUM(K11:M11)</f>
        <v>5</v>
      </c>
    </row>
    <row r="12" spans="1:14" ht="66" customHeight="1" x14ac:dyDescent="0.25">
      <c r="A12" s="26">
        <v>2</v>
      </c>
      <c r="B12" s="27" t="s">
        <v>6</v>
      </c>
      <c r="C12" s="39">
        <f t="shared" si="0"/>
        <v>0</v>
      </c>
      <c r="D12" s="29">
        <f t="shared" ref="D12:D19" si="1">J12/N12*100</f>
        <v>0</v>
      </c>
      <c r="E12" s="29">
        <f t="shared" ref="E12:E19" si="2">K12/N12*100</f>
        <v>0</v>
      </c>
      <c r="F12" s="29">
        <f t="shared" ref="F12:F19" si="3">L12/N12*100</f>
        <v>20</v>
      </c>
      <c r="G12" s="29">
        <f t="shared" ref="G12:G19" si="4">M12/N12*100</f>
        <v>80</v>
      </c>
      <c r="H12" s="36">
        <v>4.2</v>
      </c>
      <c r="I12" s="40">
        <v>0</v>
      </c>
      <c r="J12" s="40"/>
      <c r="K12" s="40">
        <v>0</v>
      </c>
      <c r="L12" s="40">
        <v>1</v>
      </c>
      <c r="M12" s="40">
        <f t="shared" ref="M12:M19" si="5">5-J12-K12-L12</f>
        <v>4</v>
      </c>
      <c r="N12" s="41">
        <f t="shared" ref="N12:N19" si="6">SUM(K12:M12)</f>
        <v>5</v>
      </c>
    </row>
    <row r="13" spans="1:14" ht="66.75" customHeight="1" x14ac:dyDescent="0.25">
      <c r="A13" s="26">
        <v>3</v>
      </c>
      <c r="B13" s="27" t="s">
        <v>7</v>
      </c>
      <c r="C13" s="39">
        <f t="shared" si="0"/>
        <v>0</v>
      </c>
      <c r="D13" s="29">
        <f t="shared" si="1"/>
        <v>0</v>
      </c>
      <c r="E13" s="29">
        <f t="shared" si="2"/>
        <v>0</v>
      </c>
      <c r="F13" s="29">
        <f t="shared" si="3"/>
        <v>20</v>
      </c>
      <c r="G13" s="29">
        <f t="shared" si="4"/>
        <v>80</v>
      </c>
      <c r="H13" s="36">
        <v>4.3</v>
      </c>
      <c r="I13" s="40">
        <v>0</v>
      </c>
      <c r="J13" s="40"/>
      <c r="K13" s="40"/>
      <c r="L13" s="40">
        <v>1</v>
      </c>
      <c r="M13" s="40">
        <f t="shared" si="5"/>
        <v>4</v>
      </c>
      <c r="N13" s="41">
        <f t="shared" si="6"/>
        <v>5</v>
      </c>
    </row>
    <row r="14" spans="1:14" ht="70.5" customHeight="1" x14ac:dyDescent="0.25">
      <c r="A14" s="26">
        <v>4</v>
      </c>
      <c r="B14" s="27" t="s">
        <v>8</v>
      </c>
      <c r="C14" s="39">
        <f t="shared" si="0"/>
        <v>0</v>
      </c>
      <c r="D14" s="29">
        <f t="shared" si="1"/>
        <v>0</v>
      </c>
      <c r="E14" s="29">
        <f t="shared" si="2"/>
        <v>0</v>
      </c>
      <c r="F14" s="29">
        <f t="shared" si="3"/>
        <v>0</v>
      </c>
      <c r="G14" s="29">
        <f t="shared" si="4"/>
        <v>100</v>
      </c>
      <c r="H14" s="36">
        <v>4.4000000000000004</v>
      </c>
      <c r="I14" s="40">
        <v>0</v>
      </c>
      <c r="J14" s="40"/>
      <c r="K14" s="40"/>
      <c r="L14" s="40"/>
      <c r="M14" s="40">
        <f t="shared" si="5"/>
        <v>5</v>
      </c>
      <c r="N14" s="41">
        <f t="shared" si="6"/>
        <v>5</v>
      </c>
    </row>
    <row r="15" spans="1:14" ht="70.5" customHeight="1" x14ac:dyDescent="0.25">
      <c r="A15" s="26">
        <v>5</v>
      </c>
      <c r="B15" s="27" t="s">
        <v>9</v>
      </c>
      <c r="C15" s="39">
        <f t="shared" si="0"/>
        <v>0</v>
      </c>
      <c r="D15" s="29">
        <f t="shared" si="1"/>
        <v>0</v>
      </c>
      <c r="E15" s="29">
        <f t="shared" si="2"/>
        <v>0</v>
      </c>
      <c r="F15" s="29">
        <f t="shared" si="3"/>
        <v>20</v>
      </c>
      <c r="G15" s="29">
        <f t="shared" si="4"/>
        <v>80</v>
      </c>
      <c r="H15" s="36">
        <v>4.5</v>
      </c>
      <c r="I15" s="40">
        <v>0</v>
      </c>
      <c r="J15" s="40"/>
      <c r="K15" s="40"/>
      <c r="L15" s="40">
        <v>1</v>
      </c>
      <c r="M15" s="40">
        <f t="shared" si="5"/>
        <v>4</v>
      </c>
      <c r="N15" s="41">
        <f t="shared" si="6"/>
        <v>5</v>
      </c>
    </row>
    <row r="16" spans="1:14" ht="84" customHeight="1" x14ac:dyDescent="0.25">
      <c r="A16" s="26">
        <v>6</v>
      </c>
      <c r="B16" s="27" t="s">
        <v>10</v>
      </c>
      <c r="C16" s="39">
        <f t="shared" si="0"/>
        <v>0</v>
      </c>
      <c r="D16" s="29">
        <f t="shared" si="1"/>
        <v>0</v>
      </c>
      <c r="E16" s="29">
        <f t="shared" si="2"/>
        <v>0</v>
      </c>
      <c r="F16" s="29">
        <f t="shared" si="3"/>
        <v>20</v>
      </c>
      <c r="G16" s="29">
        <f t="shared" si="4"/>
        <v>80</v>
      </c>
      <c r="H16" s="36">
        <v>4.5999999999999996</v>
      </c>
      <c r="I16" s="40">
        <v>0</v>
      </c>
      <c r="J16" s="40"/>
      <c r="K16" s="40">
        <v>0</v>
      </c>
      <c r="L16" s="40">
        <v>1</v>
      </c>
      <c r="M16" s="40">
        <f t="shared" si="5"/>
        <v>4</v>
      </c>
      <c r="N16" s="41">
        <f t="shared" si="6"/>
        <v>5</v>
      </c>
    </row>
    <row r="17" spans="1:14" ht="75" customHeight="1" x14ac:dyDescent="0.25">
      <c r="A17" s="26">
        <v>7</v>
      </c>
      <c r="B17" s="27" t="s">
        <v>11</v>
      </c>
      <c r="C17" s="39">
        <f t="shared" si="0"/>
        <v>0</v>
      </c>
      <c r="D17" s="29">
        <f t="shared" si="1"/>
        <v>0</v>
      </c>
      <c r="E17" s="29">
        <f t="shared" si="2"/>
        <v>0</v>
      </c>
      <c r="F17" s="29">
        <f t="shared" si="3"/>
        <v>0</v>
      </c>
      <c r="G17" s="29">
        <f t="shared" si="4"/>
        <v>100</v>
      </c>
      <c r="H17" s="36">
        <v>4.7</v>
      </c>
      <c r="I17" s="40">
        <v>0</v>
      </c>
      <c r="J17" s="40"/>
      <c r="K17" s="40"/>
      <c r="L17" s="40">
        <v>0</v>
      </c>
      <c r="M17" s="40">
        <f t="shared" si="5"/>
        <v>5</v>
      </c>
      <c r="N17" s="41">
        <f t="shared" si="6"/>
        <v>5</v>
      </c>
    </row>
    <row r="18" spans="1:14" ht="80.25" customHeight="1" x14ac:dyDescent="0.25">
      <c r="A18" s="26">
        <v>8</v>
      </c>
      <c r="B18" s="27" t="s">
        <v>12</v>
      </c>
      <c r="C18" s="39">
        <f t="shared" si="0"/>
        <v>0</v>
      </c>
      <c r="D18" s="29">
        <f t="shared" si="1"/>
        <v>0</v>
      </c>
      <c r="E18" s="29">
        <f t="shared" si="2"/>
        <v>0</v>
      </c>
      <c r="F18" s="29">
        <f t="shared" si="3"/>
        <v>20</v>
      </c>
      <c r="G18" s="29">
        <f t="shared" si="4"/>
        <v>80</v>
      </c>
      <c r="H18" s="36">
        <v>4.1100000000000003</v>
      </c>
      <c r="I18" s="40">
        <v>0</v>
      </c>
      <c r="J18" s="40"/>
      <c r="K18" s="40">
        <v>0</v>
      </c>
      <c r="L18" s="40">
        <v>1</v>
      </c>
      <c r="M18" s="40">
        <f t="shared" si="5"/>
        <v>4</v>
      </c>
      <c r="N18" s="41">
        <f t="shared" si="6"/>
        <v>5</v>
      </c>
    </row>
    <row r="19" spans="1:14" ht="51.75" customHeight="1" x14ac:dyDescent="0.25">
      <c r="A19" s="26">
        <v>9</v>
      </c>
      <c r="B19" s="27" t="s">
        <v>13</v>
      </c>
      <c r="C19" s="39">
        <f t="shared" si="0"/>
        <v>0</v>
      </c>
      <c r="D19" s="29">
        <f t="shared" si="1"/>
        <v>0</v>
      </c>
      <c r="E19" s="29">
        <f t="shared" si="2"/>
        <v>0</v>
      </c>
      <c r="F19" s="29">
        <f t="shared" si="3"/>
        <v>20</v>
      </c>
      <c r="G19" s="29">
        <f t="shared" si="4"/>
        <v>80</v>
      </c>
      <c r="H19" s="36">
        <v>4.12</v>
      </c>
      <c r="I19" s="40">
        <v>0</v>
      </c>
      <c r="J19" s="40">
        <v>0</v>
      </c>
      <c r="K19" s="40"/>
      <c r="L19" s="40">
        <v>1</v>
      </c>
      <c r="M19" s="40">
        <f t="shared" si="5"/>
        <v>4</v>
      </c>
      <c r="N19" s="41">
        <f t="shared" si="6"/>
        <v>5</v>
      </c>
    </row>
    <row r="20" spans="1:14" x14ac:dyDescent="0.25">
      <c r="B20" s="37"/>
    </row>
    <row r="21" spans="1:14" x14ac:dyDescent="0.25">
      <c r="B21" s="61" t="s">
        <v>15</v>
      </c>
      <c r="C21" s="61"/>
      <c r="D21" s="61"/>
      <c r="E21" s="61"/>
      <c r="F21" s="61"/>
      <c r="G21" s="61"/>
    </row>
    <row r="22" spans="1:14" x14ac:dyDescent="0.25">
      <c r="C22" s="60" t="s">
        <v>45</v>
      </c>
      <c r="D22" s="60"/>
      <c r="E22" s="60"/>
      <c r="F22" s="60"/>
      <c r="G22" s="60"/>
    </row>
    <row r="25" spans="1:14" x14ac:dyDescent="0.25">
      <c r="C25" s="60"/>
      <c r="D25" s="60"/>
      <c r="E25" s="60"/>
      <c r="F25" s="60"/>
      <c r="G25" s="60"/>
    </row>
  </sheetData>
  <mergeCells count="4">
    <mergeCell ref="C22:G22"/>
    <mergeCell ref="C25:G25"/>
    <mergeCell ref="A5:G5"/>
    <mergeCell ref="B21:G21"/>
  </mergeCells>
  <pageMargins left="0.5" right="0.25" top="0.25" bottom="0.2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5"/>
  <sheetViews>
    <sheetView topLeftCell="A11" zoomScale="90" zoomScaleNormal="90" workbookViewId="0">
      <selection activeCell="C22" sqref="C22:G22"/>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 min="8" max="8" width="6.140625" customWidth="1"/>
  </cols>
  <sheetData>
    <row r="1" spans="1:16" s="38" customFormat="1" ht="18.75" customHeight="1" x14ac:dyDescent="0.25">
      <c r="A1" s="48" t="s">
        <v>57</v>
      </c>
      <c r="B1" s="24"/>
      <c r="C1" s="24"/>
      <c r="D1" s="24" t="s">
        <v>56</v>
      </c>
      <c r="E1" s="24"/>
      <c r="F1" s="24"/>
      <c r="G1" s="24"/>
    </row>
    <row r="2" spans="1:16" s="38" customFormat="1" ht="18.75" customHeight="1" x14ac:dyDescent="0.25">
      <c r="A2" s="49" t="s">
        <v>55</v>
      </c>
      <c r="B2" s="24"/>
      <c r="C2" s="24"/>
      <c r="D2" s="51" t="s">
        <v>54</v>
      </c>
      <c r="E2" s="24"/>
      <c r="F2" s="24"/>
      <c r="G2" s="24"/>
    </row>
    <row r="3" spans="1:16" s="38" customFormat="1" ht="18.75" customHeight="1" x14ac:dyDescent="0.25">
      <c r="A3" s="50" t="s">
        <v>39</v>
      </c>
      <c r="B3" s="47"/>
      <c r="C3" s="24"/>
      <c r="E3" s="52"/>
      <c r="F3" s="52"/>
      <c r="G3" s="52"/>
    </row>
    <row r="4" spans="1:16" s="38" customFormat="1" ht="9" customHeight="1" x14ac:dyDescent="0.25">
      <c r="A4" s="50"/>
      <c r="B4" s="47"/>
      <c r="C4" s="24"/>
      <c r="E4" s="52"/>
      <c r="F4" s="52"/>
      <c r="G4" s="52"/>
    </row>
    <row r="5" spans="1:16" s="4" customFormat="1" ht="35.25" customHeight="1" x14ac:dyDescent="0.25">
      <c r="A5" s="54" t="s">
        <v>48</v>
      </c>
      <c r="B5" s="55"/>
      <c r="C5" s="55"/>
      <c r="D5" s="55"/>
      <c r="E5" s="55"/>
      <c r="F5" s="55"/>
      <c r="G5" s="55"/>
    </row>
    <row r="6" spans="1:16" ht="36" customHeight="1" x14ac:dyDescent="0.25">
      <c r="B6" s="3" t="s">
        <v>65</v>
      </c>
    </row>
    <row r="7" spans="1:16" ht="22.5" customHeight="1" x14ac:dyDescent="0.25">
      <c r="B7" s="3" t="s">
        <v>5</v>
      </c>
    </row>
    <row r="8" spans="1:16" ht="27" customHeight="1" x14ac:dyDescent="0.25">
      <c r="B8" s="44" t="s">
        <v>61</v>
      </c>
      <c r="C8" s="45"/>
      <c r="D8" s="45"/>
      <c r="E8" s="45" t="s">
        <v>62</v>
      </c>
      <c r="F8" s="45"/>
      <c r="G8" s="45"/>
    </row>
    <row r="9" spans="1:16" ht="22.5" customHeight="1" x14ac:dyDescent="0.25">
      <c r="B9" s="44" t="s">
        <v>63</v>
      </c>
      <c r="C9" s="45"/>
      <c r="D9" s="45"/>
      <c r="E9" s="45" t="s">
        <v>64</v>
      </c>
      <c r="F9" s="45"/>
      <c r="G9" s="45"/>
    </row>
    <row r="10" spans="1:16" s="38" customFormat="1" ht="61.5" customHeight="1" x14ac:dyDescent="0.25">
      <c r="A10" s="25" t="s">
        <v>0</v>
      </c>
      <c r="B10" s="25" t="s">
        <v>1</v>
      </c>
      <c r="C10" s="25"/>
      <c r="D10" s="25" t="s">
        <v>20</v>
      </c>
      <c r="E10" s="25" t="s">
        <v>19</v>
      </c>
      <c r="F10" s="25" t="s">
        <v>18</v>
      </c>
      <c r="G10" s="25" t="s">
        <v>17</v>
      </c>
      <c r="I10" s="25"/>
      <c r="J10" s="25"/>
      <c r="K10" s="25" t="s">
        <v>4</v>
      </c>
      <c r="L10" s="25" t="s">
        <v>3</v>
      </c>
      <c r="M10" s="25" t="s">
        <v>2</v>
      </c>
      <c r="P10" s="64"/>
    </row>
    <row r="11" spans="1:16" s="38" customFormat="1" ht="69.75" customHeight="1" x14ac:dyDescent="0.25">
      <c r="A11" s="26">
        <v>1</v>
      </c>
      <c r="B11" s="27" t="s">
        <v>21</v>
      </c>
      <c r="C11" s="28" t="e">
        <f t="shared" ref="C11:C19" si="0">(I11*100%)/$I$5</f>
        <v>#DIV/0!</v>
      </c>
      <c r="D11" s="29">
        <f>I11/N11*100</f>
        <v>0</v>
      </c>
      <c r="E11" s="29">
        <f>K11/N11*100</f>
        <v>0</v>
      </c>
      <c r="F11" s="29">
        <f>L11/N11*100</f>
        <v>14.285714285714285</v>
      </c>
      <c r="G11" s="29">
        <f>M11/N11*100</f>
        <v>85.714285714285708</v>
      </c>
      <c r="I11" s="40">
        <v>0</v>
      </c>
      <c r="J11" s="40"/>
      <c r="K11" s="40">
        <v>0</v>
      </c>
      <c r="L11" s="40">
        <v>3</v>
      </c>
      <c r="M11" s="40">
        <f>21-K11-L11-J11</f>
        <v>18</v>
      </c>
      <c r="N11" s="41">
        <f>SUM(K11:M11)</f>
        <v>21</v>
      </c>
    </row>
    <row r="12" spans="1:16" s="38" customFormat="1" ht="54" customHeight="1" x14ac:dyDescent="0.25">
      <c r="A12" s="26">
        <v>2</v>
      </c>
      <c r="B12" s="27" t="s">
        <v>6</v>
      </c>
      <c r="C12" s="28" t="e">
        <f t="shared" si="0"/>
        <v>#DIV/0!</v>
      </c>
      <c r="D12" s="29">
        <f t="shared" ref="D12:D19" si="1">I12/N12*100</f>
        <v>0</v>
      </c>
      <c r="E12" s="29">
        <f t="shared" ref="E12:E19" si="2">K12/N12*100</f>
        <v>4.7619047619047619</v>
      </c>
      <c r="F12" s="29">
        <f t="shared" ref="F12:F19" si="3">L12/N12*100</f>
        <v>14.285714285714285</v>
      </c>
      <c r="G12" s="29">
        <f t="shared" ref="G12:G19" si="4">M12/N12*100</f>
        <v>80.952380952380949</v>
      </c>
      <c r="H12" s="38">
        <v>4.2</v>
      </c>
      <c r="I12" s="40">
        <v>0</v>
      </c>
      <c r="J12" s="40"/>
      <c r="K12" s="40">
        <v>1</v>
      </c>
      <c r="L12" s="40">
        <v>3</v>
      </c>
      <c r="M12" s="40">
        <f t="shared" ref="M12:M19" si="5">21-K12-L12-J12</f>
        <v>17</v>
      </c>
      <c r="N12" s="41">
        <f t="shared" ref="N12:N19" si="6">SUM(K12:M12)</f>
        <v>21</v>
      </c>
    </row>
    <row r="13" spans="1:16" s="38" customFormat="1" ht="56.25" customHeight="1" x14ac:dyDescent="0.25">
      <c r="A13" s="26">
        <v>3</v>
      </c>
      <c r="B13" s="27" t="s">
        <v>7</v>
      </c>
      <c r="C13" s="28" t="e">
        <f t="shared" si="0"/>
        <v>#DIV/0!</v>
      </c>
      <c r="D13" s="29">
        <f t="shared" si="1"/>
        <v>0</v>
      </c>
      <c r="E13" s="29">
        <f t="shared" si="2"/>
        <v>4.7619047619047619</v>
      </c>
      <c r="F13" s="29">
        <f t="shared" si="3"/>
        <v>9.5238095238095237</v>
      </c>
      <c r="G13" s="29">
        <f t="shared" si="4"/>
        <v>85.714285714285708</v>
      </c>
      <c r="H13" s="38">
        <v>4.3</v>
      </c>
      <c r="I13" s="40">
        <v>0</v>
      </c>
      <c r="J13" s="40"/>
      <c r="K13" s="40">
        <v>1</v>
      </c>
      <c r="L13" s="40">
        <v>2</v>
      </c>
      <c r="M13" s="40">
        <f t="shared" si="5"/>
        <v>18</v>
      </c>
      <c r="N13" s="41">
        <f t="shared" si="6"/>
        <v>21</v>
      </c>
    </row>
    <row r="14" spans="1:16" s="38" customFormat="1" ht="69" customHeight="1" x14ac:dyDescent="0.25">
      <c r="A14" s="26">
        <v>4</v>
      </c>
      <c r="B14" s="27" t="s">
        <v>8</v>
      </c>
      <c r="C14" s="28" t="e">
        <f t="shared" si="0"/>
        <v>#DIV/0!</v>
      </c>
      <c r="D14" s="29">
        <f t="shared" si="1"/>
        <v>0</v>
      </c>
      <c r="E14" s="29">
        <f t="shared" si="2"/>
        <v>9.5238095238095237</v>
      </c>
      <c r="F14" s="29">
        <f t="shared" si="3"/>
        <v>19.047619047619047</v>
      </c>
      <c r="G14" s="29">
        <f t="shared" si="4"/>
        <v>71.428571428571431</v>
      </c>
      <c r="H14" s="38">
        <v>4.4000000000000004</v>
      </c>
      <c r="I14" s="40">
        <v>0</v>
      </c>
      <c r="J14" s="40"/>
      <c r="K14" s="40">
        <v>2</v>
      </c>
      <c r="L14" s="40">
        <v>4</v>
      </c>
      <c r="M14" s="40">
        <f t="shared" si="5"/>
        <v>15</v>
      </c>
      <c r="N14" s="41">
        <f t="shared" si="6"/>
        <v>21</v>
      </c>
    </row>
    <row r="15" spans="1:16" s="38" customFormat="1" ht="69" customHeight="1" x14ac:dyDescent="0.25">
      <c r="A15" s="26">
        <v>5</v>
      </c>
      <c r="B15" s="27" t="s">
        <v>9</v>
      </c>
      <c r="C15" s="28" t="e">
        <f t="shared" si="0"/>
        <v>#DIV/0!</v>
      </c>
      <c r="D15" s="29">
        <f t="shared" si="1"/>
        <v>0</v>
      </c>
      <c r="E15" s="29">
        <f t="shared" si="2"/>
        <v>4.7619047619047619</v>
      </c>
      <c r="F15" s="29">
        <f t="shared" si="3"/>
        <v>14.285714285714285</v>
      </c>
      <c r="G15" s="29">
        <f t="shared" si="4"/>
        <v>80.952380952380949</v>
      </c>
      <c r="H15" s="38">
        <v>4.5</v>
      </c>
      <c r="I15" s="40">
        <v>0</v>
      </c>
      <c r="J15" s="40"/>
      <c r="K15" s="40">
        <v>1</v>
      </c>
      <c r="L15" s="40">
        <v>3</v>
      </c>
      <c r="M15" s="40">
        <f t="shared" si="5"/>
        <v>17</v>
      </c>
      <c r="N15" s="41">
        <f t="shared" si="6"/>
        <v>21</v>
      </c>
    </row>
    <row r="16" spans="1:16" s="38" customFormat="1" ht="84" customHeight="1" x14ac:dyDescent="0.25">
      <c r="A16" s="26">
        <v>6</v>
      </c>
      <c r="B16" s="27" t="s">
        <v>10</v>
      </c>
      <c r="C16" s="28" t="e">
        <f t="shared" si="0"/>
        <v>#DIV/0!</v>
      </c>
      <c r="D16" s="29">
        <f t="shared" si="1"/>
        <v>0</v>
      </c>
      <c r="E16" s="29">
        <f t="shared" si="2"/>
        <v>4.7619047619047619</v>
      </c>
      <c r="F16" s="29">
        <f t="shared" si="3"/>
        <v>9.5238095238095237</v>
      </c>
      <c r="G16" s="29">
        <f t="shared" si="4"/>
        <v>85.714285714285708</v>
      </c>
      <c r="H16" s="38">
        <v>4.5999999999999996</v>
      </c>
      <c r="I16" s="40">
        <v>0</v>
      </c>
      <c r="J16" s="40"/>
      <c r="K16" s="40">
        <v>1</v>
      </c>
      <c r="L16" s="40">
        <v>2</v>
      </c>
      <c r="M16" s="40">
        <f t="shared" si="5"/>
        <v>18</v>
      </c>
      <c r="N16" s="41">
        <f t="shared" si="6"/>
        <v>21</v>
      </c>
    </row>
    <row r="17" spans="1:14" s="38" customFormat="1" ht="70.5" customHeight="1" x14ac:dyDescent="0.25">
      <c r="A17" s="26">
        <v>7</v>
      </c>
      <c r="B17" s="27" t="s">
        <v>11</v>
      </c>
      <c r="C17" s="28" t="e">
        <f t="shared" si="0"/>
        <v>#DIV/0!</v>
      </c>
      <c r="D17" s="29">
        <f t="shared" si="1"/>
        <v>0</v>
      </c>
      <c r="E17" s="29">
        <f t="shared" si="2"/>
        <v>9.5238095238095237</v>
      </c>
      <c r="F17" s="29">
        <f t="shared" si="3"/>
        <v>9.5238095238095237</v>
      </c>
      <c r="G17" s="29">
        <f t="shared" si="4"/>
        <v>80.952380952380949</v>
      </c>
      <c r="H17" s="38">
        <v>4.7</v>
      </c>
      <c r="I17" s="40">
        <v>0</v>
      </c>
      <c r="J17" s="40"/>
      <c r="K17" s="40">
        <v>2</v>
      </c>
      <c r="L17" s="40">
        <v>2</v>
      </c>
      <c r="M17" s="40">
        <f t="shared" si="5"/>
        <v>17</v>
      </c>
      <c r="N17" s="41">
        <f t="shared" si="6"/>
        <v>21</v>
      </c>
    </row>
    <row r="18" spans="1:14" s="38" customFormat="1" ht="63" x14ac:dyDescent="0.25">
      <c r="A18" s="26">
        <v>8</v>
      </c>
      <c r="B18" s="27" t="s">
        <v>12</v>
      </c>
      <c r="C18" s="28" t="e">
        <f t="shared" si="0"/>
        <v>#DIV/0!</v>
      </c>
      <c r="D18" s="29">
        <f t="shared" si="1"/>
        <v>0</v>
      </c>
      <c r="E18" s="29">
        <f t="shared" si="2"/>
        <v>4.7619047619047619</v>
      </c>
      <c r="F18" s="29">
        <f t="shared" si="3"/>
        <v>9.5238095238095237</v>
      </c>
      <c r="G18" s="29">
        <f t="shared" si="4"/>
        <v>85.714285714285708</v>
      </c>
      <c r="H18" s="38">
        <v>4.1100000000000003</v>
      </c>
      <c r="I18" s="40">
        <v>0</v>
      </c>
      <c r="J18" s="40"/>
      <c r="K18" s="40">
        <v>1</v>
      </c>
      <c r="L18" s="40">
        <v>2</v>
      </c>
      <c r="M18" s="40">
        <f t="shared" si="5"/>
        <v>18</v>
      </c>
      <c r="N18" s="41">
        <f t="shared" si="6"/>
        <v>21</v>
      </c>
    </row>
    <row r="19" spans="1:14" s="38" customFormat="1" ht="31.5" x14ac:dyDescent="0.25">
      <c r="A19" s="26">
        <v>9</v>
      </c>
      <c r="B19" s="27" t="s">
        <v>13</v>
      </c>
      <c r="C19" s="28" t="e">
        <f t="shared" si="0"/>
        <v>#DIV/0!</v>
      </c>
      <c r="D19" s="29">
        <f t="shared" si="1"/>
        <v>0</v>
      </c>
      <c r="E19" s="29">
        <f t="shared" si="2"/>
        <v>4.7619047619047619</v>
      </c>
      <c r="F19" s="29">
        <f t="shared" si="3"/>
        <v>14.285714285714285</v>
      </c>
      <c r="G19" s="29">
        <f t="shared" si="4"/>
        <v>80.952380952380949</v>
      </c>
      <c r="H19" s="38">
        <v>4.12</v>
      </c>
      <c r="I19" s="40">
        <v>0</v>
      </c>
      <c r="J19" s="40"/>
      <c r="K19" s="40">
        <v>1</v>
      </c>
      <c r="L19" s="40">
        <v>3</v>
      </c>
      <c r="M19" s="40">
        <f t="shared" si="5"/>
        <v>17</v>
      </c>
      <c r="N19" s="41">
        <f t="shared" si="6"/>
        <v>21</v>
      </c>
    </row>
    <row r="20" spans="1:14" s="38" customFormat="1" ht="15.75" x14ac:dyDescent="0.25">
      <c r="B20" s="37"/>
    </row>
    <row r="21" spans="1:14" s="38" customFormat="1" ht="15.75" x14ac:dyDescent="0.25">
      <c r="B21" s="59" t="s">
        <v>14</v>
      </c>
      <c r="C21" s="59"/>
      <c r="D21" s="59"/>
      <c r="E21" s="59"/>
      <c r="F21" s="59"/>
      <c r="G21" s="59"/>
    </row>
    <row r="22" spans="1:14" s="38" customFormat="1" ht="15.75" x14ac:dyDescent="0.25">
      <c r="C22" s="57" t="s">
        <v>45</v>
      </c>
      <c r="D22" s="57"/>
      <c r="E22" s="57"/>
      <c r="F22" s="57"/>
      <c r="G22" s="57"/>
    </row>
    <row r="23" spans="1:14" s="2" customFormat="1" ht="18.75" x14ac:dyDescent="0.3"/>
    <row r="24" spans="1:14" s="2" customFormat="1" ht="18.75" x14ac:dyDescent="0.3"/>
    <row r="25" spans="1:14" ht="18.75" x14ac:dyDescent="0.3">
      <c r="C25" s="62"/>
      <c r="D25" s="62"/>
      <c r="E25" s="62"/>
      <c r="F25" s="62"/>
      <c r="G25" s="62"/>
    </row>
  </sheetData>
  <mergeCells count="4">
    <mergeCell ref="C22:G22"/>
    <mergeCell ref="C25:G25"/>
    <mergeCell ref="A5:G5"/>
    <mergeCell ref="B21:G21"/>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5"/>
  <sheetViews>
    <sheetView topLeftCell="A16" zoomScaleNormal="100" workbookViewId="0">
      <selection activeCell="G32" sqref="G32"/>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s>
  <sheetData>
    <row r="1" spans="1:16" s="38" customFormat="1" ht="18.75" customHeight="1" x14ac:dyDescent="0.25">
      <c r="A1" s="48" t="s">
        <v>57</v>
      </c>
      <c r="B1" s="24"/>
      <c r="C1" s="24"/>
      <c r="D1" s="24" t="s">
        <v>56</v>
      </c>
      <c r="E1" s="24"/>
      <c r="F1" s="24"/>
      <c r="G1" s="24"/>
    </row>
    <row r="2" spans="1:16" s="38" customFormat="1" ht="18.75" customHeight="1" x14ac:dyDescent="0.25">
      <c r="A2" s="49" t="s">
        <v>55</v>
      </c>
      <c r="B2" s="24"/>
      <c r="C2" s="24"/>
      <c r="D2" s="51" t="s">
        <v>54</v>
      </c>
      <c r="E2" s="24"/>
      <c r="F2" s="24"/>
      <c r="G2" s="24"/>
    </row>
    <row r="3" spans="1:16" s="38" customFormat="1" ht="18.75" customHeight="1" x14ac:dyDescent="0.25">
      <c r="A3" s="50" t="s">
        <v>39</v>
      </c>
      <c r="B3" s="47"/>
      <c r="C3" s="24"/>
      <c r="E3" s="52"/>
      <c r="F3" s="52"/>
      <c r="G3" s="52"/>
    </row>
    <row r="4" spans="1:16" s="38" customFormat="1" ht="9" customHeight="1" x14ac:dyDescent="0.25">
      <c r="A4" s="50"/>
      <c r="B4" s="47"/>
      <c r="C4" s="24"/>
      <c r="E4" s="52"/>
      <c r="F4" s="52"/>
      <c r="G4" s="52"/>
    </row>
    <row r="5" spans="1:16" s="4" customFormat="1" ht="35.25" customHeight="1" x14ac:dyDescent="0.25">
      <c r="A5" s="54" t="s">
        <v>31</v>
      </c>
      <c r="B5" s="55"/>
      <c r="C5" s="55"/>
      <c r="D5" s="55"/>
      <c r="E5" s="55"/>
      <c r="F5" s="55"/>
      <c r="G5" s="55"/>
    </row>
    <row r="6" spans="1:16" ht="36" customHeight="1" x14ac:dyDescent="0.25">
      <c r="B6" s="3" t="s">
        <v>65</v>
      </c>
    </row>
    <row r="7" spans="1:16" ht="22.5" customHeight="1" x14ac:dyDescent="0.25">
      <c r="B7" s="3" t="s">
        <v>5</v>
      </c>
    </row>
    <row r="8" spans="1:16" ht="27" customHeight="1" x14ac:dyDescent="0.25">
      <c r="B8" s="44" t="s">
        <v>61</v>
      </c>
      <c r="C8" s="45"/>
      <c r="D8" s="45"/>
      <c r="E8" s="45" t="s">
        <v>62</v>
      </c>
      <c r="F8" s="45"/>
      <c r="G8" s="45"/>
    </row>
    <row r="9" spans="1:16" ht="22.5" customHeight="1" x14ac:dyDescent="0.25">
      <c r="B9" s="44" t="s">
        <v>63</v>
      </c>
      <c r="C9" s="45"/>
      <c r="D9" s="45"/>
      <c r="E9" s="45" t="s">
        <v>64</v>
      </c>
      <c r="F9" s="45"/>
      <c r="G9" s="45"/>
    </row>
    <row r="10" spans="1:16" s="36" customFormat="1" ht="61.5" customHeight="1" x14ac:dyDescent="0.25">
      <c r="A10" s="25" t="s">
        <v>0</v>
      </c>
      <c r="B10" s="25" t="s">
        <v>1</v>
      </c>
      <c r="C10" s="25"/>
      <c r="D10" s="25" t="s">
        <v>20</v>
      </c>
      <c r="E10" s="25" t="s">
        <v>19</v>
      </c>
      <c r="F10" s="25" t="s">
        <v>18</v>
      </c>
      <c r="G10" s="25" t="s">
        <v>17</v>
      </c>
      <c r="H10" s="38"/>
      <c r="I10" s="25"/>
      <c r="J10" s="25"/>
      <c r="K10" s="25" t="s">
        <v>4</v>
      </c>
      <c r="L10" s="25" t="s">
        <v>3</v>
      </c>
      <c r="M10" s="25" t="s">
        <v>2</v>
      </c>
      <c r="P10" s="65"/>
    </row>
    <row r="11" spans="1:16" s="36" customFormat="1" ht="69.75" customHeight="1" x14ac:dyDescent="0.25">
      <c r="A11" s="26">
        <v>1</v>
      </c>
      <c r="B11" s="27" t="s">
        <v>21</v>
      </c>
      <c r="C11" s="39" t="e">
        <f t="shared" ref="C11:C19" si="0">(I11*100%)/$I$5</f>
        <v>#DIV/0!</v>
      </c>
      <c r="D11" s="29">
        <f>I11/N11*100</f>
        <v>0</v>
      </c>
      <c r="E11" s="29">
        <f>K11/N11*100</f>
        <v>0</v>
      </c>
      <c r="F11" s="29">
        <f>L11/N11*100</f>
        <v>4.7619047619047619</v>
      </c>
      <c r="G11" s="29">
        <f>M11/N11*100</f>
        <v>95.238095238095227</v>
      </c>
      <c r="I11" s="40">
        <v>0</v>
      </c>
      <c r="J11" s="40"/>
      <c r="K11" s="40">
        <v>0</v>
      </c>
      <c r="L11" s="40">
        <v>1</v>
      </c>
      <c r="M11" s="40">
        <f>21-K11-L11-J11</f>
        <v>20</v>
      </c>
      <c r="N11" s="41">
        <f>SUM(K11:M11)</f>
        <v>21</v>
      </c>
    </row>
    <row r="12" spans="1:16" s="36" customFormat="1" ht="54" customHeight="1" x14ac:dyDescent="0.25">
      <c r="A12" s="26">
        <v>2</v>
      </c>
      <c r="B12" s="27" t="s">
        <v>6</v>
      </c>
      <c r="C12" s="39" t="e">
        <f t="shared" si="0"/>
        <v>#DIV/0!</v>
      </c>
      <c r="D12" s="29">
        <f t="shared" ref="D12:D19" si="1">I12/N12*100</f>
        <v>0</v>
      </c>
      <c r="E12" s="29">
        <f t="shared" ref="E12:E19" si="2">K12/N12*100</f>
        <v>4.7619047619047619</v>
      </c>
      <c r="F12" s="29">
        <f t="shared" ref="F12:F19" si="3">L12/N12*100</f>
        <v>19.047619047619047</v>
      </c>
      <c r="G12" s="29">
        <f t="shared" ref="G12:G19" si="4">M12/N12*100</f>
        <v>76.19047619047619</v>
      </c>
      <c r="H12" s="36">
        <v>4.2</v>
      </c>
      <c r="I12" s="40">
        <v>0</v>
      </c>
      <c r="J12" s="40"/>
      <c r="K12" s="40">
        <v>1</v>
      </c>
      <c r="L12" s="40">
        <v>4</v>
      </c>
      <c r="M12" s="40">
        <f t="shared" ref="M12:M19" si="5">21-K12-L12-J12</f>
        <v>16</v>
      </c>
      <c r="N12" s="41">
        <f t="shared" ref="N12:N19" si="6">SUM(K12:M12)</f>
        <v>21</v>
      </c>
    </row>
    <row r="13" spans="1:16" s="36" customFormat="1" ht="56.25" customHeight="1" x14ac:dyDescent="0.25">
      <c r="A13" s="26">
        <v>3</v>
      </c>
      <c r="B13" s="27" t="s">
        <v>7</v>
      </c>
      <c r="C13" s="39" t="e">
        <f t="shared" si="0"/>
        <v>#DIV/0!</v>
      </c>
      <c r="D13" s="29">
        <f t="shared" si="1"/>
        <v>0</v>
      </c>
      <c r="E13" s="29">
        <f t="shared" si="2"/>
        <v>4.7619047619047619</v>
      </c>
      <c r="F13" s="29">
        <f t="shared" si="3"/>
        <v>9.5238095238095237</v>
      </c>
      <c r="G13" s="29">
        <f t="shared" si="4"/>
        <v>85.714285714285708</v>
      </c>
      <c r="H13" s="36">
        <v>4.3</v>
      </c>
      <c r="I13" s="40">
        <v>0</v>
      </c>
      <c r="J13" s="40"/>
      <c r="K13" s="40">
        <v>1</v>
      </c>
      <c r="L13" s="40">
        <v>2</v>
      </c>
      <c r="M13" s="40">
        <f t="shared" si="5"/>
        <v>18</v>
      </c>
      <c r="N13" s="41">
        <f t="shared" si="6"/>
        <v>21</v>
      </c>
    </row>
    <row r="14" spans="1:16" s="36" customFormat="1" ht="69" customHeight="1" x14ac:dyDescent="0.25">
      <c r="A14" s="26">
        <v>4</v>
      </c>
      <c r="B14" s="27" t="s">
        <v>8</v>
      </c>
      <c r="C14" s="39" t="e">
        <f t="shared" si="0"/>
        <v>#DIV/0!</v>
      </c>
      <c r="D14" s="29">
        <f t="shared" si="1"/>
        <v>0</v>
      </c>
      <c r="E14" s="29">
        <f t="shared" si="2"/>
        <v>4.7619047619047619</v>
      </c>
      <c r="F14" s="29">
        <f t="shared" si="3"/>
        <v>28.571428571428569</v>
      </c>
      <c r="G14" s="29">
        <f t="shared" si="4"/>
        <v>66.666666666666657</v>
      </c>
      <c r="H14" s="36">
        <v>4.4000000000000004</v>
      </c>
      <c r="I14" s="40">
        <v>0</v>
      </c>
      <c r="J14" s="40"/>
      <c r="K14" s="40">
        <v>1</v>
      </c>
      <c r="L14" s="40">
        <v>6</v>
      </c>
      <c r="M14" s="40">
        <f t="shared" si="5"/>
        <v>14</v>
      </c>
      <c r="N14" s="41">
        <f t="shared" si="6"/>
        <v>21</v>
      </c>
    </row>
    <row r="15" spans="1:16" s="36" customFormat="1" ht="69" customHeight="1" x14ac:dyDescent="0.25">
      <c r="A15" s="26">
        <v>5</v>
      </c>
      <c r="B15" s="27" t="s">
        <v>9</v>
      </c>
      <c r="C15" s="39" t="e">
        <f t="shared" si="0"/>
        <v>#DIV/0!</v>
      </c>
      <c r="D15" s="29">
        <f t="shared" si="1"/>
        <v>0</v>
      </c>
      <c r="E15" s="29">
        <f t="shared" si="2"/>
        <v>4.7619047619047619</v>
      </c>
      <c r="F15" s="29">
        <f t="shared" si="3"/>
        <v>4.7619047619047619</v>
      </c>
      <c r="G15" s="29">
        <f t="shared" si="4"/>
        <v>90.476190476190482</v>
      </c>
      <c r="H15" s="36">
        <v>4.5</v>
      </c>
      <c r="I15" s="40">
        <v>0</v>
      </c>
      <c r="J15" s="40"/>
      <c r="K15" s="40">
        <v>1</v>
      </c>
      <c r="L15" s="40">
        <v>1</v>
      </c>
      <c r="M15" s="40">
        <f t="shared" si="5"/>
        <v>19</v>
      </c>
      <c r="N15" s="41">
        <f t="shared" si="6"/>
        <v>21</v>
      </c>
    </row>
    <row r="16" spans="1:16" s="36" customFormat="1" ht="84" customHeight="1" x14ac:dyDescent="0.25">
      <c r="A16" s="26">
        <v>6</v>
      </c>
      <c r="B16" s="27" t="s">
        <v>10</v>
      </c>
      <c r="C16" s="39" t="e">
        <f t="shared" si="0"/>
        <v>#DIV/0!</v>
      </c>
      <c r="D16" s="29">
        <f t="shared" si="1"/>
        <v>0</v>
      </c>
      <c r="E16" s="29">
        <f t="shared" si="2"/>
        <v>14.285714285714285</v>
      </c>
      <c r="F16" s="29">
        <f t="shared" si="3"/>
        <v>19.047619047619047</v>
      </c>
      <c r="G16" s="29">
        <f t="shared" si="4"/>
        <v>66.666666666666657</v>
      </c>
      <c r="H16" s="36">
        <v>4.5999999999999996</v>
      </c>
      <c r="I16" s="40">
        <v>0</v>
      </c>
      <c r="J16" s="40"/>
      <c r="K16" s="40">
        <v>3</v>
      </c>
      <c r="L16" s="40">
        <v>4</v>
      </c>
      <c r="M16" s="40">
        <f t="shared" si="5"/>
        <v>14</v>
      </c>
      <c r="N16" s="41">
        <f t="shared" si="6"/>
        <v>21</v>
      </c>
    </row>
    <row r="17" spans="1:14" s="36" customFormat="1" ht="70.5" customHeight="1" x14ac:dyDescent="0.25">
      <c r="A17" s="26">
        <v>7</v>
      </c>
      <c r="B17" s="27" t="s">
        <v>11</v>
      </c>
      <c r="C17" s="39" t="e">
        <f t="shared" si="0"/>
        <v>#DIV/0!</v>
      </c>
      <c r="D17" s="29">
        <f t="shared" si="1"/>
        <v>0</v>
      </c>
      <c r="E17" s="29">
        <f t="shared" si="2"/>
        <v>9.5238095238095237</v>
      </c>
      <c r="F17" s="29">
        <f t="shared" si="3"/>
        <v>19.047619047619047</v>
      </c>
      <c r="G17" s="29">
        <f t="shared" si="4"/>
        <v>71.428571428571431</v>
      </c>
      <c r="H17" s="36">
        <v>4.7</v>
      </c>
      <c r="I17" s="40">
        <v>0</v>
      </c>
      <c r="J17" s="40"/>
      <c r="K17" s="40">
        <v>2</v>
      </c>
      <c r="L17" s="40">
        <v>4</v>
      </c>
      <c r="M17" s="40">
        <f t="shared" si="5"/>
        <v>15</v>
      </c>
      <c r="N17" s="41">
        <f t="shared" si="6"/>
        <v>21</v>
      </c>
    </row>
    <row r="18" spans="1:14" s="36" customFormat="1" ht="63" x14ac:dyDescent="0.25">
      <c r="A18" s="26">
        <v>8</v>
      </c>
      <c r="B18" s="27" t="s">
        <v>12</v>
      </c>
      <c r="C18" s="39" t="e">
        <f t="shared" si="0"/>
        <v>#DIV/0!</v>
      </c>
      <c r="D18" s="29">
        <f t="shared" si="1"/>
        <v>0</v>
      </c>
      <c r="E18" s="29">
        <f t="shared" si="2"/>
        <v>4.7619047619047619</v>
      </c>
      <c r="F18" s="29">
        <f t="shared" si="3"/>
        <v>19.047619047619047</v>
      </c>
      <c r="G18" s="29">
        <f t="shared" si="4"/>
        <v>76.19047619047619</v>
      </c>
      <c r="H18" s="36">
        <v>4.1100000000000003</v>
      </c>
      <c r="I18" s="40">
        <v>0</v>
      </c>
      <c r="J18" s="40"/>
      <c r="K18" s="40">
        <v>1</v>
      </c>
      <c r="L18" s="40">
        <v>4</v>
      </c>
      <c r="M18" s="40">
        <f t="shared" si="5"/>
        <v>16</v>
      </c>
      <c r="N18" s="41">
        <f t="shared" si="6"/>
        <v>21</v>
      </c>
    </row>
    <row r="19" spans="1:14" s="36" customFormat="1" ht="31.5" x14ac:dyDescent="0.25">
      <c r="A19" s="26">
        <v>9</v>
      </c>
      <c r="B19" s="27" t="s">
        <v>13</v>
      </c>
      <c r="C19" s="39" t="e">
        <f t="shared" si="0"/>
        <v>#DIV/0!</v>
      </c>
      <c r="D19" s="29">
        <f t="shared" si="1"/>
        <v>0</v>
      </c>
      <c r="E19" s="29">
        <f t="shared" si="2"/>
        <v>9.5238095238095237</v>
      </c>
      <c r="F19" s="29">
        <f t="shared" si="3"/>
        <v>23.809523809523807</v>
      </c>
      <c r="G19" s="29">
        <f t="shared" si="4"/>
        <v>66.666666666666657</v>
      </c>
      <c r="H19" s="36">
        <v>4.12</v>
      </c>
      <c r="I19" s="40">
        <v>0</v>
      </c>
      <c r="J19" s="40"/>
      <c r="K19" s="40">
        <v>2</v>
      </c>
      <c r="L19" s="40">
        <v>5</v>
      </c>
      <c r="M19" s="40">
        <f t="shared" si="5"/>
        <v>14</v>
      </c>
      <c r="N19" s="41">
        <f t="shared" si="6"/>
        <v>21</v>
      </c>
    </row>
    <row r="20" spans="1:14" s="36" customFormat="1" ht="15.75" x14ac:dyDescent="0.25">
      <c r="B20" s="37"/>
    </row>
    <row r="21" spans="1:14" s="36" customFormat="1" ht="15.75" x14ac:dyDescent="0.25">
      <c r="B21" s="61" t="s">
        <v>16</v>
      </c>
      <c r="C21" s="61"/>
      <c r="D21" s="61"/>
      <c r="E21" s="61"/>
      <c r="F21" s="61"/>
      <c r="G21" s="61"/>
    </row>
    <row r="22" spans="1:14" s="36" customFormat="1" ht="15.75" x14ac:dyDescent="0.25">
      <c r="C22" s="60" t="s">
        <v>45</v>
      </c>
      <c r="D22" s="60"/>
      <c r="E22" s="60"/>
      <c r="F22" s="60"/>
      <c r="G22" s="60"/>
    </row>
    <row r="23" spans="1:14" s="2" customFormat="1" ht="18.75" x14ac:dyDescent="0.3"/>
    <row r="24" spans="1:14" s="2" customFormat="1" ht="18.75" x14ac:dyDescent="0.3"/>
    <row r="25" spans="1:14" ht="18.75" x14ac:dyDescent="0.3">
      <c r="C25" s="66"/>
      <c r="D25" s="66"/>
      <c r="E25" s="66"/>
      <c r="F25" s="66"/>
      <c r="G25" s="66"/>
    </row>
  </sheetData>
  <mergeCells count="3">
    <mergeCell ref="C22:G22"/>
    <mergeCell ref="A5:G5"/>
    <mergeCell ref="B21:G21"/>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25"/>
  <sheetViews>
    <sheetView topLeftCell="A13" workbookViewId="0">
      <selection activeCell="C22" sqref="C22:G22"/>
    </sheetView>
  </sheetViews>
  <sheetFormatPr defaultRowHeight="15" x14ac:dyDescent="0.25"/>
  <cols>
    <col min="1" max="1" width="4.7109375" customWidth="1"/>
    <col min="2" max="2" width="39.7109375" customWidth="1"/>
    <col min="3" max="3" width="8.5703125" hidden="1" customWidth="1"/>
    <col min="4" max="5" width="11" customWidth="1"/>
    <col min="6" max="6" width="10" customWidth="1"/>
    <col min="7" max="7" width="11" customWidth="1"/>
  </cols>
  <sheetData>
    <row r="1" spans="1:16" s="38" customFormat="1" ht="18.75" customHeight="1" x14ac:dyDescent="0.25">
      <c r="A1" s="48" t="s">
        <v>57</v>
      </c>
      <c r="B1" s="24"/>
      <c r="C1" s="24"/>
      <c r="D1" s="24" t="s">
        <v>66</v>
      </c>
      <c r="E1" s="24"/>
      <c r="F1" s="24"/>
      <c r="G1" s="24"/>
    </row>
    <row r="2" spans="1:16" s="38" customFormat="1" ht="18.75" customHeight="1" x14ac:dyDescent="0.25">
      <c r="A2" s="49" t="s">
        <v>55</v>
      </c>
      <c r="B2" s="24"/>
      <c r="C2" s="24"/>
      <c r="D2" s="51" t="s">
        <v>54</v>
      </c>
      <c r="E2" s="24"/>
      <c r="F2" s="24"/>
      <c r="G2" s="24"/>
    </row>
    <row r="3" spans="1:16" s="38" customFormat="1" ht="18.75" customHeight="1" x14ac:dyDescent="0.25">
      <c r="A3" s="50" t="s">
        <v>39</v>
      </c>
      <c r="B3" s="47"/>
      <c r="C3" s="24"/>
      <c r="E3" s="52"/>
      <c r="F3" s="52"/>
      <c r="G3" s="52"/>
    </row>
    <row r="4" spans="1:16" s="38" customFormat="1" ht="9.75" customHeight="1" x14ac:dyDescent="0.25">
      <c r="A4" s="50"/>
      <c r="B4" s="47"/>
      <c r="C4" s="24"/>
      <c r="E4" s="52"/>
      <c r="F4" s="52"/>
      <c r="G4" s="52"/>
    </row>
    <row r="5" spans="1:16" s="4" customFormat="1" ht="24" customHeight="1" x14ac:dyDescent="0.25">
      <c r="A5" s="54" t="s">
        <v>49</v>
      </c>
      <c r="B5" s="55"/>
      <c r="C5" s="55"/>
      <c r="D5" s="55"/>
      <c r="E5" s="55"/>
      <c r="F5" s="55"/>
      <c r="G5" s="55"/>
    </row>
    <row r="6" spans="1:16" s="4" customFormat="1" ht="21.75" customHeight="1" x14ac:dyDescent="0.25">
      <c r="B6" s="12" t="s">
        <v>30</v>
      </c>
    </row>
    <row r="7" spans="1:16" s="4" customFormat="1" ht="21.75" customHeight="1" x14ac:dyDescent="0.25">
      <c r="B7" s="12" t="s">
        <v>5</v>
      </c>
    </row>
    <row r="8" spans="1:16" s="4" customFormat="1" ht="21.75" customHeight="1" x14ac:dyDescent="0.25">
      <c r="B8" s="44" t="s">
        <v>61</v>
      </c>
      <c r="C8" s="45"/>
      <c r="D8" s="45"/>
      <c r="E8" s="45" t="s">
        <v>62</v>
      </c>
      <c r="F8" s="45"/>
      <c r="G8" s="45"/>
    </row>
    <row r="9" spans="1:16" s="4" customFormat="1" ht="21.75" customHeight="1" x14ac:dyDescent="0.25">
      <c r="B9" s="44" t="s">
        <v>63</v>
      </c>
      <c r="C9" s="45"/>
      <c r="D9" s="45"/>
      <c r="E9" s="45" t="s">
        <v>64</v>
      </c>
      <c r="F9" s="45"/>
      <c r="G9" s="45"/>
    </row>
    <row r="10" spans="1:16" s="36" customFormat="1" ht="47.25" x14ac:dyDescent="0.25">
      <c r="A10" s="25" t="s">
        <v>0</v>
      </c>
      <c r="B10" s="25" t="s">
        <v>1</v>
      </c>
      <c r="C10" s="25"/>
      <c r="D10" s="25" t="s">
        <v>20</v>
      </c>
      <c r="E10" s="25" t="s">
        <v>19</v>
      </c>
      <c r="F10" s="25" t="s">
        <v>18</v>
      </c>
      <c r="G10" s="25" t="s">
        <v>17</v>
      </c>
      <c r="H10" s="38"/>
      <c r="I10" s="25"/>
      <c r="J10" s="25"/>
      <c r="K10" s="25" t="s">
        <v>4</v>
      </c>
      <c r="L10" s="25" t="s">
        <v>3</v>
      </c>
      <c r="M10" s="25" t="s">
        <v>2</v>
      </c>
      <c r="P10" s="65">
        <f>M14/N14*100</f>
        <v>68.181818181818173</v>
      </c>
    </row>
    <row r="11" spans="1:16" s="36" customFormat="1" ht="63" x14ac:dyDescent="0.25">
      <c r="A11" s="26">
        <v>1</v>
      </c>
      <c r="B11" s="27" t="s">
        <v>21</v>
      </c>
      <c r="C11" s="39" t="e">
        <f t="shared" ref="C11:C19" si="0">(I11*100%)/$I$5</f>
        <v>#DIV/0!</v>
      </c>
      <c r="D11" s="29">
        <f>I11/N11*100</f>
        <v>0</v>
      </c>
      <c r="E11" s="29">
        <f>K11/N11*100</f>
        <v>0</v>
      </c>
      <c r="F11" s="29">
        <f>L11/N11*100</f>
        <v>4.5454545454545459</v>
      </c>
      <c r="G11" s="29">
        <f>M11/N11*100</f>
        <v>95.454545454545453</v>
      </c>
      <c r="I11" s="40">
        <v>0</v>
      </c>
      <c r="J11" s="40"/>
      <c r="K11" s="40">
        <v>0</v>
      </c>
      <c r="L11" s="40">
        <v>1</v>
      </c>
      <c r="M11" s="40">
        <f>22-K11-L11-J11</f>
        <v>21</v>
      </c>
      <c r="N11" s="41">
        <f>SUM(K11:M11)</f>
        <v>22</v>
      </c>
    </row>
    <row r="12" spans="1:16" s="36" customFormat="1" ht="47.25" x14ac:dyDescent="0.25">
      <c r="A12" s="26">
        <v>2</v>
      </c>
      <c r="B12" s="27" t="s">
        <v>6</v>
      </c>
      <c r="C12" s="39" t="e">
        <f t="shared" si="0"/>
        <v>#DIV/0!</v>
      </c>
      <c r="D12" s="29">
        <f t="shared" ref="D12:D19" si="1">I12/N12*100</f>
        <v>0</v>
      </c>
      <c r="E12" s="29">
        <f t="shared" ref="E12:E19" si="2">K12/N12*100</f>
        <v>4.5454545454545459</v>
      </c>
      <c r="F12" s="29">
        <f t="shared" ref="F12:F19" si="3">L12/N12*100</f>
        <v>13.636363636363635</v>
      </c>
      <c r="G12" s="29">
        <f t="shared" ref="G12:G19" si="4">M12/N12*100</f>
        <v>81.818181818181827</v>
      </c>
      <c r="H12" s="36">
        <v>4.2</v>
      </c>
      <c r="I12" s="40">
        <v>0</v>
      </c>
      <c r="J12" s="40"/>
      <c r="K12" s="40">
        <v>1</v>
      </c>
      <c r="L12" s="40">
        <v>3</v>
      </c>
      <c r="M12" s="40">
        <f t="shared" ref="M12:M19" si="5">22-K12-L12-J12</f>
        <v>18</v>
      </c>
      <c r="N12" s="41">
        <f t="shared" ref="N12:N19" si="6">SUM(K12:M12)</f>
        <v>22</v>
      </c>
    </row>
    <row r="13" spans="1:16" s="36" customFormat="1" ht="47.25" x14ac:dyDescent="0.25">
      <c r="A13" s="26">
        <v>3</v>
      </c>
      <c r="B13" s="27" t="s">
        <v>7</v>
      </c>
      <c r="C13" s="39" t="e">
        <f t="shared" si="0"/>
        <v>#DIV/0!</v>
      </c>
      <c r="D13" s="29">
        <f t="shared" si="1"/>
        <v>0</v>
      </c>
      <c r="E13" s="29">
        <f t="shared" si="2"/>
        <v>9.0909090909090917</v>
      </c>
      <c r="F13" s="29">
        <f t="shared" si="3"/>
        <v>18.181818181818183</v>
      </c>
      <c r="G13" s="29">
        <f t="shared" si="4"/>
        <v>72.727272727272734</v>
      </c>
      <c r="H13" s="36">
        <v>4.3</v>
      </c>
      <c r="I13" s="40">
        <v>0</v>
      </c>
      <c r="J13" s="40"/>
      <c r="K13" s="40">
        <v>2</v>
      </c>
      <c r="L13" s="40">
        <v>4</v>
      </c>
      <c r="M13" s="40">
        <f t="shared" si="5"/>
        <v>16</v>
      </c>
      <c r="N13" s="41">
        <f t="shared" si="6"/>
        <v>22</v>
      </c>
    </row>
    <row r="14" spans="1:16" s="36" customFormat="1" ht="63" x14ac:dyDescent="0.25">
      <c r="A14" s="26">
        <v>4</v>
      </c>
      <c r="B14" s="27" t="s">
        <v>8</v>
      </c>
      <c r="C14" s="39" t="e">
        <f t="shared" si="0"/>
        <v>#DIV/0!</v>
      </c>
      <c r="D14" s="29">
        <f t="shared" si="1"/>
        <v>0</v>
      </c>
      <c r="E14" s="29">
        <f t="shared" si="2"/>
        <v>4.5454545454545459</v>
      </c>
      <c r="F14" s="29">
        <f t="shared" si="3"/>
        <v>27.27272727272727</v>
      </c>
      <c r="G14" s="29">
        <f t="shared" si="4"/>
        <v>68.181818181818173</v>
      </c>
      <c r="H14" s="36">
        <v>4.4000000000000004</v>
      </c>
      <c r="I14" s="40">
        <v>0</v>
      </c>
      <c r="J14" s="40"/>
      <c r="K14" s="40">
        <v>1</v>
      </c>
      <c r="L14" s="40">
        <v>6</v>
      </c>
      <c r="M14" s="40">
        <f t="shared" si="5"/>
        <v>15</v>
      </c>
      <c r="N14" s="41">
        <f t="shared" si="6"/>
        <v>22</v>
      </c>
    </row>
    <row r="15" spans="1:16" s="36" customFormat="1" ht="63" x14ac:dyDescent="0.25">
      <c r="A15" s="26">
        <v>5</v>
      </c>
      <c r="B15" s="27" t="s">
        <v>9</v>
      </c>
      <c r="C15" s="39" t="e">
        <f t="shared" si="0"/>
        <v>#DIV/0!</v>
      </c>
      <c r="D15" s="29">
        <f t="shared" si="1"/>
        <v>0</v>
      </c>
      <c r="E15" s="29">
        <f t="shared" si="2"/>
        <v>4.5454545454545459</v>
      </c>
      <c r="F15" s="29">
        <f t="shared" si="3"/>
        <v>9.0909090909090917</v>
      </c>
      <c r="G15" s="29">
        <f t="shared" si="4"/>
        <v>86.36363636363636</v>
      </c>
      <c r="H15" s="36">
        <v>4.5</v>
      </c>
      <c r="I15" s="40">
        <v>0</v>
      </c>
      <c r="J15" s="40"/>
      <c r="K15" s="40">
        <v>1</v>
      </c>
      <c r="L15" s="40">
        <v>2</v>
      </c>
      <c r="M15" s="40">
        <f t="shared" si="5"/>
        <v>19</v>
      </c>
      <c r="N15" s="41">
        <f t="shared" si="6"/>
        <v>22</v>
      </c>
    </row>
    <row r="16" spans="1:16" s="36" customFormat="1" ht="63" x14ac:dyDescent="0.25">
      <c r="A16" s="26">
        <v>6</v>
      </c>
      <c r="B16" s="27" t="s">
        <v>10</v>
      </c>
      <c r="C16" s="39" t="e">
        <f t="shared" si="0"/>
        <v>#DIV/0!</v>
      </c>
      <c r="D16" s="29">
        <f t="shared" si="1"/>
        <v>0</v>
      </c>
      <c r="E16" s="29">
        <f t="shared" si="2"/>
        <v>13.636363636363635</v>
      </c>
      <c r="F16" s="29">
        <f t="shared" si="3"/>
        <v>22.727272727272727</v>
      </c>
      <c r="G16" s="29">
        <f t="shared" si="4"/>
        <v>63.636363636363633</v>
      </c>
      <c r="H16" s="36">
        <v>4.5999999999999996</v>
      </c>
      <c r="I16" s="40">
        <v>0</v>
      </c>
      <c r="J16" s="40"/>
      <c r="K16" s="40">
        <v>3</v>
      </c>
      <c r="L16" s="40">
        <v>5</v>
      </c>
      <c r="M16" s="40">
        <f t="shared" si="5"/>
        <v>14</v>
      </c>
      <c r="N16" s="41">
        <f t="shared" si="6"/>
        <v>22</v>
      </c>
    </row>
    <row r="17" spans="1:14" s="36" customFormat="1" ht="63" x14ac:dyDescent="0.25">
      <c r="A17" s="26">
        <v>7</v>
      </c>
      <c r="B17" s="27" t="s">
        <v>11</v>
      </c>
      <c r="C17" s="39" t="e">
        <f t="shared" si="0"/>
        <v>#DIV/0!</v>
      </c>
      <c r="D17" s="29">
        <f t="shared" si="1"/>
        <v>0</v>
      </c>
      <c r="E17" s="29">
        <f t="shared" si="2"/>
        <v>13.636363636363635</v>
      </c>
      <c r="F17" s="29">
        <f t="shared" si="3"/>
        <v>13.636363636363635</v>
      </c>
      <c r="G17" s="29">
        <f t="shared" si="4"/>
        <v>72.727272727272734</v>
      </c>
      <c r="H17" s="36">
        <v>4.7</v>
      </c>
      <c r="I17" s="40">
        <v>0</v>
      </c>
      <c r="J17" s="40"/>
      <c r="K17" s="40">
        <v>3</v>
      </c>
      <c r="L17" s="40">
        <v>3</v>
      </c>
      <c r="M17" s="40">
        <f t="shared" si="5"/>
        <v>16</v>
      </c>
      <c r="N17" s="41">
        <f t="shared" si="6"/>
        <v>22</v>
      </c>
    </row>
    <row r="18" spans="1:14" s="36" customFormat="1" ht="63" x14ac:dyDescent="0.25">
      <c r="A18" s="26">
        <v>8</v>
      </c>
      <c r="B18" s="27" t="s">
        <v>12</v>
      </c>
      <c r="C18" s="39" t="e">
        <f t="shared" si="0"/>
        <v>#DIV/0!</v>
      </c>
      <c r="D18" s="29">
        <f t="shared" si="1"/>
        <v>0</v>
      </c>
      <c r="E18" s="29">
        <f t="shared" si="2"/>
        <v>13.636363636363635</v>
      </c>
      <c r="F18" s="29">
        <f t="shared" si="3"/>
        <v>18.181818181818183</v>
      </c>
      <c r="G18" s="29">
        <f t="shared" si="4"/>
        <v>68.181818181818173</v>
      </c>
      <c r="H18" s="36">
        <v>4.1100000000000003</v>
      </c>
      <c r="I18" s="40">
        <v>0</v>
      </c>
      <c r="J18" s="40"/>
      <c r="K18" s="40">
        <v>3</v>
      </c>
      <c r="L18" s="40">
        <v>4</v>
      </c>
      <c r="M18" s="40">
        <f t="shared" si="5"/>
        <v>15</v>
      </c>
      <c r="N18" s="41">
        <f t="shared" si="6"/>
        <v>22</v>
      </c>
    </row>
    <row r="19" spans="1:14" s="36" customFormat="1" ht="31.5" x14ac:dyDescent="0.25">
      <c r="A19" s="26">
        <v>9</v>
      </c>
      <c r="B19" s="27" t="s">
        <v>13</v>
      </c>
      <c r="C19" s="39" t="e">
        <f t="shared" si="0"/>
        <v>#DIV/0!</v>
      </c>
      <c r="D19" s="29">
        <f t="shared" si="1"/>
        <v>0</v>
      </c>
      <c r="E19" s="29">
        <f t="shared" si="2"/>
        <v>9.0909090909090917</v>
      </c>
      <c r="F19" s="29">
        <f t="shared" si="3"/>
        <v>22.727272727272727</v>
      </c>
      <c r="G19" s="29">
        <f t="shared" si="4"/>
        <v>68.181818181818173</v>
      </c>
      <c r="H19" s="36">
        <v>4.12</v>
      </c>
      <c r="I19" s="40">
        <v>0</v>
      </c>
      <c r="J19" s="40"/>
      <c r="K19" s="40">
        <v>2</v>
      </c>
      <c r="L19" s="40">
        <v>5</v>
      </c>
      <c r="M19" s="40">
        <f t="shared" si="5"/>
        <v>15</v>
      </c>
      <c r="N19" s="41">
        <f t="shared" si="6"/>
        <v>22</v>
      </c>
    </row>
    <row r="20" spans="1:14" ht="16.5" x14ac:dyDescent="0.25">
      <c r="B20" s="8"/>
    </row>
    <row r="21" spans="1:14" s="2" customFormat="1" ht="18.75" x14ac:dyDescent="0.3">
      <c r="B21" s="63" t="s">
        <v>15</v>
      </c>
      <c r="C21" s="63"/>
      <c r="D21" s="63"/>
      <c r="E21" s="63"/>
      <c r="F21" s="63"/>
      <c r="G21" s="63"/>
    </row>
    <row r="22" spans="1:14" s="2" customFormat="1" ht="18.75" x14ac:dyDescent="0.3">
      <c r="C22" s="68" t="s">
        <v>45</v>
      </c>
      <c r="D22" s="68"/>
      <c r="E22" s="68"/>
      <c r="F22" s="68"/>
      <c r="G22" s="68"/>
    </row>
    <row r="23" spans="1:14" s="2" customFormat="1" ht="18.75" x14ac:dyDescent="0.3"/>
    <row r="24" spans="1:14" s="2" customFormat="1" ht="18.75" x14ac:dyDescent="0.3"/>
    <row r="25" spans="1:14" ht="18.75" x14ac:dyDescent="0.3">
      <c r="C25" s="66"/>
      <c r="D25" s="66"/>
      <c r="E25" s="66"/>
      <c r="F25" s="66"/>
      <c r="G25" s="66"/>
    </row>
  </sheetData>
  <mergeCells count="3">
    <mergeCell ref="C22:G22"/>
    <mergeCell ref="A5:G5"/>
    <mergeCell ref="B21:G2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N25"/>
  <sheetViews>
    <sheetView topLeftCell="A16" workbookViewId="0">
      <selection activeCell="A8" sqref="A8:XFD9"/>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s>
  <sheetData>
    <row r="1" spans="1:14" s="38" customFormat="1" ht="18.75" customHeight="1" x14ac:dyDescent="0.25">
      <c r="A1" s="48" t="s">
        <v>57</v>
      </c>
      <c r="B1" s="24"/>
      <c r="C1" s="24"/>
      <c r="D1" s="24" t="s">
        <v>56</v>
      </c>
      <c r="E1" s="24"/>
      <c r="F1" s="24"/>
      <c r="G1" s="24"/>
    </row>
    <row r="2" spans="1:14" s="38" customFormat="1" ht="18.75" customHeight="1" x14ac:dyDescent="0.25">
      <c r="A2" s="49" t="s">
        <v>55</v>
      </c>
      <c r="B2" s="24"/>
      <c r="C2" s="24"/>
      <c r="D2" s="51" t="s">
        <v>54</v>
      </c>
      <c r="E2" s="24"/>
      <c r="F2" s="24"/>
      <c r="G2" s="24"/>
    </row>
    <row r="3" spans="1:14" s="38" customFormat="1" ht="18.75" customHeight="1" x14ac:dyDescent="0.25">
      <c r="A3" s="50" t="s">
        <v>39</v>
      </c>
      <c r="B3" s="47"/>
      <c r="C3" s="24"/>
      <c r="E3" s="52"/>
      <c r="F3" s="52"/>
      <c r="G3" s="52"/>
    </row>
    <row r="4" spans="1:14" ht="5.25" customHeight="1" x14ac:dyDescent="0.25">
      <c r="A4" s="6"/>
      <c r="B4" s="6"/>
      <c r="C4" s="5"/>
      <c r="D4" s="5"/>
      <c r="E4" s="6"/>
      <c r="F4" s="7"/>
      <c r="G4" s="7"/>
    </row>
    <row r="5" spans="1:14" s="4" customFormat="1" ht="20.25" customHeight="1" x14ac:dyDescent="0.25">
      <c r="A5" s="54" t="s">
        <v>50</v>
      </c>
      <c r="B5" s="55"/>
      <c r="C5" s="55"/>
      <c r="D5" s="55"/>
      <c r="E5" s="55"/>
      <c r="F5" s="55"/>
      <c r="G5" s="55"/>
    </row>
    <row r="6" spans="1:14" ht="24" customHeight="1" x14ac:dyDescent="0.25">
      <c r="B6" s="3" t="s">
        <v>25</v>
      </c>
    </row>
    <row r="7" spans="1:14" ht="18.75" customHeight="1" x14ac:dyDescent="0.25">
      <c r="B7" s="3" t="s">
        <v>5</v>
      </c>
    </row>
    <row r="8" spans="1:14" ht="23.25" customHeight="1" x14ac:dyDescent="0.25">
      <c r="B8" s="44" t="s">
        <v>61</v>
      </c>
      <c r="C8" s="45"/>
      <c r="D8" s="45"/>
      <c r="E8" s="45" t="s">
        <v>62</v>
      </c>
      <c r="F8" s="45"/>
      <c r="G8" s="45"/>
    </row>
    <row r="9" spans="1:14" ht="21" customHeight="1" x14ac:dyDescent="0.25">
      <c r="B9" s="44" t="s">
        <v>63</v>
      </c>
      <c r="C9" s="45"/>
      <c r="D9" s="45"/>
      <c r="E9" s="45" t="s">
        <v>64</v>
      </c>
      <c r="F9" s="45"/>
      <c r="G9" s="45"/>
    </row>
    <row r="10" spans="1:14" s="36" customFormat="1" ht="50.25" customHeight="1" x14ac:dyDescent="0.25">
      <c r="A10" s="25" t="s">
        <v>0</v>
      </c>
      <c r="B10" s="25" t="s">
        <v>1</v>
      </c>
      <c r="C10" s="25"/>
      <c r="D10" s="25" t="s">
        <v>20</v>
      </c>
      <c r="E10" s="25" t="s">
        <v>19</v>
      </c>
      <c r="F10" s="25" t="s">
        <v>18</v>
      </c>
      <c r="G10" s="25" t="s">
        <v>17</v>
      </c>
      <c r="H10" s="38"/>
      <c r="I10" s="25"/>
      <c r="J10" s="25"/>
      <c r="K10" s="25" t="s">
        <v>4</v>
      </c>
      <c r="L10" s="25" t="s">
        <v>3</v>
      </c>
      <c r="M10" s="25" t="s">
        <v>2</v>
      </c>
    </row>
    <row r="11" spans="1:14" s="38" customFormat="1" ht="63" x14ac:dyDescent="0.25">
      <c r="A11" s="26">
        <v>1</v>
      </c>
      <c r="B11" s="27" t="s">
        <v>21</v>
      </c>
      <c r="C11" s="28" t="e">
        <f t="shared" ref="C11:C19" si="0">(I11*100%)/$I$5</f>
        <v>#DIV/0!</v>
      </c>
      <c r="D11" s="29">
        <f>J11/N11*100</f>
        <v>0</v>
      </c>
      <c r="E11" s="29">
        <f>K11/N11*100</f>
        <v>10</v>
      </c>
      <c r="F11" s="29">
        <f>L11/N11*100</f>
        <v>10</v>
      </c>
      <c r="G11" s="29">
        <f>M11/N11*100</f>
        <v>80</v>
      </c>
      <c r="I11" s="40">
        <v>0</v>
      </c>
      <c r="J11" s="40"/>
      <c r="K11" s="40">
        <v>1</v>
      </c>
      <c r="L11" s="40">
        <v>1</v>
      </c>
      <c r="M11" s="40">
        <v>8</v>
      </c>
      <c r="N11" s="41">
        <f>SUM(K11:M11)</f>
        <v>10</v>
      </c>
    </row>
    <row r="12" spans="1:14" s="38" customFormat="1" ht="47.25" x14ac:dyDescent="0.25">
      <c r="A12" s="26">
        <v>2</v>
      </c>
      <c r="B12" s="27" t="s">
        <v>6</v>
      </c>
      <c r="C12" s="28" t="e">
        <f t="shared" si="0"/>
        <v>#DIV/0!</v>
      </c>
      <c r="D12" s="29">
        <f t="shared" ref="D12:D19" si="1">J12/N12*100</f>
        <v>0</v>
      </c>
      <c r="E12" s="29">
        <f t="shared" ref="E12:E19" si="2">K12/N12*100</f>
        <v>0</v>
      </c>
      <c r="F12" s="29">
        <f t="shared" ref="F12:F19" si="3">L12/N12*100</f>
        <v>20</v>
      </c>
      <c r="G12" s="29">
        <f t="shared" ref="G12:G19" si="4">M12/N12*100</f>
        <v>80</v>
      </c>
      <c r="H12" s="38">
        <v>4.2</v>
      </c>
      <c r="I12" s="40">
        <v>0</v>
      </c>
      <c r="J12" s="40"/>
      <c r="K12" s="40">
        <v>0</v>
      </c>
      <c r="L12" s="40">
        <v>2</v>
      </c>
      <c r="M12" s="40">
        <v>8</v>
      </c>
      <c r="N12" s="41">
        <f t="shared" ref="N12:N19" si="5">SUM(K12:M12)</f>
        <v>10</v>
      </c>
    </row>
    <row r="13" spans="1:14" s="38" customFormat="1" ht="47.25" x14ac:dyDescent="0.25">
      <c r="A13" s="26">
        <v>3</v>
      </c>
      <c r="B13" s="27" t="s">
        <v>7</v>
      </c>
      <c r="C13" s="28" t="e">
        <f t="shared" si="0"/>
        <v>#DIV/0!</v>
      </c>
      <c r="D13" s="29">
        <f t="shared" si="1"/>
        <v>0</v>
      </c>
      <c r="E13" s="29">
        <f t="shared" si="2"/>
        <v>0</v>
      </c>
      <c r="F13" s="29">
        <f t="shared" si="3"/>
        <v>10</v>
      </c>
      <c r="G13" s="29">
        <f t="shared" si="4"/>
        <v>90</v>
      </c>
      <c r="H13" s="38">
        <v>4.3</v>
      </c>
      <c r="I13" s="40">
        <v>0</v>
      </c>
      <c r="J13" s="40"/>
      <c r="K13" s="40">
        <v>0</v>
      </c>
      <c r="L13" s="40">
        <v>1</v>
      </c>
      <c r="M13" s="40">
        <v>9</v>
      </c>
      <c r="N13" s="41">
        <f t="shared" si="5"/>
        <v>10</v>
      </c>
    </row>
    <row r="14" spans="1:14" s="38" customFormat="1" ht="63" x14ac:dyDescent="0.25">
      <c r="A14" s="26">
        <v>4</v>
      </c>
      <c r="B14" s="27" t="s">
        <v>8</v>
      </c>
      <c r="C14" s="28" t="e">
        <f t="shared" si="0"/>
        <v>#DIV/0!</v>
      </c>
      <c r="D14" s="29">
        <f t="shared" si="1"/>
        <v>0</v>
      </c>
      <c r="E14" s="29">
        <f t="shared" si="2"/>
        <v>0</v>
      </c>
      <c r="F14" s="29">
        <f t="shared" si="3"/>
        <v>10</v>
      </c>
      <c r="G14" s="29">
        <f t="shared" si="4"/>
        <v>90</v>
      </c>
      <c r="H14" s="38">
        <v>4.4000000000000004</v>
      </c>
      <c r="I14" s="40">
        <v>0</v>
      </c>
      <c r="J14" s="40"/>
      <c r="K14" s="40">
        <v>0</v>
      </c>
      <c r="L14" s="40">
        <v>1</v>
      </c>
      <c r="M14" s="40">
        <v>9</v>
      </c>
      <c r="N14" s="41">
        <f t="shared" si="5"/>
        <v>10</v>
      </c>
    </row>
    <row r="15" spans="1:14" s="38" customFormat="1" ht="70.5" customHeight="1" x14ac:dyDescent="0.25">
      <c r="A15" s="26">
        <v>5</v>
      </c>
      <c r="B15" s="27" t="s">
        <v>9</v>
      </c>
      <c r="C15" s="28" t="e">
        <f t="shared" si="0"/>
        <v>#DIV/0!</v>
      </c>
      <c r="D15" s="29">
        <f t="shared" si="1"/>
        <v>0</v>
      </c>
      <c r="E15" s="29">
        <f t="shared" si="2"/>
        <v>10</v>
      </c>
      <c r="F15" s="29">
        <f t="shared" si="3"/>
        <v>10</v>
      </c>
      <c r="G15" s="29">
        <f t="shared" si="4"/>
        <v>80</v>
      </c>
      <c r="H15" s="38">
        <v>4.5</v>
      </c>
      <c r="I15" s="40">
        <v>0</v>
      </c>
      <c r="J15" s="40"/>
      <c r="K15" s="40">
        <v>1</v>
      </c>
      <c r="L15" s="40">
        <v>1</v>
      </c>
      <c r="M15" s="40">
        <v>8</v>
      </c>
      <c r="N15" s="41">
        <f t="shared" si="5"/>
        <v>10</v>
      </c>
    </row>
    <row r="16" spans="1:14" s="38" customFormat="1" ht="63" x14ac:dyDescent="0.25">
      <c r="A16" s="26">
        <v>6</v>
      </c>
      <c r="B16" s="27" t="s">
        <v>10</v>
      </c>
      <c r="C16" s="28" t="e">
        <f t="shared" si="0"/>
        <v>#DIV/0!</v>
      </c>
      <c r="D16" s="29">
        <f t="shared" si="1"/>
        <v>0</v>
      </c>
      <c r="E16" s="29">
        <f t="shared" si="2"/>
        <v>0</v>
      </c>
      <c r="F16" s="29">
        <f t="shared" si="3"/>
        <v>0</v>
      </c>
      <c r="G16" s="29">
        <f t="shared" si="4"/>
        <v>100</v>
      </c>
      <c r="H16" s="38">
        <v>4.5999999999999996</v>
      </c>
      <c r="I16" s="40">
        <v>0</v>
      </c>
      <c r="J16" s="40"/>
      <c r="K16" s="40">
        <v>0</v>
      </c>
      <c r="L16" s="40">
        <v>0</v>
      </c>
      <c r="M16" s="40">
        <v>10</v>
      </c>
      <c r="N16" s="41">
        <f t="shared" si="5"/>
        <v>10</v>
      </c>
    </row>
    <row r="17" spans="1:14" s="38" customFormat="1" ht="63" x14ac:dyDescent="0.25">
      <c r="A17" s="26">
        <v>7</v>
      </c>
      <c r="B17" s="27" t="s">
        <v>11</v>
      </c>
      <c r="C17" s="28" t="e">
        <f t="shared" si="0"/>
        <v>#DIV/0!</v>
      </c>
      <c r="D17" s="29">
        <f t="shared" si="1"/>
        <v>0</v>
      </c>
      <c r="E17" s="29">
        <f t="shared" si="2"/>
        <v>0</v>
      </c>
      <c r="F17" s="29">
        <f t="shared" si="3"/>
        <v>10</v>
      </c>
      <c r="G17" s="29">
        <f t="shared" si="4"/>
        <v>90</v>
      </c>
      <c r="H17" s="38">
        <v>4.7</v>
      </c>
      <c r="I17" s="40">
        <v>0</v>
      </c>
      <c r="J17" s="40"/>
      <c r="K17" s="40">
        <v>0</v>
      </c>
      <c r="L17" s="40">
        <v>1</v>
      </c>
      <c r="M17" s="40">
        <v>9</v>
      </c>
      <c r="N17" s="41">
        <f t="shared" si="5"/>
        <v>10</v>
      </c>
    </row>
    <row r="18" spans="1:14" s="38" customFormat="1" ht="63" x14ac:dyDescent="0.25">
      <c r="A18" s="26">
        <v>8</v>
      </c>
      <c r="B18" s="27" t="s">
        <v>12</v>
      </c>
      <c r="C18" s="28" t="e">
        <f t="shared" si="0"/>
        <v>#DIV/0!</v>
      </c>
      <c r="D18" s="29">
        <f t="shared" si="1"/>
        <v>0</v>
      </c>
      <c r="E18" s="29">
        <f t="shared" si="2"/>
        <v>10</v>
      </c>
      <c r="F18" s="29">
        <f t="shared" si="3"/>
        <v>10</v>
      </c>
      <c r="G18" s="29">
        <f t="shared" si="4"/>
        <v>80</v>
      </c>
      <c r="H18" s="38">
        <v>4.1100000000000003</v>
      </c>
      <c r="I18" s="40">
        <v>0</v>
      </c>
      <c r="J18" s="40"/>
      <c r="K18" s="40">
        <v>1</v>
      </c>
      <c r="L18" s="40">
        <v>1</v>
      </c>
      <c r="M18" s="40">
        <v>8</v>
      </c>
      <c r="N18" s="41">
        <f t="shared" si="5"/>
        <v>10</v>
      </c>
    </row>
    <row r="19" spans="1:14" s="38" customFormat="1" ht="31.5" x14ac:dyDescent="0.25">
      <c r="A19" s="26">
        <v>9</v>
      </c>
      <c r="B19" s="27" t="s">
        <v>13</v>
      </c>
      <c r="C19" s="28" t="e">
        <f t="shared" si="0"/>
        <v>#DIV/0!</v>
      </c>
      <c r="D19" s="29">
        <f t="shared" si="1"/>
        <v>0</v>
      </c>
      <c r="E19" s="29">
        <f t="shared" si="2"/>
        <v>0</v>
      </c>
      <c r="F19" s="29">
        <f t="shared" si="3"/>
        <v>10</v>
      </c>
      <c r="G19" s="29">
        <f t="shared" si="4"/>
        <v>90</v>
      </c>
      <c r="H19" s="38">
        <v>4.12</v>
      </c>
      <c r="I19" s="40">
        <v>0</v>
      </c>
      <c r="J19" s="40">
        <v>0</v>
      </c>
      <c r="K19" s="40">
        <v>0</v>
      </c>
      <c r="L19" s="40">
        <v>1</v>
      </c>
      <c r="M19" s="40">
        <v>9</v>
      </c>
      <c r="N19" s="41">
        <f t="shared" si="5"/>
        <v>10</v>
      </c>
    </row>
    <row r="20" spans="1:14" s="38" customFormat="1" ht="15" customHeight="1" x14ac:dyDescent="0.25">
      <c r="B20" s="37"/>
    </row>
    <row r="21" spans="1:14" s="38" customFormat="1" ht="25.5" customHeight="1" x14ac:dyDescent="0.25">
      <c r="B21" s="59" t="s">
        <v>14</v>
      </c>
      <c r="C21" s="59"/>
      <c r="D21" s="59"/>
      <c r="E21" s="59"/>
      <c r="F21" s="59"/>
      <c r="G21" s="59"/>
    </row>
    <row r="22" spans="1:14" s="38" customFormat="1" ht="22.5" customHeight="1" x14ac:dyDescent="0.25">
      <c r="C22" s="57" t="s">
        <v>45</v>
      </c>
      <c r="D22" s="57"/>
      <c r="E22" s="57"/>
      <c r="F22" s="57"/>
      <c r="G22" s="57"/>
    </row>
    <row r="23" spans="1:14" s="2" customFormat="1" ht="15" customHeight="1" x14ac:dyDescent="0.3"/>
    <row r="24" spans="1:14" s="2" customFormat="1" ht="15" customHeight="1" x14ac:dyDescent="0.3"/>
    <row r="25" spans="1:14" ht="15" customHeight="1" x14ac:dyDescent="0.3">
      <c r="C25" s="66"/>
      <c r="D25" s="66"/>
      <c r="E25" s="66"/>
      <c r="F25" s="66"/>
      <c r="G25" s="66"/>
    </row>
  </sheetData>
  <mergeCells count="3">
    <mergeCell ref="C22:G22"/>
    <mergeCell ref="A5:G5"/>
    <mergeCell ref="B21:G2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25"/>
  <sheetViews>
    <sheetView topLeftCell="A16" workbookViewId="0">
      <selection activeCell="H27" sqref="H27"/>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s>
  <sheetData>
    <row r="1" spans="1:14" s="38" customFormat="1" ht="18.75" customHeight="1" x14ac:dyDescent="0.25">
      <c r="A1" s="48" t="s">
        <v>57</v>
      </c>
      <c r="B1" s="24"/>
      <c r="C1" s="24"/>
      <c r="D1" s="24" t="s">
        <v>56</v>
      </c>
      <c r="E1" s="24"/>
      <c r="F1" s="24"/>
      <c r="G1" s="24"/>
    </row>
    <row r="2" spans="1:14" s="38" customFormat="1" ht="18.75" customHeight="1" x14ac:dyDescent="0.25">
      <c r="A2" s="49" t="s">
        <v>55</v>
      </c>
      <c r="B2" s="24"/>
      <c r="C2" s="24"/>
      <c r="D2" s="51" t="s">
        <v>54</v>
      </c>
      <c r="E2" s="24"/>
      <c r="F2" s="24"/>
      <c r="G2" s="24"/>
    </row>
    <row r="3" spans="1:14" s="38" customFormat="1" ht="18.75" customHeight="1" x14ac:dyDescent="0.25">
      <c r="A3" s="50" t="s">
        <v>39</v>
      </c>
      <c r="B3" s="47"/>
      <c r="C3" s="24"/>
      <c r="E3" s="52"/>
      <c r="F3" s="52"/>
      <c r="G3" s="52"/>
    </row>
    <row r="4" spans="1:14" ht="7.5" customHeight="1" x14ac:dyDescent="0.25">
      <c r="A4" s="6"/>
      <c r="B4" s="6"/>
      <c r="C4" s="5"/>
      <c r="D4" s="5"/>
      <c r="E4" s="6"/>
      <c r="F4" s="7"/>
      <c r="G4" s="7"/>
    </row>
    <row r="5" spans="1:14" s="4" customFormat="1" ht="28.5" customHeight="1" x14ac:dyDescent="0.25">
      <c r="A5" s="54" t="s">
        <v>23</v>
      </c>
      <c r="B5" s="55"/>
      <c r="C5" s="55"/>
      <c r="D5" s="55"/>
      <c r="E5" s="55"/>
      <c r="F5" s="55"/>
      <c r="G5" s="55"/>
    </row>
    <row r="6" spans="1:14" s="38" customFormat="1" ht="19.5" customHeight="1" x14ac:dyDescent="0.25">
      <c r="B6" s="38" t="s">
        <v>38</v>
      </c>
    </row>
    <row r="7" spans="1:14" s="38" customFormat="1" ht="19.5" customHeight="1" x14ac:dyDescent="0.25">
      <c r="B7" s="38" t="s">
        <v>5</v>
      </c>
    </row>
    <row r="8" spans="1:14" ht="23.25" customHeight="1" x14ac:dyDescent="0.25">
      <c r="B8" s="44" t="s">
        <v>61</v>
      </c>
      <c r="C8" s="45"/>
      <c r="D8" s="45"/>
      <c r="E8" s="45" t="s">
        <v>62</v>
      </c>
      <c r="F8" s="45"/>
      <c r="G8" s="45"/>
    </row>
    <row r="9" spans="1:14" ht="21" customHeight="1" x14ac:dyDescent="0.25">
      <c r="B9" s="44" t="s">
        <v>63</v>
      </c>
      <c r="C9" s="45"/>
      <c r="D9" s="45"/>
      <c r="E9" s="45" t="s">
        <v>64</v>
      </c>
      <c r="F9" s="45"/>
      <c r="G9" s="45"/>
    </row>
    <row r="10" spans="1:14" s="38" customFormat="1" ht="48.75" customHeight="1" x14ac:dyDescent="0.25">
      <c r="A10" s="25" t="s">
        <v>0</v>
      </c>
      <c r="B10" s="25" t="s">
        <v>1</v>
      </c>
      <c r="C10" s="25"/>
      <c r="D10" s="25" t="s">
        <v>20</v>
      </c>
      <c r="E10" s="25" t="s">
        <v>19</v>
      </c>
      <c r="F10" s="25" t="s">
        <v>18</v>
      </c>
      <c r="G10" s="25" t="s">
        <v>17</v>
      </c>
      <c r="I10" s="25"/>
      <c r="J10" s="25"/>
      <c r="K10" s="25" t="s">
        <v>4</v>
      </c>
      <c r="L10" s="25" t="s">
        <v>3</v>
      </c>
      <c r="M10" s="25" t="s">
        <v>2</v>
      </c>
    </row>
    <row r="11" spans="1:14" s="38" customFormat="1" ht="63" x14ac:dyDescent="0.25">
      <c r="A11" s="26">
        <v>1</v>
      </c>
      <c r="B11" s="27" t="s">
        <v>21</v>
      </c>
      <c r="C11" s="28" t="e">
        <f t="shared" ref="C11:C19" si="0">(I11*100%)/$I$5</f>
        <v>#DIV/0!</v>
      </c>
      <c r="D11" s="29">
        <f>J11/N11*100</f>
        <v>0</v>
      </c>
      <c r="E11" s="29">
        <f>K11/N11*100</f>
        <v>0</v>
      </c>
      <c r="F11" s="29">
        <f>L11/N11*100</f>
        <v>15.384615384615385</v>
      </c>
      <c r="G11" s="29">
        <f>M11/N11*100</f>
        <v>84.615384615384613</v>
      </c>
      <c r="I11" s="40">
        <v>0</v>
      </c>
      <c r="J11" s="40"/>
      <c r="K11" s="40">
        <v>0</v>
      </c>
      <c r="L11" s="40">
        <v>2</v>
      </c>
      <c r="M11" s="40">
        <f>13-L11-K11-J11</f>
        <v>11</v>
      </c>
      <c r="N11" s="41">
        <f>SUM(J11:M11)</f>
        <v>13</v>
      </c>
    </row>
    <row r="12" spans="1:14" s="38" customFormat="1" ht="47.25" x14ac:dyDescent="0.25">
      <c r="A12" s="26">
        <v>2</v>
      </c>
      <c r="B12" s="27" t="s">
        <v>6</v>
      </c>
      <c r="C12" s="28" t="e">
        <f t="shared" si="0"/>
        <v>#DIV/0!</v>
      </c>
      <c r="D12" s="29">
        <f t="shared" ref="D12:D19" si="1">J12/N12*100</f>
        <v>0</v>
      </c>
      <c r="E12" s="29">
        <f t="shared" ref="E12:E19" si="2">K12/N12*100</f>
        <v>7.6923076923076925</v>
      </c>
      <c r="F12" s="29">
        <f t="shared" ref="F12:F19" si="3">L12/N12*100</f>
        <v>15.384615384615385</v>
      </c>
      <c r="G12" s="29">
        <f t="shared" ref="G12:G19" si="4">M12/N12*100</f>
        <v>76.923076923076934</v>
      </c>
      <c r="H12" s="38">
        <v>4.2</v>
      </c>
      <c r="I12" s="40">
        <v>0</v>
      </c>
      <c r="J12" s="40"/>
      <c r="K12" s="40">
        <v>1</v>
      </c>
      <c r="L12" s="40">
        <v>2</v>
      </c>
      <c r="M12" s="40">
        <f t="shared" ref="M12:M19" si="5">13-L12-K12-J12</f>
        <v>10</v>
      </c>
      <c r="N12" s="41">
        <f t="shared" ref="N12:N19" si="6">SUM(J12:M12)</f>
        <v>13</v>
      </c>
    </row>
    <row r="13" spans="1:14" s="38" customFormat="1" ht="47.25" x14ac:dyDescent="0.25">
      <c r="A13" s="26">
        <v>3</v>
      </c>
      <c r="B13" s="27" t="s">
        <v>7</v>
      </c>
      <c r="C13" s="28" t="e">
        <f t="shared" si="0"/>
        <v>#DIV/0!</v>
      </c>
      <c r="D13" s="29">
        <f t="shared" si="1"/>
        <v>7.6923076923076925</v>
      </c>
      <c r="E13" s="29">
        <f t="shared" si="2"/>
        <v>0</v>
      </c>
      <c r="F13" s="29">
        <f t="shared" si="3"/>
        <v>7.6923076923076925</v>
      </c>
      <c r="G13" s="29">
        <f t="shared" si="4"/>
        <v>84.615384615384613</v>
      </c>
      <c r="H13" s="38">
        <v>4.3</v>
      </c>
      <c r="I13" s="40">
        <v>0</v>
      </c>
      <c r="J13" s="40">
        <v>1</v>
      </c>
      <c r="K13" s="40">
        <v>0</v>
      </c>
      <c r="L13" s="40">
        <v>1</v>
      </c>
      <c r="M13" s="40">
        <f t="shared" si="5"/>
        <v>11</v>
      </c>
      <c r="N13" s="41">
        <f t="shared" si="6"/>
        <v>13</v>
      </c>
    </row>
    <row r="14" spans="1:14" s="38" customFormat="1" ht="63" x14ac:dyDescent="0.25">
      <c r="A14" s="26">
        <v>4</v>
      </c>
      <c r="B14" s="27" t="s">
        <v>8</v>
      </c>
      <c r="C14" s="28" t="e">
        <f t="shared" si="0"/>
        <v>#DIV/0!</v>
      </c>
      <c r="D14" s="29">
        <f t="shared" si="1"/>
        <v>0</v>
      </c>
      <c r="E14" s="29">
        <f t="shared" si="2"/>
        <v>7.6923076923076925</v>
      </c>
      <c r="F14" s="29">
        <f t="shared" si="3"/>
        <v>0</v>
      </c>
      <c r="G14" s="29">
        <f t="shared" si="4"/>
        <v>92.307692307692307</v>
      </c>
      <c r="H14" s="38">
        <v>4.4000000000000004</v>
      </c>
      <c r="I14" s="40">
        <v>0</v>
      </c>
      <c r="J14" s="40"/>
      <c r="K14" s="40">
        <v>1</v>
      </c>
      <c r="L14" s="40">
        <v>0</v>
      </c>
      <c r="M14" s="40">
        <f t="shared" si="5"/>
        <v>12</v>
      </c>
      <c r="N14" s="41">
        <f t="shared" si="6"/>
        <v>13</v>
      </c>
    </row>
    <row r="15" spans="1:14" s="38" customFormat="1" ht="63" x14ac:dyDescent="0.25">
      <c r="A15" s="26">
        <v>5</v>
      </c>
      <c r="B15" s="27" t="s">
        <v>9</v>
      </c>
      <c r="C15" s="28" t="e">
        <f t="shared" si="0"/>
        <v>#DIV/0!</v>
      </c>
      <c r="D15" s="29">
        <f t="shared" si="1"/>
        <v>0</v>
      </c>
      <c r="E15" s="29">
        <f t="shared" si="2"/>
        <v>7.6923076923076925</v>
      </c>
      <c r="F15" s="29">
        <f t="shared" si="3"/>
        <v>7.6923076923076925</v>
      </c>
      <c r="G15" s="29">
        <f t="shared" si="4"/>
        <v>84.615384615384613</v>
      </c>
      <c r="H15" s="38">
        <v>4.5</v>
      </c>
      <c r="I15" s="40">
        <v>0</v>
      </c>
      <c r="J15" s="40"/>
      <c r="K15" s="40">
        <v>1</v>
      </c>
      <c r="L15" s="40">
        <v>1</v>
      </c>
      <c r="M15" s="40">
        <f t="shared" si="5"/>
        <v>11</v>
      </c>
      <c r="N15" s="41">
        <f t="shared" si="6"/>
        <v>13</v>
      </c>
    </row>
    <row r="16" spans="1:14" s="38" customFormat="1" ht="63" x14ac:dyDescent="0.25">
      <c r="A16" s="26">
        <v>6</v>
      </c>
      <c r="B16" s="27" t="s">
        <v>10</v>
      </c>
      <c r="C16" s="28" t="e">
        <f t="shared" si="0"/>
        <v>#DIV/0!</v>
      </c>
      <c r="D16" s="29">
        <f t="shared" si="1"/>
        <v>0</v>
      </c>
      <c r="E16" s="29">
        <f t="shared" si="2"/>
        <v>0</v>
      </c>
      <c r="F16" s="29">
        <f t="shared" si="3"/>
        <v>15.384615384615385</v>
      </c>
      <c r="G16" s="29">
        <f t="shared" si="4"/>
        <v>84.615384615384613</v>
      </c>
      <c r="H16" s="38">
        <v>4.5999999999999996</v>
      </c>
      <c r="I16" s="40">
        <v>0</v>
      </c>
      <c r="J16" s="40"/>
      <c r="K16" s="40">
        <v>0</v>
      </c>
      <c r="L16" s="40">
        <v>2</v>
      </c>
      <c r="M16" s="40">
        <f t="shared" si="5"/>
        <v>11</v>
      </c>
      <c r="N16" s="41">
        <f t="shared" si="6"/>
        <v>13</v>
      </c>
    </row>
    <row r="17" spans="1:14" s="38" customFormat="1" ht="63" x14ac:dyDescent="0.25">
      <c r="A17" s="26">
        <v>7</v>
      </c>
      <c r="B17" s="27" t="s">
        <v>11</v>
      </c>
      <c r="C17" s="28" t="e">
        <f t="shared" si="0"/>
        <v>#DIV/0!</v>
      </c>
      <c r="D17" s="29">
        <f t="shared" si="1"/>
        <v>7.6923076923076925</v>
      </c>
      <c r="E17" s="29">
        <f t="shared" si="2"/>
        <v>0</v>
      </c>
      <c r="F17" s="29">
        <f t="shared" si="3"/>
        <v>7.6923076923076925</v>
      </c>
      <c r="G17" s="29">
        <f t="shared" si="4"/>
        <v>84.615384615384613</v>
      </c>
      <c r="H17" s="38">
        <v>4.7</v>
      </c>
      <c r="I17" s="40">
        <v>0</v>
      </c>
      <c r="J17" s="40">
        <v>1</v>
      </c>
      <c r="K17" s="40"/>
      <c r="L17" s="40">
        <v>1</v>
      </c>
      <c r="M17" s="40">
        <f t="shared" si="5"/>
        <v>11</v>
      </c>
      <c r="N17" s="41">
        <f t="shared" si="6"/>
        <v>13</v>
      </c>
    </row>
    <row r="18" spans="1:14" s="38" customFormat="1" ht="63" x14ac:dyDescent="0.25">
      <c r="A18" s="26">
        <v>8</v>
      </c>
      <c r="B18" s="27" t="s">
        <v>12</v>
      </c>
      <c r="C18" s="28" t="e">
        <f t="shared" si="0"/>
        <v>#DIV/0!</v>
      </c>
      <c r="D18" s="29">
        <f t="shared" si="1"/>
        <v>0</v>
      </c>
      <c r="E18" s="29">
        <f t="shared" si="2"/>
        <v>7.6923076923076925</v>
      </c>
      <c r="F18" s="29">
        <f t="shared" si="3"/>
        <v>7.6923076923076925</v>
      </c>
      <c r="G18" s="29">
        <f t="shared" si="4"/>
        <v>84.615384615384613</v>
      </c>
      <c r="H18" s="38">
        <v>4.1100000000000003</v>
      </c>
      <c r="I18" s="40">
        <v>0</v>
      </c>
      <c r="J18" s="40"/>
      <c r="K18" s="40">
        <v>1</v>
      </c>
      <c r="L18" s="40">
        <v>1</v>
      </c>
      <c r="M18" s="40">
        <f t="shared" si="5"/>
        <v>11</v>
      </c>
      <c r="N18" s="41">
        <f t="shared" si="6"/>
        <v>13</v>
      </c>
    </row>
    <row r="19" spans="1:14" s="38" customFormat="1" ht="31.5" x14ac:dyDescent="0.25">
      <c r="A19" s="26">
        <v>9</v>
      </c>
      <c r="B19" s="27" t="s">
        <v>13</v>
      </c>
      <c r="C19" s="28" t="e">
        <f t="shared" si="0"/>
        <v>#DIV/0!</v>
      </c>
      <c r="D19" s="29">
        <f t="shared" si="1"/>
        <v>7.6923076923076925</v>
      </c>
      <c r="E19" s="29">
        <f t="shared" si="2"/>
        <v>0</v>
      </c>
      <c r="F19" s="29">
        <f t="shared" si="3"/>
        <v>7.6923076923076925</v>
      </c>
      <c r="G19" s="29">
        <f t="shared" si="4"/>
        <v>84.615384615384613</v>
      </c>
      <c r="H19" s="38">
        <v>4.12</v>
      </c>
      <c r="I19" s="40">
        <v>0</v>
      </c>
      <c r="J19" s="40">
        <v>1</v>
      </c>
      <c r="K19" s="40"/>
      <c r="L19" s="40">
        <v>1</v>
      </c>
      <c r="M19" s="40">
        <f t="shared" si="5"/>
        <v>11</v>
      </c>
      <c r="N19" s="41">
        <f t="shared" si="6"/>
        <v>13</v>
      </c>
    </row>
    <row r="20" spans="1:14" s="38" customFormat="1" ht="15.75" x14ac:dyDescent="0.25">
      <c r="B20" s="37"/>
    </row>
    <row r="21" spans="1:14" s="38" customFormat="1" ht="18" customHeight="1" x14ac:dyDescent="0.25">
      <c r="B21" s="59" t="s">
        <v>16</v>
      </c>
      <c r="C21" s="59"/>
      <c r="D21" s="59"/>
      <c r="E21" s="59"/>
      <c r="F21" s="59"/>
      <c r="G21" s="59"/>
    </row>
    <row r="22" spans="1:14" s="38" customFormat="1" ht="18" customHeight="1" x14ac:dyDescent="0.25">
      <c r="C22" s="57" t="s">
        <v>45</v>
      </c>
      <c r="D22" s="57"/>
      <c r="E22" s="57"/>
      <c r="F22" s="57"/>
      <c r="G22" s="57"/>
    </row>
    <row r="23" spans="1:14" s="2" customFormat="1" ht="18.75" x14ac:dyDescent="0.3"/>
    <row r="24" spans="1:14" s="2" customFormat="1" ht="18.75" x14ac:dyDescent="0.3"/>
    <row r="25" spans="1:14" ht="18.75" x14ac:dyDescent="0.3">
      <c r="C25" s="66"/>
      <c r="D25" s="66"/>
      <c r="E25" s="66"/>
      <c r="F25" s="66"/>
      <c r="G25" s="66"/>
    </row>
  </sheetData>
  <mergeCells count="3">
    <mergeCell ref="C22:G22"/>
    <mergeCell ref="A5:G5"/>
    <mergeCell ref="B21:G2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25"/>
  <sheetViews>
    <sheetView topLeftCell="A16" workbookViewId="0">
      <selection activeCell="B11" sqref="B11"/>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s>
  <sheetData>
    <row r="1" spans="1:14" s="38" customFormat="1" ht="18.75" customHeight="1" x14ac:dyDescent="0.25">
      <c r="A1" s="48" t="s">
        <v>57</v>
      </c>
      <c r="B1" s="24"/>
      <c r="C1" s="24"/>
      <c r="D1" s="24" t="s">
        <v>56</v>
      </c>
      <c r="E1" s="24"/>
      <c r="F1" s="24"/>
      <c r="G1" s="24"/>
    </row>
    <row r="2" spans="1:14" s="38" customFormat="1" ht="18.75" customHeight="1" x14ac:dyDescent="0.25">
      <c r="A2" s="49" t="s">
        <v>55</v>
      </c>
      <c r="B2" s="24"/>
      <c r="C2" s="24"/>
      <c r="D2" s="51" t="s">
        <v>54</v>
      </c>
      <c r="E2" s="24"/>
      <c r="F2" s="24"/>
      <c r="G2" s="24"/>
    </row>
    <row r="3" spans="1:14" s="38" customFormat="1" ht="18.75" customHeight="1" x14ac:dyDescent="0.25">
      <c r="A3" s="50" t="s">
        <v>39</v>
      </c>
      <c r="B3" s="47"/>
      <c r="C3" s="24"/>
      <c r="E3" s="52"/>
      <c r="F3" s="52"/>
      <c r="G3" s="52"/>
    </row>
    <row r="4" spans="1:14" s="38" customFormat="1" ht="8.25" customHeight="1" x14ac:dyDescent="0.25">
      <c r="A4" s="50"/>
      <c r="B4" s="47"/>
      <c r="C4" s="24"/>
      <c r="E4" s="52"/>
      <c r="F4" s="52"/>
      <c r="G4" s="52"/>
    </row>
    <row r="5" spans="1:14" s="4" customFormat="1" ht="30.75" customHeight="1" x14ac:dyDescent="0.25">
      <c r="A5" s="54" t="s">
        <v>22</v>
      </c>
      <c r="B5" s="55"/>
      <c r="C5" s="55"/>
      <c r="D5" s="55"/>
      <c r="E5" s="55"/>
      <c r="F5" s="55"/>
      <c r="G5" s="55"/>
      <c r="I5" s="4">
        <v>15</v>
      </c>
    </row>
    <row r="6" spans="1:14" s="4" customFormat="1" ht="21" customHeight="1" x14ac:dyDescent="0.25">
      <c r="B6" s="12" t="s">
        <v>40</v>
      </c>
    </row>
    <row r="7" spans="1:14" s="4" customFormat="1" ht="21" customHeight="1" x14ac:dyDescent="0.25">
      <c r="B7" s="12" t="s">
        <v>5</v>
      </c>
    </row>
    <row r="8" spans="1:14" s="4" customFormat="1" ht="21" customHeight="1" x14ac:dyDescent="0.25">
      <c r="B8" s="44" t="s">
        <v>61</v>
      </c>
      <c r="C8" s="45"/>
      <c r="D8" s="45"/>
      <c r="E8" s="45" t="s">
        <v>62</v>
      </c>
      <c r="F8" s="45"/>
      <c r="G8" s="45"/>
    </row>
    <row r="9" spans="1:14" s="4" customFormat="1" ht="21" customHeight="1" x14ac:dyDescent="0.25">
      <c r="B9" s="44" t="s">
        <v>63</v>
      </c>
      <c r="C9" s="45"/>
      <c r="D9" s="45"/>
      <c r="E9" s="45" t="s">
        <v>64</v>
      </c>
      <c r="F9" s="45"/>
      <c r="G9" s="45"/>
    </row>
    <row r="10" spans="1:14" s="38" customFormat="1" ht="47.25" x14ac:dyDescent="0.25">
      <c r="A10" s="25" t="s">
        <v>0</v>
      </c>
      <c r="B10" s="25" t="s">
        <v>1</v>
      </c>
      <c r="C10" s="25"/>
      <c r="D10" s="25" t="s">
        <v>20</v>
      </c>
      <c r="E10" s="25" t="s">
        <v>19</v>
      </c>
      <c r="F10" s="25" t="s">
        <v>18</v>
      </c>
      <c r="G10" s="25" t="s">
        <v>17</v>
      </c>
      <c r="I10" s="25"/>
      <c r="J10" s="25"/>
      <c r="K10" s="25" t="s">
        <v>4</v>
      </c>
      <c r="L10" s="25" t="s">
        <v>3</v>
      </c>
      <c r="M10" s="25" t="s">
        <v>2</v>
      </c>
    </row>
    <row r="11" spans="1:14" s="36" customFormat="1" ht="63" x14ac:dyDescent="0.25">
      <c r="A11" s="26">
        <v>1</v>
      </c>
      <c r="B11" s="27" t="s">
        <v>21</v>
      </c>
      <c r="C11" s="39">
        <f t="shared" ref="C11:C19" si="0">(I11*100%)/$I$5</f>
        <v>0</v>
      </c>
      <c r="D11" s="29">
        <f>J11/N11*100</f>
        <v>5.8823529411764701</v>
      </c>
      <c r="E11" s="29">
        <f>K11/N11*100</f>
        <v>0</v>
      </c>
      <c r="F11" s="29">
        <f>L11/N11*100</f>
        <v>5.8823529411764701</v>
      </c>
      <c r="G11" s="29">
        <f>M11/N11*100</f>
        <v>88.235294117647058</v>
      </c>
      <c r="I11" s="40">
        <v>0</v>
      </c>
      <c r="J11" s="40">
        <v>1</v>
      </c>
      <c r="K11" s="40">
        <v>0</v>
      </c>
      <c r="L11" s="40">
        <v>1</v>
      </c>
      <c r="M11" s="40">
        <f>17-J11-K11-L11</f>
        <v>15</v>
      </c>
      <c r="N11" s="41">
        <f>SUM(J11:M11)</f>
        <v>17</v>
      </c>
    </row>
    <row r="12" spans="1:14" s="36" customFormat="1" ht="47.25" x14ac:dyDescent="0.25">
      <c r="A12" s="26">
        <v>2</v>
      </c>
      <c r="B12" s="27" t="s">
        <v>6</v>
      </c>
      <c r="C12" s="39">
        <f t="shared" si="0"/>
        <v>0</v>
      </c>
      <c r="D12" s="29">
        <f t="shared" ref="D12:D19" si="1">J12/N12*100</f>
        <v>0</v>
      </c>
      <c r="E12" s="29">
        <f t="shared" ref="E12:E19" si="2">K12/N12*100</f>
        <v>5.8823529411764701</v>
      </c>
      <c r="F12" s="29">
        <f t="shared" ref="F12:F19" si="3">L12/N12*100</f>
        <v>11.76470588235294</v>
      </c>
      <c r="G12" s="29">
        <f t="shared" ref="G12:G19" si="4">M12/N12*100</f>
        <v>82.35294117647058</v>
      </c>
      <c r="H12" s="36">
        <v>4.2</v>
      </c>
      <c r="I12" s="40">
        <v>0</v>
      </c>
      <c r="J12" s="40"/>
      <c r="K12" s="40">
        <v>1</v>
      </c>
      <c r="L12" s="40">
        <v>2</v>
      </c>
      <c r="M12" s="40">
        <f t="shared" ref="M12:M19" si="5">17-J12-K12-L12</f>
        <v>14</v>
      </c>
      <c r="N12" s="41">
        <f t="shared" ref="N12:N19" si="6">SUM(J12:M12)</f>
        <v>17</v>
      </c>
    </row>
    <row r="13" spans="1:14" s="36" customFormat="1" ht="47.25" x14ac:dyDescent="0.25">
      <c r="A13" s="26">
        <v>3</v>
      </c>
      <c r="B13" s="27" t="s">
        <v>7</v>
      </c>
      <c r="C13" s="39">
        <f t="shared" si="0"/>
        <v>0</v>
      </c>
      <c r="D13" s="29">
        <f t="shared" si="1"/>
        <v>5.8823529411764701</v>
      </c>
      <c r="E13" s="29">
        <f t="shared" si="2"/>
        <v>0</v>
      </c>
      <c r="F13" s="29">
        <f t="shared" si="3"/>
        <v>11.76470588235294</v>
      </c>
      <c r="G13" s="29">
        <f t="shared" si="4"/>
        <v>82.35294117647058</v>
      </c>
      <c r="H13" s="36">
        <v>4.3</v>
      </c>
      <c r="I13" s="40">
        <v>0</v>
      </c>
      <c r="J13" s="40">
        <v>1</v>
      </c>
      <c r="K13" s="40"/>
      <c r="L13" s="40">
        <v>2</v>
      </c>
      <c r="M13" s="40">
        <f t="shared" si="5"/>
        <v>14</v>
      </c>
      <c r="N13" s="41">
        <f t="shared" si="6"/>
        <v>17</v>
      </c>
    </row>
    <row r="14" spans="1:14" s="36" customFormat="1" ht="63" x14ac:dyDescent="0.25">
      <c r="A14" s="26">
        <v>4</v>
      </c>
      <c r="B14" s="27" t="s">
        <v>8</v>
      </c>
      <c r="C14" s="39">
        <f t="shared" si="0"/>
        <v>0</v>
      </c>
      <c r="D14" s="29">
        <f t="shared" si="1"/>
        <v>0</v>
      </c>
      <c r="E14" s="29">
        <f t="shared" si="2"/>
        <v>0</v>
      </c>
      <c r="F14" s="29">
        <f t="shared" si="3"/>
        <v>5.8823529411764701</v>
      </c>
      <c r="G14" s="29">
        <f t="shared" si="4"/>
        <v>94.117647058823522</v>
      </c>
      <c r="H14" s="36">
        <v>4.4000000000000004</v>
      </c>
      <c r="I14" s="40">
        <v>0</v>
      </c>
      <c r="J14" s="40"/>
      <c r="K14" s="40">
        <v>0</v>
      </c>
      <c r="L14" s="40">
        <v>1</v>
      </c>
      <c r="M14" s="40">
        <f t="shared" si="5"/>
        <v>16</v>
      </c>
      <c r="N14" s="41">
        <f t="shared" si="6"/>
        <v>17</v>
      </c>
    </row>
    <row r="15" spans="1:14" s="36" customFormat="1" ht="63" x14ac:dyDescent="0.25">
      <c r="A15" s="26">
        <v>5</v>
      </c>
      <c r="B15" s="27" t="s">
        <v>9</v>
      </c>
      <c r="C15" s="39">
        <f t="shared" si="0"/>
        <v>0</v>
      </c>
      <c r="D15" s="29">
        <f t="shared" si="1"/>
        <v>5.8823529411764701</v>
      </c>
      <c r="E15" s="29">
        <f t="shared" si="2"/>
        <v>0</v>
      </c>
      <c r="F15" s="29">
        <f t="shared" si="3"/>
        <v>17.647058823529413</v>
      </c>
      <c r="G15" s="29">
        <f t="shared" si="4"/>
        <v>76.470588235294116</v>
      </c>
      <c r="H15" s="36">
        <v>4.5</v>
      </c>
      <c r="I15" s="40">
        <v>0</v>
      </c>
      <c r="J15" s="40">
        <v>1</v>
      </c>
      <c r="K15" s="40"/>
      <c r="L15" s="40">
        <v>3</v>
      </c>
      <c r="M15" s="40">
        <f t="shared" si="5"/>
        <v>13</v>
      </c>
      <c r="N15" s="41">
        <f t="shared" si="6"/>
        <v>17</v>
      </c>
    </row>
    <row r="16" spans="1:14" s="36" customFormat="1" ht="63" x14ac:dyDescent="0.25">
      <c r="A16" s="26">
        <v>6</v>
      </c>
      <c r="B16" s="27" t="s">
        <v>10</v>
      </c>
      <c r="C16" s="39">
        <f t="shared" si="0"/>
        <v>0</v>
      </c>
      <c r="D16" s="29">
        <f t="shared" si="1"/>
        <v>5.8823529411764701</v>
      </c>
      <c r="E16" s="29">
        <f t="shared" si="2"/>
        <v>0</v>
      </c>
      <c r="F16" s="29">
        <f t="shared" si="3"/>
        <v>11.76470588235294</v>
      </c>
      <c r="G16" s="29">
        <f t="shared" si="4"/>
        <v>82.35294117647058</v>
      </c>
      <c r="H16" s="36">
        <v>4.5999999999999996</v>
      </c>
      <c r="I16" s="40">
        <v>0</v>
      </c>
      <c r="J16" s="40">
        <v>1</v>
      </c>
      <c r="K16" s="40"/>
      <c r="L16" s="40">
        <v>2</v>
      </c>
      <c r="M16" s="40">
        <f t="shared" si="5"/>
        <v>14</v>
      </c>
      <c r="N16" s="41">
        <f t="shared" si="6"/>
        <v>17</v>
      </c>
    </row>
    <row r="17" spans="1:14" s="36" customFormat="1" ht="63" x14ac:dyDescent="0.25">
      <c r="A17" s="26">
        <v>7</v>
      </c>
      <c r="B17" s="27" t="s">
        <v>11</v>
      </c>
      <c r="C17" s="39">
        <f t="shared" si="0"/>
        <v>0</v>
      </c>
      <c r="D17" s="29">
        <f t="shared" si="1"/>
        <v>0</v>
      </c>
      <c r="E17" s="29">
        <f t="shared" si="2"/>
        <v>0</v>
      </c>
      <c r="F17" s="29">
        <f t="shared" si="3"/>
        <v>5.8823529411764701</v>
      </c>
      <c r="G17" s="29">
        <f t="shared" si="4"/>
        <v>94.117647058823522</v>
      </c>
      <c r="H17" s="36">
        <v>4.7</v>
      </c>
      <c r="I17" s="40">
        <v>0</v>
      </c>
      <c r="J17" s="40"/>
      <c r="K17" s="40">
        <v>0</v>
      </c>
      <c r="L17" s="40">
        <v>1</v>
      </c>
      <c r="M17" s="40">
        <f t="shared" si="5"/>
        <v>16</v>
      </c>
      <c r="N17" s="41">
        <f t="shared" si="6"/>
        <v>17</v>
      </c>
    </row>
    <row r="18" spans="1:14" s="36" customFormat="1" ht="63" x14ac:dyDescent="0.25">
      <c r="A18" s="26">
        <v>8</v>
      </c>
      <c r="B18" s="27" t="s">
        <v>12</v>
      </c>
      <c r="C18" s="39">
        <f t="shared" si="0"/>
        <v>0</v>
      </c>
      <c r="D18" s="29">
        <f t="shared" si="1"/>
        <v>0</v>
      </c>
      <c r="E18" s="29">
        <f t="shared" si="2"/>
        <v>5.8823529411764701</v>
      </c>
      <c r="F18" s="29">
        <f t="shared" si="3"/>
        <v>5.8823529411764701</v>
      </c>
      <c r="G18" s="29">
        <f t="shared" si="4"/>
        <v>88.235294117647058</v>
      </c>
      <c r="H18" s="36">
        <v>4.1100000000000003</v>
      </c>
      <c r="I18" s="40">
        <v>0</v>
      </c>
      <c r="J18" s="40"/>
      <c r="K18" s="40">
        <v>1</v>
      </c>
      <c r="L18" s="40">
        <v>1</v>
      </c>
      <c r="M18" s="40">
        <f t="shared" si="5"/>
        <v>15</v>
      </c>
      <c r="N18" s="41">
        <f t="shared" si="6"/>
        <v>17</v>
      </c>
    </row>
    <row r="19" spans="1:14" s="36" customFormat="1" ht="31.5" x14ac:dyDescent="0.25">
      <c r="A19" s="26">
        <v>9</v>
      </c>
      <c r="B19" s="27" t="s">
        <v>13</v>
      </c>
      <c r="C19" s="39">
        <f t="shared" si="0"/>
        <v>0</v>
      </c>
      <c r="D19" s="29">
        <f t="shared" si="1"/>
        <v>0</v>
      </c>
      <c r="E19" s="29">
        <f t="shared" si="2"/>
        <v>0</v>
      </c>
      <c r="F19" s="29">
        <f t="shared" si="3"/>
        <v>5.8823529411764701</v>
      </c>
      <c r="G19" s="29">
        <f t="shared" si="4"/>
        <v>94.117647058823522</v>
      </c>
      <c r="H19" s="36">
        <v>4.12</v>
      </c>
      <c r="I19" s="40">
        <v>0</v>
      </c>
      <c r="J19" s="40">
        <v>0</v>
      </c>
      <c r="K19" s="40"/>
      <c r="L19" s="40">
        <v>1</v>
      </c>
      <c r="M19" s="40">
        <f t="shared" si="5"/>
        <v>16</v>
      </c>
      <c r="N19" s="41">
        <f t="shared" si="6"/>
        <v>17</v>
      </c>
    </row>
    <row r="20" spans="1:14" ht="16.5" x14ac:dyDescent="0.25">
      <c r="B20" s="8"/>
    </row>
    <row r="21" spans="1:14" s="2" customFormat="1" ht="18.75" x14ac:dyDescent="0.3">
      <c r="B21" s="63" t="s">
        <v>15</v>
      </c>
      <c r="C21" s="63"/>
      <c r="D21" s="63"/>
      <c r="E21" s="63"/>
      <c r="F21" s="63"/>
      <c r="G21" s="63"/>
    </row>
    <row r="22" spans="1:14" s="2" customFormat="1" ht="18.75" x14ac:dyDescent="0.3">
      <c r="C22" s="62" t="s">
        <v>45</v>
      </c>
      <c r="D22" s="62"/>
      <c r="E22" s="62"/>
      <c r="F22" s="62"/>
      <c r="G22" s="62"/>
    </row>
    <row r="23" spans="1:14" s="2" customFormat="1" ht="18.75" x14ac:dyDescent="0.3"/>
    <row r="24" spans="1:14" s="2" customFormat="1" ht="18.75" x14ac:dyDescent="0.3"/>
    <row r="25" spans="1:14" ht="18.75" x14ac:dyDescent="0.3">
      <c r="C25" s="66"/>
      <c r="D25" s="66"/>
      <c r="E25" s="66"/>
      <c r="F25" s="66"/>
      <c r="G25" s="66"/>
    </row>
  </sheetData>
  <mergeCells count="3">
    <mergeCell ref="C22:G22"/>
    <mergeCell ref="A5:G5"/>
    <mergeCell ref="B21:G2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25"/>
  <sheetViews>
    <sheetView topLeftCell="A15" workbookViewId="0">
      <selection activeCell="A19" sqref="A10:XFD19"/>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 min="9" max="9" width="6.28515625" customWidth="1"/>
    <col min="10" max="10" width="6.42578125" customWidth="1"/>
  </cols>
  <sheetData>
    <row r="1" spans="1:14" s="38" customFormat="1" ht="18.75" customHeight="1" x14ac:dyDescent="0.25">
      <c r="A1" s="48" t="s">
        <v>57</v>
      </c>
      <c r="B1" s="24"/>
      <c r="C1" s="24"/>
      <c r="D1" s="24" t="s">
        <v>56</v>
      </c>
      <c r="E1" s="24"/>
      <c r="F1" s="24"/>
      <c r="G1" s="24"/>
    </row>
    <row r="2" spans="1:14" s="38" customFormat="1" ht="18.75" customHeight="1" x14ac:dyDescent="0.25">
      <c r="A2" s="49" t="s">
        <v>55</v>
      </c>
      <c r="B2" s="24"/>
      <c r="C2" s="24"/>
      <c r="D2" s="51" t="s">
        <v>54</v>
      </c>
      <c r="E2" s="24"/>
      <c r="F2" s="24"/>
      <c r="G2" s="24"/>
    </row>
    <row r="3" spans="1:14" s="38" customFormat="1" ht="18.75" customHeight="1" x14ac:dyDescent="0.25">
      <c r="A3" s="50" t="s">
        <v>39</v>
      </c>
      <c r="B3" s="47"/>
      <c r="C3" s="24"/>
      <c r="E3" s="52"/>
      <c r="F3" s="52"/>
      <c r="G3" s="52"/>
    </row>
    <row r="4" spans="1:14" ht="6" customHeight="1" x14ac:dyDescent="0.25">
      <c r="A4" s="6"/>
      <c r="B4" s="6"/>
      <c r="C4" s="5"/>
      <c r="D4" s="5"/>
      <c r="E4" s="6"/>
      <c r="F4" s="7"/>
      <c r="G4" s="7"/>
    </row>
    <row r="5" spans="1:14" s="4" customFormat="1" ht="27" customHeight="1" x14ac:dyDescent="0.25">
      <c r="A5" s="54" t="s">
        <v>51</v>
      </c>
      <c r="B5" s="55"/>
      <c r="C5" s="55"/>
      <c r="D5" s="55"/>
      <c r="E5" s="55"/>
      <c r="F5" s="55"/>
      <c r="G5" s="55"/>
    </row>
    <row r="6" spans="1:14" s="4" customFormat="1" ht="19.5" customHeight="1" x14ac:dyDescent="0.25">
      <c r="B6" s="12" t="s">
        <v>32</v>
      </c>
    </row>
    <row r="7" spans="1:14" s="4" customFormat="1" ht="19.5" customHeight="1" x14ac:dyDescent="0.25">
      <c r="B7" s="12" t="s">
        <v>5</v>
      </c>
    </row>
    <row r="8" spans="1:14" s="4" customFormat="1" ht="19.5" customHeight="1" x14ac:dyDescent="0.25">
      <c r="B8" s="44" t="s">
        <v>61</v>
      </c>
      <c r="C8" s="45"/>
      <c r="D8" s="45"/>
      <c r="E8" s="45" t="s">
        <v>62</v>
      </c>
      <c r="F8" s="45"/>
      <c r="G8" s="45"/>
    </row>
    <row r="9" spans="1:14" s="4" customFormat="1" ht="19.5" customHeight="1" x14ac:dyDescent="0.25">
      <c r="B9" s="44" t="s">
        <v>63</v>
      </c>
      <c r="C9" s="45"/>
      <c r="D9" s="45"/>
      <c r="E9" s="45" t="s">
        <v>64</v>
      </c>
      <c r="F9" s="45"/>
      <c r="G9" s="45"/>
    </row>
    <row r="10" spans="1:14" s="36" customFormat="1" ht="47.25" x14ac:dyDescent="0.25">
      <c r="A10" s="25" t="s">
        <v>0</v>
      </c>
      <c r="B10" s="25" t="s">
        <v>1</v>
      </c>
      <c r="C10" s="25"/>
      <c r="D10" s="25" t="s">
        <v>20</v>
      </c>
      <c r="E10" s="25" t="s">
        <v>19</v>
      </c>
      <c r="F10" s="25" t="s">
        <v>18</v>
      </c>
      <c r="G10" s="25" t="s">
        <v>17</v>
      </c>
      <c r="H10" s="38"/>
      <c r="I10" s="25"/>
      <c r="J10" s="25"/>
      <c r="K10" s="25" t="s">
        <v>4</v>
      </c>
      <c r="L10" s="25" t="s">
        <v>3</v>
      </c>
      <c r="M10" s="25" t="s">
        <v>2</v>
      </c>
    </row>
    <row r="11" spans="1:14" s="36" customFormat="1" ht="63" x14ac:dyDescent="0.25">
      <c r="A11" s="26">
        <v>1</v>
      </c>
      <c r="B11" s="27" t="s">
        <v>21</v>
      </c>
      <c r="C11" s="39" t="e">
        <f t="shared" ref="C11:C19" si="0">(I11*100%)/$I$5</f>
        <v>#DIV/0!</v>
      </c>
      <c r="D11" s="29">
        <f>J11/N11*100</f>
        <v>2.849740932642487</v>
      </c>
      <c r="E11" s="29">
        <f>K11/N11*100</f>
        <v>5.4404145077720205</v>
      </c>
      <c r="F11" s="29">
        <f>L11/N11*100</f>
        <v>3.1088082901554404</v>
      </c>
      <c r="G11" s="29">
        <f>M11/N11*100</f>
        <v>88.601036269430054</v>
      </c>
      <c r="I11" s="40">
        <v>0</v>
      </c>
      <c r="J11" s="40">
        <v>11</v>
      </c>
      <c r="K11" s="40">
        <v>21</v>
      </c>
      <c r="L11" s="40">
        <v>12</v>
      </c>
      <c r="M11" s="40">
        <f>386-J11-K11-L11</f>
        <v>342</v>
      </c>
      <c r="N11" s="41">
        <f>SUM(J11:M11)</f>
        <v>386</v>
      </c>
    </row>
    <row r="12" spans="1:14" s="36" customFormat="1" ht="47.25" x14ac:dyDescent="0.25">
      <c r="A12" s="26">
        <v>2</v>
      </c>
      <c r="B12" s="27" t="s">
        <v>6</v>
      </c>
      <c r="C12" s="39" t="e">
        <f t="shared" si="0"/>
        <v>#DIV/0!</v>
      </c>
      <c r="D12" s="29">
        <f t="shared" ref="D12:D19" si="1">J12/N12*100</f>
        <v>3.3678756476683938</v>
      </c>
      <c r="E12" s="29">
        <f t="shared" ref="E12:E19" si="2">K12/N12*100</f>
        <v>4.9222797927461137</v>
      </c>
      <c r="F12" s="29">
        <f t="shared" ref="F12:F19" si="3">L12/N12*100</f>
        <v>5.4404145077720205</v>
      </c>
      <c r="G12" s="29">
        <f t="shared" ref="G12:G19" si="4">M12/N12*100</f>
        <v>86.269430051813472</v>
      </c>
      <c r="H12" s="36">
        <v>4.2</v>
      </c>
      <c r="I12" s="40">
        <v>0</v>
      </c>
      <c r="J12" s="40">
        <v>13</v>
      </c>
      <c r="K12" s="40">
        <v>19</v>
      </c>
      <c r="L12" s="40">
        <v>21</v>
      </c>
      <c r="M12" s="40">
        <f t="shared" ref="M12:M19" si="5">386-J12-K12-L12</f>
        <v>333</v>
      </c>
      <c r="N12" s="41">
        <f t="shared" ref="N12:N19" si="6">SUM(J12:M12)</f>
        <v>386</v>
      </c>
    </row>
    <row r="13" spans="1:14" s="36" customFormat="1" ht="47.25" x14ac:dyDescent="0.25">
      <c r="A13" s="26">
        <v>3</v>
      </c>
      <c r="B13" s="27" t="s">
        <v>7</v>
      </c>
      <c r="C13" s="39" t="e">
        <f t="shared" si="0"/>
        <v>#DIV/0!</v>
      </c>
      <c r="D13" s="29">
        <f t="shared" si="1"/>
        <v>2.3316062176165802</v>
      </c>
      <c r="E13" s="29">
        <f t="shared" si="2"/>
        <v>2.849740932642487</v>
      </c>
      <c r="F13" s="29">
        <f t="shared" si="3"/>
        <v>2.849740932642487</v>
      </c>
      <c r="G13" s="29">
        <f t="shared" si="4"/>
        <v>91.968911917098453</v>
      </c>
      <c r="H13" s="36">
        <v>4.3</v>
      </c>
      <c r="I13" s="40">
        <v>0</v>
      </c>
      <c r="J13" s="40">
        <v>9</v>
      </c>
      <c r="K13" s="40">
        <v>11</v>
      </c>
      <c r="L13" s="40">
        <v>11</v>
      </c>
      <c r="M13" s="40">
        <f t="shared" si="5"/>
        <v>355</v>
      </c>
      <c r="N13" s="41">
        <f t="shared" si="6"/>
        <v>386</v>
      </c>
    </row>
    <row r="14" spans="1:14" s="36" customFormat="1" ht="63" x14ac:dyDescent="0.25">
      <c r="A14" s="26">
        <v>4</v>
      </c>
      <c r="B14" s="27" t="s">
        <v>8</v>
      </c>
      <c r="C14" s="39" t="e">
        <f t="shared" si="0"/>
        <v>#DIV/0!</v>
      </c>
      <c r="D14" s="29">
        <f t="shared" si="1"/>
        <v>3.8860103626943006</v>
      </c>
      <c r="E14" s="29">
        <f t="shared" si="2"/>
        <v>4.4041450777202069</v>
      </c>
      <c r="F14" s="29">
        <f t="shared" si="3"/>
        <v>16.839378238341968</v>
      </c>
      <c r="G14" s="29">
        <f t="shared" si="4"/>
        <v>74.870466321243526</v>
      </c>
      <c r="H14" s="36">
        <v>4.4000000000000004</v>
      </c>
      <c r="I14" s="40">
        <v>0</v>
      </c>
      <c r="J14" s="40">
        <v>15</v>
      </c>
      <c r="K14" s="40">
        <v>17</v>
      </c>
      <c r="L14" s="40">
        <f>241-86-50-40</f>
        <v>65</v>
      </c>
      <c r="M14" s="40">
        <f t="shared" si="5"/>
        <v>289</v>
      </c>
      <c r="N14" s="41">
        <f t="shared" si="6"/>
        <v>386</v>
      </c>
    </row>
    <row r="15" spans="1:14" s="36" customFormat="1" ht="63" x14ac:dyDescent="0.25">
      <c r="A15" s="26">
        <v>5</v>
      </c>
      <c r="B15" s="27" t="s">
        <v>9</v>
      </c>
      <c r="C15" s="39" t="e">
        <f t="shared" si="0"/>
        <v>#DIV/0!</v>
      </c>
      <c r="D15" s="29">
        <f t="shared" si="1"/>
        <v>4.6632124352331603</v>
      </c>
      <c r="E15" s="29">
        <f t="shared" si="2"/>
        <v>5.1813471502590671</v>
      </c>
      <c r="F15" s="29">
        <f t="shared" si="3"/>
        <v>16.839378238341968</v>
      </c>
      <c r="G15" s="29">
        <f t="shared" si="4"/>
        <v>73.316062176165815</v>
      </c>
      <c r="H15" s="36">
        <v>4.5</v>
      </c>
      <c r="I15" s="40">
        <v>0</v>
      </c>
      <c r="J15" s="40">
        <v>18</v>
      </c>
      <c r="K15" s="40">
        <v>20</v>
      </c>
      <c r="L15" s="40">
        <f>241-86-50-40</f>
        <v>65</v>
      </c>
      <c r="M15" s="40">
        <f t="shared" si="5"/>
        <v>283</v>
      </c>
      <c r="N15" s="41">
        <f t="shared" si="6"/>
        <v>386</v>
      </c>
    </row>
    <row r="16" spans="1:14" s="36" customFormat="1" ht="63" x14ac:dyDescent="0.25">
      <c r="A16" s="26">
        <v>6</v>
      </c>
      <c r="B16" s="27" t="s">
        <v>10</v>
      </c>
      <c r="C16" s="39" t="e">
        <f t="shared" si="0"/>
        <v>#DIV/0!</v>
      </c>
      <c r="D16" s="29">
        <f t="shared" si="1"/>
        <v>4.6632124352331603</v>
      </c>
      <c r="E16" s="29">
        <f t="shared" si="2"/>
        <v>5.1813471502590671</v>
      </c>
      <c r="F16" s="29">
        <f t="shared" si="3"/>
        <v>16.839378238341968</v>
      </c>
      <c r="G16" s="29">
        <f t="shared" si="4"/>
        <v>73.316062176165815</v>
      </c>
      <c r="H16" s="36">
        <v>4.5999999999999996</v>
      </c>
      <c r="I16" s="40">
        <v>0</v>
      </c>
      <c r="J16" s="40">
        <v>18</v>
      </c>
      <c r="K16" s="40">
        <v>20</v>
      </c>
      <c r="L16" s="40">
        <f>241-86-50-40</f>
        <v>65</v>
      </c>
      <c r="M16" s="40">
        <f t="shared" si="5"/>
        <v>283</v>
      </c>
      <c r="N16" s="41">
        <f t="shared" si="6"/>
        <v>386</v>
      </c>
    </row>
    <row r="17" spans="1:14" s="36" customFormat="1" ht="63" x14ac:dyDescent="0.25">
      <c r="A17" s="26">
        <v>7</v>
      </c>
      <c r="B17" s="27" t="s">
        <v>11</v>
      </c>
      <c r="C17" s="39" t="e">
        <f t="shared" si="0"/>
        <v>#DIV/0!</v>
      </c>
      <c r="D17" s="29">
        <f t="shared" si="1"/>
        <v>4.4041450777202069</v>
      </c>
      <c r="E17" s="29">
        <f t="shared" si="2"/>
        <v>5.4404145077720205</v>
      </c>
      <c r="F17" s="29">
        <f t="shared" si="3"/>
        <v>17.098445595854923</v>
      </c>
      <c r="G17" s="29">
        <f t="shared" si="4"/>
        <v>73.056994818652853</v>
      </c>
      <c r="H17" s="36">
        <v>4.7</v>
      </c>
      <c r="I17" s="40">
        <v>0</v>
      </c>
      <c r="J17" s="40">
        <v>17</v>
      </c>
      <c r="K17" s="40">
        <v>21</v>
      </c>
      <c r="L17" s="40">
        <v>66</v>
      </c>
      <c r="M17" s="40">
        <f t="shared" si="5"/>
        <v>282</v>
      </c>
      <c r="N17" s="41">
        <f t="shared" si="6"/>
        <v>386</v>
      </c>
    </row>
    <row r="18" spans="1:14" s="36" customFormat="1" ht="63" x14ac:dyDescent="0.25">
      <c r="A18" s="26">
        <v>8</v>
      </c>
      <c r="B18" s="27" t="s">
        <v>12</v>
      </c>
      <c r="C18" s="39" t="e">
        <f t="shared" si="0"/>
        <v>#DIV/0!</v>
      </c>
      <c r="D18" s="29">
        <f t="shared" si="1"/>
        <v>4.9222797927461137</v>
      </c>
      <c r="E18" s="29">
        <f t="shared" si="2"/>
        <v>4.9222797927461137</v>
      </c>
      <c r="F18" s="29">
        <f t="shared" si="3"/>
        <v>16.839378238341968</v>
      </c>
      <c r="G18" s="29">
        <f t="shared" si="4"/>
        <v>73.316062176165815</v>
      </c>
      <c r="H18" s="36">
        <v>4.1100000000000003</v>
      </c>
      <c r="I18" s="40">
        <v>0</v>
      </c>
      <c r="J18" s="40">
        <v>19</v>
      </c>
      <c r="K18" s="40">
        <v>19</v>
      </c>
      <c r="L18" s="40">
        <f>241-86-50-40</f>
        <v>65</v>
      </c>
      <c r="M18" s="40">
        <f t="shared" si="5"/>
        <v>283</v>
      </c>
      <c r="N18" s="41">
        <f t="shared" si="6"/>
        <v>386</v>
      </c>
    </row>
    <row r="19" spans="1:14" s="36" customFormat="1" ht="31.5" x14ac:dyDescent="0.25">
      <c r="A19" s="26">
        <v>9</v>
      </c>
      <c r="B19" s="27" t="s">
        <v>13</v>
      </c>
      <c r="C19" s="39" t="e">
        <f t="shared" si="0"/>
        <v>#DIV/0!</v>
      </c>
      <c r="D19" s="29">
        <f t="shared" si="1"/>
        <v>3.3678756476683938</v>
      </c>
      <c r="E19" s="29">
        <f t="shared" si="2"/>
        <v>3.8860103626943006</v>
      </c>
      <c r="F19" s="29">
        <f t="shared" si="3"/>
        <v>11.139896373056994</v>
      </c>
      <c r="G19" s="29">
        <f t="shared" si="4"/>
        <v>81.606217616580309</v>
      </c>
      <c r="H19" s="36">
        <v>4.12</v>
      </c>
      <c r="I19" s="40">
        <v>0</v>
      </c>
      <c r="J19" s="40">
        <v>13</v>
      </c>
      <c r="K19" s="40">
        <v>15</v>
      </c>
      <c r="L19" s="40">
        <v>43</v>
      </c>
      <c r="M19" s="40">
        <f t="shared" si="5"/>
        <v>315</v>
      </c>
      <c r="N19" s="41">
        <f t="shared" si="6"/>
        <v>386</v>
      </c>
    </row>
    <row r="20" spans="1:14" s="67" customFormat="1" ht="15.75" x14ac:dyDescent="0.25">
      <c r="B20" s="37"/>
    </row>
    <row r="21" spans="1:14" s="36" customFormat="1" ht="15.75" x14ac:dyDescent="0.25">
      <c r="B21" s="61" t="s">
        <v>14</v>
      </c>
      <c r="C21" s="61"/>
      <c r="D21" s="61"/>
      <c r="E21" s="61"/>
      <c r="F21" s="61"/>
      <c r="G21" s="61"/>
    </row>
    <row r="22" spans="1:14" s="36" customFormat="1" ht="15.75" x14ac:dyDescent="0.25">
      <c r="C22" s="60" t="s">
        <v>45</v>
      </c>
      <c r="D22" s="60"/>
      <c r="E22" s="60"/>
      <c r="F22" s="60"/>
      <c r="G22" s="60"/>
    </row>
    <row r="23" spans="1:14" s="2" customFormat="1" ht="18.75" x14ac:dyDescent="0.3"/>
    <row r="24" spans="1:14" s="2" customFormat="1" ht="18.75" x14ac:dyDescent="0.3"/>
    <row r="25" spans="1:14" ht="18.75" x14ac:dyDescent="0.3">
      <c r="C25" s="62"/>
      <c r="D25" s="62"/>
      <c r="E25" s="62"/>
      <c r="F25" s="62"/>
      <c r="G25" s="62"/>
    </row>
  </sheetData>
  <mergeCells count="4">
    <mergeCell ref="C22:G22"/>
    <mergeCell ref="C25:G25"/>
    <mergeCell ref="A5:G5"/>
    <mergeCell ref="B21:G21"/>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25"/>
  <sheetViews>
    <sheetView topLeftCell="A13" workbookViewId="0">
      <selection activeCell="A8" sqref="A8:XFD9"/>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 min="9" max="9" width="6.28515625" customWidth="1"/>
    <col min="10" max="10" width="6.42578125" customWidth="1"/>
  </cols>
  <sheetData>
    <row r="1" spans="1:14" s="38" customFormat="1" ht="18.75" customHeight="1" x14ac:dyDescent="0.25">
      <c r="A1" s="48" t="s">
        <v>57</v>
      </c>
      <c r="B1" s="24"/>
      <c r="C1" s="24"/>
      <c r="D1" s="24" t="s">
        <v>56</v>
      </c>
      <c r="E1" s="24"/>
      <c r="F1" s="24"/>
      <c r="G1" s="24"/>
    </row>
    <row r="2" spans="1:14" s="38" customFormat="1" ht="18.75" customHeight="1" x14ac:dyDescent="0.25">
      <c r="A2" s="49" t="s">
        <v>55</v>
      </c>
      <c r="B2" s="24"/>
      <c r="C2" s="24"/>
      <c r="D2" s="51" t="s">
        <v>54</v>
      </c>
      <c r="E2" s="24"/>
      <c r="F2" s="24"/>
      <c r="G2" s="24"/>
    </row>
    <row r="3" spans="1:14" s="38" customFormat="1" ht="18.75" customHeight="1" x14ac:dyDescent="0.25">
      <c r="A3" s="50" t="s">
        <v>39</v>
      </c>
      <c r="B3" s="47"/>
      <c r="C3" s="24"/>
      <c r="E3" s="52"/>
      <c r="F3" s="52"/>
      <c r="G3" s="52"/>
    </row>
    <row r="4" spans="1:14" ht="6.75" customHeight="1" x14ac:dyDescent="0.25">
      <c r="A4" s="6"/>
      <c r="B4" s="6"/>
      <c r="C4" s="5"/>
      <c r="D4" s="5"/>
      <c r="E4" s="6"/>
      <c r="F4" s="7"/>
      <c r="G4" s="7"/>
    </row>
    <row r="5" spans="1:14" s="4" customFormat="1" ht="27" customHeight="1" x14ac:dyDescent="0.25">
      <c r="A5" s="54" t="s">
        <v>24</v>
      </c>
      <c r="B5" s="55"/>
      <c r="C5" s="55"/>
      <c r="D5" s="55"/>
      <c r="E5" s="55"/>
      <c r="F5" s="55"/>
      <c r="G5" s="55"/>
    </row>
    <row r="6" spans="1:14" s="4" customFormat="1" ht="21" customHeight="1" x14ac:dyDescent="0.25">
      <c r="B6" s="12" t="s">
        <v>33</v>
      </c>
    </row>
    <row r="7" spans="1:14" s="4" customFormat="1" ht="21" customHeight="1" x14ac:dyDescent="0.25">
      <c r="B7" s="12" t="s">
        <v>5</v>
      </c>
    </row>
    <row r="8" spans="1:14" s="4" customFormat="1" ht="21" customHeight="1" x14ac:dyDescent="0.25">
      <c r="B8" s="44" t="s">
        <v>61</v>
      </c>
      <c r="C8" s="45"/>
      <c r="D8" s="45"/>
      <c r="E8" s="45" t="s">
        <v>62</v>
      </c>
      <c r="F8" s="45"/>
      <c r="G8" s="45"/>
    </row>
    <row r="9" spans="1:14" s="4" customFormat="1" ht="21" customHeight="1" x14ac:dyDescent="0.25">
      <c r="B9" s="44" t="s">
        <v>63</v>
      </c>
      <c r="C9" s="45"/>
      <c r="D9" s="45"/>
      <c r="E9" s="45" t="s">
        <v>64</v>
      </c>
      <c r="F9" s="45"/>
      <c r="G9" s="45"/>
    </row>
    <row r="10" spans="1:14" s="38" customFormat="1" ht="47.25" x14ac:dyDescent="0.25">
      <c r="A10" s="25" t="s">
        <v>0</v>
      </c>
      <c r="B10" s="25" t="s">
        <v>1</v>
      </c>
      <c r="C10" s="25"/>
      <c r="D10" s="25" t="s">
        <v>20</v>
      </c>
      <c r="E10" s="25" t="s">
        <v>19</v>
      </c>
      <c r="F10" s="25" t="s">
        <v>18</v>
      </c>
      <c r="G10" s="25" t="s">
        <v>17</v>
      </c>
      <c r="I10" s="25"/>
      <c r="J10" s="25"/>
      <c r="K10" s="25" t="s">
        <v>4</v>
      </c>
      <c r="L10" s="25" t="s">
        <v>3</v>
      </c>
      <c r="M10" s="25" t="s">
        <v>2</v>
      </c>
    </row>
    <row r="11" spans="1:14" s="38" customFormat="1" ht="63" x14ac:dyDescent="0.25">
      <c r="A11" s="26">
        <v>1</v>
      </c>
      <c r="B11" s="27" t="s">
        <v>21</v>
      </c>
      <c r="C11" s="28" t="e">
        <f t="shared" ref="C11:C19" si="0">(I11*100%)/$I$5</f>
        <v>#DIV/0!</v>
      </c>
      <c r="D11" s="29">
        <f>J11/N11*100</f>
        <v>0</v>
      </c>
      <c r="E11" s="29">
        <f>K11/N11*100</f>
        <v>4.1139240506329111</v>
      </c>
      <c r="F11" s="29">
        <f>L11/N11*100</f>
        <v>3.79746835443038</v>
      </c>
      <c r="G11" s="29">
        <f>M11/N11*100</f>
        <v>92.088607594936718</v>
      </c>
      <c r="H11" s="38">
        <v>1.1000000000000001</v>
      </c>
      <c r="I11" s="40">
        <v>0</v>
      </c>
      <c r="J11" s="40"/>
      <c r="K11" s="40">
        <v>13</v>
      </c>
      <c r="L11" s="40">
        <v>12</v>
      </c>
      <c r="M11" s="40">
        <f>316-J11-K11-L11</f>
        <v>291</v>
      </c>
      <c r="N11" s="41">
        <f>SUM(J11:M11)</f>
        <v>316</v>
      </c>
    </row>
    <row r="12" spans="1:14" s="38" customFormat="1" ht="47.25" x14ac:dyDescent="0.25">
      <c r="A12" s="26">
        <v>2</v>
      </c>
      <c r="B12" s="27" t="s">
        <v>6</v>
      </c>
      <c r="C12" s="28" t="e">
        <f t="shared" si="0"/>
        <v>#DIV/0!</v>
      </c>
      <c r="D12" s="29">
        <f t="shared" ref="D12:D19" si="1">J12/N12*100</f>
        <v>0.31645569620253167</v>
      </c>
      <c r="E12" s="29">
        <f t="shared" ref="E12:E19" si="2">K12/N12*100</f>
        <v>1.2658227848101267</v>
      </c>
      <c r="F12" s="29">
        <f t="shared" ref="F12:F19" si="3">L12/N12*100</f>
        <v>24.683544303797468</v>
      </c>
      <c r="G12" s="29">
        <f t="shared" ref="G12:G19" si="4">M12/N12*100</f>
        <v>73.734177215189874</v>
      </c>
      <c r="H12" s="38">
        <v>4.2</v>
      </c>
      <c r="I12" s="40">
        <v>0</v>
      </c>
      <c r="J12" s="40">
        <v>1</v>
      </c>
      <c r="K12" s="40">
        <v>4</v>
      </c>
      <c r="L12" s="40">
        <f>128-30-20</f>
        <v>78</v>
      </c>
      <c r="M12" s="40">
        <f t="shared" ref="M12:M19" si="5">316-J12-K12-L12</f>
        <v>233</v>
      </c>
      <c r="N12" s="41">
        <f t="shared" ref="N12:N19" si="6">SUM(J12:M12)</f>
        <v>316</v>
      </c>
    </row>
    <row r="13" spans="1:14" s="38" customFormat="1" ht="47.25" x14ac:dyDescent="0.25">
      <c r="A13" s="26">
        <v>3</v>
      </c>
      <c r="B13" s="27" t="s">
        <v>7</v>
      </c>
      <c r="C13" s="28" t="e">
        <f t="shared" si="0"/>
        <v>#DIV/0!</v>
      </c>
      <c r="D13" s="29">
        <f t="shared" si="1"/>
        <v>0.63291139240506333</v>
      </c>
      <c r="E13" s="29">
        <f t="shared" si="2"/>
        <v>0.949367088607595</v>
      </c>
      <c r="F13" s="29">
        <f t="shared" si="3"/>
        <v>9.1772151898734187</v>
      </c>
      <c r="G13" s="29">
        <f t="shared" si="4"/>
        <v>89.240506329113927</v>
      </c>
      <c r="H13" s="38">
        <v>4.3</v>
      </c>
      <c r="I13" s="40">
        <v>0</v>
      </c>
      <c r="J13" s="40">
        <v>2</v>
      </c>
      <c r="K13" s="40">
        <v>3</v>
      </c>
      <c r="L13" s="40">
        <v>29</v>
      </c>
      <c r="M13" s="40">
        <f t="shared" si="5"/>
        <v>282</v>
      </c>
      <c r="N13" s="41">
        <f t="shared" si="6"/>
        <v>316</v>
      </c>
    </row>
    <row r="14" spans="1:14" s="38" customFormat="1" ht="63" x14ac:dyDescent="0.25">
      <c r="A14" s="26">
        <v>4</v>
      </c>
      <c r="B14" s="27" t="s">
        <v>8</v>
      </c>
      <c r="C14" s="28" t="e">
        <f t="shared" si="0"/>
        <v>#DIV/0!</v>
      </c>
      <c r="D14" s="29">
        <f t="shared" si="1"/>
        <v>0.31645569620253167</v>
      </c>
      <c r="E14" s="29">
        <f t="shared" si="2"/>
        <v>2.2151898734177213</v>
      </c>
      <c r="F14" s="29">
        <f t="shared" si="3"/>
        <v>21.835443037974684</v>
      </c>
      <c r="G14" s="29">
        <f t="shared" si="4"/>
        <v>75.632911392405063</v>
      </c>
      <c r="H14" s="38">
        <v>4.4000000000000004</v>
      </c>
      <c r="I14" s="40">
        <v>0</v>
      </c>
      <c r="J14" s="40">
        <v>1</v>
      </c>
      <c r="K14" s="40">
        <v>7</v>
      </c>
      <c r="L14" s="40">
        <v>69</v>
      </c>
      <c r="M14" s="40">
        <f t="shared" si="5"/>
        <v>239</v>
      </c>
      <c r="N14" s="41">
        <f t="shared" si="6"/>
        <v>316</v>
      </c>
    </row>
    <row r="15" spans="1:14" s="38" customFormat="1" ht="63" x14ac:dyDescent="0.25">
      <c r="A15" s="26">
        <v>5</v>
      </c>
      <c r="B15" s="27" t="s">
        <v>9</v>
      </c>
      <c r="C15" s="28" t="e">
        <f t="shared" si="0"/>
        <v>#DIV/0!</v>
      </c>
      <c r="D15" s="29">
        <f t="shared" si="1"/>
        <v>0.949367088607595</v>
      </c>
      <c r="E15" s="29">
        <f t="shared" si="2"/>
        <v>1.5822784810126582</v>
      </c>
      <c r="F15" s="29">
        <f t="shared" si="3"/>
        <v>9.1772151898734187</v>
      </c>
      <c r="G15" s="29">
        <f t="shared" si="4"/>
        <v>88.29113924050634</v>
      </c>
      <c r="H15" s="38">
        <v>4.5</v>
      </c>
      <c r="I15" s="40">
        <v>0</v>
      </c>
      <c r="J15" s="40">
        <v>3</v>
      </c>
      <c r="K15" s="40">
        <v>5</v>
      </c>
      <c r="L15" s="40">
        <v>29</v>
      </c>
      <c r="M15" s="40">
        <f t="shared" si="5"/>
        <v>279</v>
      </c>
      <c r="N15" s="41">
        <f t="shared" si="6"/>
        <v>316</v>
      </c>
    </row>
    <row r="16" spans="1:14" s="38" customFormat="1" ht="63" x14ac:dyDescent="0.25">
      <c r="A16" s="26">
        <v>6</v>
      </c>
      <c r="B16" s="27" t="s">
        <v>10</v>
      </c>
      <c r="C16" s="28" t="e">
        <f t="shared" si="0"/>
        <v>#DIV/0!</v>
      </c>
      <c r="D16" s="29">
        <f t="shared" si="1"/>
        <v>0.63291139240506333</v>
      </c>
      <c r="E16" s="29">
        <f t="shared" si="2"/>
        <v>2.2151898734177213</v>
      </c>
      <c r="F16" s="29">
        <f t="shared" si="3"/>
        <v>23.734177215189874</v>
      </c>
      <c r="G16" s="29">
        <f t="shared" si="4"/>
        <v>73.417721518987349</v>
      </c>
      <c r="H16" s="38">
        <v>4.5999999999999996</v>
      </c>
      <c r="I16" s="40">
        <v>0</v>
      </c>
      <c r="J16" s="40">
        <v>2</v>
      </c>
      <c r="K16" s="40">
        <v>7</v>
      </c>
      <c r="L16" s="40">
        <f>241-86-50-40-20+30</f>
        <v>75</v>
      </c>
      <c r="M16" s="40">
        <f t="shared" si="5"/>
        <v>232</v>
      </c>
      <c r="N16" s="41">
        <f t="shared" si="6"/>
        <v>316</v>
      </c>
    </row>
    <row r="17" spans="1:14" s="38" customFormat="1" ht="63" x14ac:dyDescent="0.25">
      <c r="A17" s="26">
        <v>7</v>
      </c>
      <c r="B17" s="27" t="s">
        <v>11</v>
      </c>
      <c r="C17" s="28" t="e">
        <f t="shared" si="0"/>
        <v>#DIV/0!</v>
      </c>
      <c r="D17" s="29">
        <f t="shared" si="1"/>
        <v>1.2658227848101267</v>
      </c>
      <c r="E17" s="29">
        <f t="shared" si="2"/>
        <v>1.89873417721519</v>
      </c>
      <c r="F17" s="29">
        <f t="shared" si="3"/>
        <v>9.1772151898734187</v>
      </c>
      <c r="G17" s="29">
        <f t="shared" si="4"/>
        <v>87.658227848101262</v>
      </c>
      <c r="H17" s="38">
        <v>4.7</v>
      </c>
      <c r="I17" s="40">
        <v>0</v>
      </c>
      <c r="J17" s="40">
        <v>4</v>
      </c>
      <c r="K17" s="40">
        <v>6</v>
      </c>
      <c r="L17" s="40">
        <v>29</v>
      </c>
      <c r="M17" s="40">
        <f t="shared" si="5"/>
        <v>277</v>
      </c>
      <c r="N17" s="41">
        <f t="shared" si="6"/>
        <v>316</v>
      </c>
    </row>
    <row r="18" spans="1:14" s="38" customFormat="1" ht="63" x14ac:dyDescent="0.25">
      <c r="A18" s="26">
        <v>8</v>
      </c>
      <c r="B18" s="27" t="s">
        <v>12</v>
      </c>
      <c r="C18" s="28" t="e">
        <f t="shared" si="0"/>
        <v>#DIV/0!</v>
      </c>
      <c r="D18" s="29">
        <f t="shared" si="1"/>
        <v>2.2151898734177213</v>
      </c>
      <c r="E18" s="29">
        <f t="shared" si="2"/>
        <v>0.949367088607595</v>
      </c>
      <c r="F18" s="29">
        <f t="shared" si="3"/>
        <v>14.240506329113925</v>
      </c>
      <c r="G18" s="29">
        <f t="shared" si="4"/>
        <v>82.594936708860757</v>
      </c>
      <c r="H18" s="38">
        <v>4.1100000000000003</v>
      </c>
      <c r="I18" s="40">
        <v>0</v>
      </c>
      <c r="J18" s="40">
        <v>7</v>
      </c>
      <c r="K18" s="40">
        <v>3</v>
      </c>
      <c r="L18" s="40">
        <v>45</v>
      </c>
      <c r="M18" s="40">
        <f t="shared" si="5"/>
        <v>261</v>
      </c>
      <c r="N18" s="41">
        <f t="shared" si="6"/>
        <v>316</v>
      </c>
    </row>
    <row r="19" spans="1:14" s="38" customFormat="1" ht="31.5" x14ac:dyDescent="0.25">
      <c r="A19" s="26">
        <v>9</v>
      </c>
      <c r="B19" s="27" t="s">
        <v>13</v>
      </c>
      <c r="C19" s="28" t="e">
        <f t="shared" si="0"/>
        <v>#DIV/0!</v>
      </c>
      <c r="D19" s="29">
        <f t="shared" si="1"/>
        <v>0.63291139240506333</v>
      </c>
      <c r="E19" s="29">
        <f t="shared" si="2"/>
        <v>2.2151898734177213</v>
      </c>
      <c r="F19" s="29">
        <f t="shared" si="3"/>
        <v>23.734177215189874</v>
      </c>
      <c r="G19" s="29">
        <f t="shared" si="4"/>
        <v>73.417721518987349</v>
      </c>
      <c r="H19" s="38">
        <v>4.12</v>
      </c>
      <c r="I19" s="40">
        <v>0</v>
      </c>
      <c r="J19" s="40">
        <v>2</v>
      </c>
      <c r="K19" s="40">
        <v>7</v>
      </c>
      <c r="L19" s="40">
        <f>241-86-50-40-20+30</f>
        <v>75</v>
      </c>
      <c r="M19" s="40">
        <f t="shared" si="5"/>
        <v>232</v>
      </c>
      <c r="N19" s="41">
        <f t="shared" si="6"/>
        <v>316</v>
      </c>
    </row>
    <row r="20" spans="1:14" s="38" customFormat="1" ht="15.75" x14ac:dyDescent="0.25">
      <c r="B20" s="37"/>
    </row>
    <row r="21" spans="1:14" s="38" customFormat="1" ht="15.75" x14ac:dyDescent="0.25">
      <c r="B21" s="59" t="s">
        <v>16</v>
      </c>
      <c r="C21" s="59"/>
      <c r="D21" s="59"/>
      <c r="E21" s="59"/>
      <c r="F21" s="59"/>
      <c r="G21" s="59"/>
    </row>
    <row r="22" spans="1:14" s="38" customFormat="1" ht="15.75" x14ac:dyDescent="0.25">
      <c r="C22" s="57" t="s">
        <v>45</v>
      </c>
      <c r="D22" s="57"/>
      <c r="E22" s="57"/>
      <c r="F22" s="57"/>
      <c r="G22" s="57"/>
    </row>
    <row r="23" spans="1:14" s="2" customFormat="1" ht="18.75" x14ac:dyDescent="0.3"/>
    <row r="24" spans="1:14" s="2" customFormat="1" ht="18.75" x14ac:dyDescent="0.3"/>
    <row r="25" spans="1:14" ht="18.75" x14ac:dyDescent="0.3">
      <c r="C25" s="66"/>
      <c r="D25" s="66"/>
      <c r="E25" s="66"/>
      <c r="F25" s="66"/>
      <c r="G25" s="66"/>
    </row>
  </sheetData>
  <mergeCells count="3">
    <mergeCell ref="C22:G22"/>
    <mergeCell ref="A5:G5"/>
    <mergeCell ref="B21:G2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25"/>
  <sheetViews>
    <sheetView topLeftCell="A16" workbookViewId="0">
      <selection activeCell="A8" sqref="A8:XFD9"/>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 min="9" max="9" width="6.28515625" customWidth="1"/>
    <col min="10" max="10" width="6.42578125" customWidth="1"/>
  </cols>
  <sheetData>
    <row r="1" spans="1:14" s="38" customFormat="1" ht="18.75" customHeight="1" x14ac:dyDescent="0.25">
      <c r="A1" s="48" t="s">
        <v>57</v>
      </c>
      <c r="B1" s="24"/>
      <c r="C1" s="24"/>
      <c r="D1" s="24" t="s">
        <v>56</v>
      </c>
      <c r="E1" s="24"/>
      <c r="F1" s="24"/>
      <c r="G1" s="24"/>
    </row>
    <row r="2" spans="1:14" s="38" customFormat="1" ht="18.75" customHeight="1" x14ac:dyDescent="0.25">
      <c r="A2" s="49" t="s">
        <v>55</v>
      </c>
      <c r="B2" s="24"/>
      <c r="C2" s="24"/>
      <c r="D2" s="51" t="s">
        <v>54</v>
      </c>
      <c r="E2" s="24"/>
      <c r="F2" s="24"/>
      <c r="G2" s="24"/>
    </row>
    <row r="3" spans="1:14" s="38" customFormat="1" ht="18.75" customHeight="1" x14ac:dyDescent="0.25">
      <c r="A3" s="50" t="s">
        <v>39</v>
      </c>
      <c r="B3" s="47"/>
      <c r="C3" s="24"/>
      <c r="E3" s="52"/>
      <c r="F3" s="52"/>
      <c r="G3" s="52"/>
    </row>
    <row r="4" spans="1:14" s="38" customFormat="1" ht="10.5" customHeight="1" x14ac:dyDescent="0.25">
      <c r="A4" s="50"/>
      <c r="B4" s="47"/>
      <c r="C4" s="24"/>
      <c r="E4" s="52"/>
      <c r="F4" s="52"/>
      <c r="G4" s="52"/>
    </row>
    <row r="5" spans="1:14" s="4" customFormat="1" ht="27" customHeight="1" x14ac:dyDescent="0.25">
      <c r="A5" s="54" t="s">
        <v>52</v>
      </c>
      <c r="B5" s="55"/>
      <c r="C5" s="55"/>
      <c r="D5" s="55"/>
      <c r="E5" s="55"/>
      <c r="F5" s="55"/>
      <c r="G5" s="55"/>
    </row>
    <row r="6" spans="1:14" s="38" customFormat="1" ht="18.75" customHeight="1" x14ac:dyDescent="0.25">
      <c r="B6" s="38" t="s">
        <v>34</v>
      </c>
    </row>
    <row r="7" spans="1:14" s="38" customFormat="1" ht="18.75" customHeight="1" x14ac:dyDescent="0.25">
      <c r="B7" s="38" t="s">
        <v>5</v>
      </c>
    </row>
    <row r="8" spans="1:14" s="4" customFormat="1" ht="21" customHeight="1" x14ac:dyDescent="0.25">
      <c r="B8" s="44" t="s">
        <v>61</v>
      </c>
      <c r="C8" s="45"/>
      <c r="D8" s="45"/>
      <c r="E8" s="45" t="s">
        <v>62</v>
      </c>
      <c r="F8" s="45"/>
      <c r="G8" s="45"/>
    </row>
    <row r="9" spans="1:14" s="4" customFormat="1" ht="21" customHeight="1" x14ac:dyDescent="0.25">
      <c r="B9" s="44" t="s">
        <v>63</v>
      </c>
      <c r="C9" s="45"/>
      <c r="D9" s="45"/>
      <c r="E9" s="45" t="s">
        <v>64</v>
      </c>
      <c r="F9" s="45"/>
      <c r="G9" s="45"/>
    </row>
    <row r="10" spans="1:14" s="38" customFormat="1" ht="47.25" x14ac:dyDescent="0.25">
      <c r="A10" s="25" t="s">
        <v>0</v>
      </c>
      <c r="B10" s="25" t="s">
        <v>1</v>
      </c>
      <c r="C10" s="25"/>
      <c r="D10" s="25" t="s">
        <v>20</v>
      </c>
      <c r="E10" s="25" t="s">
        <v>19</v>
      </c>
      <c r="F10" s="25" t="s">
        <v>18</v>
      </c>
      <c r="G10" s="25" t="s">
        <v>17</v>
      </c>
      <c r="I10" s="25"/>
      <c r="J10" s="25"/>
      <c r="K10" s="25" t="s">
        <v>4</v>
      </c>
      <c r="L10" s="25" t="s">
        <v>3</v>
      </c>
      <c r="M10" s="25" t="s">
        <v>2</v>
      </c>
    </row>
    <row r="11" spans="1:14" s="38" customFormat="1" ht="63" x14ac:dyDescent="0.25">
      <c r="A11" s="26">
        <v>1</v>
      </c>
      <c r="B11" s="27" t="s">
        <v>21</v>
      </c>
      <c r="C11" s="28" t="e">
        <f t="shared" ref="C11:C19" si="0">(I11*100%)/$I$5</f>
        <v>#DIV/0!</v>
      </c>
      <c r="D11" s="29">
        <f>J11/N11*100</f>
        <v>0.43668122270742354</v>
      </c>
      <c r="E11" s="29">
        <f>K11/N11*100</f>
        <v>5.6768558951965069</v>
      </c>
      <c r="F11" s="29">
        <f>L11/N11*100</f>
        <v>24.017467248908297</v>
      </c>
      <c r="G11" s="29">
        <f>M11/N11*100</f>
        <v>69.868995633187765</v>
      </c>
      <c r="I11" s="40">
        <v>0</v>
      </c>
      <c r="J11" s="40">
        <v>1</v>
      </c>
      <c r="K11" s="40">
        <v>13</v>
      </c>
      <c r="L11" s="40">
        <f>241-86-100</f>
        <v>55</v>
      </c>
      <c r="M11" s="40">
        <f>229-L11-K11-J11</f>
        <v>160</v>
      </c>
      <c r="N11" s="41">
        <f>SUM(J11:M11)</f>
        <v>229</v>
      </c>
    </row>
    <row r="12" spans="1:14" s="38" customFormat="1" ht="47.25" x14ac:dyDescent="0.25">
      <c r="A12" s="26">
        <v>2</v>
      </c>
      <c r="B12" s="27" t="s">
        <v>6</v>
      </c>
      <c r="C12" s="28" t="e">
        <f t="shared" si="0"/>
        <v>#DIV/0!</v>
      </c>
      <c r="D12" s="29">
        <f t="shared" ref="D12:D19" si="1">J12/N12*100</f>
        <v>2.1834061135371177</v>
      </c>
      <c r="E12" s="29">
        <f t="shared" ref="E12:E19" si="2">K12/N12*100</f>
        <v>5.6768558951965069</v>
      </c>
      <c r="F12" s="29">
        <f t="shared" ref="F12:F19" si="3">L12/N12*100</f>
        <v>12.22707423580786</v>
      </c>
      <c r="G12" s="29">
        <f t="shared" ref="G12:G19" si="4">M12/N12*100</f>
        <v>79.91266375545851</v>
      </c>
      <c r="H12" s="38">
        <v>4.2</v>
      </c>
      <c r="I12" s="40">
        <v>0</v>
      </c>
      <c r="J12" s="40">
        <v>5</v>
      </c>
      <c r="K12" s="40">
        <v>13</v>
      </c>
      <c r="L12" s="40">
        <f>128-100</f>
        <v>28</v>
      </c>
      <c r="M12" s="40">
        <f t="shared" ref="M12:M19" si="5">229-L12-K12-J12</f>
        <v>183</v>
      </c>
      <c r="N12" s="41">
        <f t="shared" ref="N12:N19" si="6">SUM(J12:M12)</f>
        <v>229</v>
      </c>
    </row>
    <row r="13" spans="1:14" s="38" customFormat="1" ht="47.25" x14ac:dyDescent="0.25">
      <c r="A13" s="26">
        <v>3</v>
      </c>
      <c r="B13" s="27" t="s">
        <v>7</v>
      </c>
      <c r="C13" s="28" t="e">
        <f t="shared" si="0"/>
        <v>#DIV/0!</v>
      </c>
      <c r="D13" s="29">
        <f t="shared" si="1"/>
        <v>1.7467248908296942</v>
      </c>
      <c r="E13" s="29">
        <f t="shared" si="2"/>
        <v>5.2401746724890828</v>
      </c>
      <c r="F13" s="29">
        <f t="shared" si="3"/>
        <v>17.903930131004365</v>
      </c>
      <c r="G13" s="29">
        <f t="shared" si="4"/>
        <v>75.109170305676855</v>
      </c>
      <c r="H13" s="38">
        <v>4.3</v>
      </c>
      <c r="I13" s="40">
        <v>0</v>
      </c>
      <c r="J13" s="40">
        <v>4</v>
      </c>
      <c r="K13" s="40">
        <v>12</v>
      </c>
      <c r="L13" s="40">
        <v>41</v>
      </c>
      <c r="M13" s="40">
        <f t="shared" si="5"/>
        <v>172</v>
      </c>
      <c r="N13" s="41">
        <f t="shared" si="6"/>
        <v>229</v>
      </c>
    </row>
    <row r="14" spans="1:14" s="38" customFormat="1" ht="63" x14ac:dyDescent="0.25">
      <c r="A14" s="26">
        <v>4</v>
      </c>
      <c r="B14" s="27" t="s">
        <v>8</v>
      </c>
      <c r="C14" s="28" t="e">
        <f t="shared" si="0"/>
        <v>#DIV/0!</v>
      </c>
      <c r="D14" s="29">
        <f t="shared" si="1"/>
        <v>3.4934497816593884</v>
      </c>
      <c r="E14" s="29">
        <f t="shared" si="2"/>
        <v>5.6768558951965069</v>
      </c>
      <c r="F14" s="29">
        <f t="shared" si="3"/>
        <v>20.960698689956331</v>
      </c>
      <c r="G14" s="29">
        <f t="shared" si="4"/>
        <v>69.868995633187765</v>
      </c>
      <c r="H14" s="38">
        <v>4.4000000000000004</v>
      </c>
      <c r="I14" s="40">
        <v>0</v>
      </c>
      <c r="J14" s="40">
        <v>8</v>
      </c>
      <c r="K14" s="40">
        <v>13</v>
      </c>
      <c r="L14" s="40">
        <v>48</v>
      </c>
      <c r="M14" s="40">
        <f t="shared" si="5"/>
        <v>160</v>
      </c>
      <c r="N14" s="41">
        <f t="shared" si="6"/>
        <v>229</v>
      </c>
    </row>
    <row r="15" spans="1:14" s="38" customFormat="1" ht="63" x14ac:dyDescent="0.25">
      <c r="A15" s="26">
        <v>5</v>
      </c>
      <c r="B15" s="27" t="s">
        <v>9</v>
      </c>
      <c r="C15" s="28" t="e">
        <f t="shared" si="0"/>
        <v>#DIV/0!</v>
      </c>
      <c r="D15" s="29">
        <f t="shared" si="1"/>
        <v>4.3668122270742353</v>
      </c>
      <c r="E15" s="29">
        <f t="shared" si="2"/>
        <v>4.8034934497816595</v>
      </c>
      <c r="F15" s="29">
        <f t="shared" si="3"/>
        <v>12.22707423580786</v>
      </c>
      <c r="G15" s="29">
        <f t="shared" si="4"/>
        <v>78.602620087336234</v>
      </c>
      <c r="H15" s="38">
        <v>4.5</v>
      </c>
      <c r="I15" s="40">
        <v>0</v>
      </c>
      <c r="J15" s="40">
        <v>10</v>
      </c>
      <c r="K15" s="40">
        <v>11</v>
      </c>
      <c r="L15" s="40">
        <f>128-100</f>
        <v>28</v>
      </c>
      <c r="M15" s="40">
        <f t="shared" si="5"/>
        <v>180</v>
      </c>
      <c r="N15" s="41">
        <f t="shared" si="6"/>
        <v>229</v>
      </c>
    </row>
    <row r="16" spans="1:14" s="38" customFormat="1" ht="63" x14ac:dyDescent="0.25">
      <c r="A16" s="26">
        <v>6</v>
      </c>
      <c r="B16" s="27" t="s">
        <v>10</v>
      </c>
      <c r="C16" s="28" t="e">
        <f t="shared" si="0"/>
        <v>#DIV/0!</v>
      </c>
      <c r="D16" s="29">
        <f t="shared" si="1"/>
        <v>4.8034934497816595</v>
      </c>
      <c r="E16" s="29">
        <f t="shared" si="2"/>
        <v>4.8034934497816595</v>
      </c>
      <c r="F16" s="29">
        <f t="shared" si="3"/>
        <v>12.22707423580786</v>
      </c>
      <c r="G16" s="29">
        <f t="shared" si="4"/>
        <v>78.165938864628828</v>
      </c>
      <c r="H16" s="38">
        <v>4.5999999999999996</v>
      </c>
      <c r="I16" s="40">
        <v>0</v>
      </c>
      <c r="J16" s="40">
        <v>11</v>
      </c>
      <c r="K16" s="40">
        <v>11</v>
      </c>
      <c r="L16" s="40">
        <f>128-100</f>
        <v>28</v>
      </c>
      <c r="M16" s="40">
        <f t="shared" si="5"/>
        <v>179</v>
      </c>
      <c r="N16" s="41">
        <f t="shared" si="6"/>
        <v>229</v>
      </c>
    </row>
    <row r="17" spans="1:14" s="38" customFormat="1" ht="63" x14ac:dyDescent="0.25">
      <c r="A17" s="26">
        <v>7</v>
      </c>
      <c r="B17" s="27" t="s">
        <v>11</v>
      </c>
      <c r="C17" s="28" t="e">
        <f t="shared" si="0"/>
        <v>#DIV/0!</v>
      </c>
      <c r="D17" s="29">
        <f t="shared" si="1"/>
        <v>6.1135371179039302</v>
      </c>
      <c r="E17" s="29">
        <f t="shared" si="2"/>
        <v>3.4934497816593884</v>
      </c>
      <c r="F17" s="29">
        <f t="shared" si="3"/>
        <v>10.043668122270741</v>
      </c>
      <c r="G17" s="29">
        <f t="shared" si="4"/>
        <v>80.349344978165931</v>
      </c>
      <c r="H17" s="38">
        <v>4.7</v>
      </c>
      <c r="I17" s="40">
        <v>0</v>
      </c>
      <c r="J17" s="40">
        <v>14</v>
      </c>
      <c r="K17" s="40">
        <v>8</v>
      </c>
      <c r="L17" s="40">
        <v>23</v>
      </c>
      <c r="M17" s="40">
        <f t="shared" si="5"/>
        <v>184</v>
      </c>
      <c r="N17" s="41">
        <f t="shared" si="6"/>
        <v>229</v>
      </c>
    </row>
    <row r="18" spans="1:14" s="38" customFormat="1" ht="63" x14ac:dyDescent="0.25">
      <c r="A18" s="26">
        <v>8</v>
      </c>
      <c r="B18" s="27" t="s">
        <v>12</v>
      </c>
      <c r="C18" s="28" t="e">
        <f t="shared" si="0"/>
        <v>#DIV/0!</v>
      </c>
      <c r="D18" s="29">
        <f t="shared" si="1"/>
        <v>3.9301310043668125</v>
      </c>
      <c r="E18" s="29">
        <f t="shared" si="2"/>
        <v>4.8034934497816595</v>
      </c>
      <c r="F18" s="29">
        <f t="shared" si="3"/>
        <v>24.017467248908297</v>
      </c>
      <c r="G18" s="29">
        <f t="shared" si="4"/>
        <v>67.248908296943227</v>
      </c>
      <c r="H18" s="38">
        <v>4.1100000000000003</v>
      </c>
      <c r="I18" s="40">
        <v>0</v>
      </c>
      <c r="J18" s="40">
        <v>9</v>
      </c>
      <c r="K18" s="40">
        <v>11</v>
      </c>
      <c r="L18" s="40">
        <f>241-86-100</f>
        <v>55</v>
      </c>
      <c r="M18" s="40">
        <f t="shared" si="5"/>
        <v>154</v>
      </c>
      <c r="N18" s="41">
        <f t="shared" si="6"/>
        <v>229</v>
      </c>
    </row>
    <row r="19" spans="1:14" s="38" customFormat="1" ht="31.5" x14ac:dyDescent="0.25">
      <c r="A19" s="26">
        <v>9</v>
      </c>
      <c r="B19" s="27" t="s">
        <v>13</v>
      </c>
      <c r="C19" s="28" t="e">
        <f t="shared" si="0"/>
        <v>#DIV/0!</v>
      </c>
      <c r="D19" s="29">
        <f t="shared" si="1"/>
        <v>5.6768558951965069</v>
      </c>
      <c r="E19" s="29">
        <f t="shared" si="2"/>
        <v>3.9301310043668125</v>
      </c>
      <c r="F19" s="29">
        <f t="shared" si="3"/>
        <v>23.144104803493452</v>
      </c>
      <c r="G19" s="29">
        <f t="shared" si="4"/>
        <v>67.248908296943227</v>
      </c>
      <c r="H19" s="38">
        <v>4.12</v>
      </c>
      <c r="I19" s="40">
        <v>0</v>
      </c>
      <c r="J19" s="40">
        <v>13</v>
      </c>
      <c r="K19" s="40">
        <v>9</v>
      </c>
      <c r="L19" s="40">
        <v>53</v>
      </c>
      <c r="M19" s="40">
        <f t="shared" si="5"/>
        <v>154</v>
      </c>
      <c r="N19" s="41">
        <f t="shared" si="6"/>
        <v>229</v>
      </c>
    </row>
    <row r="20" spans="1:14" s="38" customFormat="1" ht="15.75" x14ac:dyDescent="0.25">
      <c r="B20" s="37"/>
    </row>
    <row r="21" spans="1:14" s="38" customFormat="1" ht="15.75" x14ac:dyDescent="0.25">
      <c r="B21" s="59" t="s">
        <v>15</v>
      </c>
      <c r="C21" s="59"/>
      <c r="D21" s="59"/>
      <c r="E21" s="59"/>
      <c r="F21" s="59"/>
      <c r="G21" s="59"/>
    </row>
    <row r="22" spans="1:14" s="38" customFormat="1" ht="15.75" x14ac:dyDescent="0.25">
      <c r="C22" s="57" t="s">
        <v>45</v>
      </c>
      <c r="D22" s="57"/>
      <c r="E22" s="57"/>
      <c r="F22" s="57"/>
      <c r="G22" s="57"/>
    </row>
    <row r="23" spans="1:14" s="2" customFormat="1" ht="18.75" x14ac:dyDescent="0.3"/>
    <row r="24" spans="1:14" s="2" customFormat="1" ht="18.75" x14ac:dyDescent="0.3"/>
    <row r="25" spans="1:14" ht="18.75" x14ac:dyDescent="0.3">
      <c r="C25" s="62"/>
      <c r="D25" s="62"/>
      <c r="E25" s="62"/>
      <c r="F25" s="62"/>
      <c r="G25" s="62"/>
    </row>
  </sheetData>
  <mergeCells count="4">
    <mergeCell ref="C22:G22"/>
    <mergeCell ref="C25:G25"/>
    <mergeCell ref="A5:G5"/>
    <mergeCell ref="B21:G21"/>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25"/>
  <sheetViews>
    <sheetView topLeftCell="A19" zoomScaleNormal="100" workbookViewId="0">
      <selection activeCell="C22" sqref="C22:G22"/>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 min="9" max="9" width="6.28515625" customWidth="1"/>
    <col min="10" max="10" width="6.42578125" customWidth="1"/>
  </cols>
  <sheetData>
    <row r="1" spans="1:14" s="38" customFormat="1" ht="18.75" customHeight="1" x14ac:dyDescent="0.25">
      <c r="A1" s="48" t="s">
        <v>57</v>
      </c>
      <c r="B1" s="24"/>
      <c r="C1" s="24"/>
      <c r="D1" s="24" t="s">
        <v>56</v>
      </c>
      <c r="E1" s="24"/>
      <c r="F1" s="24"/>
      <c r="G1" s="24"/>
    </row>
    <row r="2" spans="1:14" s="38" customFormat="1" ht="18.75" customHeight="1" x14ac:dyDescent="0.25">
      <c r="A2" s="49" t="s">
        <v>55</v>
      </c>
      <c r="B2" s="24"/>
      <c r="C2" s="24"/>
      <c r="D2" s="51" t="s">
        <v>54</v>
      </c>
      <c r="E2" s="24"/>
      <c r="F2" s="24"/>
      <c r="G2" s="24"/>
    </row>
    <row r="3" spans="1:14" s="38" customFormat="1" ht="18.75" customHeight="1" x14ac:dyDescent="0.25">
      <c r="A3" s="50" t="s">
        <v>39</v>
      </c>
      <c r="B3" s="47"/>
      <c r="C3" s="24"/>
      <c r="E3" s="52"/>
      <c r="F3" s="52"/>
      <c r="G3" s="52"/>
    </row>
    <row r="4" spans="1:14" s="38" customFormat="1" ht="10.5" customHeight="1" x14ac:dyDescent="0.25">
      <c r="A4" s="50"/>
      <c r="B4" s="47"/>
      <c r="C4" s="24"/>
      <c r="E4" s="52"/>
      <c r="F4" s="52"/>
      <c r="G4" s="52"/>
    </row>
    <row r="5" spans="1:14" s="4" customFormat="1" ht="27" customHeight="1" x14ac:dyDescent="0.25">
      <c r="A5" s="54" t="s">
        <v>53</v>
      </c>
      <c r="B5" s="55"/>
      <c r="C5" s="55"/>
      <c r="D5" s="55"/>
      <c r="E5" s="55"/>
      <c r="F5" s="55"/>
      <c r="G5" s="55"/>
    </row>
    <row r="6" spans="1:14" s="38" customFormat="1" ht="18.75" customHeight="1" x14ac:dyDescent="0.25">
      <c r="B6" s="38" t="s">
        <v>35</v>
      </c>
    </row>
    <row r="7" spans="1:14" s="38" customFormat="1" ht="18.75" customHeight="1" x14ac:dyDescent="0.25">
      <c r="B7" s="38" t="s">
        <v>5</v>
      </c>
    </row>
    <row r="8" spans="1:14" s="4" customFormat="1" ht="21" customHeight="1" x14ac:dyDescent="0.25">
      <c r="B8" s="44" t="s">
        <v>61</v>
      </c>
      <c r="C8" s="45"/>
      <c r="D8" s="45"/>
      <c r="E8" s="45" t="s">
        <v>62</v>
      </c>
      <c r="F8" s="45"/>
      <c r="G8" s="45"/>
    </row>
    <row r="9" spans="1:14" s="4" customFormat="1" ht="21" customHeight="1" x14ac:dyDescent="0.25">
      <c r="B9" s="44" t="s">
        <v>63</v>
      </c>
      <c r="C9" s="45"/>
      <c r="D9" s="45"/>
      <c r="E9" s="45" t="s">
        <v>64</v>
      </c>
      <c r="F9" s="45"/>
      <c r="G9" s="45"/>
    </row>
    <row r="10" spans="1:14" s="38" customFormat="1" ht="47.25" x14ac:dyDescent="0.25">
      <c r="A10" s="25" t="s">
        <v>0</v>
      </c>
      <c r="B10" s="25" t="s">
        <v>1</v>
      </c>
      <c r="C10" s="25"/>
      <c r="D10" s="25" t="s">
        <v>20</v>
      </c>
      <c r="E10" s="25" t="s">
        <v>19</v>
      </c>
      <c r="F10" s="25" t="s">
        <v>18</v>
      </c>
      <c r="G10" s="25" t="s">
        <v>17</v>
      </c>
      <c r="I10" s="25"/>
      <c r="J10" s="25"/>
      <c r="K10" s="25" t="s">
        <v>4</v>
      </c>
      <c r="L10" s="25" t="s">
        <v>3</v>
      </c>
      <c r="M10" s="25" t="s">
        <v>2</v>
      </c>
    </row>
    <row r="11" spans="1:14" s="38" customFormat="1" ht="63" x14ac:dyDescent="0.25">
      <c r="A11" s="26">
        <v>1</v>
      </c>
      <c r="B11" s="27" t="s">
        <v>21</v>
      </c>
      <c r="C11" s="28" t="e">
        <f t="shared" ref="C11:C19" si="0">(I11*100%)/$I$5</f>
        <v>#DIV/0!</v>
      </c>
      <c r="D11" s="29">
        <f>J11/N11*100</f>
        <v>0</v>
      </c>
      <c r="E11" s="29">
        <f>K11/N11*100</f>
        <v>5.9880239520958085</v>
      </c>
      <c r="F11" s="29">
        <f>L11/N11*100</f>
        <v>8.9820359281437128</v>
      </c>
      <c r="G11" s="29">
        <f>M11/N11*100</f>
        <v>85.029940119760482</v>
      </c>
      <c r="I11" s="40">
        <v>0</v>
      </c>
      <c r="J11" s="40"/>
      <c r="K11" s="40">
        <v>10</v>
      </c>
      <c r="L11" s="40">
        <v>15</v>
      </c>
      <c r="M11" s="40">
        <f>167-J11-K11-L11</f>
        <v>142</v>
      </c>
      <c r="N11" s="41">
        <f>SUM(J11:M11)</f>
        <v>167</v>
      </c>
    </row>
    <row r="12" spans="1:14" s="38" customFormat="1" ht="47.25" x14ac:dyDescent="0.25">
      <c r="A12" s="26">
        <v>2</v>
      </c>
      <c r="B12" s="27" t="s">
        <v>6</v>
      </c>
      <c r="C12" s="28" t="e">
        <f t="shared" si="0"/>
        <v>#DIV/0!</v>
      </c>
      <c r="D12" s="29">
        <f t="shared" ref="D12:D19" si="1">J12/N12*100</f>
        <v>2.9940119760479043</v>
      </c>
      <c r="E12" s="29">
        <f t="shared" ref="E12:E19" si="2">K12/N12*100</f>
        <v>9.5808383233532943</v>
      </c>
      <c r="F12" s="29">
        <f t="shared" ref="F12:F19" si="3">L12/N12*100</f>
        <v>26.946107784431138</v>
      </c>
      <c r="G12" s="29">
        <f t="shared" ref="G12:G19" si="4">M12/N12*100</f>
        <v>60.479041916167667</v>
      </c>
      <c r="H12" s="38">
        <v>4.2</v>
      </c>
      <c r="I12" s="40">
        <v>0</v>
      </c>
      <c r="J12" s="40">
        <v>5</v>
      </c>
      <c r="K12" s="40">
        <v>16</v>
      </c>
      <c r="L12" s="40">
        <v>45</v>
      </c>
      <c r="M12" s="40">
        <f t="shared" ref="M12:M19" si="5">167-J12-K12-L12</f>
        <v>101</v>
      </c>
      <c r="N12" s="41">
        <f t="shared" ref="N12:N19" si="6">SUM(J12:M12)</f>
        <v>167</v>
      </c>
    </row>
    <row r="13" spans="1:14" s="38" customFormat="1" ht="47.25" x14ac:dyDescent="0.25">
      <c r="A13" s="26">
        <v>3</v>
      </c>
      <c r="B13" s="27" t="s">
        <v>7</v>
      </c>
      <c r="C13" s="28" t="e">
        <f t="shared" si="0"/>
        <v>#DIV/0!</v>
      </c>
      <c r="D13" s="29">
        <f t="shared" si="1"/>
        <v>0</v>
      </c>
      <c r="E13" s="29">
        <f t="shared" si="2"/>
        <v>9.5808383233532943</v>
      </c>
      <c r="F13" s="29">
        <f t="shared" si="3"/>
        <v>26.946107784431138</v>
      </c>
      <c r="G13" s="29">
        <f t="shared" si="4"/>
        <v>63.473053892215567</v>
      </c>
      <c r="H13" s="38">
        <v>4.3</v>
      </c>
      <c r="I13" s="40">
        <v>0</v>
      </c>
      <c r="J13" s="40"/>
      <c r="K13" s="40">
        <v>16</v>
      </c>
      <c r="L13" s="40">
        <v>45</v>
      </c>
      <c r="M13" s="40">
        <f t="shared" si="5"/>
        <v>106</v>
      </c>
      <c r="N13" s="41">
        <f t="shared" si="6"/>
        <v>167</v>
      </c>
    </row>
    <row r="14" spans="1:14" s="38" customFormat="1" ht="63" x14ac:dyDescent="0.25">
      <c r="A14" s="26">
        <v>4</v>
      </c>
      <c r="B14" s="27" t="s">
        <v>8</v>
      </c>
      <c r="C14" s="28" t="e">
        <f t="shared" si="0"/>
        <v>#DIV/0!</v>
      </c>
      <c r="D14" s="29">
        <f t="shared" si="1"/>
        <v>3.5928143712574849</v>
      </c>
      <c r="E14" s="29">
        <f t="shared" si="2"/>
        <v>8.3832335329341312</v>
      </c>
      <c r="F14" s="29">
        <f t="shared" si="3"/>
        <v>26.946107784431138</v>
      </c>
      <c r="G14" s="29">
        <f t="shared" si="4"/>
        <v>61.077844311377248</v>
      </c>
      <c r="H14" s="38">
        <v>4.4000000000000004</v>
      </c>
      <c r="I14" s="40">
        <v>0</v>
      </c>
      <c r="J14" s="40">
        <v>6</v>
      </c>
      <c r="K14" s="40">
        <v>14</v>
      </c>
      <c r="L14" s="40">
        <v>45</v>
      </c>
      <c r="M14" s="40">
        <f t="shared" si="5"/>
        <v>102</v>
      </c>
      <c r="N14" s="41">
        <f t="shared" si="6"/>
        <v>167</v>
      </c>
    </row>
    <row r="15" spans="1:14" s="38" customFormat="1" ht="63" x14ac:dyDescent="0.25">
      <c r="A15" s="26">
        <v>5</v>
      </c>
      <c r="B15" s="27" t="s">
        <v>9</v>
      </c>
      <c r="C15" s="28" t="e">
        <f t="shared" si="0"/>
        <v>#DIV/0!</v>
      </c>
      <c r="D15" s="29">
        <f t="shared" si="1"/>
        <v>0</v>
      </c>
      <c r="E15" s="29">
        <f t="shared" si="2"/>
        <v>9.5808383233532943</v>
      </c>
      <c r="F15" s="29">
        <f t="shared" si="3"/>
        <v>37.724550898203589</v>
      </c>
      <c r="G15" s="29">
        <f t="shared" si="4"/>
        <v>52.694610778443121</v>
      </c>
      <c r="H15" s="38">
        <v>4.5</v>
      </c>
      <c r="I15" s="40">
        <v>0</v>
      </c>
      <c r="J15" s="40"/>
      <c r="K15" s="40">
        <v>16</v>
      </c>
      <c r="L15" s="40">
        <v>63</v>
      </c>
      <c r="M15" s="40">
        <f t="shared" si="5"/>
        <v>88</v>
      </c>
      <c r="N15" s="41">
        <f t="shared" si="6"/>
        <v>167</v>
      </c>
    </row>
    <row r="16" spans="1:14" s="38" customFormat="1" ht="63" x14ac:dyDescent="0.25">
      <c r="A16" s="26">
        <v>6</v>
      </c>
      <c r="B16" s="27" t="s">
        <v>10</v>
      </c>
      <c r="C16" s="28" t="e">
        <f t="shared" si="0"/>
        <v>#DIV/0!</v>
      </c>
      <c r="D16" s="29">
        <f t="shared" si="1"/>
        <v>2.3952095808383236</v>
      </c>
      <c r="E16" s="29">
        <f t="shared" si="2"/>
        <v>8.9820359281437128</v>
      </c>
      <c r="F16" s="29">
        <f t="shared" si="3"/>
        <v>19.161676646706589</v>
      </c>
      <c r="G16" s="29">
        <f t="shared" si="4"/>
        <v>69.461077844311376</v>
      </c>
      <c r="H16" s="38">
        <v>4.5999999999999996</v>
      </c>
      <c r="I16" s="40">
        <v>0</v>
      </c>
      <c r="J16" s="40">
        <v>4</v>
      </c>
      <c r="K16" s="40">
        <v>15</v>
      </c>
      <c r="L16" s="40">
        <v>32</v>
      </c>
      <c r="M16" s="40">
        <f t="shared" si="5"/>
        <v>116</v>
      </c>
      <c r="N16" s="41">
        <f t="shared" si="6"/>
        <v>167</v>
      </c>
    </row>
    <row r="17" spans="1:14" s="38" customFormat="1" ht="63" x14ac:dyDescent="0.25">
      <c r="A17" s="26">
        <v>7</v>
      </c>
      <c r="B17" s="27" t="s">
        <v>11</v>
      </c>
      <c r="C17" s="28" t="e">
        <f t="shared" si="0"/>
        <v>#DIV/0!</v>
      </c>
      <c r="D17" s="29">
        <f t="shared" si="1"/>
        <v>2.9940119760479043</v>
      </c>
      <c r="E17" s="29">
        <f t="shared" si="2"/>
        <v>6.5868263473053901</v>
      </c>
      <c r="F17" s="29">
        <f t="shared" si="3"/>
        <v>15.568862275449103</v>
      </c>
      <c r="G17" s="29">
        <f t="shared" si="4"/>
        <v>74.850299401197603</v>
      </c>
      <c r="H17" s="38">
        <v>4.7</v>
      </c>
      <c r="I17" s="40">
        <v>0</v>
      </c>
      <c r="J17" s="40">
        <v>5</v>
      </c>
      <c r="K17" s="40">
        <v>11</v>
      </c>
      <c r="L17" s="40">
        <v>26</v>
      </c>
      <c r="M17" s="40">
        <f t="shared" si="5"/>
        <v>125</v>
      </c>
      <c r="N17" s="41">
        <f t="shared" si="6"/>
        <v>167</v>
      </c>
    </row>
    <row r="18" spans="1:14" s="38" customFormat="1" ht="63" x14ac:dyDescent="0.25">
      <c r="A18" s="26">
        <v>8</v>
      </c>
      <c r="B18" s="27" t="s">
        <v>12</v>
      </c>
      <c r="C18" s="28" t="e">
        <f t="shared" si="0"/>
        <v>#DIV/0!</v>
      </c>
      <c r="D18" s="29">
        <f t="shared" si="1"/>
        <v>4.1916167664670656</v>
      </c>
      <c r="E18" s="29">
        <f t="shared" si="2"/>
        <v>7.7844311377245514</v>
      </c>
      <c r="F18" s="29">
        <f t="shared" si="3"/>
        <v>13.77245508982036</v>
      </c>
      <c r="G18" s="29">
        <f t="shared" si="4"/>
        <v>74.251497005988014</v>
      </c>
      <c r="H18" s="38">
        <v>4.1100000000000003</v>
      </c>
      <c r="I18" s="40">
        <v>0</v>
      </c>
      <c r="J18" s="40">
        <v>7</v>
      </c>
      <c r="K18" s="40">
        <v>13</v>
      </c>
      <c r="L18" s="40">
        <v>23</v>
      </c>
      <c r="M18" s="40">
        <f t="shared" si="5"/>
        <v>124</v>
      </c>
      <c r="N18" s="41">
        <f t="shared" si="6"/>
        <v>167</v>
      </c>
    </row>
    <row r="19" spans="1:14" s="38" customFormat="1" ht="31.5" x14ac:dyDescent="0.25">
      <c r="A19" s="26">
        <v>9</v>
      </c>
      <c r="B19" s="27" t="s">
        <v>13</v>
      </c>
      <c r="C19" s="28" t="e">
        <f t="shared" si="0"/>
        <v>#DIV/0!</v>
      </c>
      <c r="D19" s="29">
        <f t="shared" si="1"/>
        <v>2.9940119760479043</v>
      </c>
      <c r="E19" s="29">
        <f t="shared" si="2"/>
        <v>6.5868263473053901</v>
      </c>
      <c r="F19" s="29">
        <f t="shared" si="3"/>
        <v>16.167664670658681</v>
      </c>
      <c r="G19" s="29">
        <f t="shared" si="4"/>
        <v>74.251497005988014</v>
      </c>
      <c r="H19" s="38">
        <v>4.12</v>
      </c>
      <c r="I19" s="40">
        <v>0</v>
      </c>
      <c r="J19" s="40">
        <v>5</v>
      </c>
      <c r="K19" s="40">
        <v>11</v>
      </c>
      <c r="L19" s="40">
        <v>27</v>
      </c>
      <c r="M19" s="40">
        <f t="shared" si="5"/>
        <v>124</v>
      </c>
      <c r="N19" s="41">
        <f t="shared" si="6"/>
        <v>167</v>
      </c>
    </row>
    <row r="20" spans="1:14" s="38" customFormat="1" ht="15.75" x14ac:dyDescent="0.25">
      <c r="B20" s="37"/>
    </row>
    <row r="21" spans="1:14" s="38" customFormat="1" ht="15.75" x14ac:dyDescent="0.25">
      <c r="B21" s="59" t="s">
        <v>14</v>
      </c>
      <c r="C21" s="59"/>
      <c r="D21" s="59"/>
      <c r="E21" s="59"/>
      <c r="F21" s="59"/>
      <c r="G21" s="59"/>
    </row>
    <row r="22" spans="1:14" s="38" customFormat="1" ht="15.75" x14ac:dyDescent="0.25">
      <c r="C22" s="57" t="s">
        <v>45</v>
      </c>
      <c r="D22" s="57"/>
      <c r="E22" s="57"/>
      <c r="F22" s="57"/>
      <c r="G22" s="57"/>
    </row>
    <row r="23" spans="1:14" s="2" customFormat="1" ht="18.75" x14ac:dyDescent="0.3"/>
    <row r="24" spans="1:14" s="2" customFormat="1" ht="18.75" x14ac:dyDescent="0.3"/>
    <row r="25" spans="1:14" ht="18.75" x14ac:dyDescent="0.3">
      <c r="C25" s="66"/>
      <c r="D25" s="66"/>
      <c r="E25" s="66"/>
      <c r="F25" s="66"/>
      <c r="G25" s="66"/>
    </row>
  </sheetData>
  <mergeCells count="3">
    <mergeCell ref="C22:G22"/>
    <mergeCell ref="A5:G5"/>
    <mergeCell ref="B21:G21"/>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25"/>
  <sheetViews>
    <sheetView topLeftCell="A13" workbookViewId="0">
      <selection activeCell="E26" sqref="E26"/>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 min="9" max="9" width="6.28515625" customWidth="1"/>
    <col min="10" max="10" width="6.42578125" customWidth="1"/>
  </cols>
  <sheetData>
    <row r="1" spans="1:14" s="38" customFormat="1" ht="18.75" customHeight="1" x14ac:dyDescent="0.25">
      <c r="A1" s="48" t="s">
        <v>57</v>
      </c>
      <c r="B1" s="24"/>
      <c r="C1" s="24"/>
      <c r="D1" s="24" t="s">
        <v>56</v>
      </c>
      <c r="E1" s="24"/>
      <c r="F1" s="24"/>
      <c r="G1" s="24"/>
    </row>
    <row r="2" spans="1:14" s="38" customFormat="1" ht="18.75" customHeight="1" x14ac:dyDescent="0.25">
      <c r="A2" s="49" t="s">
        <v>55</v>
      </c>
      <c r="B2" s="24"/>
      <c r="C2" s="24"/>
      <c r="D2" s="51" t="s">
        <v>54</v>
      </c>
      <c r="E2" s="24"/>
      <c r="F2" s="24"/>
      <c r="G2" s="24"/>
    </row>
    <row r="3" spans="1:14" s="38" customFormat="1" ht="18.75" customHeight="1" x14ac:dyDescent="0.25">
      <c r="A3" s="50" t="s">
        <v>39</v>
      </c>
      <c r="B3" s="47"/>
      <c r="C3" s="24"/>
      <c r="E3" s="52"/>
      <c r="F3" s="52"/>
      <c r="G3" s="52"/>
    </row>
    <row r="4" spans="1:14" s="38" customFormat="1" ht="5.25" customHeight="1" x14ac:dyDescent="0.25">
      <c r="A4" s="50"/>
      <c r="B4" s="47"/>
      <c r="C4" s="24"/>
      <c r="E4" s="52"/>
      <c r="F4" s="52"/>
      <c r="G4" s="52"/>
    </row>
    <row r="5" spans="1:14" s="4" customFormat="1" ht="27" customHeight="1" x14ac:dyDescent="0.25">
      <c r="A5" s="54" t="s">
        <v>29</v>
      </c>
      <c r="B5" s="55"/>
      <c r="C5" s="55"/>
      <c r="D5" s="55"/>
      <c r="E5" s="55"/>
      <c r="F5" s="55"/>
      <c r="G5" s="55"/>
    </row>
    <row r="6" spans="1:14" s="4" customFormat="1" ht="20.25" customHeight="1" x14ac:dyDescent="0.25">
      <c r="B6" s="12" t="s">
        <v>36</v>
      </c>
    </row>
    <row r="7" spans="1:14" s="4" customFormat="1" ht="20.25" customHeight="1" x14ac:dyDescent="0.25">
      <c r="B7" s="12" t="s">
        <v>5</v>
      </c>
    </row>
    <row r="8" spans="1:14" s="4" customFormat="1" ht="20.25" customHeight="1" x14ac:dyDescent="0.25">
      <c r="B8" s="44" t="s">
        <v>61</v>
      </c>
      <c r="C8" s="45"/>
      <c r="D8" s="45"/>
      <c r="E8" s="45" t="s">
        <v>62</v>
      </c>
      <c r="F8" s="45"/>
      <c r="G8" s="45"/>
    </row>
    <row r="9" spans="1:14" s="4" customFormat="1" ht="20.25" customHeight="1" x14ac:dyDescent="0.25">
      <c r="B9" s="44" t="s">
        <v>63</v>
      </c>
      <c r="C9" s="45"/>
      <c r="D9" s="45"/>
      <c r="E9" s="45" t="s">
        <v>64</v>
      </c>
      <c r="F9" s="45"/>
      <c r="G9" s="45"/>
    </row>
    <row r="10" spans="1:14" s="38" customFormat="1" ht="47.25" x14ac:dyDescent="0.25">
      <c r="A10" s="25" t="s">
        <v>0</v>
      </c>
      <c r="B10" s="25" t="s">
        <v>1</v>
      </c>
      <c r="C10" s="25"/>
      <c r="D10" s="25" t="s">
        <v>20</v>
      </c>
      <c r="E10" s="25" t="s">
        <v>19</v>
      </c>
      <c r="F10" s="25" t="s">
        <v>18</v>
      </c>
      <c r="G10" s="25" t="s">
        <v>17</v>
      </c>
      <c r="I10" s="25"/>
      <c r="J10" s="25"/>
      <c r="K10" s="25" t="s">
        <v>4</v>
      </c>
      <c r="L10" s="25" t="s">
        <v>3</v>
      </c>
      <c r="M10" s="25" t="s">
        <v>2</v>
      </c>
    </row>
    <row r="11" spans="1:14" s="38" customFormat="1" ht="63" x14ac:dyDescent="0.25">
      <c r="A11" s="26">
        <v>1</v>
      </c>
      <c r="B11" s="27" t="s">
        <v>21</v>
      </c>
      <c r="C11" s="28" t="e">
        <f t="shared" ref="C11:C19" si="0">(I11*100%)/$I$5</f>
        <v>#DIV/0!</v>
      </c>
      <c r="D11" s="29">
        <f>J11/N11*100</f>
        <v>0</v>
      </c>
      <c r="E11" s="29">
        <f>K11/N11*100</f>
        <v>5.5319148936170208</v>
      </c>
      <c r="F11" s="29">
        <f>L11/N11*100</f>
        <v>5.1063829787234036</v>
      </c>
      <c r="G11" s="29">
        <f>M11/N11*100</f>
        <v>89.361702127659569</v>
      </c>
      <c r="I11" s="40">
        <v>0</v>
      </c>
      <c r="J11" s="40"/>
      <c r="K11" s="40">
        <v>13</v>
      </c>
      <c r="L11" s="40">
        <v>12</v>
      </c>
      <c r="M11" s="40">
        <f>235-J11-K11-L11</f>
        <v>210</v>
      </c>
      <c r="N11" s="41">
        <f>SUM(J11:M11)</f>
        <v>235</v>
      </c>
    </row>
    <row r="12" spans="1:14" s="38" customFormat="1" ht="47.25" x14ac:dyDescent="0.25">
      <c r="A12" s="26">
        <v>2</v>
      </c>
      <c r="B12" s="27" t="s">
        <v>6</v>
      </c>
      <c r="C12" s="28" t="e">
        <f t="shared" si="0"/>
        <v>#DIV/0!</v>
      </c>
      <c r="D12" s="29">
        <f t="shared" ref="D12:D19" si="1">J12/N12*100</f>
        <v>0.42553191489361702</v>
      </c>
      <c r="E12" s="29">
        <f t="shared" ref="E12:E19" si="2">K12/N12*100</f>
        <v>1.7021276595744681</v>
      </c>
      <c r="F12" s="29">
        <f t="shared" ref="F12:F19" si="3">L12/N12*100</f>
        <v>33.191489361702125</v>
      </c>
      <c r="G12" s="29">
        <f t="shared" ref="G12:G19" si="4">M12/N12*100</f>
        <v>64.680851063829792</v>
      </c>
      <c r="H12" s="38">
        <v>4.2</v>
      </c>
      <c r="I12" s="40">
        <v>0</v>
      </c>
      <c r="J12" s="40">
        <v>1</v>
      </c>
      <c r="K12" s="40">
        <v>4</v>
      </c>
      <c r="L12" s="40">
        <f>128-30-20</f>
        <v>78</v>
      </c>
      <c r="M12" s="40">
        <f t="shared" ref="M12:M19" si="5">235-J12-K12-L12</f>
        <v>152</v>
      </c>
      <c r="N12" s="41">
        <f t="shared" ref="N12:N19" si="6">SUM(J12:M12)</f>
        <v>235</v>
      </c>
    </row>
    <row r="13" spans="1:14" s="38" customFormat="1" ht="47.25" x14ac:dyDescent="0.25">
      <c r="A13" s="26">
        <v>3</v>
      </c>
      <c r="B13" s="27" t="s">
        <v>7</v>
      </c>
      <c r="C13" s="28" t="e">
        <f t="shared" si="0"/>
        <v>#DIV/0!</v>
      </c>
      <c r="D13" s="29">
        <f t="shared" si="1"/>
        <v>0.85106382978723405</v>
      </c>
      <c r="E13" s="29">
        <f t="shared" si="2"/>
        <v>1.2765957446808509</v>
      </c>
      <c r="F13" s="29">
        <f t="shared" si="3"/>
        <v>12.340425531914894</v>
      </c>
      <c r="G13" s="29">
        <f t="shared" si="4"/>
        <v>85.531914893617028</v>
      </c>
      <c r="H13" s="38">
        <v>4.3</v>
      </c>
      <c r="I13" s="40">
        <v>0</v>
      </c>
      <c r="J13" s="40">
        <v>2</v>
      </c>
      <c r="K13" s="40">
        <v>3</v>
      </c>
      <c r="L13" s="40">
        <v>29</v>
      </c>
      <c r="M13" s="40">
        <f t="shared" si="5"/>
        <v>201</v>
      </c>
      <c r="N13" s="41">
        <f t="shared" si="6"/>
        <v>235</v>
      </c>
    </row>
    <row r="14" spans="1:14" s="38" customFormat="1" ht="63" x14ac:dyDescent="0.25">
      <c r="A14" s="26">
        <v>4</v>
      </c>
      <c r="B14" s="27" t="s">
        <v>8</v>
      </c>
      <c r="C14" s="28" t="e">
        <f t="shared" si="0"/>
        <v>#DIV/0!</v>
      </c>
      <c r="D14" s="29">
        <f t="shared" si="1"/>
        <v>0.42553191489361702</v>
      </c>
      <c r="E14" s="29">
        <f t="shared" si="2"/>
        <v>2.9787234042553195</v>
      </c>
      <c r="F14" s="29">
        <f t="shared" si="3"/>
        <v>29.361702127659573</v>
      </c>
      <c r="G14" s="29">
        <f t="shared" si="4"/>
        <v>67.234042553191486</v>
      </c>
      <c r="H14" s="38">
        <v>4.4000000000000004</v>
      </c>
      <c r="I14" s="40">
        <v>0</v>
      </c>
      <c r="J14" s="40">
        <v>1</v>
      </c>
      <c r="K14" s="40">
        <v>7</v>
      </c>
      <c r="L14" s="40">
        <v>69</v>
      </c>
      <c r="M14" s="40">
        <f t="shared" si="5"/>
        <v>158</v>
      </c>
      <c r="N14" s="41">
        <f t="shared" si="6"/>
        <v>235</v>
      </c>
    </row>
    <row r="15" spans="1:14" s="38" customFormat="1" ht="63" x14ac:dyDescent="0.25">
      <c r="A15" s="26">
        <v>5</v>
      </c>
      <c r="B15" s="27" t="s">
        <v>9</v>
      </c>
      <c r="C15" s="28" t="e">
        <f t="shared" si="0"/>
        <v>#DIV/0!</v>
      </c>
      <c r="D15" s="29">
        <f t="shared" si="1"/>
        <v>1.2765957446808509</v>
      </c>
      <c r="E15" s="29">
        <f t="shared" si="2"/>
        <v>2.1276595744680851</v>
      </c>
      <c r="F15" s="29">
        <f t="shared" si="3"/>
        <v>12.340425531914894</v>
      </c>
      <c r="G15" s="29">
        <f t="shared" si="4"/>
        <v>84.255319148936167</v>
      </c>
      <c r="H15" s="38">
        <v>4.5</v>
      </c>
      <c r="I15" s="40">
        <v>0</v>
      </c>
      <c r="J15" s="40">
        <v>3</v>
      </c>
      <c r="K15" s="40">
        <v>5</v>
      </c>
      <c r="L15" s="40">
        <v>29</v>
      </c>
      <c r="M15" s="40">
        <f t="shared" si="5"/>
        <v>198</v>
      </c>
      <c r="N15" s="41">
        <f t="shared" si="6"/>
        <v>235</v>
      </c>
    </row>
    <row r="16" spans="1:14" s="38" customFormat="1" ht="63" x14ac:dyDescent="0.25">
      <c r="A16" s="26">
        <v>6</v>
      </c>
      <c r="B16" s="27" t="s">
        <v>10</v>
      </c>
      <c r="C16" s="28" t="e">
        <f t="shared" si="0"/>
        <v>#DIV/0!</v>
      </c>
      <c r="D16" s="29">
        <f t="shared" si="1"/>
        <v>0.85106382978723405</v>
      </c>
      <c r="E16" s="29">
        <f t="shared" si="2"/>
        <v>2.9787234042553195</v>
      </c>
      <c r="F16" s="29">
        <f t="shared" si="3"/>
        <v>31.914893617021278</v>
      </c>
      <c r="G16" s="29">
        <f t="shared" si="4"/>
        <v>64.255319148936181</v>
      </c>
      <c r="H16" s="38">
        <v>4.5999999999999996</v>
      </c>
      <c r="I16" s="40">
        <v>0</v>
      </c>
      <c r="J16" s="40">
        <v>2</v>
      </c>
      <c r="K16" s="40">
        <v>7</v>
      </c>
      <c r="L16" s="40">
        <f>241-86-50-40-20+30</f>
        <v>75</v>
      </c>
      <c r="M16" s="40">
        <f t="shared" si="5"/>
        <v>151</v>
      </c>
      <c r="N16" s="41">
        <f t="shared" si="6"/>
        <v>235</v>
      </c>
    </row>
    <row r="17" spans="1:14" s="38" customFormat="1" ht="63" x14ac:dyDescent="0.25">
      <c r="A17" s="26">
        <v>7</v>
      </c>
      <c r="B17" s="27" t="s">
        <v>11</v>
      </c>
      <c r="C17" s="28" t="e">
        <f t="shared" si="0"/>
        <v>#DIV/0!</v>
      </c>
      <c r="D17" s="29">
        <f t="shared" si="1"/>
        <v>1.7021276595744681</v>
      </c>
      <c r="E17" s="29">
        <f t="shared" si="2"/>
        <v>2.5531914893617018</v>
      </c>
      <c r="F17" s="29">
        <f t="shared" si="3"/>
        <v>12.340425531914894</v>
      </c>
      <c r="G17" s="29">
        <f t="shared" si="4"/>
        <v>83.40425531914893</v>
      </c>
      <c r="H17" s="38">
        <v>4.7</v>
      </c>
      <c r="I17" s="40">
        <v>0</v>
      </c>
      <c r="J17" s="40">
        <v>4</v>
      </c>
      <c r="K17" s="40">
        <v>6</v>
      </c>
      <c r="L17" s="40">
        <v>29</v>
      </c>
      <c r="M17" s="40">
        <f t="shared" si="5"/>
        <v>196</v>
      </c>
      <c r="N17" s="41">
        <f t="shared" si="6"/>
        <v>235</v>
      </c>
    </row>
    <row r="18" spans="1:14" s="38" customFormat="1" ht="63" x14ac:dyDescent="0.25">
      <c r="A18" s="26">
        <v>8</v>
      </c>
      <c r="B18" s="27" t="s">
        <v>12</v>
      </c>
      <c r="C18" s="28" t="e">
        <f t="shared" si="0"/>
        <v>#DIV/0!</v>
      </c>
      <c r="D18" s="29">
        <f t="shared" si="1"/>
        <v>2.9787234042553195</v>
      </c>
      <c r="E18" s="29">
        <f t="shared" si="2"/>
        <v>1.2765957446808509</v>
      </c>
      <c r="F18" s="29">
        <f t="shared" si="3"/>
        <v>19.148936170212767</v>
      </c>
      <c r="G18" s="29">
        <f t="shared" si="4"/>
        <v>76.59574468085107</v>
      </c>
      <c r="H18" s="38">
        <v>4.1100000000000003</v>
      </c>
      <c r="I18" s="40">
        <v>0</v>
      </c>
      <c r="J18" s="40">
        <v>7</v>
      </c>
      <c r="K18" s="40">
        <v>3</v>
      </c>
      <c r="L18" s="40">
        <v>45</v>
      </c>
      <c r="M18" s="40">
        <f t="shared" si="5"/>
        <v>180</v>
      </c>
      <c r="N18" s="41">
        <f t="shared" si="6"/>
        <v>235</v>
      </c>
    </row>
    <row r="19" spans="1:14" s="38" customFormat="1" ht="31.5" x14ac:dyDescent="0.25">
      <c r="A19" s="26">
        <v>9</v>
      </c>
      <c r="B19" s="27" t="s">
        <v>13</v>
      </c>
      <c r="C19" s="28" t="e">
        <f t="shared" si="0"/>
        <v>#DIV/0!</v>
      </c>
      <c r="D19" s="29">
        <f t="shared" si="1"/>
        <v>0.85106382978723405</v>
      </c>
      <c r="E19" s="29">
        <f t="shared" si="2"/>
        <v>2.9787234042553195</v>
      </c>
      <c r="F19" s="29">
        <f t="shared" si="3"/>
        <v>31.914893617021278</v>
      </c>
      <c r="G19" s="29">
        <f t="shared" si="4"/>
        <v>64.255319148936181</v>
      </c>
      <c r="H19" s="38">
        <v>4.12</v>
      </c>
      <c r="I19" s="40">
        <v>0</v>
      </c>
      <c r="J19" s="40">
        <v>2</v>
      </c>
      <c r="K19" s="40">
        <v>7</v>
      </c>
      <c r="L19" s="40">
        <f>241-86-50-40-20+30</f>
        <v>75</v>
      </c>
      <c r="M19" s="40">
        <f t="shared" si="5"/>
        <v>151</v>
      </c>
      <c r="N19" s="41">
        <f t="shared" si="6"/>
        <v>235</v>
      </c>
    </row>
    <row r="20" spans="1:14" s="38" customFormat="1" ht="15.75" x14ac:dyDescent="0.25">
      <c r="B20" s="37"/>
    </row>
    <row r="21" spans="1:14" s="38" customFormat="1" ht="17.25" customHeight="1" x14ac:dyDescent="0.25">
      <c r="B21" s="59" t="s">
        <v>16</v>
      </c>
      <c r="C21" s="59"/>
      <c r="D21" s="59"/>
      <c r="E21" s="59"/>
      <c r="F21" s="59"/>
      <c r="G21" s="59"/>
    </row>
    <row r="22" spans="1:14" s="38" customFormat="1" ht="17.25" customHeight="1" x14ac:dyDescent="0.25">
      <c r="C22" s="57" t="s">
        <v>45</v>
      </c>
      <c r="D22" s="57"/>
      <c r="E22" s="57"/>
      <c r="F22" s="57"/>
      <c r="G22" s="57"/>
    </row>
    <row r="23" spans="1:14" s="2" customFormat="1" ht="18.75" x14ac:dyDescent="0.3"/>
    <row r="24" spans="1:14" s="2" customFormat="1" ht="18.75" x14ac:dyDescent="0.3"/>
    <row r="25" spans="1:14" ht="18.75" x14ac:dyDescent="0.3">
      <c r="C25" s="66"/>
      <c r="D25" s="66"/>
      <c r="E25" s="66"/>
      <c r="F25" s="66"/>
      <c r="G25" s="66"/>
    </row>
  </sheetData>
  <mergeCells count="3">
    <mergeCell ref="C22:G22"/>
    <mergeCell ref="A5:G5"/>
    <mergeCell ref="B21:G21"/>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25"/>
  <sheetViews>
    <sheetView topLeftCell="A16" workbookViewId="0">
      <selection activeCell="D29" sqref="D29"/>
    </sheetView>
  </sheetViews>
  <sheetFormatPr defaultRowHeight="15" x14ac:dyDescent="0.25"/>
  <cols>
    <col min="1" max="1" width="4.7109375" customWidth="1"/>
    <col min="2" max="2" width="46" customWidth="1"/>
    <col min="3" max="3" width="8.5703125" hidden="1" customWidth="1"/>
    <col min="4" max="4" width="12.5703125" customWidth="1"/>
    <col min="5" max="5" width="14.7109375" customWidth="1"/>
    <col min="6" max="6" width="13.7109375" customWidth="1"/>
    <col min="7" max="7" width="15.5703125" customWidth="1"/>
    <col min="9" max="9" width="6.28515625" customWidth="1"/>
    <col min="10" max="10" width="6.42578125" customWidth="1"/>
  </cols>
  <sheetData>
    <row r="1" spans="1:14" s="38" customFormat="1" ht="18" customHeight="1" x14ac:dyDescent="0.25">
      <c r="A1" s="48" t="s">
        <v>57</v>
      </c>
      <c r="B1" s="24"/>
      <c r="C1" s="24"/>
      <c r="D1" s="24" t="s">
        <v>56</v>
      </c>
      <c r="E1" s="24"/>
      <c r="F1" s="24"/>
      <c r="G1" s="24"/>
    </row>
    <row r="2" spans="1:14" s="38" customFormat="1" ht="18.75" customHeight="1" x14ac:dyDescent="0.25">
      <c r="A2" s="49" t="s">
        <v>55</v>
      </c>
      <c r="B2" s="24"/>
      <c r="C2" s="24"/>
      <c r="D2" s="51" t="s">
        <v>54</v>
      </c>
      <c r="E2" s="24"/>
      <c r="F2" s="24"/>
      <c r="G2" s="24"/>
    </row>
    <row r="3" spans="1:14" s="38" customFormat="1" ht="18.75" customHeight="1" x14ac:dyDescent="0.25">
      <c r="A3" s="50" t="s">
        <v>39</v>
      </c>
      <c r="B3" s="47"/>
      <c r="C3" s="24"/>
      <c r="E3" s="52"/>
      <c r="F3" s="52"/>
      <c r="G3" s="52"/>
    </row>
    <row r="4" spans="1:14" s="38" customFormat="1" ht="6" customHeight="1" x14ac:dyDescent="0.25">
      <c r="A4" s="50"/>
      <c r="B4" s="47"/>
      <c r="C4" s="24"/>
      <c r="E4" s="52"/>
      <c r="F4" s="52"/>
      <c r="G4" s="52"/>
    </row>
    <row r="5" spans="1:14" s="4" customFormat="1" ht="27" customHeight="1" x14ac:dyDescent="0.25">
      <c r="A5" s="54" t="s">
        <v>28</v>
      </c>
      <c r="B5" s="55"/>
      <c r="C5" s="55"/>
      <c r="D5" s="55"/>
      <c r="E5" s="55"/>
      <c r="F5" s="55"/>
      <c r="G5" s="55"/>
    </row>
    <row r="6" spans="1:14" s="4" customFormat="1" ht="20.25" customHeight="1" x14ac:dyDescent="0.25">
      <c r="B6" s="12" t="s">
        <v>37</v>
      </c>
    </row>
    <row r="7" spans="1:14" s="4" customFormat="1" ht="20.25" customHeight="1" x14ac:dyDescent="0.25">
      <c r="B7" s="12" t="s">
        <v>5</v>
      </c>
    </row>
    <row r="8" spans="1:14" s="4" customFormat="1" ht="20.25" customHeight="1" x14ac:dyDescent="0.25">
      <c r="B8" s="44" t="s">
        <v>61</v>
      </c>
      <c r="C8" s="45"/>
      <c r="D8" s="45"/>
      <c r="E8" s="45" t="s">
        <v>62</v>
      </c>
      <c r="F8" s="45"/>
      <c r="G8" s="45"/>
    </row>
    <row r="9" spans="1:14" s="4" customFormat="1" ht="20.25" customHeight="1" x14ac:dyDescent="0.25">
      <c r="B9" s="44" t="s">
        <v>63</v>
      </c>
      <c r="C9" s="45"/>
      <c r="D9" s="45"/>
      <c r="E9" s="45" t="s">
        <v>64</v>
      </c>
      <c r="F9" s="45"/>
      <c r="G9" s="45"/>
    </row>
    <row r="10" spans="1:14" s="38" customFormat="1" ht="47.25" x14ac:dyDescent="0.25">
      <c r="A10" s="25" t="s">
        <v>0</v>
      </c>
      <c r="B10" s="25" t="s">
        <v>1</v>
      </c>
      <c r="C10" s="25"/>
      <c r="D10" s="25" t="s">
        <v>20</v>
      </c>
      <c r="E10" s="25" t="s">
        <v>19</v>
      </c>
      <c r="F10" s="25" t="s">
        <v>18</v>
      </c>
      <c r="G10" s="25" t="s">
        <v>17</v>
      </c>
      <c r="I10" s="25"/>
      <c r="J10" s="25"/>
      <c r="K10" s="25" t="s">
        <v>4</v>
      </c>
      <c r="L10" s="25" t="s">
        <v>3</v>
      </c>
      <c r="M10" s="25" t="s">
        <v>2</v>
      </c>
    </row>
    <row r="11" spans="1:14" s="38" customFormat="1" ht="63" x14ac:dyDescent="0.25">
      <c r="A11" s="26">
        <v>1</v>
      </c>
      <c r="B11" s="27" t="s">
        <v>21</v>
      </c>
      <c r="C11" s="28" t="e">
        <f t="shared" ref="C11:C19" si="0">(I11*100%)/$I$5</f>
        <v>#DIV/0!</v>
      </c>
      <c r="D11" s="29">
        <f>J11/N11*100</f>
        <v>0</v>
      </c>
      <c r="E11" s="29">
        <f>K11/N11*100</f>
        <v>9.5238095238095237</v>
      </c>
      <c r="F11" s="29">
        <f>L11/N11*100</f>
        <v>39.047619047619051</v>
      </c>
      <c r="G11" s="29">
        <f>M11/N11*100</f>
        <v>51.428571428571423</v>
      </c>
      <c r="I11" s="40">
        <v>0</v>
      </c>
      <c r="J11" s="40"/>
      <c r="K11" s="40">
        <v>10</v>
      </c>
      <c r="L11" s="40">
        <f>21+20</f>
        <v>41</v>
      </c>
      <c r="M11" s="40">
        <f>105-J11-K11-L11</f>
        <v>54</v>
      </c>
      <c r="N11" s="41">
        <f>SUM(J11:M11)</f>
        <v>105</v>
      </c>
    </row>
    <row r="12" spans="1:14" s="38" customFormat="1" ht="47.25" x14ac:dyDescent="0.25">
      <c r="A12" s="26">
        <v>2</v>
      </c>
      <c r="B12" s="27" t="s">
        <v>6</v>
      </c>
      <c r="C12" s="28" t="e">
        <f t="shared" si="0"/>
        <v>#DIV/0!</v>
      </c>
      <c r="D12" s="29">
        <f t="shared" ref="D12:D19" si="1">J12/N12*100</f>
        <v>2.8571428571428572</v>
      </c>
      <c r="E12" s="29">
        <f t="shared" ref="E12:E19" si="2">K12/N12*100</f>
        <v>6.666666666666667</v>
      </c>
      <c r="F12" s="29">
        <f t="shared" ref="F12:F19" si="3">L12/N12*100</f>
        <v>48.571428571428569</v>
      </c>
      <c r="G12" s="29">
        <f t="shared" ref="G12:G19" si="4">M12/N12*100</f>
        <v>41.904761904761905</v>
      </c>
      <c r="H12" s="38">
        <v>4.2</v>
      </c>
      <c r="I12" s="40">
        <v>0</v>
      </c>
      <c r="J12" s="40">
        <v>3</v>
      </c>
      <c r="K12" s="40">
        <v>7</v>
      </c>
      <c r="L12" s="40">
        <v>51</v>
      </c>
      <c r="M12" s="40">
        <f t="shared" ref="M12:M19" si="5">105-J12-K12-L12</f>
        <v>44</v>
      </c>
      <c r="N12" s="41">
        <f t="shared" ref="N12:N19" si="6">SUM(J12:M12)</f>
        <v>105</v>
      </c>
    </row>
    <row r="13" spans="1:14" s="38" customFormat="1" ht="47.25" x14ac:dyDescent="0.25">
      <c r="A13" s="26">
        <v>3</v>
      </c>
      <c r="B13" s="27" t="s">
        <v>7</v>
      </c>
      <c r="C13" s="28" t="e">
        <f t="shared" si="0"/>
        <v>#DIV/0!</v>
      </c>
      <c r="D13" s="29">
        <f t="shared" si="1"/>
        <v>2.8571428571428572</v>
      </c>
      <c r="E13" s="29">
        <f t="shared" si="2"/>
        <v>3.8095238095238098</v>
      </c>
      <c r="F13" s="29">
        <f t="shared" si="3"/>
        <v>39.047619047619051</v>
      </c>
      <c r="G13" s="29">
        <f t="shared" si="4"/>
        <v>54.285714285714285</v>
      </c>
      <c r="H13" s="38">
        <v>4.3</v>
      </c>
      <c r="I13" s="40">
        <v>0</v>
      </c>
      <c r="J13" s="40">
        <v>3</v>
      </c>
      <c r="K13" s="40">
        <v>4</v>
      </c>
      <c r="L13" s="40">
        <f>21+20</f>
        <v>41</v>
      </c>
      <c r="M13" s="40">
        <f t="shared" si="5"/>
        <v>57</v>
      </c>
      <c r="N13" s="41">
        <f t="shared" si="6"/>
        <v>105</v>
      </c>
    </row>
    <row r="14" spans="1:14" s="38" customFormat="1" ht="63" x14ac:dyDescent="0.25">
      <c r="A14" s="26">
        <v>4</v>
      </c>
      <c r="B14" s="27" t="s">
        <v>8</v>
      </c>
      <c r="C14" s="28" t="e">
        <f t="shared" si="0"/>
        <v>#DIV/0!</v>
      </c>
      <c r="D14" s="29">
        <f t="shared" si="1"/>
        <v>4.7619047619047619</v>
      </c>
      <c r="E14" s="29">
        <f t="shared" si="2"/>
        <v>4.7619047619047619</v>
      </c>
      <c r="F14" s="29">
        <f t="shared" si="3"/>
        <v>48.571428571428569</v>
      </c>
      <c r="G14" s="29">
        <f t="shared" si="4"/>
        <v>41.904761904761905</v>
      </c>
      <c r="H14" s="38">
        <v>4.4000000000000004</v>
      </c>
      <c r="I14" s="40">
        <v>0</v>
      </c>
      <c r="J14" s="40">
        <v>5</v>
      </c>
      <c r="K14" s="40">
        <v>5</v>
      </c>
      <c r="L14" s="40">
        <v>51</v>
      </c>
      <c r="M14" s="40">
        <f t="shared" si="5"/>
        <v>44</v>
      </c>
      <c r="N14" s="41">
        <f t="shared" si="6"/>
        <v>105</v>
      </c>
    </row>
    <row r="15" spans="1:14" s="38" customFormat="1" ht="63" x14ac:dyDescent="0.25">
      <c r="A15" s="26">
        <v>5</v>
      </c>
      <c r="B15" s="27" t="s">
        <v>9</v>
      </c>
      <c r="C15" s="28" t="e">
        <f t="shared" si="0"/>
        <v>#DIV/0!</v>
      </c>
      <c r="D15" s="29">
        <f t="shared" si="1"/>
        <v>2.8571428571428572</v>
      </c>
      <c r="E15" s="29">
        <f t="shared" si="2"/>
        <v>6.666666666666667</v>
      </c>
      <c r="F15" s="29">
        <f t="shared" si="3"/>
        <v>39.047619047619051</v>
      </c>
      <c r="G15" s="29">
        <f t="shared" si="4"/>
        <v>51.428571428571423</v>
      </c>
      <c r="H15" s="38">
        <v>4.5</v>
      </c>
      <c r="I15" s="40">
        <v>0</v>
      </c>
      <c r="J15" s="40">
        <v>3</v>
      </c>
      <c r="K15" s="40">
        <v>7</v>
      </c>
      <c r="L15" s="40">
        <f>21+20</f>
        <v>41</v>
      </c>
      <c r="M15" s="40">
        <f t="shared" si="5"/>
        <v>54</v>
      </c>
      <c r="N15" s="41">
        <f t="shared" si="6"/>
        <v>105</v>
      </c>
    </row>
    <row r="16" spans="1:14" s="38" customFormat="1" ht="63" x14ac:dyDescent="0.25">
      <c r="A16" s="26">
        <v>6</v>
      </c>
      <c r="B16" s="27" t="s">
        <v>10</v>
      </c>
      <c r="C16" s="28" t="e">
        <f t="shared" si="0"/>
        <v>#DIV/0!</v>
      </c>
      <c r="D16" s="29">
        <f t="shared" si="1"/>
        <v>4.7619047619047619</v>
      </c>
      <c r="E16" s="29">
        <f t="shared" si="2"/>
        <v>4.7619047619047619</v>
      </c>
      <c r="F16" s="29">
        <f t="shared" si="3"/>
        <v>48.571428571428569</v>
      </c>
      <c r="G16" s="29">
        <f t="shared" si="4"/>
        <v>41.904761904761905</v>
      </c>
      <c r="H16" s="38">
        <v>4.5999999999999996</v>
      </c>
      <c r="I16" s="40">
        <v>0</v>
      </c>
      <c r="J16" s="40">
        <v>5</v>
      </c>
      <c r="K16" s="40">
        <v>5</v>
      </c>
      <c r="L16" s="40">
        <v>51</v>
      </c>
      <c r="M16" s="40">
        <f t="shared" si="5"/>
        <v>44</v>
      </c>
      <c r="N16" s="41">
        <f t="shared" si="6"/>
        <v>105</v>
      </c>
    </row>
    <row r="17" spans="1:14" s="38" customFormat="1" ht="63" x14ac:dyDescent="0.25">
      <c r="A17" s="26">
        <v>7</v>
      </c>
      <c r="B17" s="27" t="s">
        <v>11</v>
      </c>
      <c r="C17" s="28" t="e">
        <f t="shared" si="0"/>
        <v>#DIV/0!</v>
      </c>
      <c r="D17" s="29">
        <f t="shared" si="1"/>
        <v>2.8571428571428572</v>
      </c>
      <c r="E17" s="29">
        <f t="shared" si="2"/>
        <v>6.666666666666667</v>
      </c>
      <c r="F17" s="29">
        <f t="shared" si="3"/>
        <v>39.047619047619051</v>
      </c>
      <c r="G17" s="29">
        <f t="shared" si="4"/>
        <v>51.428571428571423</v>
      </c>
      <c r="H17" s="38">
        <v>4.7</v>
      </c>
      <c r="I17" s="40">
        <v>0</v>
      </c>
      <c r="J17" s="40">
        <v>3</v>
      </c>
      <c r="K17" s="40">
        <v>7</v>
      </c>
      <c r="L17" s="40">
        <f>21+20</f>
        <v>41</v>
      </c>
      <c r="M17" s="40">
        <f t="shared" si="5"/>
        <v>54</v>
      </c>
      <c r="N17" s="41">
        <f t="shared" si="6"/>
        <v>105</v>
      </c>
    </row>
    <row r="18" spans="1:14" s="38" customFormat="1" ht="63" x14ac:dyDescent="0.25">
      <c r="A18" s="26">
        <v>8</v>
      </c>
      <c r="B18" s="27" t="s">
        <v>12</v>
      </c>
      <c r="C18" s="28" t="e">
        <f t="shared" si="0"/>
        <v>#DIV/0!</v>
      </c>
      <c r="D18" s="29">
        <f t="shared" si="1"/>
        <v>4.7619047619047619</v>
      </c>
      <c r="E18" s="29">
        <f t="shared" si="2"/>
        <v>4.7619047619047619</v>
      </c>
      <c r="F18" s="29">
        <f t="shared" si="3"/>
        <v>48.571428571428569</v>
      </c>
      <c r="G18" s="29">
        <f t="shared" si="4"/>
        <v>41.904761904761905</v>
      </c>
      <c r="H18" s="38">
        <v>4.1100000000000003</v>
      </c>
      <c r="I18" s="40">
        <v>0</v>
      </c>
      <c r="J18" s="40">
        <v>5</v>
      </c>
      <c r="K18" s="40">
        <v>5</v>
      </c>
      <c r="L18" s="40">
        <v>51</v>
      </c>
      <c r="M18" s="40">
        <f t="shared" si="5"/>
        <v>44</v>
      </c>
      <c r="N18" s="41">
        <f t="shared" si="6"/>
        <v>105</v>
      </c>
    </row>
    <row r="19" spans="1:14" s="38" customFormat="1" ht="31.5" x14ac:dyDescent="0.25">
      <c r="A19" s="26">
        <v>9</v>
      </c>
      <c r="B19" s="27" t="s">
        <v>13</v>
      </c>
      <c r="C19" s="28" t="e">
        <f t="shared" si="0"/>
        <v>#DIV/0!</v>
      </c>
      <c r="D19" s="29">
        <f t="shared" si="1"/>
        <v>5.7142857142857144</v>
      </c>
      <c r="E19" s="29">
        <f t="shared" si="2"/>
        <v>2.8571428571428572</v>
      </c>
      <c r="F19" s="29">
        <f t="shared" si="3"/>
        <v>39.047619047619051</v>
      </c>
      <c r="G19" s="29">
        <f t="shared" si="4"/>
        <v>52.380952380952387</v>
      </c>
      <c r="H19" s="38">
        <v>4.12</v>
      </c>
      <c r="I19" s="40">
        <v>0</v>
      </c>
      <c r="J19" s="40">
        <v>6</v>
      </c>
      <c r="K19" s="40">
        <v>3</v>
      </c>
      <c r="L19" s="40">
        <f>21+20</f>
        <v>41</v>
      </c>
      <c r="M19" s="40">
        <f t="shared" si="5"/>
        <v>55</v>
      </c>
      <c r="N19" s="41">
        <f t="shared" si="6"/>
        <v>105</v>
      </c>
    </row>
    <row r="20" spans="1:14" s="38" customFormat="1" ht="15.75" x14ac:dyDescent="0.25">
      <c r="B20" s="37"/>
    </row>
    <row r="21" spans="1:14" s="38" customFormat="1" ht="15.75" x14ac:dyDescent="0.25">
      <c r="B21" s="59" t="s">
        <v>15</v>
      </c>
      <c r="C21" s="59"/>
      <c r="D21" s="59"/>
      <c r="E21" s="59"/>
      <c r="F21" s="59"/>
      <c r="G21" s="59"/>
    </row>
    <row r="22" spans="1:14" s="38" customFormat="1" ht="15.75" x14ac:dyDescent="0.25">
      <c r="C22" s="57" t="s">
        <v>45</v>
      </c>
      <c r="D22" s="57"/>
      <c r="E22" s="57"/>
      <c r="F22" s="57"/>
      <c r="G22" s="57"/>
    </row>
    <row r="23" spans="1:14" s="2" customFormat="1" ht="18.75" x14ac:dyDescent="0.3"/>
    <row r="24" spans="1:14" s="2" customFormat="1" ht="18.75" x14ac:dyDescent="0.3"/>
    <row r="25" spans="1:14" ht="18.75" x14ac:dyDescent="0.3">
      <c r="C25" s="66"/>
      <c r="D25" s="66"/>
      <c r="E25" s="66"/>
      <c r="F25" s="66"/>
      <c r="G25" s="66"/>
    </row>
  </sheetData>
  <mergeCells count="3">
    <mergeCell ref="A5:G5"/>
    <mergeCell ref="B21:G21"/>
    <mergeCell ref="C22:G2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vt:i4>
      </vt:variant>
    </vt:vector>
  </HeadingPairs>
  <TitlesOfParts>
    <vt:vector size="16" baseType="lpstr">
      <vt:lpstr>2019 CBQL</vt:lpstr>
      <vt:lpstr>2020 CBQL</vt:lpstr>
      <vt:lpstr>2021 CBQL</vt:lpstr>
      <vt:lpstr>2019 GV</vt:lpstr>
      <vt:lpstr>2020 GV</vt:lpstr>
      <vt:lpstr>2021 GV</vt:lpstr>
      <vt:lpstr>2019 DN</vt:lpstr>
      <vt:lpstr>2020 DN</vt:lpstr>
      <vt:lpstr>2021 DN</vt:lpstr>
      <vt:lpstr>SV DANG HỌC 2019</vt:lpstr>
      <vt:lpstr>SV DANG HỌC 2020</vt:lpstr>
      <vt:lpstr>SV DANG HỌC 2021</vt:lpstr>
      <vt:lpstr>SV TOT NGHIEP 2019</vt:lpstr>
      <vt:lpstr>SV TOT NGHIEP 2020</vt:lpstr>
      <vt:lpstr>SV TOT NGHIEP 2021</vt:lpstr>
      <vt:lpstr>'2019 CBQL'!Print_Titles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cp:lastPrinted>2022-09-07T09:45:05Z</cp:lastPrinted>
  <dcterms:created xsi:type="dcterms:W3CDTF">2021-04-14T08:54:59Z</dcterms:created>
  <dcterms:modified xsi:type="dcterms:W3CDTF">2022-09-07T10:03:37Z</dcterms:modified>
</cp:coreProperties>
</file>