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Tu co\"/>
    </mc:Choice>
  </mc:AlternateContent>
  <bookViews>
    <workbookView xWindow="-15" yWindow="7365" windowWidth="7560" windowHeight="1185"/>
  </bookViews>
  <sheets>
    <sheet name="CN" sheetId="6" r:id="rId1"/>
    <sheet name="CN mới" sheetId="9" state="hidden" r:id="rId2"/>
    <sheet name="THPT mới" sheetId="10" state="hidden" r:id="rId3"/>
    <sheet name="NH mới" sheetId="11" state="hidden" r:id="rId4"/>
  </sheets>
  <externalReferences>
    <externalReference r:id="rId5"/>
    <externalReference r:id="rId6"/>
    <externalReference r:id="rId7"/>
  </externalReferences>
  <definedNames>
    <definedName name="_xlnm._FilterDatabase" localSheetId="0" hidden="1">CN!$A$11:$BN$76</definedName>
    <definedName name="_xlnm.Print_Area" localSheetId="0">CN!$A$1:$Y$88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I65" i="6" l="1"/>
  <c r="U65" i="6"/>
  <c r="J65" i="6"/>
  <c r="L65" i="6" s="1"/>
  <c r="P65" i="6" s="1"/>
  <c r="V65" i="6" s="1"/>
  <c r="Y65" i="6"/>
  <c r="K65" i="6"/>
  <c r="K66" i="6"/>
  <c r="N65" i="6"/>
  <c r="N66" i="6"/>
  <c r="U68" i="6" l="1"/>
  <c r="N68" i="6"/>
  <c r="K68" i="6"/>
  <c r="L68" i="6" s="1"/>
  <c r="J68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7" i="6"/>
  <c r="K69" i="6"/>
  <c r="K70" i="6"/>
  <c r="K71" i="6"/>
  <c r="K72" i="6"/>
  <c r="K73" i="6"/>
  <c r="K74" i="6"/>
  <c r="K75" i="6"/>
  <c r="K13" i="6"/>
  <c r="K12" i="6"/>
  <c r="P68" i="6" l="1"/>
  <c r="V68" i="6" s="1"/>
  <c r="Y14" i="6" l="1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6" i="6"/>
  <c r="Y67" i="6"/>
  <c r="Y69" i="6"/>
  <c r="Y70" i="6"/>
  <c r="Y71" i="6"/>
  <c r="Y72" i="6"/>
  <c r="Y73" i="6"/>
  <c r="Y74" i="6"/>
  <c r="Y75" i="6"/>
  <c r="Y13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7" i="6"/>
  <c r="N69" i="6"/>
  <c r="N70" i="6"/>
  <c r="N71" i="6"/>
  <c r="N72" i="6"/>
  <c r="N73" i="6"/>
  <c r="N74" i="6"/>
  <c r="N75" i="6"/>
  <c r="N13" i="6"/>
  <c r="N14" i="6"/>
  <c r="N15" i="6"/>
  <c r="N12" i="6"/>
  <c r="X27" i="6" l="1"/>
  <c r="X28" i="6"/>
  <c r="J27" i="6"/>
  <c r="L27" i="6" s="1"/>
  <c r="U27" i="6"/>
  <c r="J22" i="6" l="1"/>
  <c r="U22" i="6"/>
  <c r="X72" i="6" l="1"/>
  <c r="J72" i="6"/>
  <c r="U72" i="6"/>
  <c r="I42" i="6"/>
  <c r="X41" i="6" l="1"/>
  <c r="U41" i="6"/>
  <c r="J41" i="6"/>
  <c r="I54" i="6" l="1"/>
  <c r="J54" i="6" s="1"/>
  <c r="X51" i="6"/>
  <c r="X52" i="6"/>
  <c r="X53" i="6"/>
  <c r="X54" i="6"/>
  <c r="X55" i="6"/>
  <c r="X56" i="6"/>
  <c r="X57" i="6"/>
  <c r="X58" i="6"/>
  <c r="X59" i="6"/>
  <c r="X60" i="6"/>
  <c r="X61" i="6"/>
  <c r="X39" i="6"/>
  <c r="X40" i="6"/>
  <c r="X42" i="6"/>
  <c r="X43" i="6"/>
  <c r="X44" i="6"/>
  <c r="X45" i="6"/>
  <c r="X46" i="6"/>
  <c r="X47" i="6"/>
  <c r="X48" i="6"/>
  <c r="X14" i="6"/>
  <c r="U54" i="6"/>
  <c r="X66" i="6"/>
  <c r="X67" i="6"/>
  <c r="X69" i="6"/>
  <c r="X70" i="6"/>
  <c r="X71" i="6"/>
  <c r="X73" i="6"/>
  <c r="X74" i="6"/>
  <c r="U49" i="6"/>
  <c r="U67" i="6"/>
  <c r="J42" i="6"/>
  <c r="U16" i="6"/>
  <c r="J17" i="6"/>
  <c r="X49" i="6"/>
  <c r="J49" i="6"/>
  <c r="J67" i="6"/>
  <c r="J44" i="6"/>
  <c r="U44" i="6"/>
  <c r="J18" i="6"/>
  <c r="J19" i="6"/>
  <c r="J20" i="6"/>
  <c r="J21" i="6"/>
  <c r="J23" i="6"/>
  <c r="J24" i="6"/>
  <c r="J25" i="6"/>
  <c r="J26" i="6"/>
  <c r="J28" i="6"/>
  <c r="L28" i="6" s="1"/>
  <c r="J29" i="6"/>
  <c r="J30" i="6"/>
  <c r="J31" i="6"/>
  <c r="J32" i="6"/>
  <c r="J33" i="6"/>
  <c r="J34" i="6"/>
  <c r="J35" i="6"/>
  <c r="J36" i="6"/>
  <c r="J37" i="6"/>
  <c r="J38" i="6"/>
  <c r="J39" i="6"/>
  <c r="J40" i="6"/>
  <c r="J43" i="6"/>
  <c r="J45" i="6"/>
  <c r="J46" i="6"/>
  <c r="J47" i="6"/>
  <c r="J48" i="6"/>
  <c r="J50" i="6"/>
  <c r="J51" i="6"/>
  <c r="J52" i="6"/>
  <c r="J53" i="6"/>
  <c r="J55" i="6"/>
  <c r="J56" i="6"/>
  <c r="J57" i="6"/>
  <c r="J58" i="6"/>
  <c r="J59" i="6"/>
  <c r="J60" i="6"/>
  <c r="J61" i="6"/>
  <c r="J62" i="6"/>
  <c r="J63" i="6"/>
  <c r="J64" i="6"/>
  <c r="J66" i="6"/>
  <c r="J69" i="6"/>
  <c r="J70" i="6"/>
  <c r="J71" i="6"/>
  <c r="J73" i="6"/>
  <c r="J74" i="6"/>
  <c r="J75" i="6"/>
  <c r="J16" i="6"/>
  <c r="J15" i="6"/>
  <c r="J14" i="6"/>
  <c r="J13" i="6"/>
  <c r="J12" i="6"/>
  <c r="X25" i="6"/>
  <c r="X26" i="6"/>
  <c r="X29" i="6"/>
  <c r="X50" i="6"/>
  <c r="U71" i="6"/>
  <c r="U28" i="6"/>
  <c r="U26" i="6"/>
  <c r="U39" i="6"/>
  <c r="U48" i="6"/>
  <c r="U25" i="6"/>
  <c r="U40" i="6"/>
  <c r="X15" i="6"/>
  <c r="X16" i="6"/>
  <c r="X17" i="6"/>
  <c r="X18" i="6"/>
  <c r="X19" i="6"/>
  <c r="X20" i="6"/>
  <c r="X21" i="6"/>
  <c r="X23" i="6"/>
  <c r="X24" i="6"/>
  <c r="X30" i="6"/>
  <c r="X31" i="6"/>
  <c r="X32" i="6"/>
  <c r="X33" i="6"/>
  <c r="X34" i="6"/>
  <c r="X35" i="6"/>
  <c r="X36" i="6"/>
  <c r="X37" i="6"/>
  <c r="X38" i="6"/>
  <c r="X62" i="6"/>
  <c r="X63" i="6"/>
  <c r="X64" i="6"/>
  <c r="X75" i="6"/>
  <c r="X12" i="6"/>
  <c r="X13" i="6"/>
  <c r="U13" i="6"/>
  <c r="U14" i="6"/>
  <c r="U15" i="6"/>
  <c r="U18" i="6"/>
  <c r="U19" i="6"/>
  <c r="U20" i="6"/>
  <c r="U21" i="6"/>
  <c r="U23" i="6"/>
  <c r="U24" i="6"/>
  <c r="U29" i="6"/>
  <c r="U30" i="6"/>
  <c r="U31" i="6"/>
  <c r="U32" i="6"/>
  <c r="U33" i="6"/>
  <c r="U34" i="6"/>
  <c r="U35" i="6"/>
  <c r="U36" i="6"/>
  <c r="U37" i="6"/>
  <c r="U38" i="6"/>
  <c r="U43" i="6"/>
  <c r="U45" i="6"/>
  <c r="U46" i="6"/>
  <c r="U47" i="6"/>
  <c r="U50" i="6"/>
  <c r="U51" i="6"/>
  <c r="U52" i="6"/>
  <c r="U61" i="6"/>
  <c r="U53" i="6"/>
  <c r="U55" i="6"/>
  <c r="U56" i="6"/>
  <c r="U57" i="6"/>
  <c r="U58" i="6"/>
  <c r="U59" i="6"/>
  <c r="U62" i="6"/>
  <c r="U63" i="6"/>
  <c r="U64" i="6"/>
  <c r="U66" i="6"/>
  <c r="U69" i="6"/>
  <c r="U70" i="6"/>
  <c r="U73" i="6"/>
  <c r="U74" i="6"/>
  <c r="U75" i="6"/>
  <c r="R76" i="6"/>
  <c r="I13" i="11"/>
  <c r="K13" i="11"/>
  <c r="O13" i="11"/>
  <c r="U13" i="11"/>
  <c r="W13" i="11"/>
  <c r="Z13" i="11"/>
  <c r="I14" i="11"/>
  <c r="K14" i="11"/>
  <c r="O14" i="11"/>
  <c r="U14" i="11"/>
  <c r="W14" i="11"/>
  <c r="Z14" i="11"/>
  <c r="I15" i="11"/>
  <c r="O15" i="11"/>
  <c r="U15" i="11"/>
  <c r="W15" i="11"/>
  <c r="Z15" i="11"/>
  <c r="I16" i="11"/>
  <c r="L16" i="11"/>
  <c r="N16" i="11"/>
  <c r="R16" i="11" s="1"/>
  <c r="S16" i="11" s="1"/>
  <c r="Y16" i="11" s="1"/>
  <c r="O16" i="11"/>
  <c r="U16" i="11"/>
  <c r="W16" i="11"/>
  <c r="X16" i="11"/>
  <c r="Z16" i="11"/>
  <c r="G17" i="11"/>
  <c r="H17" i="11"/>
  <c r="J17" i="11"/>
  <c r="P17" i="11"/>
  <c r="Q17" i="11"/>
  <c r="T17" i="11"/>
  <c r="V17" i="11"/>
  <c r="H12" i="10"/>
  <c r="N12" i="10"/>
  <c r="T12" i="10"/>
  <c r="T72" i="10" s="1"/>
  <c r="V12" i="10"/>
  <c r="Y12" i="10"/>
  <c r="H13" i="10"/>
  <c r="J13" i="10"/>
  <c r="K13" i="10" s="1"/>
  <c r="M13" i="10" s="1"/>
  <c r="N13" i="10"/>
  <c r="T13" i="10"/>
  <c r="V13" i="10"/>
  <c r="Y13" i="10"/>
  <c r="H14" i="10"/>
  <c r="J14" i="10" s="1"/>
  <c r="N14" i="10"/>
  <c r="T14" i="10"/>
  <c r="V14" i="10"/>
  <c r="Y14" i="10"/>
  <c r="H15" i="10"/>
  <c r="J15" i="10" s="1"/>
  <c r="K15" i="10" s="1"/>
  <c r="M15" i="10" s="1"/>
  <c r="N15" i="10"/>
  <c r="T15" i="10"/>
  <c r="V15" i="10"/>
  <c r="Y15" i="10"/>
  <c r="H16" i="10"/>
  <c r="J16" i="10" s="1"/>
  <c r="N16" i="10"/>
  <c r="T16" i="10"/>
  <c r="V16" i="10"/>
  <c r="Y16" i="10"/>
  <c r="H17" i="10"/>
  <c r="J17" i="10" s="1"/>
  <c r="K17" i="10" s="1"/>
  <c r="M17" i="10" s="1"/>
  <c r="Q17" i="10" s="1"/>
  <c r="R17" i="10" s="1"/>
  <c r="N17" i="10"/>
  <c r="T17" i="10"/>
  <c r="V17" i="10"/>
  <c r="Y17" i="10"/>
  <c r="H18" i="10"/>
  <c r="J18" i="10"/>
  <c r="N18" i="10"/>
  <c r="T18" i="10"/>
  <c r="V18" i="10"/>
  <c r="Y18" i="10"/>
  <c r="H19" i="10"/>
  <c r="J19" i="10"/>
  <c r="K19" i="10" s="1"/>
  <c r="M19" i="10" s="1"/>
  <c r="N19" i="10"/>
  <c r="T19" i="10"/>
  <c r="V19" i="10"/>
  <c r="Y19" i="10"/>
  <c r="H20" i="10"/>
  <c r="J20" i="10"/>
  <c r="N20" i="10"/>
  <c r="T20" i="10"/>
  <c r="V20" i="10"/>
  <c r="Y20" i="10"/>
  <c r="H21" i="10"/>
  <c r="J21" i="10"/>
  <c r="K21" i="10" s="1"/>
  <c r="M21" i="10" s="1"/>
  <c r="Q21" i="10" s="1"/>
  <c r="R21" i="10" s="1"/>
  <c r="N21" i="10"/>
  <c r="T21" i="10"/>
  <c r="V21" i="10"/>
  <c r="Y21" i="10"/>
  <c r="H22" i="10"/>
  <c r="J22" i="10"/>
  <c r="K22" i="10" s="1"/>
  <c r="M22" i="10" s="1"/>
  <c r="Q22" i="10" s="1"/>
  <c r="R22" i="10" s="1"/>
  <c r="N22" i="10"/>
  <c r="T22" i="10"/>
  <c r="V22" i="10"/>
  <c r="Y22" i="10"/>
  <c r="H23" i="10"/>
  <c r="J23" i="10"/>
  <c r="K23" i="10" s="1"/>
  <c r="M23" i="10" s="1"/>
  <c r="Q23" i="10" s="1"/>
  <c r="R23" i="10" s="1"/>
  <c r="N23" i="10"/>
  <c r="T23" i="10"/>
  <c r="V23" i="10"/>
  <c r="Y23" i="10"/>
  <c r="H24" i="10"/>
  <c r="J24" i="10"/>
  <c r="K24" i="10" s="1"/>
  <c r="M24" i="10" s="1"/>
  <c r="Q24" i="10" s="1"/>
  <c r="R24" i="10" s="1"/>
  <c r="N24" i="10"/>
  <c r="T24" i="10"/>
  <c r="V24" i="10"/>
  <c r="Y24" i="10"/>
  <c r="H25" i="10"/>
  <c r="J25" i="10"/>
  <c r="K25" i="10" s="1"/>
  <c r="M25" i="10" s="1"/>
  <c r="Q25" i="10" s="1"/>
  <c r="R25" i="10" s="1"/>
  <c r="N25" i="10"/>
  <c r="T25" i="10"/>
  <c r="V25" i="10"/>
  <c r="Y25" i="10"/>
  <c r="H26" i="10"/>
  <c r="J26" i="10"/>
  <c r="K26" i="10" s="1"/>
  <c r="M26" i="10"/>
  <c r="N26" i="10"/>
  <c r="T26" i="10"/>
  <c r="V26" i="10"/>
  <c r="Y26" i="10"/>
  <c r="H27" i="10"/>
  <c r="J27" i="10"/>
  <c r="N27" i="10"/>
  <c r="T27" i="10"/>
  <c r="V27" i="10"/>
  <c r="Y27" i="10"/>
  <c r="H28" i="10"/>
  <c r="J28" i="10"/>
  <c r="N28" i="10"/>
  <c r="T28" i="10"/>
  <c r="V28" i="10"/>
  <c r="Y28" i="10"/>
  <c r="H29" i="10"/>
  <c r="J29" i="10"/>
  <c r="W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W31" i="10" s="1"/>
  <c r="N31" i="10"/>
  <c r="T31" i="10"/>
  <c r="V31" i="10"/>
  <c r="Y31" i="10"/>
  <c r="H32" i="10"/>
  <c r="J32" i="10"/>
  <c r="W32" i="10" s="1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W35" i="10" s="1"/>
  <c r="N35" i="10"/>
  <c r="T35" i="10"/>
  <c r="V35" i="10"/>
  <c r="Y35" i="10"/>
  <c r="H36" i="10"/>
  <c r="J36" i="10"/>
  <c r="W36" i="10" s="1"/>
  <c r="N36" i="10"/>
  <c r="T36" i="10"/>
  <c r="V36" i="10"/>
  <c r="Y36" i="10"/>
  <c r="H37" i="10"/>
  <c r="J37" i="10" s="1"/>
  <c r="W37" i="10" s="1"/>
  <c r="N37" i="10"/>
  <c r="T37" i="10"/>
  <c r="V37" i="10"/>
  <c r="Y37" i="10"/>
  <c r="H38" i="10"/>
  <c r="J38" i="10"/>
  <c r="K38" i="10" s="1"/>
  <c r="M38" i="10"/>
  <c r="N38" i="10"/>
  <c r="T38" i="10"/>
  <c r="V38" i="10"/>
  <c r="Y38" i="10"/>
  <c r="H39" i="10"/>
  <c r="J39" i="10"/>
  <c r="N39" i="10"/>
  <c r="T39" i="10"/>
  <c r="V39" i="10"/>
  <c r="Y39" i="10"/>
  <c r="H40" i="10"/>
  <c r="J40" i="10"/>
  <c r="N40" i="10"/>
  <c r="T40" i="10"/>
  <c r="V40" i="10"/>
  <c r="Y40" i="10"/>
  <c r="H41" i="10"/>
  <c r="J41" i="10"/>
  <c r="K41" i="10" s="1"/>
  <c r="M41" i="10" s="1"/>
  <c r="N41" i="10"/>
  <c r="T41" i="10"/>
  <c r="V41" i="10"/>
  <c r="Y41" i="10"/>
  <c r="H42" i="10"/>
  <c r="J42" i="10"/>
  <c r="K42" i="10" s="1"/>
  <c r="M42" i="10" s="1"/>
  <c r="N42" i="10"/>
  <c r="T42" i="10"/>
  <c r="V42" i="10"/>
  <c r="Y42" i="10"/>
  <c r="H43" i="10"/>
  <c r="J43" i="10"/>
  <c r="N43" i="10"/>
  <c r="T43" i="10"/>
  <c r="V43" i="10"/>
  <c r="Y43" i="10"/>
  <c r="H44" i="10"/>
  <c r="J44" i="10"/>
  <c r="W44" i="10" s="1"/>
  <c r="N44" i="10"/>
  <c r="T44" i="10"/>
  <c r="V44" i="10"/>
  <c r="Y44" i="10"/>
  <c r="H45" i="10"/>
  <c r="J45" i="10" s="1"/>
  <c r="K45" i="10" s="1"/>
  <c r="M45" i="10" s="1"/>
  <c r="Q45" i="10" s="1"/>
  <c r="R45" i="10" s="1"/>
  <c r="N45" i="10"/>
  <c r="T45" i="10"/>
  <c r="V45" i="10"/>
  <c r="Y45" i="10"/>
  <c r="H46" i="10"/>
  <c r="J46" i="10" s="1"/>
  <c r="N46" i="10"/>
  <c r="T46" i="10"/>
  <c r="V46" i="10"/>
  <c r="Y46" i="10"/>
  <c r="H47" i="10"/>
  <c r="J47" i="10" s="1"/>
  <c r="N47" i="10"/>
  <c r="T47" i="10"/>
  <c r="V47" i="10"/>
  <c r="Y47" i="10"/>
  <c r="H48" i="10"/>
  <c r="J48" i="10" s="1"/>
  <c r="N48" i="10"/>
  <c r="T48" i="10"/>
  <c r="V48" i="10"/>
  <c r="Y48" i="10"/>
  <c r="H49" i="10"/>
  <c r="J49" i="10" s="1"/>
  <c r="K49" i="10" s="1"/>
  <c r="M49" i="10" s="1"/>
  <c r="Q49" i="10" s="1"/>
  <c r="R49" i="10" s="1"/>
  <c r="N49" i="10"/>
  <c r="T49" i="10"/>
  <c r="V49" i="10"/>
  <c r="Y49" i="10"/>
  <c r="H50" i="10"/>
  <c r="J50" i="10" s="1"/>
  <c r="N50" i="10"/>
  <c r="T50" i="10"/>
  <c r="V50" i="10"/>
  <c r="Y50" i="10"/>
  <c r="H51" i="10"/>
  <c r="J51" i="10" s="1"/>
  <c r="W51" i="10" s="1"/>
  <c r="N51" i="10"/>
  <c r="T51" i="10"/>
  <c r="V51" i="10"/>
  <c r="Y51" i="10"/>
  <c r="H52" i="10"/>
  <c r="J52" i="10"/>
  <c r="W52" i="10" s="1"/>
  <c r="N52" i="10"/>
  <c r="T52" i="10"/>
  <c r="V52" i="10"/>
  <c r="Y52" i="10"/>
  <c r="H53" i="10"/>
  <c r="J53" i="10" s="1"/>
  <c r="N53" i="10"/>
  <c r="T53" i="10"/>
  <c r="V53" i="10"/>
  <c r="Y53" i="10"/>
  <c r="H54" i="10"/>
  <c r="J54" i="10" s="1"/>
  <c r="W54" i="10" s="1"/>
  <c r="N54" i="10"/>
  <c r="T54" i="10"/>
  <c r="V54" i="10"/>
  <c r="Y54" i="10"/>
  <c r="H55" i="10"/>
  <c r="J55" i="10"/>
  <c r="W55" i="10" s="1"/>
  <c r="N55" i="10"/>
  <c r="T55" i="10"/>
  <c r="V55" i="10"/>
  <c r="Y55" i="10"/>
  <c r="H56" i="10"/>
  <c r="J56" i="10" s="1"/>
  <c r="N56" i="10"/>
  <c r="T56" i="10"/>
  <c r="V56" i="10"/>
  <c r="Y56" i="10"/>
  <c r="H57" i="10"/>
  <c r="J57" i="10" s="1"/>
  <c r="W57" i="10" s="1"/>
  <c r="N57" i="10"/>
  <c r="T57" i="10"/>
  <c r="V57" i="10"/>
  <c r="Y57" i="10"/>
  <c r="H58" i="10"/>
  <c r="J58" i="10"/>
  <c r="N58" i="10"/>
  <c r="T58" i="10"/>
  <c r="V58" i="10"/>
  <c r="Y58" i="10"/>
  <c r="H59" i="10"/>
  <c r="J59" i="10"/>
  <c r="N59" i="10"/>
  <c r="T59" i="10"/>
  <c r="V59" i="10"/>
  <c r="Y59" i="10"/>
  <c r="H60" i="10"/>
  <c r="J60" i="10"/>
  <c r="N60" i="10"/>
  <c r="T60" i="10"/>
  <c r="V60" i="10"/>
  <c r="Y60" i="10"/>
  <c r="H61" i="10"/>
  <c r="J61" i="10"/>
  <c r="N61" i="10"/>
  <c r="T61" i="10"/>
  <c r="V61" i="10"/>
  <c r="Y61" i="10"/>
  <c r="H62" i="10"/>
  <c r="J62" i="10"/>
  <c r="N62" i="10"/>
  <c r="T62" i="10"/>
  <c r="V62" i="10"/>
  <c r="Y62" i="10"/>
  <c r="H63" i="10"/>
  <c r="J63" i="10"/>
  <c r="N63" i="10"/>
  <c r="T63" i="10"/>
  <c r="V63" i="10"/>
  <c r="Y63" i="10"/>
  <c r="F64" i="10"/>
  <c r="N64" i="10"/>
  <c r="T64" i="10"/>
  <c r="V64" i="10"/>
  <c r="Y64" i="10"/>
  <c r="F65" i="10"/>
  <c r="H65" i="10" s="1"/>
  <c r="J65" i="10" s="1"/>
  <c r="W65" i="10" s="1"/>
  <c r="N65" i="10"/>
  <c r="T65" i="10"/>
  <c r="V65" i="10"/>
  <c r="Y65" i="10"/>
  <c r="H66" i="10"/>
  <c r="J66" i="10" s="1"/>
  <c r="W66" i="10" s="1"/>
  <c r="N66" i="10"/>
  <c r="T66" i="10"/>
  <c r="V66" i="10"/>
  <c r="Y66" i="10"/>
  <c r="F67" i="10"/>
  <c r="H67" i="10"/>
  <c r="J67" i="10" s="1"/>
  <c r="K67" i="10" s="1"/>
  <c r="M67" i="10" s="1"/>
  <c r="Q67" i="10" s="1"/>
  <c r="R67" i="10" s="1"/>
  <c r="N67" i="10"/>
  <c r="T67" i="10"/>
  <c r="V67" i="10"/>
  <c r="Y67" i="10"/>
  <c r="F68" i="10"/>
  <c r="H68" i="10" s="1"/>
  <c r="J68" i="10" s="1"/>
  <c r="W68" i="10" s="1"/>
  <c r="N68" i="10"/>
  <c r="T68" i="10"/>
  <c r="V68" i="10"/>
  <c r="Y68" i="10"/>
  <c r="F69" i="10"/>
  <c r="H69" i="10" s="1"/>
  <c r="J69" i="10" s="1"/>
  <c r="N69" i="10"/>
  <c r="T69" i="10"/>
  <c r="V69" i="10"/>
  <c r="Y69" i="10"/>
  <c r="F70" i="10"/>
  <c r="H70" i="10"/>
  <c r="J70" i="10" s="1"/>
  <c r="N70" i="10"/>
  <c r="T70" i="10"/>
  <c r="V70" i="10"/>
  <c r="Y70" i="10"/>
  <c r="F71" i="10"/>
  <c r="H71" i="10" s="1"/>
  <c r="J71" i="10" s="1"/>
  <c r="W71" i="10" s="1"/>
  <c r="N71" i="10"/>
  <c r="T71" i="10"/>
  <c r="V71" i="10"/>
  <c r="Y71" i="10"/>
  <c r="G72" i="10"/>
  <c r="I72" i="10"/>
  <c r="O72" i="10"/>
  <c r="P72" i="10"/>
  <c r="S72" i="10"/>
  <c r="U72" i="10"/>
  <c r="I11" i="9"/>
  <c r="K11" i="9" s="1"/>
  <c r="O11" i="9"/>
  <c r="U11" i="9"/>
  <c r="W11" i="9"/>
  <c r="Z11" i="9"/>
  <c r="I12" i="9"/>
  <c r="K12" i="9" s="1"/>
  <c r="O12" i="9"/>
  <c r="U12" i="9"/>
  <c r="W12" i="9"/>
  <c r="Z12" i="9"/>
  <c r="I13" i="9"/>
  <c r="K13" i="9" s="1"/>
  <c r="L13" i="9" s="1"/>
  <c r="N13" i="9" s="1"/>
  <c r="O13" i="9"/>
  <c r="U13" i="9"/>
  <c r="W13" i="9"/>
  <c r="Z13" i="9"/>
  <c r="I14" i="9"/>
  <c r="K14" i="9" s="1"/>
  <c r="L14" i="9" s="1"/>
  <c r="O14" i="9"/>
  <c r="U14" i="9"/>
  <c r="W14" i="9"/>
  <c r="Z14" i="9"/>
  <c r="I15" i="9"/>
  <c r="K15" i="9"/>
  <c r="X15" i="9" s="1"/>
  <c r="O15" i="9"/>
  <c r="U15" i="9"/>
  <c r="W15" i="9"/>
  <c r="Z15" i="9"/>
  <c r="I16" i="9"/>
  <c r="K16" i="9" s="1"/>
  <c r="O16" i="9"/>
  <c r="U16" i="9"/>
  <c r="W16" i="9"/>
  <c r="Z16" i="9"/>
  <c r="I17" i="9"/>
  <c r="K17" i="9" s="1"/>
  <c r="O17" i="9"/>
  <c r="U17" i="9"/>
  <c r="W17" i="9"/>
  <c r="Z17" i="9"/>
  <c r="I18" i="9"/>
  <c r="K18" i="9" s="1"/>
  <c r="L18" i="9" s="1"/>
  <c r="N18" i="9" s="1"/>
  <c r="R18" i="9" s="1"/>
  <c r="S18" i="9" s="1"/>
  <c r="O18" i="9"/>
  <c r="U18" i="9"/>
  <c r="W18" i="9"/>
  <c r="Z18" i="9"/>
  <c r="I19" i="9"/>
  <c r="K19" i="9" s="1"/>
  <c r="O19" i="9"/>
  <c r="U19" i="9"/>
  <c r="W19" i="9"/>
  <c r="Z19" i="9"/>
  <c r="I20" i="9"/>
  <c r="K20" i="9" s="1"/>
  <c r="X20" i="9" s="1"/>
  <c r="O20" i="9"/>
  <c r="U20" i="9"/>
  <c r="W20" i="9"/>
  <c r="Z20" i="9"/>
  <c r="I21" i="9"/>
  <c r="K21" i="9"/>
  <c r="L21" i="9" s="1"/>
  <c r="N21" i="9" s="1"/>
  <c r="R21" i="9" s="1"/>
  <c r="S21" i="9" s="1"/>
  <c r="O21" i="9"/>
  <c r="U21" i="9"/>
  <c r="W21" i="9"/>
  <c r="Z21" i="9"/>
  <c r="I22" i="9"/>
  <c r="K22" i="9"/>
  <c r="L22" i="9" s="1"/>
  <c r="N22" i="9" s="1"/>
  <c r="O22" i="9"/>
  <c r="U22" i="9"/>
  <c r="W22" i="9"/>
  <c r="Z22" i="9"/>
  <c r="I23" i="9"/>
  <c r="K23" i="9"/>
  <c r="L23" i="9" s="1"/>
  <c r="N23" i="9"/>
  <c r="R23" i="9" s="1"/>
  <c r="S23" i="9" s="1"/>
  <c r="O23" i="9"/>
  <c r="U23" i="9"/>
  <c r="W23" i="9"/>
  <c r="Z23" i="9"/>
  <c r="I24" i="9"/>
  <c r="K24" i="9"/>
  <c r="X24" i="9" s="1"/>
  <c r="O24" i="9"/>
  <c r="U24" i="9"/>
  <c r="W24" i="9"/>
  <c r="Z24" i="9"/>
  <c r="I25" i="9"/>
  <c r="K25" i="9" s="1"/>
  <c r="L25" i="9" s="1"/>
  <c r="N25" i="9" s="1"/>
  <c r="R25" i="9" s="1"/>
  <c r="S25" i="9" s="1"/>
  <c r="O25" i="9"/>
  <c r="U25" i="9"/>
  <c r="W25" i="9"/>
  <c r="Z25" i="9"/>
  <c r="I26" i="9"/>
  <c r="K26" i="9" s="1"/>
  <c r="L26" i="9" s="1"/>
  <c r="N26" i="9" s="1"/>
  <c r="R26" i="9" s="1"/>
  <c r="S26" i="9" s="1"/>
  <c r="O26" i="9"/>
  <c r="U26" i="9"/>
  <c r="W26" i="9"/>
  <c r="Z26" i="9"/>
  <c r="I27" i="9"/>
  <c r="K27" i="9" s="1"/>
  <c r="X27" i="9" s="1"/>
  <c r="O27" i="9"/>
  <c r="U27" i="9"/>
  <c r="W27" i="9"/>
  <c r="Z27" i="9"/>
  <c r="I28" i="9"/>
  <c r="K28" i="9"/>
  <c r="X28" i="9" s="1"/>
  <c r="O28" i="9"/>
  <c r="U28" i="9"/>
  <c r="W28" i="9"/>
  <c r="Z28" i="9"/>
  <c r="I29" i="9"/>
  <c r="K29" i="9" s="1"/>
  <c r="L29" i="9" s="1"/>
  <c r="N29" i="9" s="1"/>
  <c r="R29" i="9" s="1"/>
  <c r="S29" i="9" s="1"/>
  <c r="O29" i="9"/>
  <c r="U29" i="9"/>
  <c r="W29" i="9"/>
  <c r="Z29" i="9"/>
  <c r="I30" i="9"/>
  <c r="K30" i="9"/>
  <c r="O30" i="9"/>
  <c r="U30" i="9"/>
  <c r="W30" i="9"/>
  <c r="Z30" i="9"/>
  <c r="I31" i="9"/>
  <c r="O31" i="9"/>
  <c r="U31" i="9"/>
  <c r="W31" i="9"/>
  <c r="Z31" i="9"/>
  <c r="I32" i="9"/>
  <c r="K32" i="9" s="1"/>
  <c r="L32" i="9" s="1"/>
  <c r="N32" i="9" s="1"/>
  <c r="O32" i="9"/>
  <c r="U32" i="9"/>
  <c r="W32" i="9"/>
  <c r="Z32" i="9"/>
  <c r="I33" i="9"/>
  <c r="K33" i="9" s="1"/>
  <c r="O33" i="9"/>
  <c r="U33" i="9"/>
  <c r="W33" i="9"/>
  <c r="Z33" i="9"/>
  <c r="I34" i="9"/>
  <c r="K34" i="9" s="1"/>
  <c r="L34" i="9" s="1"/>
  <c r="O34" i="9"/>
  <c r="U34" i="9"/>
  <c r="W34" i="9"/>
  <c r="Z34" i="9"/>
  <c r="I35" i="9"/>
  <c r="K35" i="9"/>
  <c r="O35" i="9"/>
  <c r="U35" i="9"/>
  <c r="W35" i="9"/>
  <c r="Z35" i="9"/>
  <c r="I36" i="9"/>
  <c r="K36" i="9"/>
  <c r="L36" i="9" s="1"/>
  <c r="O36" i="9"/>
  <c r="U36" i="9"/>
  <c r="W36" i="9"/>
  <c r="Z36" i="9"/>
  <c r="I37" i="9"/>
  <c r="K37" i="9" s="1"/>
  <c r="L37" i="9" s="1"/>
  <c r="N37" i="9" s="1"/>
  <c r="R37" i="9" s="1"/>
  <c r="S37" i="9" s="1"/>
  <c r="O37" i="9"/>
  <c r="U37" i="9"/>
  <c r="W37" i="9"/>
  <c r="Z37" i="9"/>
  <c r="I38" i="9"/>
  <c r="K38" i="9"/>
  <c r="O38" i="9"/>
  <c r="U38" i="9"/>
  <c r="W38" i="9"/>
  <c r="Z38" i="9"/>
  <c r="I39" i="9"/>
  <c r="K39" i="9"/>
  <c r="O39" i="9"/>
  <c r="U39" i="9"/>
  <c r="W39" i="9"/>
  <c r="Z39" i="9"/>
  <c r="AD39" i="9"/>
  <c r="AD37" i="9"/>
  <c r="I40" i="9"/>
  <c r="K40" i="9"/>
  <c r="O40" i="9"/>
  <c r="U40" i="9"/>
  <c r="W40" i="9"/>
  <c r="Z40" i="9"/>
  <c r="I41" i="9"/>
  <c r="K41" i="9"/>
  <c r="O41" i="9"/>
  <c r="U41" i="9"/>
  <c r="W41" i="9"/>
  <c r="Z41" i="9"/>
  <c r="I42" i="9"/>
  <c r="K42" i="9"/>
  <c r="O42" i="9"/>
  <c r="U42" i="9"/>
  <c r="W42" i="9"/>
  <c r="Z42" i="9"/>
  <c r="I43" i="9"/>
  <c r="K43" i="9"/>
  <c r="X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X47" i="9" s="1"/>
  <c r="O47" i="9"/>
  <c r="U47" i="9"/>
  <c r="W47" i="9"/>
  <c r="Z47" i="9"/>
  <c r="I48" i="9"/>
  <c r="K48" i="9"/>
  <c r="O48" i="9"/>
  <c r="U48" i="9"/>
  <c r="W48" i="9"/>
  <c r="Z48" i="9"/>
  <c r="I49" i="9"/>
  <c r="K49" i="9"/>
  <c r="X49" i="9" s="1"/>
  <c r="O49" i="9"/>
  <c r="U49" i="9"/>
  <c r="W49" i="9"/>
  <c r="Z49" i="9"/>
  <c r="I50" i="9"/>
  <c r="K50" i="9" s="1"/>
  <c r="X50" i="9" s="1"/>
  <c r="O50" i="9"/>
  <c r="U50" i="9"/>
  <c r="W50" i="9"/>
  <c r="Z50" i="9"/>
  <c r="I51" i="9"/>
  <c r="K51" i="9"/>
  <c r="O51" i="9"/>
  <c r="U51" i="9"/>
  <c r="W51" i="9"/>
  <c r="Z51" i="9"/>
  <c r="I52" i="9"/>
  <c r="K52" i="9"/>
  <c r="O52" i="9"/>
  <c r="U52" i="9"/>
  <c r="W52" i="9"/>
  <c r="Z52" i="9"/>
  <c r="I53" i="9"/>
  <c r="K53" i="9"/>
  <c r="X53" i="9" s="1"/>
  <c r="O53" i="9"/>
  <c r="U53" i="9"/>
  <c r="W53" i="9"/>
  <c r="Z53" i="9"/>
  <c r="I54" i="9"/>
  <c r="K54" i="9" s="1"/>
  <c r="L54" i="9" s="1"/>
  <c r="N54" i="9" s="1"/>
  <c r="R54" i="9" s="1"/>
  <c r="O54" i="9"/>
  <c r="U54" i="9"/>
  <c r="W54" i="9"/>
  <c r="Z54" i="9"/>
  <c r="I55" i="9"/>
  <c r="K55" i="9"/>
  <c r="L55" i="9" s="1"/>
  <c r="N55" i="9"/>
  <c r="O55" i="9"/>
  <c r="U55" i="9"/>
  <c r="W55" i="9"/>
  <c r="Z55" i="9"/>
  <c r="I56" i="9"/>
  <c r="K56" i="9"/>
  <c r="O56" i="9"/>
  <c r="U56" i="9"/>
  <c r="W56" i="9"/>
  <c r="Z56" i="9"/>
  <c r="I57" i="9"/>
  <c r="K57" i="9"/>
  <c r="O57" i="9"/>
  <c r="U57" i="9"/>
  <c r="W57" i="9"/>
  <c r="Z57" i="9"/>
  <c r="I58" i="9"/>
  <c r="K58" i="9"/>
  <c r="O58" i="9"/>
  <c r="U58" i="9"/>
  <c r="W58" i="9"/>
  <c r="Z58" i="9"/>
  <c r="I59" i="9"/>
  <c r="K59" i="9"/>
  <c r="O59" i="9"/>
  <c r="U59" i="9"/>
  <c r="W59" i="9"/>
  <c r="Z59" i="9"/>
  <c r="I60" i="9"/>
  <c r="K60" i="9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/>
  <c r="O63" i="9"/>
  <c r="U63" i="9"/>
  <c r="W63" i="9"/>
  <c r="Z63" i="9"/>
  <c r="I64" i="9"/>
  <c r="K64" i="9"/>
  <c r="O64" i="9"/>
  <c r="U64" i="9"/>
  <c r="W64" i="9"/>
  <c r="Z64" i="9"/>
  <c r="I65" i="9"/>
  <c r="K65" i="9"/>
  <c r="O65" i="9"/>
  <c r="U65" i="9"/>
  <c r="W65" i="9"/>
  <c r="Z65" i="9"/>
  <c r="I66" i="9"/>
  <c r="K66" i="9"/>
  <c r="O66" i="9"/>
  <c r="U66" i="9"/>
  <c r="W66" i="9"/>
  <c r="Z66" i="9"/>
  <c r="I67" i="9"/>
  <c r="K67" i="9"/>
  <c r="O67" i="9"/>
  <c r="U67" i="9"/>
  <c r="W67" i="9"/>
  <c r="Z67" i="9"/>
  <c r="I68" i="9"/>
  <c r="K68" i="9"/>
  <c r="O68" i="9"/>
  <c r="U68" i="9"/>
  <c r="W68" i="9"/>
  <c r="Z68" i="9"/>
  <c r="I69" i="9"/>
  <c r="K69" i="9"/>
  <c r="O69" i="9"/>
  <c r="U69" i="9"/>
  <c r="W69" i="9"/>
  <c r="Z69" i="9"/>
  <c r="I70" i="9"/>
  <c r="K70" i="9"/>
  <c r="O70" i="9"/>
  <c r="U70" i="9"/>
  <c r="W70" i="9"/>
  <c r="Z70" i="9"/>
  <c r="I71" i="9"/>
  <c r="K71" i="9"/>
  <c r="L71" i="9" s="1"/>
  <c r="O71" i="9"/>
  <c r="U71" i="9"/>
  <c r="W71" i="9"/>
  <c r="Z71" i="9"/>
  <c r="I72" i="9"/>
  <c r="K72" i="9" s="1"/>
  <c r="L72" i="9" s="1"/>
  <c r="N72" i="9" s="1"/>
  <c r="R72" i="9" s="1"/>
  <c r="S72" i="9" s="1"/>
  <c r="O72" i="9"/>
  <c r="U72" i="9"/>
  <c r="W72" i="9"/>
  <c r="Z72" i="9"/>
  <c r="I73" i="9"/>
  <c r="K73" i="9" s="1"/>
  <c r="L73" i="9" s="1"/>
  <c r="N73" i="9" s="1"/>
  <c r="O73" i="9"/>
  <c r="U73" i="9"/>
  <c r="W73" i="9"/>
  <c r="Z73" i="9"/>
  <c r="I74" i="9"/>
  <c r="K74" i="9" s="1"/>
  <c r="O74" i="9"/>
  <c r="U74" i="9"/>
  <c r="W74" i="9"/>
  <c r="Z74" i="9"/>
  <c r="I75" i="9"/>
  <c r="K75" i="9"/>
  <c r="O75" i="9"/>
  <c r="U75" i="9"/>
  <c r="W75" i="9"/>
  <c r="Z75" i="9"/>
  <c r="I76" i="9"/>
  <c r="K76" i="9" s="1"/>
  <c r="O76" i="9"/>
  <c r="U76" i="9"/>
  <c r="W76" i="9"/>
  <c r="Z76" i="9"/>
  <c r="I77" i="9"/>
  <c r="K77" i="9"/>
  <c r="L77" i="9"/>
  <c r="N77" i="9"/>
  <c r="O77" i="9"/>
  <c r="U77" i="9"/>
  <c r="W77" i="9"/>
  <c r="Z77" i="9"/>
  <c r="I78" i="9"/>
  <c r="K78" i="9"/>
  <c r="L78" i="9"/>
  <c r="N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/>
  <c r="O81" i="9"/>
  <c r="U81" i="9"/>
  <c r="W81" i="9"/>
  <c r="Z81" i="9"/>
  <c r="G82" i="9"/>
  <c r="I82" i="9" s="1"/>
  <c r="K82" i="9" s="1"/>
  <c r="O82" i="9"/>
  <c r="U82" i="9"/>
  <c r="W82" i="9"/>
  <c r="Z82" i="9"/>
  <c r="G83" i="9"/>
  <c r="O83" i="9"/>
  <c r="U83" i="9"/>
  <c r="W83" i="9"/>
  <c r="Z83" i="9"/>
  <c r="I84" i="9"/>
  <c r="K84" i="9" s="1"/>
  <c r="L84" i="9" s="1"/>
  <c r="N84" i="9" s="1"/>
  <c r="R84" i="9" s="1"/>
  <c r="S84" i="9" s="1"/>
  <c r="O84" i="9"/>
  <c r="U84" i="9"/>
  <c r="W84" i="9"/>
  <c r="Z84" i="9"/>
  <c r="I85" i="9"/>
  <c r="K85" i="9"/>
  <c r="X85" i="9" s="1"/>
  <c r="O85" i="9"/>
  <c r="U85" i="9"/>
  <c r="W85" i="9"/>
  <c r="Z85" i="9"/>
  <c r="I86" i="9"/>
  <c r="K86" i="9" s="1"/>
  <c r="O86" i="9"/>
  <c r="U86" i="9"/>
  <c r="W86" i="9"/>
  <c r="Z86" i="9"/>
  <c r="I87" i="9"/>
  <c r="K87" i="9" s="1"/>
  <c r="L87" i="9" s="1"/>
  <c r="N87" i="9" s="1"/>
  <c r="R87" i="9"/>
  <c r="S87" i="9" s="1"/>
  <c r="O87" i="9"/>
  <c r="U87" i="9"/>
  <c r="W87" i="9"/>
  <c r="Z87" i="9"/>
  <c r="I88" i="9"/>
  <c r="K88" i="9" s="1"/>
  <c r="O88" i="9"/>
  <c r="U88" i="9"/>
  <c r="W88" i="9"/>
  <c r="Z88" i="9"/>
  <c r="I89" i="9"/>
  <c r="K89" i="9" s="1"/>
  <c r="O89" i="9"/>
  <c r="U89" i="9"/>
  <c r="W89" i="9"/>
  <c r="Z89" i="9"/>
  <c r="I90" i="9"/>
  <c r="K90" i="9"/>
  <c r="L90" i="9" s="1"/>
  <c r="N90" i="9" s="1"/>
  <c r="R90" i="9" s="1"/>
  <c r="S90" i="9" s="1"/>
  <c r="O90" i="9"/>
  <c r="U90" i="9"/>
  <c r="W90" i="9"/>
  <c r="Z90" i="9"/>
  <c r="I91" i="9"/>
  <c r="K91" i="9" s="1"/>
  <c r="L91" i="9" s="1"/>
  <c r="N91" i="9" s="1"/>
  <c r="R91" i="9" s="1"/>
  <c r="S91" i="9" s="1"/>
  <c r="O91" i="9"/>
  <c r="U91" i="9"/>
  <c r="W91" i="9"/>
  <c r="Z91" i="9"/>
  <c r="G92" i="9"/>
  <c r="I92" i="9" s="1"/>
  <c r="K92" i="9" s="1"/>
  <c r="O92" i="9"/>
  <c r="U92" i="9"/>
  <c r="W92" i="9"/>
  <c r="Z92" i="9"/>
  <c r="I93" i="9"/>
  <c r="K93" i="9"/>
  <c r="O93" i="9"/>
  <c r="U93" i="9"/>
  <c r="W93" i="9"/>
  <c r="Z93" i="9"/>
  <c r="I94" i="9"/>
  <c r="K94" i="9" s="1"/>
  <c r="O94" i="9"/>
  <c r="U94" i="9"/>
  <c r="W94" i="9"/>
  <c r="Z94" i="9"/>
  <c r="I95" i="9"/>
  <c r="K95" i="9"/>
  <c r="O95" i="9"/>
  <c r="U95" i="9"/>
  <c r="W95" i="9"/>
  <c r="Z95" i="9"/>
  <c r="I96" i="9"/>
  <c r="K96" i="9" s="1"/>
  <c r="O96" i="9"/>
  <c r="U96" i="9"/>
  <c r="W96" i="9"/>
  <c r="Z96" i="9"/>
  <c r="I97" i="9"/>
  <c r="K97" i="9"/>
  <c r="O97" i="9"/>
  <c r="U97" i="9"/>
  <c r="W97" i="9"/>
  <c r="Z97" i="9"/>
  <c r="I98" i="9"/>
  <c r="K98" i="9" s="1"/>
  <c r="L98" i="9" s="1"/>
  <c r="N98" i="9" s="1"/>
  <c r="O98" i="9"/>
  <c r="U98" i="9"/>
  <c r="W98" i="9"/>
  <c r="Z98" i="9"/>
  <c r="I99" i="9"/>
  <c r="K99" i="9" s="1"/>
  <c r="O99" i="9"/>
  <c r="U99" i="9"/>
  <c r="W99" i="9"/>
  <c r="Z99" i="9"/>
  <c r="I100" i="9"/>
  <c r="K100" i="9"/>
  <c r="X100" i="9" s="1"/>
  <c r="O100" i="9"/>
  <c r="U100" i="9"/>
  <c r="W100" i="9"/>
  <c r="Z100" i="9"/>
  <c r="I101" i="9"/>
  <c r="K101" i="9"/>
  <c r="O101" i="9"/>
  <c r="U101" i="9"/>
  <c r="W101" i="9"/>
  <c r="Z101" i="9"/>
  <c r="I102" i="9"/>
  <c r="K102" i="9" s="1"/>
  <c r="O102" i="9"/>
  <c r="U102" i="9"/>
  <c r="W102" i="9"/>
  <c r="Z102" i="9"/>
  <c r="I103" i="9"/>
  <c r="K103" i="9"/>
  <c r="O103" i="9"/>
  <c r="U103" i="9"/>
  <c r="W103" i="9"/>
  <c r="Z103" i="9"/>
  <c r="I104" i="9"/>
  <c r="K104" i="9" s="1"/>
  <c r="X104" i="9" s="1"/>
  <c r="O104" i="9"/>
  <c r="U104" i="9"/>
  <c r="W104" i="9"/>
  <c r="Z104" i="9"/>
  <c r="I105" i="9"/>
  <c r="K105" i="9" s="1"/>
  <c r="L105" i="9" s="1"/>
  <c r="N105" i="9" s="1"/>
  <c r="R105" i="9" s="1"/>
  <c r="S105" i="9" s="1"/>
  <c r="O105" i="9"/>
  <c r="U105" i="9"/>
  <c r="W105" i="9"/>
  <c r="Z105" i="9"/>
  <c r="I106" i="9"/>
  <c r="K106" i="9"/>
  <c r="O106" i="9"/>
  <c r="U106" i="9"/>
  <c r="W106" i="9"/>
  <c r="Z106" i="9"/>
  <c r="I107" i="9"/>
  <c r="K107" i="9" s="1"/>
  <c r="O107" i="9"/>
  <c r="U107" i="9"/>
  <c r="W107" i="9"/>
  <c r="Z107" i="9"/>
  <c r="I108" i="9"/>
  <c r="K108" i="9"/>
  <c r="O108" i="9"/>
  <c r="U108" i="9"/>
  <c r="W108" i="9"/>
  <c r="Z108" i="9"/>
  <c r="I109" i="9"/>
  <c r="K109" i="9" s="1"/>
  <c r="L109" i="9" s="1"/>
  <c r="N109" i="9" s="1"/>
  <c r="R109" i="9" s="1"/>
  <c r="S109" i="9" s="1"/>
  <c r="O109" i="9"/>
  <c r="U109" i="9"/>
  <c r="W109" i="9"/>
  <c r="Z109" i="9"/>
  <c r="I110" i="9"/>
  <c r="K110" i="9"/>
  <c r="L110" i="9" s="1"/>
  <c r="N110" i="9" s="1"/>
  <c r="R110" i="9" s="1"/>
  <c r="S110" i="9" s="1"/>
  <c r="O110" i="9"/>
  <c r="U110" i="9"/>
  <c r="W110" i="9"/>
  <c r="Z110" i="9"/>
  <c r="I111" i="9"/>
  <c r="K111" i="9" s="1"/>
  <c r="L111" i="9" s="1"/>
  <c r="N111" i="9"/>
  <c r="O111" i="9"/>
  <c r="U111" i="9"/>
  <c r="W111" i="9"/>
  <c r="Z111" i="9"/>
  <c r="I112" i="9"/>
  <c r="K112" i="9" s="1"/>
  <c r="L112" i="9" s="1"/>
  <c r="N112" i="9"/>
  <c r="O112" i="9"/>
  <c r="U112" i="9"/>
  <c r="W112" i="9"/>
  <c r="Z112" i="9"/>
  <c r="I113" i="9"/>
  <c r="K113" i="9" s="1"/>
  <c r="O113" i="9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O115" i="9"/>
  <c r="U115" i="9"/>
  <c r="W115" i="9"/>
  <c r="Z115" i="9"/>
  <c r="I116" i="9"/>
  <c r="K116" i="9"/>
  <c r="L116" i="9" s="1"/>
  <c r="N116" i="9" s="1"/>
  <c r="R116" i="9" s="1"/>
  <c r="S116" i="9" s="1"/>
  <c r="O116" i="9"/>
  <c r="U116" i="9"/>
  <c r="W116" i="9"/>
  <c r="Z116" i="9"/>
  <c r="I117" i="9"/>
  <c r="K117" i="9" s="1"/>
  <c r="L117" i="9" s="1"/>
  <c r="N117" i="9" s="1"/>
  <c r="O117" i="9"/>
  <c r="U117" i="9"/>
  <c r="W117" i="9"/>
  <c r="Z117" i="9"/>
  <c r="I118" i="9"/>
  <c r="K118" i="9" s="1"/>
  <c r="O118" i="9"/>
  <c r="U118" i="9"/>
  <c r="W118" i="9"/>
  <c r="Z118" i="9"/>
  <c r="I119" i="9"/>
  <c r="K119" i="9"/>
  <c r="L119" i="9" s="1"/>
  <c r="N119" i="9" s="1"/>
  <c r="O119" i="9"/>
  <c r="U119" i="9"/>
  <c r="W119" i="9"/>
  <c r="Z119" i="9"/>
  <c r="I120" i="9"/>
  <c r="K120" i="9"/>
  <c r="L120" i="9" s="1"/>
  <c r="N120" i="9" s="1"/>
  <c r="R120" i="9" s="1"/>
  <c r="S120" i="9" s="1"/>
  <c r="O120" i="9"/>
  <c r="U120" i="9"/>
  <c r="W120" i="9"/>
  <c r="Z120" i="9"/>
  <c r="I121" i="9"/>
  <c r="K121" i="9"/>
  <c r="O121" i="9"/>
  <c r="U121" i="9"/>
  <c r="W121" i="9"/>
  <c r="Z121" i="9"/>
  <c r="I122" i="9"/>
  <c r="K122" i="9"/>
  <c r="O122" i="9"/>
  <c r="U122" i="9"/>
  <c r="W122" i="9"/>
  <c r="Z122" i="9"/>
  <c r="I123" i="9"/>
  <c r="K123" i="9" s="1"/>
  <c r="O123" i="9"/>
  <c r="U123" i="9"/>
  <c r="W123" i="9"/>
  <c r="Z123" i="9"/>
  <c r="I124" i="9"/>
  <c r="K124" i="9"/>
  <c r="X124" i="9" s="1"/>
  <c r="O124" i="9"/>
  <c r="U124" i="9"/>
  <c r="W124" i="9"/>
  <c r="Z124" i="9"/>
  <c r="I125" i="9"/>
  <c r="K125" i="9"/>
  <c r="L125" i="9"/>
  <c r="N125" i="9" s="1"/>
  <c r="R125" i="9" s="1"/>
  <c r="S125" i="9" s="1"/>
  <c r="O125" i="9"/>
  <c r="U125" i="9"/>
  <c r="W125" i="9"/>
  <c r="Z125" i="9"/>
  <c r="I126" i="9"/>
  <c r="K126" i="9" s="1"/>
  <c r="O126" i="9"/>
  <c r="U126" i="9"/>
  <c r="W126" i="9"/>
  <c r="Z126" i="9"/>
  <c r="I127" i="9"/>
  <c r="K127" i="9"/>
  <c r="O127" i="9"/>
  <c r="U127" i="9"/>
  <c r="W127" i="9"/>
  <c r="Z127" i="9"/>
  <c r="I128" i="9"/>
  <c r="K128" i="9" s="1"/>
  <c r="O128" i="9"/>
  <c r="U128" i="9"/>
  <c r="W128" i="9"/>
  <c r="Z128" i="9"/>
  <c r="I129" i="9"/>
  <c r="K129" i="9"/>
  <c r="L129" i="9"/>
  <c r="N129" i="9" s="1"/>
  <c r="R129" i="9" s="1"/>
  <c r="S129" i="9" s="1"/>
  <c r="O129" i="9"/>
  <c r="U129" i="9"/>
  <c r="W129" i="9"/>
  <c r="Z129" i="9"/>
  <c r="I130" i="9"/>
  <c r="K130" i="9" s="1"/>
  <c r="O130" i="9"/>
  <c r="U130" i="9"/>
  <c r="W130" i="9"/>
  <c r="Z130" i="9"/>
  <c r="AD130" i="9"/>
  <c r="I131" i="9"/>
  <c r="K131" i="9"/>
  <c r="X131" i="9" s="1"/>
  <c r="O131" i="9"/>
  <c r="U131" i="9"/>
  <c r="W131" i="9"/>
  <c r="Z131" i="9"/>
  <c r="I132" i="9"/>
  <c r="K132" i="9"/>
  <c r="X132" i="9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 s="1"/>
  <c r="O134" i="9"/>
  <c r="U134" i="9"/>
  <c r="W134" i="9"/>
  <c r="Z134" i="9"/>
  <c r="G135" i="9"/>
  <c r="I135" i="9"/>
  <c r="K135" i="9"/>
  <c r="X135" i="9" s="1"/>
  <c r="O135" i="9"/>
  <c r="U135" i="9"/>
  <c r="W135" i="9"/>
  <c r="Z135" i="9"/>
  <c r="I136" i="9"/>
  <c r="K136" i="9"/>
  <c r="L136" i="9" s="1"/>
  <c r="N136" i="9" s="1"/>
  <c r="R136" i="9" s="1"/>
  <c r="S136" i="9" s="1"/>
  <c r="Y136" i="9" s="1"/>
  <c r="X136" i="9"/>
  <c r="O136" i="9"/>
  <c r="U136" i="9"/>
  <c r="W136" i="9"/>
  <c r="Z136" i="9"/>
  <c r="I137" i="9"/>
  <c r="K137" i="9"/>
  <c r="L137" i="9"/>
  <c r="N137" i="9" s="1"/>
  <c r="R137" i="9" s="1"/>
  <c r="S137" i="9" s="1"/>
  <c r="O137" i="9"/>
  <c r="U137" i="9"/>
  <c r="W137" i="9"/>
  <c r="Z137" i="9"/>
  <c r="I138" i="9"/>
  <c r="K138" i="9" s="1"/>
  <c r="O138" i="9"/>
  <c r="U138" i="9"/>
  <c r="W138" i="9"/>
  <c r="Z138" i="9"/>
  <c r="I139" i="9"/>
  <c r="K139" i="9"/>
  <c r="O139" i="9"/>
  <c r="U139" i="9"/>
  <c r="W139" i="9"/>
  <c r="Z139" i="9"/>
  <c r="I140" i="9"/>
  <c r="K140" i="9" s="1"/>
  <c r="L140" i="9" s="1"/>
  <c r="N140" i="9" s="1"/>
  <c r="R140" i="9" s="1"/>
  <c r="S140" i="9" s="1"/>
  <c r="O140" i="9"/>
  <c r="U140" i="9"/>
  <c r="W140" i="9"/>
  <c r="Z140" i="9"/>
  <c r="I141" i="9"/>
  <c r="K141" i="9"/>
  <c r="X141" i="9" s="1"/>
  <c r="O141" i="9"/>
  <c r="U141" i="9"/>
  <c r="W141" i="9"/>
  <c r="Z141" i="9"/>
  <c r="I142" i="9"/>
  <c r="K142" i="9"/>
  <c r="L142" i="9" s="1"/>
  <c r="N142" i="9" s="1"/>
  <c r="X142" i="9"/>
  <c r="O142" i="9"/>
  <c r="U142" i="9"/>
  <c r="W142" i="9"/>
  <c r="Z142" i="9"/>
  <c r="I143" i="9"/>
  <c r="K143" i="9"/>
  <c r="O143" i="9"/>
  <c r="U143" i="9"/>
  <c r="W143" i="9"/>
  <c r="Z143" i="9"/>
  <c r="I144" i="9"/>
  <c r="K144" i="9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O146" i="9"/>
  <c r="U146" i="9"/>
  <c r="W146" i="9"/>
  <c r="Z146" i="9"/>
  <c r="I147" i="9"/>
  <c r="K147" i="9"/>
  <c r="L147" i="9" s="1"/>
  <c r="N147" i="9" s="1"/>
  <c r="R147" i="9" s="1"/>
  <c r="S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/>
  <c r="X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 s="1"/>
  <c r="O151" i="9"/>
  <c r="U151" i="9"/>
  <c r="W151" i="9"/>
  <c r="Z151" i="9"/>
  <c r="I152" i="9"/>
  <c r="K152" i="9" s="1"/>
  <c r="O152" i="9"/>
  <c r="U152" i="9"/>
  <c r="W152" i="9"/>
  <c r="Z152" i="9"/>
  <c r="I153" i="9"/>
  <c r="K153" i="9"/>
  <c r="O153" i="9"/>
  <c r="U153" i="9"/>
  <c r="W153" i="9"/>
  <c r="Z153" i="9"/>
  <c r="I154" i="9"/>
  <c r="K154" i="9" s="1"/>
  <c r="O154" i="9"/>
  <c r="U154" i="9"/>
  <c r="W154" i="9"/>
  <c r="Z154" i="9"/>
  <c r="G155" i="9"/>
  <c r="O155" i="9"/>
  <c r="U155" i="9"/>
  <c r="W155" i="9"/>
  <c r="Z155" i="9"/>
  <c r="I156" i="9"/>
  <c r="K156" i="9"/>
  <c r="O156" i="9"/>
  <c r="U156" i="9"/>
  <c r="W156" i="9"/>
  <c r="Z156" i="9"/>
  <c r="I157" i="9"/>
  <c r="K157" i="9" s="1"/>
  <c r="L157" i="9" s="1"/>
  <c r="N157" i="9" s="1"/>
  <c r="O157" i="9"/>
  <c r="U157" i="9"/>
  <c r="W157" i="9"/>
  <c r="Z157" i="9"/>
  <c r="I158" i="9"/>
  <c r="K158" i="9" s="1"/>
  <c r="L158" i="9" s="1"/>
  <c r="N158" i="9" s="1"/>
  <c r="O158" i="9"/>
  <c r="U158" i="9"/>
  <c r="W158" i="9"/>
  <c r="Z158" i="9"/>
  <c r="G159" i="9"/>
  <c r="I159" i="9" s="1"/>
  <c r="K159" i="9" s="1"/>
  <c r="O159" i="9"/>
  <c r="U159" i="9"/>
  <c r="W159" i="9"/>
  <c r="Z159" i="9"/>
  <c r="G160" i="9"/>
  <c r="I160" i="9" s="1"/>
  <c r="K160" i="9" s="1"/>
  <c r="O160" i="9"/>
  <c r="U160" i="9"/>
  <c r="W160" i="9"/>
  <c r="Z160" i="9"/>
  <c r="I161" i="9"/>
  <c r="K161" i="9"/>
  <c r="O161" i="9"/>
  <c r="U161" i="9"/>
  <c r="W161" i="9"/>
  <c r="Z161" i="9"/>
  <c r="I162" i="9"/>
  <c r="K162" i="9" s="1"/>
  <c r="O162" i="9"/>
  <c r="U162" i="9"/>
  <c r="W162" i="9"/>
  <c r="Z162" i="9"/>
  <c r="I163" i="9"/>
  <c r="K163" i="9"/>
  <c r="O163" i="9"/>
  <c r="U163" i="9"/>
  <c r="W163" i="9"/>
  <c r="Z163" i="9"/>
  <c r="I164" i="9"/>
  <c r="K164" i="9" s="1"/>
  <c r="X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/>
  <c r="O166" i="9"/>
  <c r="U166" i="9"/>
  <c r="W166" i="9"/>
  <c r="Z166" i="9"/>
  <c r="I167" i="9"/>
  <c r="K167" i="9" s="1"/>
  <c r="L167" i="9" s="1"/>
  <c r="N167" i="9" s="1"/>
  <c r="R167" i="9" s="1"/>
  <c r="S167" i="9" s="1"/>
  <c r="O167" i="9"/>
  <c r="U167" i="9"/>
  <c r="W167" i="9"/>
  <c r="Z167" i="9"/>
  <c r="I168" i="9"/>
  <c r="K168" i="9"/>
  <c r="L168" i="9"/>
  <c r="N168" i="9" s="1"/>
  <c r="O168" i="9"/>
  <c r="U168" i="9"/>
  <c r="W168" i="9"/>
  <c r="Z168" i="9"/>
  <c r="I169" i="9"/>
  <c r="K169" i="9"/>
  <c r="O169" i="9"/>
  <c r="U169" i="9"/>
  <c r="W169" i="9"/>
  <c r="Z169" i="9"/>
  <c r="I170" i="9"/>
  <c r="K170" i="9" s="1"/>
  <c r="X170" i="9" s="1"/>
  <c r="O170" i="9"/>
  <c r="U170" i="9"/>
  <c r="W170" i="9"/>
  <c r="Z170" i="9"/>
  <c r="I171" i="9"/>
  <c r="K171" i="9"/>
  <c r="O171" i="9"/>
  <c r="U171" i="9"/>
  <c r="W171" i="9"/>
  <c r="Z171" i="9"/>
  <c r="I172" i="9"/>
  <c r="K172" i="9" s="1"/>
  <c r="O172" i="9"/>
  <c r="U172" i="9"/>
  <c r="W172" i="9"/>
  <c r="Z172" i="9"/>
  <c r="I173" i="9"/>
  <c r="K173" i="9"/>
  <c r="O173" i="9"/>
  <c r="U173" i="9"/>
  <c r="W173" i="9"/>
  <c r="Z173" i="9"/>
  <c r="I174" i="9"/>
  <c r="K174" i="9" s="1"/>
  <c r="O174" i="9"/>
  <c r="U174" i="9"/>
  <c r="W174" i="9"/>
  <c r="Z174" i="9"/>
  <c r="I175" i="9"/>
  <c r="K175" i="9"/>
  <c r="O175" i="9"/>
  <c r="U175" i="9"/>
  <c r="W175" i="9"/>
  <c r="Z175" i="9"/>
  <c r="I176" i="9"/>
  <c r="K176" i="9" s="1"/>
  <c r="O176" i="9"/>
  <c r="U176" i="9"/>
  <c r="W176" i="9"/>
  <c r="Z176" i="9"/>
  <c r="I177" i="9"/>
  <c r="K177" i="9"/>
  <c r="O177" i="9"/>
  <c r="U177" i="9"/>
  <c r="W177" i="9"/>
  <c r="Z177" i="9"/>
  <c r="I178" i="9"/>
  <c r="K178" i="9" s="1"/>
  <c r="L178" i="9" s="1"/>
  <c r="O178" i="9"/>
  <c r="U178" i="9"/>
  <c r="W178" i="9"/>
  <c r="Z178" i="9"/>
  <c r="I179" i="9"/>
  <c r="K179" i="9" s="1"/>
  <c r="X179" i="9" s="1"/>
  <c r="O179" i="9"/>
  <c r="U179" i="9"/>
  <c r="W179" i="9"/>
  <c r="Z179" i="9"/>
  <c r="I180" i="9"/>
  <c r="K180" i="9"/>
  <c r="X180" i="9" s="1"/>
  <c r="O180" i="9"/>
  <c r="U180" i="9"/>
  <c r="W180" i="9"/>
  <c r="Z180" i="9"/>
  <c r="I181" i="9"/>
  <c r="K181" i="9"/>
  <c r="O181" i="9"/>
  <c r="U181" i="9"/>
  <c r="W181" i="9"/>
  <c r="Z181" i="9"/>
  <c r="G182" i="9"/>
  <c r="I182" i="9" s="1"/>
  <c r="K182" i="9" s="1"/>
  <c r="O182" i="9"/>
  <c r="U182" i="9"/>
  <c r="W182" i="9"/>
  <c r="Z182" i="9"/>
  <c r="I183" i="9"/>
  <c r="K183" i="9"/>
  <c r="O183" i="9"/>
  <c r="U183" i="9"/>
  <c r="W183" i="9"/>
  <c r="Z183" i="9"/>
  <c r="G184" i="9"/>
  <c r="I184" i="9" s="1"/>
  <c r="K184" i="9" s="1"/>
  <c r="O184" i="9"/>
  <c r="U184" i="9"/>
  <c r="W184" i="9"/>
  <c r="Z184" i="9"/>
  <c r="G185" i="9"/>
  <c r="I185" i="9" s="1"/>
  <c r="K185" i="9" s="1"/>
  <c r="O185" i="9"/>
  <c r="U185" i="9"/>
  <c r="W185" i="9"/>
  <c r="Z185" i="9"/>
  <c r="G186" i="9"/>
  <c r="I186" i="9"/>
  <c r="K186" i="9" s="1"/>
  <c r="O186" i="9"/>
  <c r="U186" i="9"/>
  <c r="W186" i="9"/>
  <c r="Z186" i="9"/>
  <c r="I187" i="9"/>
  <c r="K187" i="9"/>
  <c r="O187" i="9"/>
  <c r="U187" i="9"/>
  <c r="W187" i="9"/>
  <c r="Z187" i="9"/>
  <c r="I188" i="9"/>
  <c r="K188" i="9" s="1"/>
  <c r="O188" i="9"/>
  <c r="U188" i="9"/>
  <c r="W188" i="9"/>
  <c r="Z188" i="9"/>
  <c r="I189" i="9"/>
  <c r="K189" i="9" s="1"/>
  <c r="L189" i="9" s="1"/>
  <c r="O189" i="9"/>
  <c r="U189" i="9"/>
  <c r="W189" i="9"/>
  <c r="Z189" i="9"/>
  <c r="I190" i="9"/>
  <c r="K190" i="9"/>
  <c r="O190" i="9"/>
  <c r="U190" i="9"/>
  <c r="W190" i="9"/>
  <c r="Z190" i="9"/>
  <c r="I191" i="9"/>
  <c r="K191" i="9"/>
  <c r="O191" i="9"/>
  <c r="U191" i="9"/>
  <c r="W191" i="9"/>
  <c r="Z191" i="9"/>
  <c r="I192" i="9"/>
  <c r="K192" i="9"/>
  <c r="L192" i="9" s="1"/>
  <c r="N192" i="9" s="1"/>
  <c r="R192" i="9" s="1"/>
  <c r="S192" i="9" s="1"/>
  <c r="O192" i="9"/>
  <c r="U192" i="9"/>
  <c r="W192" i="9"/>
  <c r="Z192" i="9"/>
  <c r="I193" i="9"/>
  <c r="K193" i="9"/>
  <c r="X193" i="9"/>
  <c r="O193" i="9"/>
  <c r="U193" i="9"/>
  <c r="W193" i="9"/>
  <c r="Z193" i="9"/>
  <c r="I194" i="9"/>
  <c r="K194" i="9" s="1"/>
  <c r="X194" i="9" s="1"/>
  <c r="O194" i="9"/>
  <c r="U194" i="9"/>
  <c r="W194" i="9"/>
  <c r="Z194" i="9"/>
  <c r="I195" i="9"/>
  <c r="K195" i="9"/>
  <c r="L195" i="9" s="1"/>
  <c r="N195" i="9" s="1"/>
  <c r="R195" i="9" s="1"/>
  <c r="S195" i="9" s="1"/>
  <c r="O195" i="9"/>
  <c r="U195" i="9"/>
  <c r="W195" i="9"/>
  <c r="Z195" i="9"/>
  <c r="I196" i="9"/>
  <c r="K196" i="9"/>
  <c r="L196" i="9"/>
  <c r="N196" i="9" s="1"/>
  <c r="R196" i="9" s="1"/>
  <c r="S196" i="9" s="1"/>
  <c r="O196" i="9"/>
  <c r="U196" i="9"/>
  <c r="W196" i="9"/>
  <c r="Z196" i="9"/>
  <c r="I197" i="9"/>
  <c r="K197" i="9" s="1"/>
  <c r="X197" i="9" s="1"/>
  <c r="O197" i="9"/>
  <c r="U197" i="9"/>
  <c r="W197" i="9"/>
  <c r="Z197" i="9"/>
  <c r="I198" i="9"/>
  <c r="K198" i="9"/>
  <c r="X198" i="9" s="1"/>
  <c r="O198" i="9"/>
  <c r="U198" i="9"/>
  <c r="W198" i="9"/>
  <c r="Z198" i="9"/>
  <c r="I199" i="9"/>
  <c r="K199" i="9"/>
  <c r="O199" i="9"/>
  <c r="U199" i="9"/>
  <c r="W199" i="9"/>
  <c r="Z199" i="9"/>
  <c r="I200" i="9"/>
  <c r="K200" i="9" s="1"/>
  <c r="O200" i="9"/>
  <c r="U200" i="9"/>
  <c r="W200" i="9"/>
  <c r="Z200" i="9"/>
  <c r="I201" i="9"/>
  <c r="K201" i="9" s="1"/>
  <c r="O201" i="9"/>
  <c r="U201" i="9"/>
  <c r="W201" i="9"/>
  <c r="Z201" i="9"/>
  <c r="I202" i="9"/>
  <c r="K202" i="9"/>
  <c r="L202" i="9"/>
  <c r="N202" i="9" s="1"/>
  <c r="R202" i="9" s="1"/>
  <c r="S202" i="9" s="1"/>
  <c r="O202" i="9"/>
  <c r="U202" i="9"/>
  <c r="W202" i="9"/>
  <c r="Z202" i="9"/>
  <c r="I203" i="9"/>
  <c r="K203" i="9" s="1"/>
  <c r="L203" i="9" s="1"/>
  <c r="N203" i="9" s="1"/>
  <c r="R203" i="9" s="1"/>
  <c r="S203" i="9" s="1"/>
  <c r="O203" i="9"/>
  <c r="U203" i="9"/>
  <c r="W203" i="9"/>
  <c r="Z203" i="9"/>
  <c r="I204" i="9"/>
  <c r="K204" i="9"/>
  <c r="O204" i="9"/>
  <c r="U204" i="9"/>
  <c r="W204" i="9"/>
  <c r="Z204" i="9"/>
  <c r="I205" i="9"/>
  <c r="K205" i="9" s="1"/>
  <c r="L205" i="9" s="1"/>
  <c r="N205" i="9" s="1"/>
  <c r="R205" i="9" s="1"/>
  <c r="S205" i="9" s="1"/>
  <c r="O205" i="9"/>
  <c r="U205" i="9"/>
  <c r="W205" i="9"/>
  <c r="Z205" i="9"/>
  <c r="G206" i="9"/>
  <c r="I206" i="9"/>
  <c r="K206" i="9" s="1"/>
  <c r="L206" i="9" s="1"/>
  <c r="N206" i="9" s="1"/>
  <c r="R206" i="9" s="1"/>
  <c r="S206" i="9" s="1"/>
  <c r="O206" i="9"/>
  <c r="U206" i="9"/>
  <c r="W206" i="9"/>
  <c r="Z206" i="9"/>
  <c r="I207" i="9"/>
  <c r="K207" i="9" s="1"/>
  <c r="X207" i="9" s="1"/>
  <c r="O207" i="9"/>
  <c r="U207" i="9"/>
  <c r="W207" i="9"/>
  <c r="Z207" i="9"/>
  <c r="I208" i="9"/>
  <c r="K208" i="9" s="1"/>
  <c r="X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X211" i="9" s="1"/>
  <c r="O211" i="9"/>
  <c r="U211" i="9"/>
  <c r="W211" i="9"/>
  <c r="Z211" i="9"/>
  <c r="I212" i="9"/>
  <c r="K212" i="9"/>
  <c r="X212" i="9"/>
  <c r="O212" i="9"/>
  <c r="U212" i="9"/>
  <c r="W212" i="9"/>
  <c r="Z212" i="9"/>
  <c r="I213" i="9"/>
  <c r="K213" i="9" s="1"/>
  <c r="O213" i="9"/>
  <c r="U213" i="9"/>
  <c r="W213" i="9"/>
  <c r="Z213" i="9"/>
  <c r="I214" i="9"/>
  <c r="K214" i="9" s="1"/>
  <c r="O214" i="9"/>
  <c r="U214" i="9"/>
  <c r="W214" i="9"/>
  <c r="Z214" i="9"/>
  <c r="I215" i="9"/>
  <c r="K215" i="9" s="1"/>
  <c r="O215" i="9"/>
  <c r="U215" i="9"/>
  <c r="W215" i="9"/>
  <c r="Z215" i="9"/>
  <c r="I216" i="9"/>
  <c r="K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O218" i="9"/>
  <c r="U218" i="9"/>
  <c r="W218" i="9"/>
  <c r="Z218" i="9"/>
  <c r="I219" i="9"/>
  <c r="K219" i="9"/>
  <c r="X219" i="9" s="1"/>
  <c r="O219" i="9"/>
  <c r="U219" i="9"/>
  <c r="W219" i="9"/>
  <c r="Z219" i="9"/>
  <c r="I220" i="9"/>
  <c r="K220" i="9"/>
  <c r="L220" i="9" s="1"/>
  <c r="N220" i="9"/>
  <c r="O220" i="9"/>
  <c r="U220" i="9"/>
  <c r="W220" i="9"/>
  <c r="Z220" i="9"/>
  <c r="I221" i="9"/>
  <c r="K221" i="9"/>
  <c r="X221" i="9" s="1"/>
  <c r="O221" i="9"/>
  <c r="U221" i="9"/>
  <c r="W221" i="9"/>
  <c r="Z221" i="9"/>
  <c r="I222" i="9"/>
  <c r="K222" i="9" s="1"/>
  <c r="O222" i="9"/>
  <c r="U222" i="9"/>
  <c r="W222" i="9"/>
  <c r="Z222" i="9"/>
  <c r="I223" i="9"/>
  <c r="K223" i="9" s="1"/>
  <c r="O223" i="9"/>
  <c r="U223" i="9"/>
  <c r="W223" i="9"/>
  <c r="Z223" i="9"/>
  <c r="I224" i="9"/>
  <c r="K224" i="9" s="1"/>
  <c r="L224" i="9"/>
  <c r="N224" i="9"/>
  <c r="O224" i="9"/>
  <c r="U224" i="9"/>
  <c r="W224" i="9"/>
  <c r="Z224" i="9"/>
  <c r="I225" i="9"/>
  <c r="K225" i="9" s="1"/>
  <c r="L225" i="9" s="1"/>
  <c r="N225" i="9" s="1"/>
  <c r="O225" i="9"/>
  <c r="U225" i="9"/>
  <c r="W225" i="9"/>
  <c r="Z225" i="9"/>
  <c r="I226" i="9"/>
  <c r="K226" i="9" s="1"/>
  <c r="O226" i="9"/>
  <c r="U226" i="9"/>
  <c r="W226" i="9"/>
  <c r="Z226" i="9"/>
  <c r="I227" i="9"/>
  <c r="K227" i="9" s="1"/>
  <c r="O227" i="9"/>
  <c r="U227" i="9"/>
  <c r="W227" i="9"/>
  <c r="Z227" i="9"/>
  <c r="I228" i="9"/>
  <c r="K228" i="9" s="1"/>
  <c r="X228" i="9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X230" i="9"/>
  <c r="O230" i="9"/>
  <c r="U230" i="9"/>
  <c r="W230" i="9"/>
  <c r="Z230" i="9"/>
  <c r="I231" i="9"/>
  <c r="K231" i="9" s="1"/>
  <c r="L231" i="9" s="1"/>
  <c r="N231" i="9" s="1"/>
  <c r="R231" i="9" s="1"/>
  <c r="S231" i="9" s="1"/>
  <c r="Y231" i="9" s="1"/>
  <c r="X231" i="9"/>
  <c r="O231" i="9"/>
  <c r="U231" i="9"/>
  <c r="W231" i="9"/>
  <c r="Z231" i="9"/>
  <c r="I232" i="9"/>
  <c r="K232" i="9" s="1"/>
  <c r="O232" i="9"/>
  <c r="U232" i="9"/>
  <c r="U254" i="9" s="1"/>
  <c r="W232" i="9"/>
  <c r="Z232" i="9"/>
  <c r="I233" i="9"/>
  <c r="K233" i="9"/>
  <c r="L233" i="9" s="1"/>
  <c r="N233" i="9" s="1"/>
  <c r="R233" i="9" s="1"/>
  <c r="S233" i="9" s="1"/>
  <c r="Y233" i="9" s="1"/>
  <c r="O233" i="9"/>
  <c r="U233" i="9"/>
  <c r="W233" i="9"/>
  <c r="Z233" i="9"/>
  <c r="I234" i="9"/>
  <c r="K234" i="9" s="1"/>
  <c r="O234" i="9"/>
  <c r="U234" i="9"/>
  <c r="W234" i="9"/>
  <c r="Z234" i="9"/>
  <c r="I235" i="9"/>
  <c r="K235" i="9" s="1"/>
  <c r="O235" i="9"/>
  <c r="U235" i="9"/>
  <c r="W235" i="9"/>
  <c r="Z235" i="9"/>
  <c r="I236" i="9"/>
  <c r="K236" i="9"/>
  <c r="X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/>
  <c r="N238" i="9"/>
  <c r="O238" i="9"/>
  <c r="U238" i="9"/>
  <c r="W238" i="9"/>
  <c r="Z238" i="9"/>
  <c r="I239" i="9"/>
  <c r="K239" i="9"/>
  <c r="O239" i="9"/>
  <c r="U239" i="9"/>
  <c r="W239" i="9"/>
  <c r="Z239" i="9"/>
  <c r="I240" i="9"/>
  <c r="K240" i="9" s="1"/>
  <c r="O240" i="9"/>
  <c r="U240" i="9"/>
  <c r="W240" i="9"/>
  <c r="Z240" i="9"/>
  <c r="I241" i="9"/>
  <c r="K241" i="9"/>
  <c r="O241" i="9"/>
  <c r="U241" i="9"/>
  <c r="W241" i="9"/>
  <c r="Z241" i="9"/>
  <c r="I242" i="9"/>
  <c r="K242" i="9" s="1"/>
  <c r="O242" i="9"/>
  <c r="U242" i="9"/>
  <c r="W242" i="9"/>
  <c r="Z242" i="9"/>
  <c r="I243" i="9"/>
  <c r="K243" i="9"/>
  <c r="L243" i="9" s="1"/>
  <c r="N243" i="9" s="1"/>
  <c r="O243" i="9"/>
  <c r="U243" i="9"/>
  <c r="W243" i="9"/>
  <c r="Z243" i="9"/>
  <c r="I244" i="9"/>
  <c r="K244" i="9"/>
  <c r="L244" i="9" s="1"/>
  <c r="N244" i="9" s="1"/>
  <c r="R244" i="9" s="1"/>
  <c r="S244" i="9" s="1"/>
  <c r="O244" i="9"/>
  <c r="U244" i="9"/>
  <c r="W244" i="9"/>
  <c r="Z244" i="9"/>
  <c r="I245" i="9"/>
  <c r="K245" i="9"/>
  <c r="X245" i="9" s="1"/>
  <c r="O245" i="9"/>
  <c r="U245" i="9"/>
  <c r="W245" i="9"/>
  <c r="Z245" i="9"/>
  <c r="I246" i="9"/>
  <c r="K246" i="9" s="1"/>
  <c r="O246" i="9"/>
  <c r="U246" i="9"/>
  <c r="W246" i="9"/>
  <c r="Z246" i="9"/>
  <c r="I247" i="9"/>
  <c r="K247" i="9"/>
  <c r="O247" i="9"/>
  <c r="U247" i="9"/>
  <c r="W247" i="9"/>
  <c r="Z247" i="9"/>
  <c r="I248" i="9"/>
  <c r="K248" i="9" s="1"/>
  <c r="X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/>
  <c r="K252" i="9"/>
  <c r="O252" i="9"/>
  <c r="U252" i="9"/>
  <c r="W252" i="9"/>
  <c r="Z252" i="9"/>
  <c r="G253" i="9"/>
  <c r="I253" i="9" s="1"/>
  <c r="K253" i="9" s="1"/>
  <c r="O253" i="9"/>
  <c r="U253" i="9"/>
  <c r="W253" i="9"/>
  <c r="Z253" i="9"/>
  <c r="H254" i="9"/>
  <c r="J254" i="9"/>
  <c r="P254" i="9"/>
  <c r="Q254" i="9"/>
  <c r="T254" i="9"/>
  <c r="V254" i="9"/>
  <c r="AB255" i="9"/>
  <c r="S46" i="6"/>
  <c r="S76" i="6" s="1"/>
  <c r="M76" i="6"/>
  <c r="Q76" i="6"/>
  <c r="L228" i="9"/>
  <c r="N228" i="9" s="1"/>
  <c r="L212" i="9"/>
  <c r="N212" i="9" s="1"/>
  <c r="R212" i="9" s="1"/>
  <c r="S212" i="9" s="1"/>
  <c r="Y212" i="9" s="1"/>
  <c r="L230" i="9"/>
  <c r="N230" i="9"/>
  <c r="R230" i="9" s="1"/>
  <c r="S230" i="9"/>
  <c r="Y230" i="9" s="1"/>
  <c r="X233" i="9"/>
  <c r="L101" i="9"/>
  <c r="N101" i="9" s="1"/>
  <c r="R101" i="9" s="1"/>
  <c r="S101" i="9" s="1"/>
  <c r="Y101" i="9" s="1"/>
  <c r="X101" i="9"/>
  <c r="X81" i="9"/>
  <c r="L81" i="9"/>
  <c r="N81" i="9"/>
  <c r="R81" i="9" s="1"/>
  <c r="S81" i="9" s="1"/>
  <c r="Y81" i="9" s="1"/>
  <c r="X167" i="9"/>
  <c r="X105" i="9"/>
  <c r="X125" i="9"/>
  <c r="Y125" i="9" s="1"/>
  <c r="X119" i="9"/>
  <c r="X117" i="9"/>
  <c r="X114" i="9"/>
  <c r="X90" i="9"/>
  <c r="X84" i="9"/>
  <c r="X91" i="9"/>
  <c r="R77" i="9"/>
  <c r="S77" i="9" s="1"/>
  <c r="Y77" i="9"/>
  <c r="X98" i="9"/>
  <c r="X78" i="9"/>
  <c r="X13" i="9"/>
  <c r="K71" i="10"/>
  <c r="M71" i="10" s="1"/>
  <c r="Q71" i="10" s="1"/>
  <c r="R71" i="10" s="1"/>
  <c r="X71" i="10" s="1"/>
  <c r="K68" i="10"/>
  <c r="M68" i="10"/>
  <c r="Q68" i="10" s="1"/>
  <c r="R68" i="10"/>
  <c r="X68" i="10" s="1"/>
  <c r="X22" i="9"/>
  <c r="X18" i="9"/>
  <c r="K65" i="10"/>
  <c r="M65" i="10" s="1"/>
  <c r="Q65" i="10" s="1"/>
  <c r="R65" i="10" s="1"/>
  <c r="X65" i="10"/>
  <c r="W67" i="10"/>
  <c r="K50" i="10"/>
  <c r="M50" i="10" s="1"/>
  <c r="Q50" i="10" s="1"/>
  <c r="R50" i="10" s="1"/>
  <c r="X50" i="10" s="1"/>
  <c r="W50" i="10"/>
  <c r="W30" i="10"/>
  <c r="K30" i="10"/>
  <c r="M30" i="10"/>
  <c r="Q30" i="10" s="1"/>
  <c r="R30" i="10"/>
  <c r="X30" i="10" s="1"/>
  <c r="W42" i="10"/>
  <c r="Q38" i="10"/>
  <c r="R38" i="10"/>
  <c r="X38" i="10" s="1"/>
  <c r="W33" i="10"/>
  <c r="K33" i="10"/>
  <c r="M33" i="10"/>
  <c r="Q33" i="10" s="1"/>
  <c r="R33" i="10" s="1"/>
  <c r="X33" i="10" s="1"/>
  <c r="K29" i="10"/>
  <c r="M29" i="10" s="1"/>
  <c r="Q29" i="10" s="1"/>
  <c r="R29" i="10" s="1"/>
  <c r="X29" i="10"/>
  <c r="W49" i="10"/>
  <c r="W41" i="10"/>
  <c r="K32" i="10"/>
  <c r="M32" i="10"/>
  <c r="Q32" i="10" s="1"/>
  <c r="R32" i="10" s="1"/>
  <c r="X32" i="10" s="1"/>
  <c r="W28" i="10"/>
  <c r="K28" i="10"/>
  <c r="M28" i="10"/>
  <c r="Q28" i="10" s="1"/>
  <c r="R28" i="10"/>
  <c r="L13" i="11"/>
  <c r="N13" i="11"/>
  <c r="X13" i="11"/>
  <c r="K31" i="10"/>
  <c r="M31" i="10" s="1"/>
  <c r="Q31" i="10" s="1"/>
  <c r="R31" i="10" s="1"/>
  <c r="X31" i="10" s="1"/>
  <c r="W27" i="10"/>
  <c r="K27" i="10"/>
  <c r="M27" i="10" s="1"/>
  <c r="Q27" i="10"/>
  <c r="R27" i="10" s="1"/>
  <c r="X27" i="10" s="1"/>
  <c r="L248" i="9"/>
  <c r="N248" i="9" s="1"/>
  <c r="X195" i="9"/>
  <c r="X205" i="9"/>
  <c r="X244" i="9"/>
  <c r="L197" i="9"/>
  <c r="N197" i="9" s="1"/>
  <c r="R197" i="9"/>
  <c r="S197" i="9" s="1"/>
  <c r="Y197" i="9" s="1"/>
  <c r="N189" i="9"/>
  <c r="R189" i="9"/>
  <c r="S189" i="9" s="1"/>
  <c r="Y189" i="9" s="1"/>
  <c r="X189" i="9"/>
  <c r="X203" i="9"/>
  <c r="Y196" i="9"/>
  <c r="X196" i="9"/>
  <c r="R157" i="9"/>
  <c r="S157" i="9" s="1"/>
  <c r="L131" i="9"/>
  <c r="N131" i="9" s="1"/>
  <c r="R131" i="9" s="1"/>
  <c r="S131" i="9" s="1"/>
  <c r="Y131" i="9" s="1"/>
  <c r="X110" i="9"/>
  <c r="X109" i="9"/>
  <c r="X72" i="9"/>
  <c r="L47" i="9"/>
  <c r="N47" i="9" s="1"/>
  <c r="L43" i="9"/>
  <c r="N43" i="9" s="1"/>
  <c r="R43" i="9" s="1"/>
  <c r="S43" i="9" s="1"/>
  <c r="N36" i="9"/>
  <c r="R36" i="9" s="1"/>
  <c r="S36" i="9" s="1"/>
  <c r="X36" i="9"/>
  <c r="N34" i="9"/>
  <c r="R34" i="9"/>
  <c r="S34" i="9" s="1"/>
  <c r="X34" i="9"/>
  <c r="X32" i="9"/>
  <c r="X29" i="9"/>
  <c r="X25" i="9"/>
  <c r="S54" i="9"/>
  <c r="Y54" i="9" s="1"/>
  <c r="X54" i="9"/>
  <c r="L30" i="9"/>
  <c r="N30" i="9"/>
  <c r="X30" i="9"/>
  <c r="Y26" i="9"/>
  <c r="X26" i="9"/>
  <c r="X37" i="9"/>
  <c r="L27" i="9"/>
  <c r="N27" i="9"/>
  <c r="R27" i="9" s="1"/>
  <c r="S27" i="9" s="1"/>
  <c r="Y27" i="9" s="1"/>
  <c r="L49" i="9"/>
  <c r="N49" i="9" s="1"/>
  <c r="R49" i="9" s="1"/>
  <c r="S49" i="9" s="1"/>
  <c r="Y49" i="9" s="1"/>
  <c r="L28" i="9"/>
  <c r="N28" i="9"/>
  <c r="R28" i="9" s="1"/>
  <c r="L24" i="9"/>
  <c r="N24" i="9" s="1"/>
  <c r="R24" i="9" s="1"/>
  <c r="S24" i="9" s="1"/>
  <c r="Y24" i="9" s="1"/>
  <c r="L20" i="9"/>
  <c r="N20" i="9"/>
  <c r="R20" i="9" s="1"/>
  <c r="S20" i="9" s="1"/>
  <c r="Y20" i="9" s="1"/>
  <c r="L19" i="9"/>
  <c r="X19" i="9"/>
  <c r="W69" i="10"/>
  <c r="K69" i="10"/>
  <c r="M69" i="10"/>
  <c r="Q69" i="10" s="1"/>
  <c r="R69" i="10" s="1"/>
  <c r="X69" i="10" s="1"/>
  <c r="K60" i="10"/>
  <c r="M60" i="10" s="1"/>
  <c r="Q60" i="10" s="1"/>
  <c r="R60" i="10" s="1"/>
  <c r="X60" i="10"/>
  <c r="W60" i="10"/>
  <c r="K58" i="10"/>
  <c r="M58" i="10" s="1"/>
  <c r="Q58" i="10" s="1"/>
  <c r="R58" i="10" s="1"/>
  <c r="W58" i="10"/>
  <c r="K56" i="10"/>
  <c r="M56" i="10"/>
  <c r="Q56" i="10" s="1"/>
  <c r="R56" i="10" s="1"/>
  <c r="W56" i="10"/>
  <c r="K54" i="10"/>
  <c r="M54" i="10" s="1"/>
  <c r="Q54" i="10" s="1"/>
  <c r="R54" i="10" s="1"/>
  <c r="X54" i="10" s="1"/>
  <c r="K52" i="10"/>
  <c r="M52" i="10"/>
  <c r="Q52" i="10" s="1"/>
  <c r="R52" i="10"/>
  <c r="X52" i="10" s="1"/>
  <c r="K36" i="10"/>
  <c r="M36" i="10" s="1"/>
  <c r="Q36" i="10"/>
  <c r="R36" i="10" s="1"/>
  <c r="X36" i="10" s="1"/>
  <c r="L15" i="9"/>
  <c r="N15" i="9"/>
  <c r="R15" i="9" s="1"/>
  <c r="S15" i="9" s="1"/>
  <c r="Y15" i="9" s="1"/>
  <c r="K66" i="10"/>
  <c r="M66" i="10" s="1"/>
  <c r="Q66" i="10" s="1"/>
  <c r="R66" i="10" s="1"/>
  <c r="X66" i="10"/>
  <c r="K61" i="10"/>
  <c r="M61" i="10"/>
  <c r="Q61" i="10" s="1"/>
  <c r="R61" i="10" s="1"/>
  <c r="X61" i="10" s="1"/>
  <c r="W61" i="10"/>
  <c r="K57" i="10"/>
  <c r="M57" i="10"/>
  <c r="Q57" i="10" s="1"/>
  <c r="R57" i="10" s="1"/>
  <c r="X57" i="10" s="1"/>
  <c r="K55" i="10"/>
  <c r="M55" i="10" s="1"/>
  <c r="Q55" i="10" s="1"/>
  <c r="R55" i="10" s="1"/>
  <c r="X55" i="10"/>
  <c r="K53" i="10"/>
  <c r="M53" i="10"/>
  <c r="Q53" i="10" s="1"/>
  <c r="R53" i="10" s="1"/>
  <c r="X53" i="10" s="1"/>
  <c r="W53" i="10"/>
  <c r="K51" i="10"/>
  <c r="M51" i="10"/>
  <c r="Q51" i="10" s="1"/>
  <c r="R51" i="10" s="1"/>
  <c r="X51" i="10" s="1"/>
  <c r="K35" i="10"/>
  <c r="M35" i="10" s="1"/>
  <c r="Q35" i="10" s="1"/>
  <c r="R35" i="10" s="1"/>
  <c r="X35" i="10"/>
  <c r="K47" i="10"/>
  <c r="M47" i="10"/>
  <c r="Q47" i="10" s="1"/>
  <c r="R47" i="10" s="1"/>
  <c r="X47" i="10" s="1"/>
  <c r="W47" i="10"/>
  <c r="K44" i="10"/>
  <c r="M44" i="10"/>
  <c r="Q44" i="10" s="1"/>
  <c r="R44" i="10" s="1"/>
  <c r="X44" i="10" s="1"/>
  <c r="K43" i="10"/>
  <c r="M43" i="10" s="1"/>
  <c r="Q43" i="10" s="1"/>
  <c r="R43" i="10" s="1"/>
  <c r="W43" i="10"/>
  <c r="K40" i="10"/>
  <c r="M40" i="10"/>
  <c r="Q40" i="10" s="1"/>
  <c r="R40" i="10" s="1"/>
  <c r="X40" i="10" s="1"/>
  <c r="W40" i="10"/>
  <c r="K39" i="10"/>
  <c r="M39" i="10"/>
  <c r="Q39" i="10" s="1"/>
  <c r="R39" i="10" s="1"/>
  <c r="W39" i="10"/>
  <c r="K37" i="10"/>
  <c r="M37" i="10" s="1"/>
  <c r="Q37" i="10"/>
  <c r="R37" i="10" s="1"/>
  <c r="X37" i="10" s="1"/>
  <c r="X192" i="9"/>
  <c r="L141" i="9"/>
  <c r="N141" i="9" s="1"/>
  <c r="R141" i="9"/>
  <c r="S141" i="9" s="1"/>
  <c r="Y141" i="9" s="1"/>
  <c r="W59" i="10"/>
  <c r="K59" i="10"/>
  <c r="M59" i="10" s="1"/>
  <c r="Q59" i="10"/>
  <c r="R59" i="10" s="1"/>
  <c r="J12" i="10"/>
  <c r="L198" i="9"/>
  <c r="N198" i="9"/>
  <c r="R198" i="9" s="1"/>
  <c r="S198" i="9"/>
  <c r="Y198" i="9" s="1"/>
  <c r="L124" i="9"/>
  <c r="N124" i="9" s="1"/>
  <c r="R124" i="9"/>
  <c r="S124" i="9" s="1"/>
  <c r="Y124" i="9" s="1"/>
  <c r="N14" i="9"/>
  <c r="R14" i="9"/>
  <c r="S14" i="9" s="1"/>
  <c r="R224" i="9"/>
  <c r="S224" i="9" s="1"/>
  <c r="X224" i="9"/>
  <c r="L219" i="9"/>
  <c r="N219" i="9"/>
  <c r="R219" i="9" s="1"/>
  <c r="S219" i="9"/>
  <c r="Y219" i="9" s="1"/>
  <c r="L207" i="9"/>
  <c r="N207" i="9" s="1"/>
  <c r="R207" i="9"/>
  <c r="S207" i="9" s="1"/>
  <c r="Y207" i="9" s="1"/>
  <c r="L35" i="9"/>
  <c r="N35" i="9"/>
  <c r="R35" i="9" s="1"/>
  <c r="S35" i="9"/>
  <c r="Y35" i="9" s="1"/>
  <c r="X35" i="9"/>
  <c r="X202" i="9"/>
  <c r="Y202" i="9"/>
  <c r="R151" i="9"/>
  <c r="S151" i="9"/>
  <c r="L135" i="9"/>
  <c r="N135" i="9"/>
  <c r="R135" i="9" s="1"/>
  <c r="S135" i="9"/>
  <c r="Y135" i="9" s="1"/>
  <c r="L126" i="9"/>
  <c r="N126" i="9" s="1"/>
  <c r="R126" i="9"/>
  <c r="S126" i="9" s="1"/>
  <c r="Y126" i="9" s="1"/>
  <c r="X126" i="9"/>
  <c r="L53" i="9"/>
  <c r="N53" i="9" s="1"/>
  <c r="R53" i="9"/>
  <c r="S53" i="9" s="1"/>
  <c r="Y53" i="9" s="1"/>
  <c r="X140" i="9"/>
  <c r="L50" i="9"/>
  <c r="N50" i="9" s="1"/>
  <c r="R50" i="9"/>
  <c r="S50" i="9" s="1"/>
  <c r="Y50" i="9" s="1"/>
  <c r="L166" i="9"/>
  <c r="N166" i="9"/>
  <c r="R166" i="9" s="1"/>
  <c r="S166" i="9" s="1"/>
  <c r="Y166" i="9" s="1"/>
  <c r="X166" i="9"/>
  <c r="R119" i="9"/>
  <c r="S119" i="9" s="1"/>
  <c r="Y119" i="9" s="1"/>
  <c r="H64" i="10"/>
  <c r="J64" i="10" s="1"/>
  <c r="F72" i="10"/>
  <c r="U17" i="11"/>
  <c r="X172" i="9"/>
  <c r="L172" i="9"/>
  <c r="N172" i="9"/>
  <c r="R172" i="9" s="1"/>
  <c r="S172" i="9" s="1"/>
  <c r="Y172" i="9" s="1"/>
  <c r="R168" i="9"/>
  <c r="S168" i="9" s="1"/>
  <c r="Y168" i="9"/>
  <c r="X168" i="9"/>
  <c r="L134" i="9"/>
  <c r="N134" i="9" s="1"/>
  <c r="R134" i="9" s="1"/>
  <c r="S134" i="9" s="1"/>
  <c r="Y134" i="9" s="1"/>
  <c r="X134" i="9"/>
  <c r="L61" i="9"/>
  <c r="N61" i="9"/>
  <c r="R61" i="9" s="1"/>
  <c r="S61" i="9" s="1"/>
  <c r="Y61" i="9" s="1"/>
  <c r="X61" i="9"/>
  <c r="X45" i="9"/>
  <c r="L45" i="9"/>
  <c r="N45" i="9"/>
  <c r="R45" i="9" s="1"/>
  <c r="S45" i="9" s="1"/>
  <c r="Y45" i="9" s="1"/>
  <c r="L39" i="9"/>
  <c r="N39" i="9"/>
  <c r="X39" i="9"/>
  <c r="L17" i="9"/>
  <c r="N17" i="9"/>
  <c r="R17" i="9"/>
  <c r="S17" i="9" s="1"/>
  <c r="Y17" i="9" s="1"/>
  <c r="X17" i="9"/>
  <c r="S28" i="9"/>
  <c r="Y28" i="9"/>
  <c r="L132" i="9"/>
  <c r="N132" i="9"/>
  <c r="R132" i="9" s="1"/>
  <c r="S132" i="9" s="1"/>
  <c r="Y132" i="9" s="1"/>
  <c r="R13" i="9"/>
  <c r="S13" i="9"/>
  <c r="Y13" i="9" s="1"/>
  <c r="X21" i="9"/>
  <c r="L85" i="9"/>
  <c r="N85" i="9"/>
  <c r="R85" i="9" s="1"/>
  <c r="S85" i="9" s="1"/>
  <c r="Y85" i="9" s="1"/>
  <c r="X120" i="9"/>
  <c r="L236" i="9"/>
  <c r="N236" i="9" s="1"/>
  <c r="R236" i="9" s="1"/>
  <c r="S236" i="9" s="1"/>
  <c r="Y236" i="9" s="1"/>
  <c r="X122" i="9"/>
  <c r="L122" i="9"/>
  <c r="N122" i="9"/>
  <c r="R122" i="9" s="1"/>
  <c r="S122" i="9" s="1"/>
  <c r="Y122" i="9" s="1"/>
  <c r="X75" i="9"/>
  <c r="L75" i="9"/>
  <c r="N75" i="9" s="1"/>
  <c r="R75" i="9" s="1"/>
  <c r="S75" i="9" s="1"/>
  <c r="Y75" i="9" s="1"/>
  <c r="X68" i="9"/>
  <c r="L68" i="9"/>
  <c r="N68" i="9"/>
  <c r="R68" i="9" s="1"/>
  <c r="S68" i="9" s="1"/>
  <c r="Y68" i="9" s="1"/>
  <c r="L57" i="9"/>
  <c r="N57" i="9" s="1"/>
  <c r="R57" i="9" s="1"/>
  <c r="S57" i="9" s="1"/>
  <c r="Y57" i="9" s="1"/>
  <c r="X57" i="9"/>
  <c r="L16" i="9"/>
  <c r="N16" i="9" s="1"/>
  <c r="R16" i="9" s="1"/>
  <c r="S16" i="9" s="1"/>
  <c r="Y16" i="9" s="1"/>
  <c r="X16" i="9"/>
  <c r="R73" i="9"/>
  <c r="S73" i="9" s="1"/>
  <c r="Y73" i="9" s="1"/>
  <c r="W17" i="11"/>
  <c r="R220" i="9"/>
  <c r="S220" i="9"/>
  <c r="Y220" i="9" s="1"/>
  <c r="R98" i="9"/>
  <c r="S98" i="9" s="1"/>
  <c r="Y98" i="9" s="1"/>
  <c r="X73" i="9"/>
  <c r="L250" i="9"/>
  <c r="N250" i="9"/>
  <c r="R250" i="9" s="1"/>
  <c r="S250" i="9" s="1"/>
  <c r="Y250" i="9" s="1"/>
  <c r="X250" i="9"/>
  <c r="L247" i="9"/>
  <c r="N247" i="9"/>
  <c r="R247" i="9" s="1"/>
  <c r="S247" i="9" s="1"/>
  <c r="Y247" i="9" s="1"/>
  <c r="X247" i="9"/>
  <c r="K115" i="9"/>
  <c r="R13" i="11"/>
  <c r="S13" i="11" s="1"/>
  <c r="L214" i="9"/>
  <c r="N214" i="9" s="1"/>
  <c r="R214" i="9" s="1"/>
  <c r="S214" i="9" s="1"/>
  <c r="Y214" i="9" s="1"/>
  <c r="X214" i="9"/>
  <c r="N178" i="9"/>
  <c r="R178" i="9" s="1"/>
  <c r="S178" i="9" s="1"/>
  <c r="Y178" i="9" s="1"/>
  <c r="X178" i="9"/>
  <c r="X145" i="9"/>
  <c r="L145" i="9"/>
  <c r="N145" i="9" s="1"/>
  <c r="R145" i="9" s="1"/>
  <c r="S145" i="9" s="1"/>
  <c r="Y145" i="9" s="1"/>
  <c r="L218" i="9"/>
  <c r="N218" i="9"/>
  <c r="R218" i="9" s="1"/>
  <c r="S218" i="9" s="1"/>
  <c r="Y218" i="9" s="1"/>
  <c r="X218" i="9"/>
  <c r="L180" i="9"/>
  <c r="N180" i="9"/>
  <c r="R180" i="9" s="1"/>
  <c r="S180" i="9" s="1"/>
  <c r="Y180" i="9" s="1"/>
  <c r="L176" i="9"/>
  <c r="N176" i="9" s="1"/>
  <c r="R176" i="9" s="1"/>
  <c r="S176" i="9" s="1"/>
  <c r="Y176" i="9" s="1"/>
  <c r="X176" i="9"/>
  <c r="L165" i="9"/>
  <c r="N165" i="9" s="1"/>
  <c r="R165" i="9" s="1"/>
  <c r="S165" i="9" s="1"/>
  <c r="Y165" i="9" s="1"/>
  <c r="X165" i="9"/>
  <c r="X158" i="9"/>
  <c r="L149" i="9"/>
  <c r="N149" i="9"/>
  <c r="R149" i="9" s="1"/>
  <c r="S149" i="9" s="1"/>
  <c r="Y149" i="9" s="1"/>
  <c r="L164" i="9"/>
  <c r="N164" i="9" s="1"/>
  <c r="R164" i="9" s="1"/>
  <c r="S164" i="9" s="1"/>
  <c r="Y164" i="9" s="1"/>
  <c r="L161" i="9"/>
  <c r="N161" i="9"/>
  <c r="R161" i="9" s="1"/>
  <c r="S161" i="9" s="1"/>
  <c r="Y161" i="9" s="1"/>
  <c r="X161" i="9"/>
  <c r="X148" i="9"/>
  <c r="L148" i="9"/>
  <c r="N148" i="9" s="1"/>
  <c r="R148" i="9" s="1"/>
  <c r="S148" i="9" s="1"/>
  <c r="Y148" i="9" s="1"/>
  <c r="X144" i="9"/>
  <c r="L144" i="9"/>
  <c r="N144" i="9" s="1"/>
  <c r="R144" i="9" s="1"/>
  <c r="S144" i="9" s="1"/>
  <c r="Y144" i="9" s="1"/>
  <c r="X64" i="9"/>
  <c r="L64" i="9"/>
  <c r="N64" i="9" s="1"/>
  <c r="R64" i="9" s="1"/>
  <c r="S64" i="9" s="1"/>
  <c r="X146" i="9"/>
  <c r="L146" i="9"/>
  <c r="N146" i="9"/>
  <c r="R146" i="9" s="1"/>
  <c r="S146" i="9" s="1"/>
  <c r="Y146" i="9" s="1"/>
  <c r="N71" i="9"/>
  <c r="R71" i="9" s="1"/>
  <c r="S71" i="9" s="1"/>
  <c r="Y71" i="9" s="1"/>
  <c r="L179" i="9"/>
  <c r="N179" i="9" s="1"/>
  <c r="R179" i="9" s="1"/>
  <c r="S179" i="9" s="1"/>
  <c r="Y179" i="9" s="1"/>
  <c r="L177" i="9"/>
  <c r="N177" i="9"/>
  <c r="R177" i="9" s="1"/>
  <c r="S177" i="9" s="1"/>
  <c r="Y177" i="9" s="1"/>
  <c r="X177" i="9"/>
  <c r="L175" i="9"/>
  <c r="N175" i="9"/>
  <c r="R175" i="9" s="1"/>
  <c r="S175" i="9" s="1"/>
  <c r="Y175" i="9" s="1"/>
  <c r="X175" i="9"/>
  <c r="L173" i="9"/>
  <c r="N173" i="9"/>
  <c r="R173" i="9" s="1"/>
  <c r="S173" i="9" s="1"/>
  <c r="Y173" i="9" s="1"/>
  <c r="X173" i="9"/>
  <c r="L169" i="9"/>
  <c r="N169" i="9"/>
  <c r="R169" i="9" s="1"/>
  <c r="S169" i="9" s="1"/>
  <c r="Y169" i="9" s="1"/>
  <c r="X169" i="9"/>
  <c r="X147" i="9"/>
  <c r="Y147" i="9"/>
  <c r="X137" i="9"/>
  <c r="X76" i="9"/>
  <c r="L76" i="9"/>
  <c r="N76" i="9"/>
  <c r="R76" i="9" s="1"/>
  <c r="S76" i="9" s="1"/>
  <c r="Y76" i="9" s="1"/>
  <c r="L70" i="9"/>
  <c r="N70" i="9" s="1"/>
  <c r="R70" i="9" s="1"/>
  <c r="S70" i="9" s="1"/>
  <c r="Y70" i="9" s="1"/>
  <c r="X70" i="9"/>
  <c r="L67" i="9"/>
  <c r="N67" i="9" s="1"/>
  <c r="R67" i="9" s="1"/>
  <c r="S67" i="9" s="1"/>
  <c r="Y67" i="9" s="1"/>
  <c r="X67" i="9"/>
  <c r="X41" i="9"/>
  <c r="L41" i="9"/>
  <c r="N41" i="9"/>
  <c r="R41" i="9" s="1"/>
  <c r="S41" i="9" s="1"/>
  <c r="Y41" i="9" s="1"/>
  <c r="L38" i="9"/>
  <c r="N38" i="9" s="1"/>
  <c r="R38" i="9" s="1"/>
  <c r="S38" i="9" s="1"/>
  <c r="Y38" i="9" s="1"/>
  <c r="X38" i="9"/>
  <c r="X42" i="9"/>
  <c r="L42" i="9"/>
  <c r="N42" i="9"/>
  <c r="R42" i="9" s="1"/>
  <c r="S42" i="9" s="1"/>
  <c r="Y42" i="9" s="1"/>
  <c r="X40" i="9"/>
  <c r="L40" i="9"/>
  <c r="N40" i="9"/>
  <c r="R40" i="9" s="1"/>
  <c r="S40" i="9" s="1"/>
  <c r="Y40" i="9" s="1"/>
  <c r="R111" i="9"/>
  <c r="S111" i="9" s="1"/>
  <c r="Y111" i="9" s="1"/>
  <c r="L66" i="9"/>
  <c r="N66" i="9"/>
  <c r="R66" i="9" s="1"/>
  <c r="S66" i="9" s="1"/>
  <c r="Y66" i="9" s="1"/>
  <c r="X66" i="9"/>
  <c r="K12" i="10"/>
  <c r="M12" i="10"/>
  <c r="Q12" i="10" s="1"/>
  <c r="W12" i="10"/>
  <c r="K63" i="10"/>
  <c r="M63" i="10"/>
  <c r="Q63" i="10" s="1"/>
  <c r="R63" i="10" s="1"/>
  <c r="X63" i="10" s="1"/>
  <c r="W63" i="10"/>
  <c r="W25" i="10"/>
  <c r="W24" i="10"/>
  <c r="X24" i="10" s="1"/>
  <c r="W23" i="10"/>
  <c r="X23" i="10" s="1"/>
  <c r="W22" i="10"/>
  <c r="W21" i="10"/>
  <c r="X21" i="10"/>
  <c r="W19" i="10"/>
  <c r="W17" i="10"/>
  <c r="W15" i="10"/>
  <c r="W13" i="10"/>
  <c r="X241" i="9"/>
  <c r="L241" i="9"/>
  <c r="N241" i="9" s="1"/>
  <c r="R241" i="9" s="1"/>
  <c r="S241" i="9" s="1"/>
  <c r="Y241" i="9" s="1"/>
  <c r="L63" i="9"/>
  <c r="N63" i="9"/>
  <c r="R63" i="9" s="1"/>
  <c r="S63" i="9" s="1"/>
  <c r="Y63" i="9" s="1"/>
  <c r="X63" i="9"/>
  <c r="L58" i="9"/>
  <c r="N58" i="9"/>
  <c r="R58" i="9" s="1"/>
  <c r="S58" i="9" s="1"/>
  <c r="Y58" i="9" s="1"/>
  <c r="X58" i="9"/>
  <c r="X52" i="9"/>
  <c r="L52" i="9"/>
  <c r="N52" i="9" s="1"/>
  <c r="R52" i="9" s="1"/>
  <c r="S52" i="9" s="1"/>
  <c r="Y52" i="9" s="1"/>
  <c r="K20" i="10"/>
  <c r="M20" i="10"/>
  <c r="Q20" i="10" s="1"/>
  <c r="R20" i="10" s="1"/>
  <c r="X20" i="10" s="1"/>
  <c r="W20" i="10"/>
  <c r="X159" i="9"/>
  <c r="L159" i="9"/>
  <c r="N159" i="9" s="1"/>
  <c r="R159" i="9" s="1"/>
  <c r="S159" i="9" s="1"/>
  <c r="Y159" i="9" s="1"/>
  <c r="L156" i="9"/>
  <c r="N156" i="9"/>
  <c r="R156" i="9" s="1"/>
  <c r="S156" i="9" s="1"/>
  <c r="Y156" i="9" s="1"/>
  <c r="X156" i="9"/>
  <c r="X143" i="9"/>
  <c r="L143" i="9"/>
  <c r="N143" i="9" s="1"/>
  <c r="R143" i="9" s="1"/>
  <c r="S143" i="9" s="1"/>
  <c r="Y143" i="9" s="1"/>
  <c r="X139" i="9"/>
  <c r="L139" i="9"/>
  <c r="N139" i="9" s="1"/>
  <c r="R139" i="9" s="1"/>
  <c r="S139" i="9" s="1"/>
  <c r="Y139" i="9" s="1"/>
  <c r="I83" i="9"/>
  <c r="K83" i="9"/>
  <c r="X79" i="9"/>
  <c r="L79" i="9"/>
  <c r="N79" i="9" s="1"/>
  <c r="R79" i="9" s="1"/>
  <c r="S79" i="9" s="1"/>
  <c r="Y79" i="9" s="1"/>
  <c r="Y21" i="9"/>
  <c r="X71" i="9"/>
  <c r="X115" i="9"/>
  <c r="L115" i="9"/>
  <c r="N115" i="9" s="1"/>
  <c r="R115" i="9" s="1"/>
  <c r="S115" i="9" s="1"/>
  <c r="Y115" i="9" s="1"/>
  <c r="X116" i="9"/>
  <c r="Y116" i="9"/>
  <c r="Y84" i="9"/>
  <c r="R158" i="9"/>
  <c r="S158" i="9" s="1"/>
  <c r="Y158" i="9" s="1"/>
  <c r="R142" i="9"/>
  <c r="S142" i="9"/>
  <c r="Y142" i="9" s="1"/>
  <c r="L96" i="9"/>
  <c r="N96" i="9"/>
  <c r="R96" i="9" s="1"/>
  <c r="S96" i="9" s="1"/>
  <c r="Y96" i="9" s="1"/>
  <c r="X96" i="9"/>
  <c r="L94" i="9"/>
  <c r="N94" i="9"/>
  <c r="R94" i="9" s="1"/>
  <c r="S94" i="9" s="1"/>
  <c r="Y94" i="9" s="1"/>
  <c r="X94" i="9"/>
  <c r="L235" i="9"/>
  <c r="N235" i="9"/>
  <c r="R235" i="9" s="1"/>
  <c r="S235" i="9" s="1"/>
  <c r="Y235" i="9" s="1"/>
  <c r="X235" i="9"/>
  <c r="L127" i="9"/>
  <c r="N127" i="9"/>
  <c r="R127" i="9" s="1"/>
  <c r="S127" i="9" s="1"/>
  <c r="Y127" i="9" s="1"/>
  <c r="X127" i="9"/>
  <c r="L118" i="9"/>
  <c r="N118" i="9"/>
  <c r="R118" i="9" s="1"/>
  <c r="S118" i="9" s="1"/>
  <c r="Y118" i="9" s="1"/>
  <c r="X118" i="9"/>
  <c r="L69" i="9"/>
  <c r="N69" i="9"/>
  <c r="R69" i="9" s="1"/>
  <c r="S69" i="9" s="1"/>
  <c r="Y69" i="9" s="1"/>
  <c r="X69" i="9"/>
  <c r="K15" i="11"/>
  <c r="K17" i="11"/>
  <c r="I17" i="11"/>
  <c r="L251" i="9"/>
  <c r="N251" i="9" s="1"/>
  <c r="R251" i="9" s="1"/>
  <c r="S251" i="9" s="1"/>
  <c r="Y251" i="9" s="1"/>
  <c r="X251" i="9"/>
  <c r="L102" i="9"/>
  <c r="N102" i="9" s="1"/>
  <c r="R102" i="9" s="1"/>
  <c r="S102" i="9" s="1"/>
  <c r="Y102" i="9" s="1"/>
  <c r="X102" i="9"/>
  <c r="L113" i="9"/>
  <c r="N113" i="9" s="1"/>
  <c r="R113" i="9" s="1"/>
  <c r="S113" i="9" s="1"/>
  <c r="Y113" i="9" s="1"/>
  <c r="X113" i="9"/>
  <c r="X49" i="10"/>
  <c r="K48" i="10"/>
  <c r="M48" i="10"/>
  <c r="Q48" i="10" s="1"/>
  <c r="R48" i="10" s="1"/>
  <c r="X48" i="10" s="1"/>
  <c r="W48" i="10"/>
  <c r="X151" i="9"/>
  <c r="Y151" i="9"/>
  <c r="X14" i="9"/>
  <c r="Y14" i="9"/>
  <c r="X225" i="9"/>
  <c r="L187" i="9"/>
  <c r="N187" i="9" s="1"/>
  <c r="R187" i="9" s="1"/>
  <c r="S187" i="9" s="1"/>
  <c r="Y187" i="9" s="1"/>
  <c r="X187" i="9"/>
  <c r="L208" i="9"/>
  <c r="N208" i="9" s="1"/>
  <c r="R208" i="9" s="1"/>
  <c r="S208" i="9" s="1"/>
  <c r="Y208" i="9" s="1"/>
  <c r="X14" i="11"/>
  <c r="W45" i="10"/>
  <c r="X45" i="10" s="1"/>
  <c r="L14" i="11"/>
  <c r="N14" i="11" s="1"/>
  <c r="R14" i="11" s="1"/>
  <c r="S14" i="11" s="1"/>
  <c r="Y14" i="11" s="1"/>
  <c r="L194" i="9"/>
  <c r="N194" i="9"/>
  <c r="R194" i="9" s="1"/>
  <c r="S194" i="9" s="1"/>
  <c r="Y194" i="9" s="1"/>
  <c r="L185" i="9"/>
  <c r="N185" i="9" s="1"/>
  <c r="R185" i="9" s="1"/>
  <c r="S185" i="9" s="1"/>
  <c r="Y185" i="9" s="1"/>
  <c r="X185" i="9"/>
  <c r="L160" i="9"/>
  <c r="N160" i="9" s="1"/>
  <c r="R160" i="9" s="1"/>
  <c r="S160" i="9" s="1"/>
  <c r="Y160" i="9" s="1"/>
  <c r="X160" i="9"/>
  <c r="L106" i="9"/>
  <c r="N106" i="9" s="1"/>
  <c r="R106" i="9" s="1"/>
  <c r="S106" i="9" s="1"/>
  <c r="Y106" i="9" s="1"/>
  <c r="X106" i="9"/>
  <c r="L97" i="9"/>
  <c r="N97" i="9" s="1"/>
  <c r="R97" i="9" s="1"/>
  <c r="S97" i="9" s="1"/>
  <c r="Y97" i="9" s="1"/>
  <c r="X97" i="9"/>
  <c r="X92" i="9"/>
  <c r="L92" i="9"/>
  <c r="N92" i="9"/>
  <c r="R92" i="9" s="1"/>
  <c r="S92" i="9" s="1"/>
  <c r="Y92" i="9" s="1"/>
  <c r="X243" i="9"/>
  <c r="L170" i="9"/>
  <c r="N170" i="9"/>
  <c r="R170" i="9" s="1"/>
  <c r="S170" i="9" s="1"/>
  <c r="Y170" i="9" s="1"/>
  <c r="L234" i="9"/>
  <c r="N234" i="9" s="1"/>
  <c r="R234" i="9" s="1"/>
  <c r="S234" i="9" s="1"/>
  <c r="Y234" i="9" s="1"/>
  <c r="X234" i="9"/>
  <c r="L223" i="9"/>
  <c r="N223" i="9" s="1"/>
  <c r="R223" i="9" s="1"/>
  <c r="S223" i="9" s="1"/>
  <c r="Y223" i="9" s="1"/>
  <c r="X223" i="9"/>
  <c r="L211" i="9"/>
  <c r="N211" i="9" s="1"/>
  <c r="R211" i="9" s="1"/>
  <c r="S211" i="9" s="1"/>
  <c r="Y211" i="9" s="1"/>
  <c r="K46" i="10"/>
  <c r="M46" i="10"/>
  <c r="Q46" i="10" s="1"/>
  <c r="R46" i="10" s="1"/>
  <c r="X46" i="10" s="1"/>
  <c r="W46" i="10"/>
  <c r="R78" i="9"/>
  <c r="S78" i="9"/>
  <c r="Y78" i="9" s="1"/>
  <c r="R32" i="9"/>
  <c r="S32" i="9" s="1"/>
  <c r="R22" i="9"/>
  <c r="S22" i="9" s="1"/>
  <c r="Y22" i="9" s="1"/>
  <c r="Q19" i="10"/>
  <c r="R19" i="10"/>
  <c r="X19" i="10" s="1"/>
  <c r="X88" i="9"/>
  <c r="L88" i="9"/>
  <c r="N88" i="9"/>
  <c r="R88" i="9" s="1"/>
  <c r="S88" i="9" s="1"/>
  <c r="Y88" i="9" s="1"/>
  <c r="L48" i="9"/>
  <c r="N48" i="9" s="1"/>
  <c r="R48" i="9" s="1"/>
  <c r="S48" i="9" s="1"/>
  <c r="Y48" i="9" s="1"/>
  <c r="X48" i="9"/>
  <c r="K31" i="9"/>
  <c r="K18" i="10"/>
  <c r="M18" i="10"/>
  <c r="Q18" i="10" s="1"/>
  <c r="R18" i="10" s="1"/>
  <c r="X18" i="10" s="1"/>
  <c r="W18" i="10"/>
  <c r="R39" i="9"/>
  <c r="S39" i="9"/>
  <c r="Y39" i="9" s="1"/>
  <c r="L80" i="9"/>
  <c r="N80" i="9" s="1"/>
  <c r="R80" i="9" s="1"/>
  <c r="S80" i="9" s="1"/>
  <c r="Y80" i="9" s="1"/>
  <c r="X80" i="9"/>
  <c r="X60" i="9"/>
  <c r="L60" i="9"/>
  <c r="N60" i="9"/>
  <c r="R60" i="9" s="1"/>
  <c r="S60" i="9" s="1"/>
  <c r="Y60" i="9" s="1"/>
  <c r="X46" i="9"/>
  <c r="L46" i="9"/>
  <c r="N46" i="9"/>
  <c r="R46" i="9" s="1"/>
  <c r="S46" i="9" s="1"/>
  <c r="Y46" i="9" s="1"/>
  <c r="X44" i="9"/>
  <c r="L44" i="9"/>
  <c r="N44" i="9"/>
  <c r="R44" i="9" s="1"/>
  <c r="S44" i="9" s="1"/>
  <c r="Y44" i="9" s="1"/>
  <c r="L33" i="9"/>
  <c r="N33" i="9" s="1"/>
  <c r="R33" i="9" s="1"/>
  <c r="S33" i="9" s="1"/>
  <c r="Y33" i="9" s="1"/>
  <c r="X33" i="9"/>
  <c r="O254" i="9"/>
  <c r="K16" i="10"/>
  <c r="M16" i="10"/>
  <c r="Q16" i="10" s="1"/>
  <c r="R16" i="10" s="1"/>
  <c r="X16" i="10" s="1"/>
  <c r="W16" i="10"/>
  <c r="K14" i="10"/>
  <c r="W14" i="10"/>
  <c r="L249" i="9"/>
  <c r="N249" i="9"/>
  <c r="R249" i="9" s="1"/>
  <c r="S249" i="9" s="1"/>
  <c r="Y249" i="9" s="1"/>
  <c r="X249" i="9"/>
  <c r="X246" i="9"/>
  <c r="L246" i="9"/>
  <c r="N246" i="9" s="1"/>
  <c r="R246" i="9" s="1"/>
  <c r="S246" i="9" s="1"/>
  <c r="Y246" i="9" s="1"/>
  <c r="L239" i="9"/>
  <c r="N239" i="9"/>
  <c r="R239" i="9" s="1"/>
  <c r="S239" i="9" s="1"/>
  <c r="Y239" i="9" s="1"/>
  <c r="X239" i="9"/>
  <c r="X237" i="9"/>
  <c r="L237" i="9"/>
  <c r="N237" i="9" s="1"/>
  <c r="R237" i="9" s="1"/>
  <c r="S237" i="9" s="1"/>
  <c r="Y237" i="9" s="1"/>
  <c r="L232" i="9"/>
  <c r="N232" i="9"/>
  <c r="R232" i="9" s="1"/>
  <c r="S232" i="9" s="1"/>
  <c r="Y232" i="9" s="1"/>
  <c r="X232" i="9"/>
  <c r="X229" i="9"/>
  <c r="L229" i="9"/>
  <c r="N229" i="9" s="1"/>
  <c r="R229" i="9" s="1"/>
  <c r="S229" i="9" s="1"/>
  <c r="Y229" i="9" s="1"/>
  <c r="X226" i="9"/>
  <c r="L226" i="9"/>
  <c r="N226" i="9" s="1"/>
  <c r="R226" i="9" s="1"/>
  <c r="S226" i="9" s="1"/>
  <c r="Y226" i="9" s="1"/>
  <c r="L222" i="9"/>
  <c r="N222" i="9"/>
  <c r="R222" i="9" s="1"/>
  <c r="S222" i="9" s="1"/>
  <c r="Y222" i="9" s="1"/>
  <c r="X222" i="9"/>
  <c r="X182" i="9"/>
  <c r="L182" i="9"/>
  <c r="N182" i="9" s="1"/>
  <c r="R182" i="9" s="1"/>
  <c r="S182" i="9" s="1"/>
  <c r="Y182" i="9" s="1"/>
  <c r="X128" i="9"/>
  <c r="L128" i="9"/>
  <c r="N128" i="9" s="1"/>
  <c r="R128" i="9" s="1"/>
  <c r="S128" i="9" s="1"/>
  <c r="Y128" i="9" s="1"/>
  <c r="X74" i="9"/>
  <c r="L74" i="9"/>
  <c r="N74" i="9" s="1"/>
  <c r="R74" i="9" s="1"/>
  <c r="S74" i="9" s="1"/>
  <c r="Y74" i="9" s="1"/>
  <c r="X65" i="9"/>
  <c r="L65" i="9"/>
  <c r="N65" i="9" s="1"/>
  <c r="R65" i="9" s="1"/>
  <c r="S65" i="9" s="1"/>
  <c r="Y65" i="9" s="1"/>
  <c r="L62" i="9"/>
  <c r="N62" i="9"/>
  <c r="R62" i="9" s="1"/>
  <c r="S62" i="9" s="1"/>
  <c r="Y62" i="9" s="1"/>
  <c r="X62" i="9"/>
  <c r="X59" i="9"/>
  <c r="L59" i="9"/>
  <c r="N59" i="9" s="1"/>
  <c r="R59" i="9" s="1"/>
  <c r="S59" i="9" s="1"/>
  <c r="Y59" i="9" s="1"/>
  <c r="X56" i="9"/>
  <c r="L56" i="9"/>
  <c r="N56" i="9" s="1"/>
  <c r="R56" i="9"/>
  <c r="S56" i="9" s="1"/>
  <c r="Y56" i="9" s="1"/>
  <c r="Q15" i="10"/>
  <c r="R15" i="10"/>
  <c r="X15" i="10" s="1"/>
  <c r="H72" i="10"/>
  <c r="Y43" i="9"/>
  <c r="N19" i="9"/>
  <c r="R19" i="9" s="1"/>
  <c r="S19" i="9" s="1"/>
  <c r="Y19" i="9" s="1"/>
  <c r="R225" i="9"/>
  <c r="S225" i="9" s="1"/>
  <c r="Y225" i="9" s="1"/>
  <c r="X213" i="9"/>
  <c r="L213" i="9"/>
  <c r="N213" i="9" s="1"/>
  <c r="R213" i="9"/>
  <c r="S213" i="9" s="1"/>
  <c r="Y213" i="9" s="1"/>
  <c r="L186" i="9"/>
  <c r="N186" i="9"/>
  <c r="R186" i="9" s="1"/>
  <c r="S186" i="9"/>
  <c r="Y186" i="9" s="1"/>
  <c r="X186" i="9"/>
  <c r="L184" i="9"/>
  <c r="N184" i="9"/>
  <c r="R184" i="9" s="1"/>
  <c r="S184" i="9"/>
  <c r="Y184" i="9" s="1"/>
  <c r="X184" i="9"/>
  <c r="L17" i="11"/>
  <c r="L15" i="11"/>
  <c r="N15" i="11" s="1"/>
  <c r="X15" i="11"/>
  <c r="L216" i="9"/>
  <c r="N216" i="9"/>
  <c r="R216" i="9" s="1"/>
  <c r="S216" i="9"/>
  <c r="X216" i="9"/>
  <c r="I155" i="9"/>
  <c r="K155" i="9"/>
  <c r="G254" i="9"/>
  <c r="L150" i="9"/>
  <c r="N150" i="9" s="1"/>
  <c r="R150" i="9" s="1"/>
  <c r="S150" i="9" s="1"/>
  <c r="Y150" i="9" s="1"/>
  <c r="X150" i="9"/>
  <c r="L138" i="9"/>
  <c r="N138" i="9" s="1"/>
  <c r="R138" i="9" s="1"/>
  <c r="S138" i="9" s="1"/>
  <c r="Y138" i="9" s="1"/>
  <c r="X138" i="9"/>
  <c r="Y32" i="9"/>
  <c r="X59" i="10"/>
  <c r="X58" i="10"/>
  <c r="X215" i="9"/>
  <c r="L215" i="9"/>
  <c r="N215" i="9" s="1"/>
  <c r="R215" i="9" s="1"/>
  <c r="S215" i="9" s="1"/>
  <c r="Y215" i="9" s="1"/>
  <c r="X210" i="9"/>
  <c r="L210" i="9"/>
  <c r="N210" i="9" s="1"/>
  <c r="R210" i="9" s="1"/>
  <c r="S210" i="9" s="1"/>
  <c r="Y210" i="9" s="1"/>
  <c r="L191" i="9"/>
  <c r="N191" i="9"/>
  <c r="R191" i="9" s="1"/>
  <c r="S191" i="9" s="1"/>
  <c r="Y191" i="9" s="1"/>
  <c r="X191" i="9"/>
  <c r="L174" i="9"/>
  <c r="N174" i="9"/>
  <c r="R174" i="9" s="1"/>
  <c r="S174" i="9" s="1"/>
  <c r="Y174" i="9" s="1"/>
  <c r="X174" i="9"/>
  <c r="X171" i="9"/>
  <c r="L171" i="9"/>
  <c r="N171" i="9" s="1"/>
  <c r="R171" i="9" s="1"/>
  <c r="S171" i="9" s="1"/>
  <c r="Y171" i="9" s="1"/>
  <c r="R30" i="9"/>
  <c r="S30" i="9"/>
  <c r="Y30" i="9" s="1"/>
  <c r="R47" i="9"/>
  <c r="S47" i="9" s="1"/>
  <c r="Y47" i="9"/>
  <c r="R248" i="9"/>
  <c r="S248" i="9"/>
  <c r="Y248" i="9" s="1"/>
  <c r="L242" i="9"/>
  <c r="N242" i="9" s="1"/>
  <c r="R242" i="9"/>
  <c r="S242" i="9" s="1"/>
  <c r="Y242" i="9"/>
  <c r="X242" i="9"/>
  <c r="L162" i="9"/>
  <c r="N162" i="9" s="1"/>
  <c r="R162" i="9"/>
  <c r="S162" i="9" s="1"/>
  <c r="Y162" i="9"/>
  <c r="X162" i="9"/>
  <c r="L154" i="9"/>
  <c r="N154" i="9" s="1"/>
  <c r="R154" i="9"/>
  <c r="S154" i="9" s="1"/>
  <c r="Y154" i="9"/>
  <c r="X154" i="9"/>
  <c r="L152" i="9"/>
  <c r="N152" i="9" s="1"/>
  <c r="R152" i="9"/>
  <c r="S152" i="9" s="1"/>
  <c r="Y152" i="9"/>
  <c r="X152" i="9"/>
  <c r="L133" i="9"/>
  <c r="N133" i="9" s="1"/>
  <c r="R133" i="9"/>
  <c r="S133" i="9" s="1"/>
  <c r="Y133" i="9"/>
  <c r="X133" i="9"/>
  <c r="L108" i="9"/>
  <c r="N108" i="9" s="1"/>
  <c r="R108" i="9"/>
  <c r="S108" i="9" s="1"/>
  <c r="Y108" i="9"/>
  <c r="X108" i="9"/>
  <c r="L103" i="9"/>
  <c r="N103" i="9" s="1"/>
  <c r="R103" i="9"/>
  <c r="S103" i="9"/>
  <c r="Y103" i="9"/>
  <c r="X103" i="9"/>
  <c r="R228" i="9"/>
  <c r="S228" i="9"/>
  <c r="Y228" i="9" s="1"/>
  <c r="X252" i="9"/>
  <c r="L252" i="9"/>
  <c r="N252" i="9"/>
  <c r="R252" i="9" s="1"/>
  <c r="S252" i="9" s="1"/>
  <c r="Y252" i="9" s="1"/>
  <c r="L181" i="9"/>
  <c r="N181" i="9" s="1"/>
  <c r="R181" i="9" s="1"/>
  <c r="S181" i="9" s="1"/>
  <c r="Y181" i="9" s="1"/>
  <c r="X181" i="9"/>
  <c r="X11" i="9"/>
  <c r="L11" i="9"/>
  <c r="N11" i="9"/>
  <c r="R11" i="9" s="1"/>
  <c r="S11" i="9" s="1"/>
  <c r="L221" i="9"/>
  <c r="N221" i="9"/>
  <c r="R221" i="9" s="1"/>
  <c r="S221" i="9" s="1"/>
  <c r="Y221" i="9" s="1"/>
  <c r="X206" i="9"/>
  <c r="Y206" i="9" s="1"/>
  <c r="L183" i="9"/>
  <c r="N183" i="9" s="1"/>
  <c r="R183" i="9" s="1"/>
  <c r="S183" i="9" s="1"/>
  <c r="Y183" i="9" s="1"/>
  <c r="X183" i="9"/>
  <c r="R117" i="9"/>
  <c r="S117" i="9" s="1"/>
  <c r="Y117" i="9" s="1"/>
  <c r="Y109" i="9"/>
  <c r="L107" i="9"/>
  <c r="N107" i="9" s="1"/>
  <c r="R107" i="9" s="1"/>
  <c r="S107" i="9" s="1"/>
  <c r="Y107" i="9" s="1"/>
  <c r="X107" i="9"/>
  <c r="Y18" i="9"/>
  <c r="L199" i="9"/>
  <c r="N199" i="9"/>
  <c r="R199" i="9" s="1"/>
  <c r="S199" i="9" s="1"/>
  <c r="Y199" i="9" s="1"/>
  <c r="X199" i="9"/>
  <c r="L163" i="9"/>
  <c r="N163" i="9"/>
  <c r="R163" i="9"/>
  <c r="S163" i="9"/>
  <c r="Y163" i="9" s="1"/>
  <c r="X163" i="9"/>
  <c r="Y72" i="9"/>
  <c r="V72" i="10"/>
  <c r="X130" i="9"/>
  <c r="L130" i="9"/>
  <c r="N130" i="9"/>
  <c r="R130" i="9"/>
  <c r="S130" i="9" s="1"/>
  <c r="Y130" i="9" s="1"/>
  <c r="L104" i="9"/>
  <c r="N104" i="9"/>
  <c r="R104" i="9" s="1"/>
  <c r="S104" i="9" s="1"/>
  <c r="Y104" i="9" s="1"/>
  <c r="R55" i="9"/>
  <c r="S55" i="9" s="1"/>
  <c r="Y55" i="9" s="1"/>
  <c r="Y23" i="9"/>
  <c r="Q41" i="10"/>
  <c r="R41" i="10" s="1"/>
  <c r="X41" i="10" s="1"/>
  <c r="Q13" i="10"/>
  <c r="R13" i="10"/>
  <c r="X13" i="10" s="1"/>
  <c r="N72" i="10"/>
  <c r="W254" i="9"/>
  <c r="I254" i="9"/>
  <c r="L155" i="9"/>
  <c r="N155" i="9"/>
  <c r="R155" i="9"/>
  <c r="S155" i="9"/>
  <c r="Y155" i="9" s="1"/>
  <c r="X155" i="9"/>
  <c r="M14" i="10"/>
  <c r="Q14" i="10" s="1"/>
  <c r="L31" i="9"/>
  <c r="N31" i="9" s="1"/>
  <c r="R31" i="9" s="1"/>
  <c r="S31" i="9" s="1"/>
  <c r="Y31" i="9" s="1"/>
  <c r="X31" i="9"/>
  <c r="I76" i="6"/>
  <c r="T76" i="6"/>
  <c r="U17" i="6"/>
  <c r="R12" i="10"/>
  <c r="R15" i="11"/>
  <c r="S15" i="11"/>
  <c r="Y15" i="11" s="1"/>
  <c r="N17" i="11"/>
  <c r="K254" i="9"/>
  <c r="L254" i="9"/>
  <c r="X83" i="9"/>
  <c r="L83" i="9"/>
  <c r="N83" i="9"/>
  <c r="R83" i="9"/>
  <c r="S83" i="9" s="1"/>
  <c r="Y83" i="9" s="1"/>
  <c r="S17" i="11"/>
  <c r="Y13" i="11"/>
  <c r="Y17" i="11" s="1"/>
  <c r="W64" i="10"/>
  <c r="J72" i="10"/>
  <c r="K64" i="10"/>
  <c r="M64" i="10" s="1"/>
  <c r="Y64" i="9"/>
  <c r="X43" i="10"/>
  <c r="Y244" i="9"/>
  <c r="Y167" i="9"/>
  <c r="X39" i="10"/>
  <c r="X28" i="10"/>
  <c r="X190" i="9"/>
  <c r="L190" i="9"/>
  <c r="N190" i="9" s="1"/>
  <c r="R190" i="9" s="1"/>
  <c r="S190" i="9" s="1"/>
  <c r="Y190" i="9" s="1"/>
  <c r="X17" i="11"/>
  <c r="Y192" i="9"/>
  <c r="X153" i="9"/>
  <c r="L153" i="9"/>
  <c r="N153" i="9"/>
  <c r="R153" i="9" s="1"/>
  <c r="S153" i="9" s="1"/>
  <c r="Y153" i="9" s="1"/>
  <c r="L240" i="9"/>
  <c r="N240" i="9" s="1"/>
  <c r="R240" i="9" s="1"/>
  <c r="S240" i="9" s="1"/>
  <c r="Y240" i="9" s="1"/>
  <c r="X240" i="9"/>
  <c r="Y205" i="9"/>
  <c r="X121" i="9"/>
  <c r="L121" i="9"/>
  <c r="N121" i="9" s="1"/>
  <c r="R121" i="9" s="1"/>
  <c r="S121" i="9" s="1"/>
  <c r="Y121" i="9" s="1"/>
  <c r="X25" i="10"/>
  <c r="X129" i="9"/>
  <c r="Y129" i="9"/>
  <c r="Y224" i="9"/>
  <c r="X87" i="9"/>
  <c r="Y87" i="9"/>
  <c r="R243" i="9"/>
  <c r="S243" i="9"/>
  <c r="Y243" i="9" s="1"/>
  <c r="L227" i="9"/>
  <c r="N227" i="9"/>
  <c r="R227" i="9"/>
  <c r="S227" i="9" s="1"/>
  <c r="Y227" i="9" s="1"/>
  <c r="X227" i="9"/>
  <c r="L209" i="9"/>
  <c r="N209" i="9"/>
  <c r="R209" i="9" s="1"/>
  <c r="S209" i="9" s="1"/>
  <c r="Y209" i="9" s="1"/>
  <c r="X209" i="9"/>
  <c r="L123" i="9"/>
  <c r="N123" i="9"/>
  <c r="R123" i="9"/>
  <c r="S123" i="9"/>
  <c r="Y123" i="9" s="1"/>
  <c r="X123" i="9"/>
  <c r="X95" i="9"/>
  <c r="L95" i="9"/>
  <c r="N95" i="9"/>
  <c r="R95" i="9" s="1"/>
  <c r="S95" i="9" s="1"/>
  <c r="Y95" i="9" s="1"/>
  <c r="X89" i="9"/>
  <c r="L89" i="9"/>
  <c r="N89" i="9"/>
  <c r="R89" i="9"/>
  <c r="S89" i="9"/>
  <c r="Y89" i="9" s="1"/>
  <c r="L51" i="9"/>
  <c r="N51" i="9"/>
  <c r="R51" i="9"/>
  <c r="S51" i="9" s="1"/>
  <c r="Y51" i="9" s="1"/>
  <c r="X51" i="9"/>
  <c r="L99" i="9"/>
  <c r="N99" i="9" s="1"/>
  <c r="R99" i="9" s="1"/>
  <c r="S99" i="9" s="1"/>
  <c r="Y99" i="9" s="1"/>
  <c r="X99" i="9"/>
  <c r="Y90" i="9"/>
  <c r="X56" i="10"/>
  <c r="Y34" i="9"/>
  <c r="L245" i="9"/>
  <c r="N245" i="9" s="1"/>
  <c r="R245" i="9" s="1"/>
  <c r="S245" i="9" s="1"/>
  <c r="Y245" i="9" s="1"/>
  <c r="L204" i="9"/>
  <c r="N204" i="9"/>
  <c r="R204" i="9"/>
  <c r="S204" i="9"/>
  <c r="Y204" i="9" s="1"/>
  <c r="X204" i="9"/>
  <c r="Y137" i="9"/>
  <c r="Y25" i="9"/>
  <c r="K70" i="10"/>
  <c r="M70" i="10"/>
  <c r="Q70" i="10"/>
  <c r="R70" i="10"/>
  <c r="X70" i="10" s="1"/>
  <c r="W70" i="10"/>
  <c r="X67" i="10"/>
  <c r="W34" i="10"/>
  <c r="W72" i="10" s="1"/>
  <c r="K34" i="10"/>
  <c r="M34" i="10"/>
  <c r="Q34" i="10"/>
  <c r="R34" i="10" s="1"/>
  <c r="X34" i="10" s="1"/>
  <c r="R238" i="9"/>
  <c r="S238" i="9"/>
  <c r="Y238" i="9"/>
  <c r="L201" i="9"/>
  <c r="N201" i="9"/>
  <c r="R201" i="9"/>
  <c r="S201" i="9"/>
  <c r="X201" i="9"/>
  <c r="L193" i="9"/>
  <c r="N193" i="9"/>
  <c r="R193" i="9"/>
  <c r="S193" i="9" s="1"/>
  <c r="Y193" i="9" s="1"/>
  <c r="X157" i="9"/>
  <c r="Y157" i="9"/>
  <c r="Y120" i="9"/>
  <c r="X86" i="9"/>
  <c r="L86" i="9"/>
  <c r="N86" i="9"/>
  <c r="R86" i="9" s="1"/>
  <c r="S86" i="9" s="1"/>
  <c r="Y86" i="9" s="1"/>
  <c r="X82" i="9"/>
  <c r="L82" i="9"/>
  <c r="N82" i="9" s="1"/>
  <c r="R82" i="9" s="1"/>
  <c r="S82" i="9" s="1"/>
  <c r="Y82" i="9" s="1"/>
  <c r="X22" i="10"/>
  <c r="X93" i="9"/>
  <c r="L93" i="9"/>
  <c r="N93" i="9"/>
  <c r="R93" i="9" s="1"/>
  <c r="S93" i="9" s="1"/>
  <c r="Y93" i="9" s="1"/>
  <c r="X12" i="9"/>
  <c r="L12" i="9"/>
  <c r="K62" i="10"/>
  <c r="M62" i="10"/>
  <c r="Q62" i="10"/>
  <c r="R62" i="10"/>
  <c r="X62" i="10" s="1"/>
  <c r="W62" i="10"/>
  <c r="R112" i="9"/>
  <c r="S112" i="9"/>
  <c r="Y112" i="9" s="1"/>
  <c r="Q42" i="10"/>
  <c r="R42" i="10"/>
  <c r="X42" i="10"/>
  <c r="Q26" i="10"/>
  <c r="R26" i="10"/>
  <c r="X26" i="10"/>
  <c r="N12" i="9"/>
  <c r="R12" i="9"/>
  <c r="Y201" i="9"/>
  <c r="X12" i="10"/>
  <c r="K72" i="10"/>
  <c r="S12" i="9"/>
  <c r="Y12" i="9" s="1"/>
  <c r="B19" i="11"/>
  <c r="B256" i="9"/>
  <c r="B74" i="10"/>
  <c r="J76" i="6" l="1"/>
  <c r="U76" i="6"/>
  <c r="Q64" i="10"/>
  <c r="R64" i="10" s="1"/>
  <c r="X64" i="10" s="1"/>
  <c r="M72" i="10"/>
  <c r="R14" i="10"/>
  <c r="Y11" i="9"/>
  <c r="Y216" i="9"/>
  <c r="Y36" i="9"/>
  <c r="Y203" i="9"/>
  <c r="X253" i="9"/>
  <c r="L253" i="9"/>
  <c r="N253" i="9" s="1"/>
  <c r="R253" i="9" s="1"/>
  <c r="S253" i="9" s="1"/>
  <c r="Y253" i="9" s="1"/>
  <c r="L188" i="9"/>
  <c r="N188" i="9" s="1"/>
  <c r="R188" i="9" s="1"/>
  <c r="S188" i="9" s="1"/>
  <c r="Y188" i="9" s="1"/>
  <c r="X188" i="9"/>
  <c r="Y114" i="9"/>
  <c r="L200" i="9"/>
  <c r="N200" i="9" s="1"/>
  <c r="R200" i="9" s="1"/>
  <c r="S200" i="9" s="1"/>
  <c r="Y200" i="9" s="1"/>
  <c r="X200" i="9"/>
  <c r="Y140" i="9"/>
  <c r="Y195" i="9"/>
  <c r="Y110" i="9"/>
  <c r="Y105" i="9"/>
  <c r="Y91" i="9"/>
  <c r="L100" i="9"/>
  <c r="N100" i="9" s="1"/>
  <c r="R100" i="9" s="1"/>
  <c r="S100" i="9" s="1"/>
  <c r="Y100" i="9" s="1"/>
  <c r="X17" i="10"/>
  <c r="Y29" i="9"/>
  <c r="Y37" i="9"/>
  <c r="N254" i="9" l="1"/>
  <c r="X14" i="10"/>
  <c r="X72" i="10" s="1"/>
  <c r="R72" i="10"/>
  <c r="Q72" i="10"/>
  <c r="X254" i="9"/>
  <c r="S254" i="9"/>
  <c r="R254" i="9"/>
  <c r="Y254" i="9"/>
  <c r="L67" i="6" l="1"/>
  <c r="L43" i="6"/>
  <c r="L72" i="6"/>
  <c r="P72" i="6" s="1"/>
  <c r="V72" i="6" s="1"/>
  <c r="L45" i="6"/>
  <c r="L71" i="6"/>
  <c r="P71" i="6" s="1"/>
  <c r="V71" i="6" s="1"/>
  <c r="L73" i="6"/>
  <c r="L74" i="6"/>
  <c r="L75" i="6"/>
  <c r="L70" i="6"/>
  <c r="L29" i="6"/>
  <c r="L35" i="6"/>
  <c r="L36" i="6"/>
  <c r="L38" i="6"/>
  <c r="L37" i="6"/>
  <c r="L33" i="6"/>
  <c r="L30" i="6"/>
  <c r="L31" i="6"/>
  <c r="L32" i="6"/>
  <c r="L55" i="6"/>
  <c r="L51" i="6"/>
  <c r="L42" i="6"/>
  <c r="L39" i="6"/>
  <c r="L40" i="6"/>
  <c r="L44" i="6"/>
  <c r="L41" i="6"/>
  <c r="L15" i="6"/>
  <c r="L34" i="6"/>
  <c r="L58" i="6"/>
  <c r="L57" i="6"/>
  <c r="L50" i="6"/>
  <c r="L59" i="6"/>
  <c r="L56" i="6"/>
  <c r="L53" i="6"/>
  <c r="L60" i="6"/>
  <c r="L54" i="6"/>
  <c r="L25" i="6"/>
  <c r="L52" i="6"/>
  <c r="L17" i="6"/>
  <c r="L26" i="6"/>
  <c r="L18" i="6"/>
  <c r="L16" i="6"/>
  <c r="L19" i="6"/>
  <c r="L20" i="6"/>
  <c r="L13" i="6"/>
  <c r="L14" i="6"/>
  <c r="L21" i="6"/>
  <c r="L22" i="6"/>
  <c r="L23" i="6"/>
  <c r="L24" i="6"/>
  <c r="L63" i="6"/>
  <c r="L61" i="6"/>
  <c r="L62" i="6"/>
  <c r="L64" i="6"/>
  <c r="L47" i="6"/>
  <c r="L48" i="6"/>
  <c r="L49" i="6"/>
  <c r="L46" i="6"/>
  <c r="O63" i="6" l="1"/>
  <c r="O46" i="6"/>
  <c r="O61" i="6"/>
  <c r="O19" i="6"/>
  <c r="O50" i="6"/>
  <c r="O31" i="6"/>
  <c r="O64" i="6"/>
  <c r="L12" i="6"/>
  <c r="O18" i="6"/>
  <c r="O56" i="6"/>
  <c r="O57" i="6"/>
  <c r="O34" i="6"/>
  <c r="O55" i="6"/>
  <c r="O33" i="6"/>
  <c r="O35" i="6"/>
  <c r="O73" i="6"/>
  <c r="O13" i="6"/>
  <c r="O16" i="6"/>
  <c r="O52" i="6"/>
  <c r="O53" i="6"/>
  <c r="O51" i="6"/>
  <c r="O30" i="6"/>
  <c r="O36" i="6"/>
  <c r="O70" i="6"/>
  <c r="O74" i="6"/>
  <c r="O45" i="6"/>
  <c r="P45" i="6"/>
  <c r="V45" i="6" s="1"/>
  <c r="O43" i="6"/>
  <c r="O23" i="6"/>
  <c r="O60" i="6"/>
  <c r="L69" i="6"/>
  <c r="O75" i="6"/>
  <c r="O14" i="6"/>
  <c r="O17" i="6"/>
  <c r="O38" i="6"/>
  <c r="O47" i="6"/>
  <c r="O62" i="6"/>
  <c r="O24" i="6"/>
  <c r="O21" i="6"/>
  <c r="O20" i="6"/>
  <c r="O59" i="6"/>
  <c r="O58" i="6"/>
  <c r="O15" i="6"/>
  <c r="O32" i="6"/>
  <c r="O37" i="6"/>
  <c r="O29" i="6"/>
  <c r="L66" i="6"/>
  <c r="K83" i="6" l="1"/>
  <c r="O66" i="6"/>
  <c r="O69" i="6"/>
  <c r="K84" i="6"/>
  <c r="K86" i="6"/>
  <c r="O12" i="6"/>
  <c r="O76" i="6" s="1"/>
  <c r="L76" i="6"/>
  <c r="K85" i="6"/>
  <c r="P28" i="6" l="1"/>
  <c r="V28" i="6" s="1"/>
  <c r="P27" i="6"/>
  <c r="V27" i="6" s="1"/>
  <c r="P16" i="6"/>
  <c r="V16" i="6" s="1"/>
  <c r="P20" i="6"/>
  <c r="V20" i="6" s="1"/>
  <c r="P24" i="6"/>
  <c r="V24" i="6" s="1"/>
  <c r="P30" i="6"/>
  <c r="V30" i="6" s="1"/>
  <c r="P34" i="6"/>
  <c r="V34" i="6" s="1"/>
  <c r="P38" i="6"/>
  <c r="V38" i="6" s="1"/>
  <c r="P42" i="6"/>
  <c r="V42" i="6" s="1"/>
  <c r="P47" i="6"/>
  <c r="V47" i="6" s="1"/>
  <c r="P51" i="6"/>
  <c r="V51" i="6" s="1"/>
  <c r="P55" i="6"/>
  <c r="V55" i="6" s="1"/>
  <c r="P59" i="6"/>
  <c r="V59" i="6" s="1"/>
  <c r="P63" i="6"/>
  <c r="V63" i="6" s="1"/>
  <c r="P69" i="6"/>
  <c r="V69" i="6" s="1"/>
  <c r="P75" i="6"/>
  <c r="V75" i="6" s="1"/>
  <c r="P74" i="6"/>
  <c r="V74" i="6" s="1"/>
  <c r="P17" i="6"/>
  <c r="V17" i="6" s="1"/>
  <c r="P21" i="6"/>
  <c r="V21" i="6" s="1"/>
  <c r="P25" i="6"/>
  <c r="V25" i="6" s="1"/>
  <c r="P31" i="6"/>
  <c r="V31" i="6" s="1"/>
  <c r="P35" i="6"/>
  <c r="V35" i="6" s="1"/>
  <c r="P39" i="6"/>
  <c r="V39" i="6" s="1"/>
  <c r="P43" i="6"/>
  <c r="V43" i="6" s="1"/>
  <c r="P48" i="6"/>
  <c r="V48" i="6" s="1"/>
  <c r="P52" i="6"/>
  <c r="V52" i="6" s="1"/>
  <c r="P56" i="6"/>
  <c r="V56" i="6" s="1"/>
  <c r="P60" i="6"/>
  <c r="V60" i="6" s="1"/>
  <c r="P64" i="6"/>
  <c r="V64" i="6" s="1"/>
  <c r="P70" i="6"/>
  <c r="V70" i="6" s="1"/>
  <c r="P13" i="6"/>
  <c r="V13" i="6" s="1"/>
  <c r="P14" i="6"/>
  <c r="V14" i="6" s="1"/>
  <c r="P18" i="6"/>
  <c r="V18" i="6" s="1"/>
  <c r="P22" i="6"/>
  <c r="V22" i="6" s="1"/>
  <c r="P26" i="6"/>
  <c r="V26" i="6" s="1"/>
  <c r="P32" i="6"/>
  <c r="V32" i="6" s="1"/>
  <c r="P36" i="6"/>
  <c r="V36" i="6" s="1"/>
  <c r="P40" i="6"/>
  <c r="V40" i="6" s="1"/>
  <c r="P44" i="6"/>
  <c r="V44" i="6" s="1"/>
  <c r="P49" i="6"/>
  <c r="V49" i="6" s="1"/>
  <c r="P53" i="6"/>
  <c r="V53" i="6" s="1"/>
  <c r="P57" i="6"/>
  <c r="V57" i="6" s="1"/>
  <c r="P61" i="6"/>
  <c r="V61" i="6" s="1"/>
  <c r="P66" i="6"/>
  <c r="V66" i="6" s="1"/>
  <c r="P73" i="6"/>
  <c r="V73" i="6" s="1"/>
  <c r="P15" i="6"/>
  <c r="V15" i="6" s="1"/>
  <c r="P19" i="6"/>
  <c r="V19" i="6" s="1"/>
  <c r="P23" i="6"/>
  <c r="V23" i="6" s="1"/>
  <c r="P29" i="6"/>
  <c r="V29" i="6" s="1"/>
  <c r="P33" i="6"/>
  <c r="V33" i="6" s="1"/>
  <c r="P37" i="6"/>
  <c r="V37" i="6" s="1"/>
  <c r="P41" i="6"/>
  <c r="V41" i="6" s="1"/>
  <c r="P46" i="6"/>
  <c r="V46" i="6" s="1"/>
  <c r="P50" i="6"/>
  <c r="V50" i="6" s="1"/>
  <c r="P54" i="6"/>
  <c r="V54" i="6" s="1"/>
  <c r="P58" i="6"/>
  <c r="V58" i="6" s="1"/>
  <c r="P62" i="6"/>
  <c r="V62" i="6" s="1"/>
  <c r="P67" i="6"/>
  <c r="V67" i="6" s="1"/>
  <c r="N76" i="6" l="1"/>
  <c r="P12" i="6"/>
  <c r="V12" i="6" l="1"/>
  <c r="V76" i="6" s="1"/>
  <c r="P76" i="6"/>
</calcChain>
</file>

<file path=xl/comments1.xml><?xml version="1.0" encoding="utf-8"?>
<comments xmlns="http://schemas.openxmlformats.org/spreadsheetml/2006/main">
  <authors>
    <author>Admin</author>
    <author>Windows User</author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4.873.050 từ 01/11/2021
</t>
        </r>
      </text>
    </comment>
    <comment ref="H15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Chuyển mã D.03 sang D.02 từ 01/9/2023</t>
        </r>
      </text>
    </comment>
    <comment ref="I15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- 5.007.600 từ 01/9/2023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- 7.623.227 từ 01/02/2023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01/12/2020 (HĐLĐ)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T3: 4301389 (85% của 5.060.458)
- 5.060.458 từ 01/4/2021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- 8.992.930 từ 01/7/2023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01/07/2021 (Nâng lương trước hạn)</t>
        </r>
      </text>
    </comment>
    <comment ref="I3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- 5.748.615 từ 01/01/2021 (Nâng lương trước hạn)
- 6.391.108 từ 01/01/2023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01/01/2023</t>
        </r>
      </text>
    </comment>
    <comment ref="I3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- 4.965.870 từ 01/6/2021
- 5.520.879 từ 01/6/2023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H34" authorId="0" shapeId="0">
      <text>
        <r>
          <rPr>
            <sz val="9"/>
            <color indexed="81"/>
            <rFont val="Tahoma"/>
            <family val="2"/>
          </rPr>
          <t>QĐ bổ nhiệm Tổ trưởng từ 01/01/2018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- 7.199.714 từ 01/7/2021
- 8.044.388 từ 01/7/2023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lên 4.914.000 từ 01/11/2022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4.680.000 lên 4.914.000 từ 01/11/2022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- 9.434.059 từ 01/11/2021
- 10.080.646 từ 01/11/2022</t>
        </r>
      </text>
    </comment>
    <comment ref="I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T6/20 (Nâng lương trước hạn)
- 7.515.057 từ 01/06/2023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4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T4: 85% lương thử việc của: 5.060.458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- 6.781.498 từ 01/11/2021 (Nâng lương trước hạn)</t>
        </r>
      </text>
    </comment>
    <comment ref="I5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
- 6.086.769 từ 01/01/2023</t>
        </r>
      </text>
    </comment>
    <comment ref="I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I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- 5.257.980 lên 5.520.879 từ 01/11/2022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01/7/2023</t>
        </r>
      </text>
    </comment>
    <comment ref="I5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- 5.858.113 lên 6.151.018 từ 01/12/2020
- 6.838.485 từ 01/12/2022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6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01/04/2022</t>
        </r>
      </text>
    </comment>
    <comment ref="I62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- 6,151,018 từ 01/01/2021
- 6.838.485 từ 01/01/2023</t>
        </r>
      </text>
    </comment>
    <comment ref="I64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01/01/2022</t>
        </r>
      </text>
    </comment>
    <comment ref="I6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- 4.873.050 từ 01/3/2021
- 5.417.685 từ 01/3/2023</t>
        </r>
      </text>
    </comment>
    <comment ref="I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- 6151018 từ T9/20 (Trước hạn)
- 7.515.057 từ T9/2023</t>
        </r>
      </text>
    </comment>
    <comment ref="I70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- 8.727.832 từ 01/06/2022</t>
        </r>
      </text>
    </comment>
    <comment ref="I7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01/7/2023</t>
        </r>
      </text>
    </comment>
    <comment ref="I72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4.680.000đ từ 10/7/2023</t>
        </r>
      </text>
    </comment>
    <comment ref="I7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01/6/2022
-66.563.942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<sst xmlns="http://schemas.openxmlformats.org/spreadsheetml/2006/main" count="2607" uniqueCount="1565">
  <si>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</si>
  <si>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</si>
  <si>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</si>
  <si>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</si>
  <si>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</si>
  <si>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</si>
  <si>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</si>
  <si>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</si>
  <si>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</si>
  <si>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</si>
  <si>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</si>
  <si>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</si>
  <si>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</si>
  <si>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</si>
  <si>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</si>
  <si>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</si>
  <si>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</si>
  <si>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</si>
  <si>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</si>
  <si>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</si>
  <si>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</si>
  <si>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</si>
  <si>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</si>
  <si>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</si>
  <si>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</si>
  <si>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</si>
  <si>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</si>
  <si>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</si>
  <si>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</si>
  <si>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</si>
  <si>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</si>
  <si>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</si>
  <si>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</si>
  <si>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</si>
  <si>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</si>
  <si>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</si>
  <si>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</si>
  <si>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</si>
  <si>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</si>
  <si>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</si>
  <si>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</si>
  <si>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</si>
  <si>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</si>
  <si>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</si>
  <si>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</si>
  <si>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</si>
  <si>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</si>
  <si>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</si>
  <si>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</si>
  <si>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</si>
  <si>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</si>
  <si>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</si>
  <si>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</si>
  <si>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</si>
  <si>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</si>
  <si>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</si>
  <si>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</si>
  <si>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</si>
  <si>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</si>
  <si>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</si>
  <si>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</si>
  <si>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</si>
  <si>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</si>
  <si>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</si>
  <si>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</si>
  <si>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</si>
  <si>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</si>
  <si>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</si>
  <si>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</si>
  <si>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</si>
  <si>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</si>
  <si>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</si>
  <si>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</si>
  <si>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</si>
  <si>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</si>
  <si>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</si>
  <si>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</si>
  <si>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</si>
  <si>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</si>
  <si>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</si>
  <si>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</si>
  <si>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</si>
  <si>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</si>
  <si>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</si>
  <si>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</si>
  <si>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</si>
  <si>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</si>
  <si>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</si>
  <si>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</si>
  <si>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</si>
  <si>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</si>
  <si>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</si>
  <si>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</si>
  <si>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</si>
  <si>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</si>
  <si>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</si>
  <si>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</si>
  <si>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</si>
  <si>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</si>
  <si>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</si>
  <si>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</si>
  <si>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</si>
  <si>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</si>
  <si>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</si>
  <si>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</si>
  <si>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</si>
  <si>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</si>
  <si>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</si>
  <si>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</si>
  <si>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</si>
  <si>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</si>
  <si>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</si>
  <si>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</si>
  <si>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</si>
  <si>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</si>
  <si>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</si>
  <si>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</si>
  <si>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</si>
  <si>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</si>
  <si>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</si>
  <si>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</si>
  <si>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</si>
  <si>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</si>
  <si>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</si>
  <si>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</si>
  <si>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</si>
  <si>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</si>
  <si>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</si>
  <si>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</si>
  <si>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</si>
  <si>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</si>
  <si>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</si>
  <si>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</si>
  <si>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</si>
  <si>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</si>
  <si>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</si>
  <si>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</si>
  <si>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</si>
  <si>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</si>
  <si>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</si>
  <si>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</si>
  <si>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</si>
  <si>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</si>
  <si>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</si>
  <si>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</si>
  <si>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</si>
  <si>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</si>
  <si>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</si>
  <si>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</si>
  <si>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</si>
  <si>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</si>
  <si>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</si>
  <si>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</si>
  <si>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</si>
  <si>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</si>
  <si>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</si>
  <si>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</si>
  <si>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</si>
  <si>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</si>
  <si>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</si>
  <si>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</si>
  <si>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</si>
  <si>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</si>
  <si>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</si>
  <si>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</si>
  <si>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</si>
  <si>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</si>
  <si>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</si>
  <si>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</si>
  <si>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</si>
  <si>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</si>
  <si>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</si>
  <si>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</si>
  <si>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</si>
  <si>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</si>
  <si>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</si>
  <si>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</si>
  <si>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</si>
  <si>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</si>
  <si>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</si>
  <si>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</si>
  <si>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</si>
  <si>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</si>
  <si>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</si>
  <si>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</si>
  <si>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</si>
  <si>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</si>
  <si>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</si>
  <si>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</si>
  <si>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</si>
  <si>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</si>
  <si>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</si>
  <si>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</si>
  <si>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</si>
  <si>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</si>
  <si>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</si>
  <si>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</si>
  <si>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</si>
  <si>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</si>
  <si>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</si>
  <si>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</si>
  <si>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</si>
  <si>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</si>
  <si>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</si>
  <si>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</si>
  <si>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</si>
  <si>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</si>
  <si>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</si>
  <si>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</si>
  <si>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</si>
  <si>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</si>
  <si>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</si>
  <si>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</si>
  <si>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</si>
  <si>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</si>
  <si>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</si>
  <si>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</si>
  <si>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</si>
  <si>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</si>
  <si>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</si>
  <si>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</si>
  <si>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</si>
  <si>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</si>
  <si>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</si>
  <si>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</si>
  <si>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</si>
  <si>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</si>
  <si>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</si>
  <si>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</si>
  <si>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</si>
  <si>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</si>
  <si>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</si>
  <si>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</si>
  <si>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</si>
  <si>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</si>
  <si>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</si>
  <si>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</si>
  <si>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</si>
  <si>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</si>
  <si>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</si>
  <si>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</si>
  <si>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</si>
  <si>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</si>
  <si>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</si>
  <si>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</si>
  <si>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</si>
  <si>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</si>
  <si>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</si>
  <si>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</si>
  <si>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</si>
  <si>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</si>
  <si>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</si>
  <si>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</si>
  <si>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</si>
  <si>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</si>
  <si>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</si>
  <si>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</si>
  <si>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</si>
  <si>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</si>
  <si>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</si>
  <si>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</si>
  <si>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</si>
  <si>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</si>
  <si>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</si>
  <si>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</si>
  <si>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</si>
  <si>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</si>
  <si>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</si>
  <si>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</si>
  <si>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</si>
  <si>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</si>
  <si>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</si>
  <si>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</si>
  <si>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</si>
  <si>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</si>
  <si>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</si>
  <si>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</si>
  <si>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</si>
  <si>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</si>
  <si>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</si>
  <si>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</si>
  <si>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</si>
  <si>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</si>
  <si>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</si>
  <si>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</si>
  <si>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</si>
  <si>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</si>
  <si>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</si>
  <si>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</si>
  <si>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</si>
  <si>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</si>
  <si>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</si>
  <si>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</si>
  <si>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</si>
  <si>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</si>
  <si>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</si>
  <si>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</si>
  <si>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</si>
  <si>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</si>
  <si>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</si>
  <si>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</si>
  <si>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</si>
  <si>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</si>
  <si>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</si>
  <si>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</si>
  <si>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</si>
  <si>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</si>
  <si>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</si>
  <si>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</si>
  <si>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</si>
  <si>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</si>
  <si>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</si>
  <si>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</si>
  <si>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</si>
  <si>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</si>
  <si>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</si>
  <si>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</si>
  <si>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</si>
  <si>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</si>
  <si>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</si>
  <si>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</si>
  <si>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</si>
  <si>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</si>
  <si>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</si>
  <si>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</si>
  <si>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</si>
  <si>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</si>
  <si>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</si>
  <si>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</si>
  <si>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</si>
  <si>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</si>
  <si>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</si>
  <si>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</si>
  <si>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</si>
  <si>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</si>
  <si>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</si>
  <si>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</si>
  <si>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</si>
  <si>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</si>
  <si>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</si>
  <si>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</si>
  <si>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</si>
  <si>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</si>
  <si>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</si>
  <si>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</si>
  <si>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</si>
  <si>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</si>
  <si>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</si>
  <si>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</si>
  <si>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</si>
  <si>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</si>
  <si>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</si>
  <si>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</si>
  <si>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</si>
  <si>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</si>
  <si>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</si>
  <si>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</si>
  <si>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</si>
  <si>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</si>
  <si>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</si>
  <si>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</si>
  <si>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</si>
  <si>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</si>
  <si>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</si>
  <si>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</si>
  <si>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</si>
  <si>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</si>
  <si>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</si>
  <si>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</si>
  <si>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</si>
  <si>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</si>
  <si>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</si>
  <si>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</si>
  <si>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</si>
  <si>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</si>
  <si>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</si>
  <si>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</si>
  <si>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</si>
  <si>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</si>
  <si>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</si>
  <si>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</si>
  <si>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</si>
  <si>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</si>
  <si>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</si>
  <si>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</si>
  <si>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</si>
  <si>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</si>
  <si>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</si>
  <si>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</si>
  <si>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</si>
  <si>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</si>
  <si>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</si>
  <si>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</si>
  <si>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</si>
  <si>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</si>
  <si>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</si>
  <si>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</si>
  <si>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</si>
  <si>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</si>
  <si>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</si>
  <si>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</si>
  <si>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</si>
  <si>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</si>
  <si>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</si>
  <si>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</si>
  <si>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</si>
  <si>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</si>
  <si>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</si>
  <si>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</si>
  <si>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</si>
  <si>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</si>
  <si>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</si>
  <si>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</si>
  <si>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</si>
  <si>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</si>
  <si>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</si>
  <si>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</si>
  <si>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</si>
  <si>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</si>
  <si>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</si>
  <si>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</si>
  <si>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</si>
  <si>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</si>
  <si>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</si>
  <si>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</si>
  <si>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</si>
  <si>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</si>
  <si>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</si>
  <si>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</si>
  <si>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</si>
  <si>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</si>
  <si>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</si>
  <si>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</si>
  <si>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</si>
  <si>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</si>
  <si>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</si>
  <si>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</si>
  <si>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</si>
  <si>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</si>
  <si>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</si>
  <si>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</si>
  <si>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</si>
  <si>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</si>
  <si>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</si>
  <si>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</si>
  <si>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</si>
  <si>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</si>
  <si>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</si>
  <si>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</si>
  <si>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</si>
  <si>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</si>
  <si>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</si>
  <si>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</si>
  <si>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</si>
  <si>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</si>
  <si>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</si>
  <si>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</si>
  <si>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</si>
  <si>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</si>
  <si>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</si>
  <si>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</si>
  <si>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</si>
  <si>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</si>
  <si>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</si>
  <si>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</si>
  <si>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</si>
  <si>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</si>
  <si>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</si>
  <si>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</si>
  <si>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</si>
  <si>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</si>
  <si>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</si>
  <si>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</si>
  <si>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</si>
  <si>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</si>
  <si>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</si>
  <si>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</si>
  <si>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</si>
  <si>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</si>
  <si>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</si>
  <si>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</si>
  <si>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</si>
  <si>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</si>
  <si>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</si>
  <si>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</si>
  <si>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</si>
  <si>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</si>
  <si>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</si>
  <si>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</si>
  <si>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</si>
  <si>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</si>
  <si>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</si>
  <si>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</si>
  <si>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</si>
  <si>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</si>
  <si>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</si>
  <si>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</si>
  <si>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</si>
  <si>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</si>
  <si>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</si>
  <si>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</si>
  <si>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</si>
  <si>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</si>
  <si>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</si>
  <si>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</si>
  <si>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</si>
  <si>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</si>
  <si>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</si>
  <si>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</si>
  <si>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</si>
  <si>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</si>
  <si>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</si>
  <si>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</si>
  <si>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</si>
  <si>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</si>
  <si>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</si>
  <si>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</si>
  <si>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</si>
  <si>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</si>
  <si>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</si>
  <si>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</si>
  <si>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</si>
  <si>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</si>
  <si>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</si>
  <si>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</si>
  <si>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</si>
  <si>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</si>
  <si>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</si>
  <si>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</si>
  <si>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</si>
  <si>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</si>
  <si>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</si>
  <si>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</si>
  <si>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</si>
  <si>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</si>
  <si>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</si>
  <si>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</si>
  <si>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</si>
  <si>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</si>
  <si>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</si>
  <si>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</si>
  <si>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</si>
  <si>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</si>
  <si>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</si>
  <si>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</si>
  <si>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</si>
  <si>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</si>
  <si>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</si>
  <si>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</si>
  <si>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</si>
  <si>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</si>
  <si>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</si>
  <si>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</si>
  <si>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</si>
  <si>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</si>
  <si>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</si>
  <si>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</si>
  <si>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</si>
  <si>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</si>
  <si>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</si>
  <si>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</si>
  <si>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</si>
  <si>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</si>
  <si>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</si>
  <si>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</si>
  <si>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</si>
  <si>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</si>
  <si>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</si>
  <si>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</si>
  <si>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</si>
  <si>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</si>
  <si>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</si>
  <si>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</si>
  <si>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</si>
  <si>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</si>
  <si>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</si>
  <si>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</si>
  <si>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</si>
  <si>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</si>
  <si>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</si>
  <si>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</si>
  <si>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</si>
  <si>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</si>
  <si>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</si>
  <si>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</si>
  <si>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</si>
  <si>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</si>
  <si>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</si>
  <si>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</si>
  <si>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</si>
  <si>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</si>
  <si>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</si>
  <si>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</si>
  <si>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</si>
  <si>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</si>
  <si>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</si>
  <si>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</si>
  <si>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</si>
  <si>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</si>
  <si>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</si>
  <si>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</si>
  <si>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</si>
  <si>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</si>
  <si>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</si>
  <si>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</si>
  <si>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</si>
  <si>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</si>
  <si>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</si>
  <si>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</si>
  <si>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</si>
  <si>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</si>
  <si>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</si>
  <si>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</si>
  <si>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</si>
  <si>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</si>
  <si>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</si>
  <si>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</si>
  <si>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</si>
  <si>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</si>
  <si>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</si>
  <si>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</si>
  <si>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</si>
  <si>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</si>
  <si>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</si>
  <si>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</si>
  <si>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</si>
  <si>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</si>
  <si>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</si>
  <si>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</si>
  <si>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</si>
  <si>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</si>
  <si>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</si>
  <si>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</si>
  <si>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</si>
  <si>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</si>
  <si>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</si>
  <si>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</si>
  <si>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</si>
  <si>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</si>
  <si>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</si>
  <si>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</si>
  <si>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</si>
  <si>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</si>
  <si>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</si>
  <si>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</si>
  <si>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</si>
  <si>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</si>
  <si>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</si>
  <si>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</si>
  <si>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</si>
  <si>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</si>
  <si>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</si>
  <si>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</si>
  <si>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</si>
  <si>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</si>
  <si>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</si>
  <si>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</si>
  <si>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</si>
  <si>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</si>
  <si>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</si>
  <si>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</si>
  <si>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</si>
  <si>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</si>
  <si>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</si>
  <si>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</si>
  <si>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</si>
  <si>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</si>
  <si>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</si>
  <si>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</si>
  <si>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</si>
  <si>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</si>
  <si>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</si>
  <si>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</si>
  <si>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</si>
  <si>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</si>
  <si>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</si>
  <si>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</si>
  <si>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</si>
  <si>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</si>
  <si>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</si>
  <si>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</si>
  <si>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</si>
  <si>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</si>
  <si>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</si>
  <si>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</si>
  <si>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</si>
  <si>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</si>
  <si>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</si>
  <si>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</si>
  <si>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</si>
  <si>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</si>
  <si>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</si>
  <si>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</si>
  <si>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</si>
  <si>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</si>
  <si>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</si>
  <si>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</si>
  <si>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</si>
  <si>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</si>
  <si>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</si>
  <si>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</si>
  <si>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</si>
  <si>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</si>
  <si>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</si>
  <si>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</si>
  <si>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</si>
  <si>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</si>
  <si>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</si>
  <si>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</si>
  <si>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</si>
  <si>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</si>
  <si>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</si>
  <si>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</si>
  <si>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</si>
  <si>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</si>
  <si>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</si>
  <si>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</si>
  <si>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</si>
  <si>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</si>
  <si>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</si>
  <si>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</si>
  <si>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</si>
  <si>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</si>
  <si>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</si>
  <si>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</si>
  <si>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</si>
  <si>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</si>
  <si>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</si>
  <si>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</si>
  <si>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</si>
  <si>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</si>
  <si>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</si>
  <si>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</si>
  <si>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</si>
  <si>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</si>
  <si>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</si>
  <si>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</si>
  <si>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</si>
  <si>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</si>
  <si>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</si>
  <si>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</si>
  <si>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</si>
  <si>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</si>
  <si>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</si>
  <si>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</si>
  <si>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</si>
  <si>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</si>
  <si>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</si>
  <si>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</si>
  <si>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</si>
  <si>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</si>
  <si>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</si>
  <si>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</si>
  <si>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</si>
  <si>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</si>
  <si>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</si>
  <si>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</si>
  <si>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</si>
  <si>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</si>
  <si>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</si>
  <si>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</si>
  <si>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</si>
  <si>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</si>
  <si>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</si>
  <si>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</si>
  <si>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</si>
  <si>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</si>
  <si>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</si>
  <si>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</si>
  <si>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</si>
  <si>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</si>
  <si>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</si>
  <si>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</si>
  <si>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</si>
  <si>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</si>
  <si>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</si>
  <si>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</si>
  <si>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</si>
  <si>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</si>
  <si>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</si>
  <si>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</si>
  <si>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</si>
  <si>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</si>
  <si>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</si>
  <si>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</si>
  <si>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</si>
  <si>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</si>
  <si>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</si>
  <si>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</si>
  <si>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</si>
  <si>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</si>
  <si>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</si>
  <si>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</si>
  <si>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</si>
  <si>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</si>
  <si>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</si>
  <si>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</si>
  <si>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</si>
  <si>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</si>
  <si>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</si>
  <si>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</si>
  <si>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</si>
  <si>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</si>
  <si>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</si>
  <si>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</si>
  <si>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</si>
  <si>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</si>
  <si>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</si>
  <si>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</si>
  <si>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</si>
  <si>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</si>
  <si>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</si>
  <si>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</si>
  <si>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</si>
  <si>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</si>
  <si>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</si>
  <si>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</si>
  <si>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</si>
  <si>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</si>
  <si>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</si>
  <si>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</si>
  <si>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</si>
  <si>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</si>
  <si>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</si>
  <si>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</si>
  <si>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</si>
  <si>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</si>
  <si>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</si>
  <si>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</si>
  <si>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</si>
  <si>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</si>
  <si>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</si>
  <si>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</si>
  <si>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</si>
  <si>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</si>
  <si>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</si>
  <si>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</si>
  <si>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</si>
  <si>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</si>
  <si>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</si>
  <si>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</si>
  <si>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</si>
  <si>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</si>
  <si>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</si>
  <si>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</si>
  <si>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</si>
  <si>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</si>
  <si>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</si>
  <si>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</si>
  <si>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</si>
  <si>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</si>
  <si>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</si>
  <si>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</si>
  <si>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</si>
  <si>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</si>
  <si>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</si>
  <si>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</si>
  <si>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</si>
  <si>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</si>
  <si>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</si>
  <si>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</si>
  <si>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</si>
  <si>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</si>
  <si>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</si>
  <si>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</si>
  <si>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</si>
  <si>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</si>
  <si>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</si>
  <si>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</si>
  <si>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</si>
  <si>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</si>
  <si>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</si>
  <si>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</si>
  <si>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</si>
  <si>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</si>
  <si>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</si>
  <si>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</si>
  <si>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</si>
  <si>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</si>
  <si>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</si>
  <si>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</si>
  <si>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</si>
  <si>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</si>
  <si>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</si>
  <si>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</si>
  <si>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</si>
  <si>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</si>
  <si>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</si>
  <si>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</si>
  <si>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</si>
  <si>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</si>
  <si>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</si>
  <si>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</si>
  <si>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</si>
  <si>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</si>
  <si>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</si>
  <si>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</si>
  <si>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</si>
  <si>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</si>
  <si>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</si>
  <si>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</si>
  <si>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</si>
  <si>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</si>
  <si>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</si>
  <si>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</si>
  <si>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</si>
  <si>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</si>
  <si>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</si>
  <si>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</si>
  <si>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</si>
  <si>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</si>
  <si>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</si>
  <si>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</si>
  <si>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</si>
  <si>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</si>
  <si>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</si>
  <si>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</si>
  <si>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</si>
  <si>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</si>
  <si>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</si>
  <si>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</si>
  <si>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</si>
  <si>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</si>
  <si>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</si>
  <si>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</si>
  <si>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</si>
  <si>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</si>
  <si>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</si>
  <si>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</si>
  <si>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</si>
  <si>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</si>
  <si>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</si>
  <si>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</si>
  <si>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</si>
  <si>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</si>
  <si>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</si>
  <si>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</si>
  <si>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</si>
  <si>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</si>
  <si>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</si>
  <si>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</si>
  <si>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</si>
  <si>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</si>
  <si>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</si>
  <si>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</si>
  <si>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</si>
  <si>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</si>
  <si>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</si>
  <si>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</si>
  <si>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</si>
  <si>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</si>
  <si>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</si>
  <si>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</si>
  <si>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</si>
  <si>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</si>
  <si>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</si>
  <si>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</si>
  <si>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</si>
  <si>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</si>
  <si>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</si>
  <si>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</si>
  <si>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</si>
  <si>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</si>
  <si>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</si>
  <si>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</si>
  <si>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</si>
  <si>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</si>
  <si>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</si>
  <si>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</si>
  <si>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</si>
  <si>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</si>
  <si>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</si>
  <si>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</si>
  <si>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</si>
  <si>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</si>
  <si>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</si>
  <si>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</si>
  <si>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</si>
  <si>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</si>
  <si>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</si>
  <si>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</si>
  <si>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</si>
  <si>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</si>
  <si>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</si>
  <si>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</si>
  <si>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</si>
  <si>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</si>
  <si>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</si>
  <si>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</si>
  <si>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</si>
  <si>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</si>
  <si>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</si>
  <si>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</si>
  <si>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</si>
  <si>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</si>
  <si>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</si>
  <si>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</si>
  <si>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</si>
  <si>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</si>
  <si>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</si>
  <si>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</si>
  <si>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</si>
  <si>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</si>
  <si>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</si>
  <si>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</si>
  <si>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</si>
  <si>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</si>
  <si>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</si>
  <si>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</si>
  <si>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</si>
  <si>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</si>
  <si>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</si>
  <si>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</si>
  <si>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</si>
  <si>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</si>
  <si>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</si>
  <si>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</si>
  <si>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</si>
  <si>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</si>
  <si>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</si>
  <si>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</si>
  <si>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</si>
  <si>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</si>
  <si>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</si>
  <si>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</si>
  <si>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</si>
  <si>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</si>
  <si>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</si>
  <si>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</si>
  <si>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</si>
  <si>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</si>
  <si>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</si>
  <si>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</si>
  <si>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</si>
  <si>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</si>
  <si>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</si>
  <si>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</si>
  <si>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</si>
  <si>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</si>
  <si>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</si>
  <si>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</si>
  <si>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</si>
  <si>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</si>
  <si>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</si>
  <si>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</si>
  <si>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</si>
  <si>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</si>
  <si>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</si>
  <si>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</si>
  <si>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</si>
  <si>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</si>
  <si>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</si>
  <si>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</si>
  <si>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</si>
  <si>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</si>
  <si>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</si>
  <si>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</si>
  <si>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</si>
  <si>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</si>
  <si>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</si>
  <si>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</si>
  <si>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</si>
  <si>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</si>
  <si>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</si>
  <si>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</si>
  <si>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</si>
  <si>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</si>
  <si>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</si>
  <si>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</si>
  <si>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</si>
  <si>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</si>
  <si>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</si>
  <si>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</si>
  <si>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</si>
  <si>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</si>
  <si>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</si>
  <si>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</si>
  <si>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</si>
  <si>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</si>
  <si>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</si>
  <si>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</si>
  <si>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</si>
  <si>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</si>
  <si>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</si>
  <si>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</si>
  <si>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</si>
  <si>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</si>
  <si>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</si>
  <si>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</si>
  <si>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</si>
  <si>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</si>
  <si>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</si>
  <si>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</si>
  <si>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</si>
  <si>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</si>
  <si>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</si>
  <si>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</si>
  <si>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</si>
  <si>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</si>
  <si>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</si>
  <si>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</si>
  <si>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</si>
  <si>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</si>
  <si>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</si>
  <si>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</si>
  <si>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</si>
  <si>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</si>
  <si>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</si>
  <si>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</si>
  <si>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</si>
  <si>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</si>
  <si>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</si>
  <si>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</si>
  <si>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</si>
  <si>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</si>
  <si>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</si>
  <si>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</si>
  <si>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</si>
  <si>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</si>
  <si>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</si>
  <si>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</si>
  <si>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</si>
  <si>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</si>
  <si>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</si>
  <si>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</si>
  <si>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</si>
  <si>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</si>
  <si>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</si>
  <si>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</si>
  <si>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</si>
  <si>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</si>
  <si>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</si>
  <si>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</si>
  <si>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</si>
  <si>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</si>
  <si>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</si>
  <si>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</si>
  <si>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</si>
  <si>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</si>
  <si>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</si>
  <si>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</si>
  <si>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</si>
  <si>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</si>
  <si>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</si>
  <si>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</si>
  <si>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</si>
  <si>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</si>
  <si>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</si>
  <si>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</si>
  <si>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</si>
  <si>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</si>
  <si>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</si>
  <si>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</si>
  <si>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</si>
  <si>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</si>
  <si>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</si>
  <si>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</si>
  <si>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</si>
  <si>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</si>
  <si>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</si>
  <si>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</si>
  <si>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</si>
  <si>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</si>
  <si>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</si>
  <si>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</si>
  <si>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</si>
  <si>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</si>
  <si>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</si>
  <si>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</si>
  <si>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</si>
  <si>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</si>
  <si>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</si>
  <si>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</si>
  <si>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</si>
  <si>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</si>
  <si>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</si>
  <si>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</si>
  <si>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</si>
  <si>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</si>
  <si>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</si>
  <si>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</si>
  <si>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</si>
  <si>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</si>
  <si>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</si>
  <si>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</si>
  <si>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</si>
  <si>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</si>
  <si>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</si>
  <si>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</si>
  <si>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</si>
  <si>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</si>
  <si>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</si>
  <si>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</si>
  <si>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</si>
  <si>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</si>
  <si>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</si>
  <si>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</si>
  <si>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</si>
  <si>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</si>
  <si>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</si>
  <si>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</si>
  <si>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</si>
  <si>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</si>
  <si>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</si>
  <si>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</si>
  <si>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</si>
  <si>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</si>
  <si>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</si>
  <si>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</si>
  <si>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</si>
  <si>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</si>
  <si>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</si>
  <si>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</si>
  <si>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</si>
  <si>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</si>
  <si>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</si>
  <si>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</si>
  <si>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</si>
  <si>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</si>
  <si>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</si>
  <si>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</si>
  <si>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</si>
  <si>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</si>
  <si>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</si>
  <si>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</si>
  <si>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</si>
  <si>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</si>
  <si>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</si>
  <si>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</si>
  <si>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</si>
  <si>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</si>
  <si>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</si>
  <si>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</si>
  <si>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</si>
  <si>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</si>
  <si>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</si>
  <si>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</si>
  <si>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</si>
  <si>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</si>
  <si>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</si>
  <si>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</si>
  <si>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</si>
  <si>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</si>
  <si>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</si>
  <si>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</si>
  <si>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</si>
  <si>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</si>
  <si>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</si>
  <si>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</si>
  <si>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</si>
  <si>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</si>
  <si>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</si>
  <si>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</si>
  <si>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</si>
  <si>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</si>
  <si>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</si>
  <si>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</si>
  <si>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</si>
  <si>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</si>
  <si>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</si>
  <si>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</si>
  <si>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</si>
  <si>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</si>
  <si>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</si>
  <si>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</si>
  <si>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</si>
  <si>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</si>
  <si>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</si>
  <si>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</si>
  <si>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</si>
  <si>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</si>
  <si>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</si>
  <si>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</si>
  <si>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</si>
  <si>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</si>
  <si>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</si>
  <si>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</si>
  <si>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</si>
  <si>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</si>
  <si>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</si>
  <si>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</si>
  <si>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</si>
  <si>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</si>
  <si>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</si>
  <si>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</si>
  <si>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</si>
  <si>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</si>
  <si>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</si>
  <si>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</si>
  <si>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</si>
  <si>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</si>
  <si>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</si>
  <si>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</si>
  <si>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</si>
  <si>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</si>
  <si>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</si>
  <si>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</si>
  <si>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</si>
  <si>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</si>
  <si>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</si>
  <si>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</si>
  <si>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</si>
  <si>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</si>
  <si>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</si>
  <si>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</si>
  <si>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</si>
  <si>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</si>
  <si>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</si>
  <si>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</si>
  <si>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</si>
  <si>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</si>
  <si>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</si>
  <si>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</si>
  <si>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</si>
  <si>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</si>
  <si>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</si>
  <si>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</si>
  <si>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</si>
  <si>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</si>
  <si>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</si>
  <si>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</si>
  <si>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</si>
  <si>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</si>
  <si>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</si>
  <si>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</si>
  <si>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</si>
  <si>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</si>
  <si>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</si>
  <si>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</si>
  <si>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</si>
  <si>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</si>
  <si>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</si>
  <si>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</si>
  <si>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</si>
  <si>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</si>
  <si>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</si>
  <si>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</si>
  <si>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</si>
  <si>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</si>
  <si>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</si>
  <si>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</si>
  <si>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</si>
  <si>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</si>
  <si>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</si>
  <si>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</si>
  <si>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</si>
  <si>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</si>
  <si>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</si>
  <si>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</si>
  <si>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</si>
  <si>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</si>
  <si>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</si>
  <si>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</si>
  <si>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</si>
  <si>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</si>
  <si>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</si>
  <si>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</si>
  <si>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</si>
  <si>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</si>
  <si>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</si>
  <si>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</si>
  <si>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</si>
  <si>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</si>
  <si>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</si>
  <si>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</si>
  <si>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</si>
  <si>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</si>
  <si>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</si>
  <si>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</si>
  <si>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</si>
  <si>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</si>
  <si>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</si>
  <si>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</si>
  <si>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</si>
  <si>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</si>
  <si>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</si>
  <si>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</si>
  <si>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</si>
  <si>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</si>
  <si>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</si>
  <si>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</si>
  <si>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</si>
  <si>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</si>
  <si>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</si>
  <si>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</si>
  <si>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</si>
  <si>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</si>
  <si>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</si>
  <si>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</si>
  <si>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</si>
  <si>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</si>
  <si>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</si>
  <si>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</si>
  <si>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</si>
  <si>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</si>
  <si>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</si>
  <si>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</si>
  <si>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</si>
  <si>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</si>
  <si>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</si>
  <si>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</si>
  <si>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</si>
  <si>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</si>
  <si>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</si>
  <si>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</si>
  <si>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</si>
  <si>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</si>
  <si>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</si>
  <si>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</si>
  <si>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</si>
  <si>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</si>
  <si>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NHUNG</t>
  </si>
  <si>
    <t>Phạm Hữu Lộc</t>
  </si>
  <si>
    <t xml:space="preserve">VŨ </t>
  </si>
  <si>
    <t xml:space="preserve">VÂN </t>
  </si>
  <si>
    <t>HOÀNG</t>
  </si>
  <si>
    <t xml:space="preserve">DŨNG </t>
  </si>
  <si>
    <t>NHI</t>
  </si>
  <si>
    <t xml:space="preserve">TUYẾT </t>
  </si>
  <si>
    <t>PHÓ CHỦ TỊCH HĐ THI ĐUA</t>
  </si>
  <si>
    <t>Nguyễn Kính</t>
  </si>
  <si>
    <t>TRIẾT</t>
  </si>
  <si>
    <t>1603215002788</t>
  </si>
  <si>
    <t>1603215002794</t>
  </si>
  <si>
    <t>Đồng Anh Tuấn</t>
  </si>
  <si>
    <t>Dương Thị Thủy</t>
  </si>
  <si>
    <t>Nguyễn Xuân Lợi</t>
  </si>
  <si>
    <t>Huỳnh Bá Triết</t>
  </si>
  <si>
    <t>Lê Thị Huyền</t>
  </si>
  <si>
    <t>Trần Thị Thảo Vân</t>
  </si>
  <si>
    <t>Huỳnh Văn Hiếu</t>
  </si>
  <si>
    <t>Trịnh Tuấn Vũ</t>
  </si>
  <si>
    <t>Lê Tiến Dũng</t>
  </si>
  <si>
    <t>Nguyễn Việt Tiến</t>
  </si>
  <si>
    <t>Nguyễn Yến Nhi</t>
  </si>
  <si>
    <t>Nguyễn Thị Nhung</t>
  </si>
  <si>
    <t>Hà Thị Hậu</t>
  </si>
  <si>
    <t>Nguyễn Thị Trang</t>
  </si>
  <si>
    <t>Nguyễn Thị Thảo</t>
  </si>
  <si>
    <t>Sỹ Thị Chung</t>
  </si>
  <si>
    <t>Võ Thị Tuyết</t>
  </si>
  <si>
    <t>Phạm Huỳnh Kim Ngân</t>
  </si>
  <si>
    <t>NGÂN</t>
  </si>
  <si>
    <t>Nguyễn Thị Tất</t>
  </si>
  <si>
    <t>Lâm Viết Dũng</t>
  </si>
  <si>
    <t>TRƯỜNG CAO ĐẲNG LÝ TỰ TRỌNG</t>
  </si>
  <si>
    <t xml:space="preserve">THÀNH PHỐ HỒ CHÍ MINH </t>
  </si>
  <si>
    <t>Lê Hồng Sơn</t>
  </si>
  <si>
    <t>1603215003903</t>
  </si>
  <si>
    <t>1603205246980</t>
  </si>
  <si>
    <t>1603205414638</t>
  </si>
  <si>
    <t>1603205426830</t>
  </si>
  <si>
    <t>1603205261860</t>
  </si>
  <si>
    <t>1603205250630</t>
  </si>
  <si>
    <t>1603215003088</t>
  </si>
  <si>
    <t>1603205414644</t>
  </si>
  <si>
    <t>1603205421475</t>
  </si>
  <si>
    <t>Đỗ Công Thành</t>
  </si>
  <si>
    <t>Số tài khoản thẻ OCB</t>
  </si>
  <si>
    <t>NHÂN VIÊN HỢP ĐỒNG NGOÀI CHỈ TIÊU BIÊN CHẾ</t>
  </si>
  <si>
    <t>0016100006671009</t>
  </si>
  <si>
    <t>0016100006665009</t>
  </si>
  <si>
    <t>0016100006598007</t>
  </si>
  <si>
    <t>0016100006499001</t>
  </si>
  <si>
    <t>0016100006600004</t>
  </si>
  <si>
    <t>0016100006494007</t>
  </si>
  <si>
    <t>0016100006566008</t>
  </si>
  <si>
    <t>0016100006506008</t>
  </si>
  <si>
    <t>0016100006710004</t>
  </si>
  <si>
    <t>0016100006712007</t>
  </si>
  <si>
    <t>0016100006707003</t>
  </si>
  <si>
    <t>0016100006782005</t>
  </si>
  <si>
    <t>0016100006713003</t>
  </si>
  <si>
    <t>0016100006545003</t>
  </si>
  <si>
    <t>0016100006656007</t>
  </si>
  <si>
    <t>0016100006659009</t>
  </si>
  <si>
    <t>0016100006523007</t>
  </si>
  <si>
    <t>0016100006522003</t>
  </si>
  <si>
    <t>0016100006525002</t>
  </si>
  <si>
    <t>0016100006520008</t>
  </si>
  <si>
    <t>0016100006703008</t>
  </si>
  <si>
    <t>0016100006502002</t>
  </si>
  <si>
    <t>0016100006560002</t>
  </si>
  <si>
    <t>Nguyễn Thanh Hiền</t>
  </si>
  <si>
    <t>Vũ Như Quỳnh</t>
  </si>
  <si>
    <t>Trần Thanh Phương</t>
  </si>
  <si>
    <t>Lê Hồng Phúc</t>
  </si>
  <si>
    <t>0016100006668008</t>
  </si>
  <si>
    <t>Phạm Hữu Tấn</t>
  </si>
  <si>
    <t>Nguyễn Hữu Xuân Vũ</t>
  </si>
  <si>
    <t>0016100006650001</t>
  </si>
  <si>
    <t>1603205261932</t>
  </si>
  <si>
    <t>Phạm Hữu Thành Phú</t>
  </si>
  <si>
    <t>0016100006651008</t>
  </si>
  <si>
    <t>1603215002611</t>
  </si>
  <si>
    <t>Huỳnh Thanh Nhàn</t>
  </si>
  <si>
    <t>0016100006666005</t>
  </si>
  <si>
    <t>1603215002640</t>
  </si>
  <si>
    <t>Trần Thị Thu</t>
  </si>
  <si>
    <t>0016100006677007</t>
  </si>
  <si>
    <t>Đỗ Thị Bích Thủy</t>
  </si>
  <si>
    <t>0016100006680008</t>
  </si>
  <si>
    <t>1603205465934</t>
  </si>
  <si>
    <t>Giáp Đức Nhận</t>
  </si>
  <si>
    <t>0016100006675004</t>
  </si>
  <si>
    <t>D.03</t>
  </si>
  <si>
    <t>D.01</t>
  </si>
  <si>
    <t>D.02</t>
  </si>
  <si>
    <t>Mã ngạch</t>
  </si>
  <si>
    <t>Lương</t>
  </si>
  <si>
    <t>Mức thưởng theo xếp loại TĐ</t>
  </si>
  <si>
    <t>Phạm Huy Hoàng</t>
  </si>
  <si>
    <t>Nguyễn Trung Dũng</t>
  </si>
  <si>
    <t>Tạ Quốc Tấn</t>
  </si>
  <si>
    <t>Trần Kim Tươi</t>
  </si>
  <si>
    <t>Dương Văn Tâm</t>
  </si>
  <si>
    <t>Trần Anh Mỹ</t>
  </si>
  <si>
    <t>Nguyễn Khắc Huân</t>
  </si>
  <si>
    <t>Huỳnh Ngọc Liên</t>
  </si>
  <si>
    <t>Nguyễn Thụy Nghiêm</t>
  </si>
  <si>
    <t>Lê Trần Thanh Nga</t>
  </si>
  <si>
    <t>Trương Thị Định</t>
  </si>
  <si>
    <t>Trương Thị Bắc</t>
  </si>
  <si>
    <t>Bùi Đức Phước</t>
  </si>
  <si>
    <t>1603205360623</t>
  </si>
  <si>
    <t>1603205250624</t>
  </si>
  <si>
    <t>1603205639340</t>
  </si>
  <si>
    <t>1603215001211</t>
  </si>
  <si>
    <t>1603205643427</t>
  </si>
  <si>
    <t>1603205645973</t>
  </si>
  <si>
    <t>1603205639370</t>
  </si>
  <si>
    <t>1603205648834</t>
  </si>
  <si>
    <t>1603205648828</t>
  </si>
  <si>
    <t>Phạm Quang Tùng</t>
  </si>
  <si>
    <t>Lư Diễm Phúc</t>
  </si>
  <si>
    <t>Võ Tấn Đức</t>
  </si>
  <si>
    <t>Ngô Ngọc Của</t>
  </si>
  <si>
    <t>Trần Việt Anh</t>
  </si>
  <si>
    <t>Huỳnh Như Ý</t>
  </si>
  <si>
    <t>Huỳnh Thị Xuân Mai</t>
  </si>
  <si>
    <t>0016100006575007</t>
  </si>
  <si>
    <t>0016100006649003</t>
  </si>
  <si>
    <t>Trần Văn Lý</t>
  </si>
  <si>
    <t>0016100006718005</t>
  </si>
  <si>
    <t>Lương Thị Thắm</t>
  </si>
  <si>
    <t>0016100006551003</t>
  </si>
  <si>
    <t>Thi đua theo lương (D1+D2: 70%; D3:30%)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</si>
  <si>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1376/QĐ-LTT-KHTC ngày 29 tháng 11 năm 2021)</t>
  </si>
  <si>
    <t>Phạm Thị Hoàng Diễm</t>
  </si>
  <si>
    <t>Nguyễn Đan Trường</t>
  </si>
  <si>
    <t>Nguyễn Chiến Thắng</t>
  </si>
  <si>
    <t>Trần Văn Cu Anh</t>
  </si>
  <si>
    <t>Lưu Hoàng Bảo Châu</t>
  </si>
  <si>
    <t>Nguyễn Văn Hiển</t>
  </si>
  <si>
    <t>Nguyễn Hoàng Hải</t>
  </si>
  <si>
    <t>Trần Thanh Cường</t>
  </si>
  <si>
    <t>Vũ Anh Hiếu</t>
  </si>
  <si>
    <t>Nghỉ bệnh hưởng chế độ BHXH từ 01/10 đến hết ngày 31/10/2023</t>
  </si>
  <si>
    <t>Lương Công Phi</t>
  </si>
  <si>
    <t>HĐLĐ từ 01/10/2023</t>
  </si>
  <si>
    <t>BẢNG THU NHẬP TĂNG THÊM - LƯƠNG THEO MỨC XẾP LOẠI THI ĐUA THÁNG 10 NĂM 2023</t>
  </si>
  <si>
    <t>Nghỉ không hưởng lương từ 10/10/2023</t>
  </si>
  <si>
    <t>Thành phố Hồ Chí Minh, ngày 15 tháng 11 năm 2023</t>
  </si>
  <si>
    <t>Trần Nhật Thịnh</t>
  </si>
  <si>
    <t>Bằng chữ: Hai trăm tám mươi bốn triệu ba trăm chín mươi sáu ngàn năm trăm chín mươi mốt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</si>
</sst>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00000"/>
    <numFmt numFmtId="177" formatCode="_-* #,##0.0\ _€_-;\-* #,##0.0\ _€_-;_-* &quot;-&quot;??\ _€_-;_-@_-"/>
    <numFmt numFmtId="178" formatCode="\-"/>
    <numFmt numFmtId="179" formatCode="_-* #,##0.000\ _€_-;\-* #,##0.000\ _€_-;_-* &quot;-&quot;??\ _€_-;_-@_-"/>
  </numFmts>
  <fonts count="56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6"/>
      <name val="Times New Roman"/>
      <family val="1"/>
    </font>
    <font>
      <b/>
      <sz val="7"/>
      <name val="Times New Roman"/>
      <family val="1"/>
    </font>
    <font>
      <b/>
      <sz val="11"/>
      <color theme="0"/>
      <name val="Times New Roman"/>
      <family val="1"/>
    </font>
    <font>
      <sz val="9"/>
      <color indexed="81"/>
      <name val="Tahoma"/>
    </font>
    <font>
      <b/>
      <sz val="9"/>
      <color indexed="81"/>
      <name val="Tahoma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9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525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6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6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7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left"/>
    </xf>
    <xf numFmtId="3" fontId="5" fillId="0" borderId="0" xfId="0" applyNumberFormat="1" applyFont="1" applyFill="1" applyAlignment="1">
      <alignment horizontal="left"/>
    </xf>
    <xf numFmtId="3" fontId="9" fillId="0" borderId="10" xfId="0" applyNumberFormat="1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0" fontId="2" fillId="32" borderId="0" xfId="0" applyFont="1" applyFill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3" fontId="9" fillId="33" borderId="10" xfId="0" applyNumberFormat="1" applyFont="1" applyFill="1" applyBorder="1" applyAlignment="1">
      <alignment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32" borderId="16" xfId="0" applyFont="1" applyFill="1" applyBorder="1" applyAlignment="1">
      <alignment vertical="center"/>
    </xf>
    <xf numFmtId="1" fontId="22" fillId="32" borderId="11" xfId="0" quotePrefix="1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2" fillId="32" borderId="28" xfId="0" quotePrefix="1" applyFont="1" applyFill="1" applyBorder="1" applyAlignment="1">
      <alignment vertical="center" wrapText="1"/>
    </xf>
    <xf numFmtId="0" fontId="22" fillId="32" borderId="0" xfId="0" quotePrefix="1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right" vertical="center" wrapText="1"/>
    </xf>
    <xf numFmtId="0" fontId="4" fillId="0" borderId="0" xfId="0" applyFont="1" applyFill="1"/>
    <xf numFmtId="0" fontId="6" fillId="0" borderId="1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2" fillId="0" borderId="14" xfId="0" applyFont="1" applyFill="1" applyBorder="1" applyAlignment="1">
      <alignment horizontal="center" vertical="center" wrapText="1"/>
    </xf>
    <xf numFmtId="2" fontId="52" fillId="33" borderId="14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9" fillId="0" borderId="20" xfId="0" applyNumberFormat="1" applyFont="1" applyFill="1" applyBorder="1" applyAlignment="1">
      <alignment vertical="center" wrapText="1"/>
    </xf>
    <xf numFmtId="0" fontId="3" fillId="32" borderId="25" xfId="0" applyFont="1" applyFill="1" applyBorder="1" applyAlignment="1">
      <alignment horizontal="center" vertical="center" wrapText="1"/>
    </xf>
    <xf numFmtId="178" fontId="22" fillId="32" borderId="29" xfId="0" applyNumberFormat="1" applyFont="1" applyFill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center" vertical="center" wrapText="1"/>
    </xf>
    <xf numFmtId="175" fontId="9" fillId="0" borderId="10" xfId="28" applyNumberFormat="1" applyFont="1" applyFill="1" applyBorder="1" applyAlignment="1">
      <alignment horizontal="center" vertical="center" wrapText="1"/>
    </xf>
    <xf numFmtId="0" fontId="12" fillId="32" borderId="0" xfId="0" applyFont="1" applyFill="1" applyAlignment="1">
      <alignment horizontal="center"/>
    </xf>
    <xf numFmtId="168" fontId="1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horizontal="right"/>
    </xf>
    <xf numFmtId="0" fontId="2" fillId="32" borderId="0" xfId="0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0" fontId="2" fillId="32" borderId="0" xfId="0" applyFont="1" applyFill="1" applyAlignment="1">
      <alignment horizontal="right"/>
    </xf>
    <xf numFmtId="0" fontId="6" fillId="32" borderId="14" xfId="0" applyFont="1" applyFill="1" applyBorder="1" applyAlignment="1">
      <alignment horizontal="center" vertical="center" wrapText="1"/>
    </xf>
    <xf numFmtId="168" fontId="6" fillId="32" borderId="14" xfId="0" applyNumberFormat="1" applyFont="1" applyFill="1" applyBorder="1" applyAlignment="1">
      <alignment horizontal="center" vertical="center" wrapText="1"/>
    </xf>
    <xf numFmtId="0" fontId="7" fillId="32" borderId="10" xfId="0" quotePrefix="1" applyFont="1" applyFill="1" applyBorder="1" applyAlignment="1">
      <alignment horizontal="center" vertical="center" wrapText="1"/>
    </xf>
    <xf numFmtId="168" fontId="7" fillId="32" borderId="10" xfId="0" quotePrefix="1" applyNumberFormat="1" applyFont="1" applyFill="1" applyBorder="1" applyAlignment="1">
      <alignment horizontal="center" vertical="center" wrapText="1"/>
    </xf>
    <xf numFmtId="0" fontId="14" fillId="32" borderId="0" xfId="0" applyFont="1" applyFill="1" applyAlignment="1">
      <alignment horizontal="center"/>
    </xf>
    <xf numFmtId="0" fontId="7" fillId="32" borderId="0" xfId="0" applyFont="1" applyFill="1" applyAlignment="1">
      <alignment horizontal="right"/>
    </xf>
    <xf numFmtId="0" fontId="9" fillId="32" borderId="0" xfId="0" applyFont="1" applyFill="1" applyAlignment="1"/>
    <xf numFmtId="0" fontId="9" fillId="32" borderId="0" xfId="0" applyFont="1" applyFill="1"/>
    <xf numFmtId="0" fontId="9" fillId="32" borderId="0" xfId="0" applyFont="1" applyFill="1" applyAlignment="1">
      <alignment horizontal="center"/>
    </xf>
    <xf numFmtId="0" fontId="5" fillId="32" borderId="0" xfId="0" applyFont="1" applyFill="1"/>
    <xf numFmtId="3" fontId="2" fillId="32" borderId="0" xfId="0" applyNumberFormat="1" applyFont="1" applyFill="1"/>
    <xf numFmtId="0" fontId="2" fillId="32" borderId="0" xfId="0" applyFont="1" applyFill="1"/>
    <xf numFmtId="3" fontId="9" fillId="32" borderId="10" xfId="0" applyNumberFormat="1" applyFont="1" applyFill="1" applyBorder="1" applyAlignment="1">
      <alignment vertical="center" wrapText="1"/>
    </xf>
    <xf numFmtId="0" fontId="2" fillId="32" borderId="12" xfId="0" applyFont="1" applyFill="1" applyBorder="1" applyAlignment="1">
      <alignment horizontal="center" vertical="center" wrapText="1"/>
    </xf>
    <xf numFmtId="3" fontId="9" fillId="32" borderId="10" xfId="0" applyNumberFormat="1" applyFont="1" applyFill="1" applyBorder="1" applyAlignment="1">
      <alignment horizontal="center" vertical="center" wrapText="1"/>
    </xf>
    <xf numFmtId="37" fontId="9" fillId="32" borderId="10" xfId="0" applyNumberFormat="1" applyFont="1" applyFill="1" applyBorder="1" applyAlignment="1">
      <alignment vertical="center" wrapText="1"/>
    </xf>
    <xf numFmtId="0" fontId="12" fillId="32" borderId="0" xfId="0" applyFont="1" applyFill="1"/>
    <xf numFmtId="1" fontId="2" fillId="32" borderId="11" xfId="0" quotePrefix="1" applyNumberFormat="1" applyFont="1" applyFill="1" applyBorder="1" applyAlignment="1">
      <alignment horizontal="center" vertical="center"/>
    </xf>
    <xf numFmtId="1" fontId="2" fillId="32" borderId="11" xfId="0" applyNumberFormat="1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49" fontId="2" fillId="32" borderId="11" xfId="0" applyNumberFormat="1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2" fillId="32" borderId="15" xfId="0" quotePrefix="1" applyNumberFormat="1" applyFont="1" applyFill="1" applyBorder="1" applyAlignment="1">
      <alignment horizontal="center" vertical="center"/>
    </xf>
    <xf numFmtId="1" fontId="2" fillId="32" borderId="31" xfId="0" quotePrefix="1" applyNumberFormat="1" applyFont="1" applyFill="1" applyBorder="1" applyAlignment="1">
      <alignment horizontal="center" vertical="center"/>
    </xf>
    <xf numFmtId="166" fontId="12" fillId="32" borderId="0" xfId="0" applyNumberFormat="1" applyFont="1" applyFill="1" applyAlignment="1">
      <alignment horizontal="right"/>
    </xf>
    <xf numFmtId="166" fontId="2" fillId="32" borderId="0" xfId="0" applyNumberFormat="1" applyFont="1" applyFill="1" applyAlignment="1">
      <alignment horizontal="right"/>
    </xf>
    <xf numFmtId="166" fontId="51" fillId="32" borderId="14" xfId="0" applyNumberFormat="1" applyFont="1" applyFill="1" applyBorder="1" applyAlignment="1">
      <alignment horizontal="center" vertical="center" wrapText="1"/>
    </xf>
    <xf numFmtId="166" fontId="11" fillId="32" borderId="10" xfId="0" quotePrefix="1" applyNumberFormat="1" applyFont="1" applyFill="1" applyBorder="1" applyAlignment="1">
      <alignment horizontal="center" vertical="center" wrapText="1"/>
    </xf>
    <xf numFmtId="166" fontId="2" fillId="32" borderId="0" xfId="0" applyNumberFormat="1" applyFont="1" applyFill="1" applyAlignment="1">
      <alignment horizontal="center"/>
    </xf>
    <xf numFmtId="166" fontId="9" fillId="32" borderId="0" xfId="0" applyNumberFormat="1" applyFont="1" applyFill="1" applyAlignment="1">
      <alignment horizontal="center"/>
    </xf>
    <xf numFmtId="166" fontId="12" fillId="32" borderId="0" xfId="0" applyNumberFormat="1" applyFont="1" applyFill="1" applyAlignment="1">
      <alignment horizontal="center"/>
    </xf>
    <xf numFmtId="166" fontId="2" fillId="32" borderId="0" xfId="0" applyNumberFormat="1" applyFont="1" applyFill="1"/>
    <xf numFmtId="0" fontId="2" fillId="32" borderId="11" xfId="0" quotePrefix="1" applyFont="1" applyFill="1" applyBorder="1" applyAlignment="1">
      <alignment horizontal="center" vertical="center" wrapText="1"/>
    </xf>
    <xf numFmtId="164" fontId="2" fillId="0" borderId="0" xfId="28" applyFont="1" applyFill="1" applyAlignment="1">
      <alignment vertical="center" wrapText="1"/>
    </xf>
    <xf numFmtId="0" fontId="12" fillId="32" borderId="0" xfId="0" applyFont="1" applyFill="1" applyAlignment="1">
      <alignment vertical="center"/>
    </xf>
    <xf numFmtId="0" fontId="9" fillId="32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53" fillId="0" borderId="0" xfId="0" applyFont="1" applyFill="1"/>
    <xf numFmtId="175" fontId="2" fillId="32" borderId="0" xfId="28" applyNumberFormat="1" applyFont="1" applyFill="1" applyAlignment="1">
      <alignment vertical="center" wrapText="1"/>
    </xf>
    <xf numFmtId="0" fontId="2" fillId="0" borderId="35" xfId="0" applyFont="1" applyFill="1" applyBorder="1" applyAlignment="1">
      <alignment vertical="center" wrapText="1"/>
    </xf>
    <xf numFmtId="178" fontId="22" fillId="32" borderId="35" xfId="0" applyNumberFormat="1" applyFont="1" applyFill="1" applyBorder="1" applyAlignment="1">
      <alignment horizontal="left" vertical="center" wrapText="1"/>
    </xf>
    <xf numFmtId="175" fontId="2" fillId="0" borderId="35" xfId="28" applyNumberFormat="1" applyFont="1" applyFill="1" applyBorder="1" applyAlignment="1">
      <alignment vertical="center" wrapText="1"/>
    </xf>
    <xf numFmtId="179" fontId="2" fillId="0" borderId="0" xfId="28" applyNumberFormat="1" applyFont="1" applyFill="1" applyAlignment="1">
      <alignment vertical="center" wrapText="1"/>
    </xf>
    <xf numFmtId="0" fontId="2" fillId="32" borderId="35" xfId="0" applyFont="1" applyFill="1" applyBorder="1" applyAlignment="1">
      <alignment vertical="center" wrapText="1"/>
    </xf>
    <xf numFmtId="0" fontId="12" fillId="34" borderId="11" xfId="0" quotePrefix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vertical="center" wrapText="1"/>
    </xf>
    <xf numFmtId="0" fontId="46" fillId="34" borderId="16" xfId="0" applyFont="1" applyFill="1" applyBorder="1" applyAlignment="1">
      <alignment vertical="center" wrapText="1"/>
    </xf>
    <xf numFmtId="0" fontId="12" fillId="34" borderId="11" xfId="0" applyFont="1" applyFill="1" applyBorder="1" applyAlignment="1">
      <alignment horizontal="center" vertical="center" wrapText="1"/>
    </xf>
    <xf numFmtId="1" fontId="2" fillId="34" borderId="11" xfId="0" quotePrefix="1" applyNumberFormat="1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 wrapText="1"/>
    </xf>
    <xf numFmtId="3" fontId="3" fillId="34" borderId="11" xfId="0" applyNumberFormat="1" applyFont="1" applyFill="1" applyBorder="1" applyAlignment="1">
      <alignment horizontal="center" vertical="center" wrapText="1"/>
    </xf>
    <xf numFmtId="0" fontId="3" fillId="34" borderId="25" xfId="0" applyFont="1" applyFill="1" applyBorder="1" applyAlignment="1">
      <alignment horizontal="center" vertical="center" wrapText="1"/>
    </xf>
    <xf numFmtId="0" fontId="2" fillId="34" borderId="12" xfId="0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vertical="center"/>
    </xf>
    <xf numFmtId="0" fontId="3" fillId="34" borderId="16" xfId="0" applyFont="1" applyFill="1" applyBorder="1" applyAlignment="1">
      <alignment vertical="center"/>
    </xf>
    <xf numFmtId="14" fontId="12" fillId="34" borderId="11" xfId="0" applyNumberFormat="1" applyFont="1" applyFill="1" applyBorder="1" applyAlignment="1">
      <alignment horizontal="center" vertical="center"/>
    </xf>
    <xf numFmtId="178" fontId="22" fillId="34" borderId="29" xfId="0" applyNumberFormat="1" applyFont="1" applyFill="1" applyBorder="1" applyAlignment="1">
      <alignment horizontal="left" vertical="center" wrapText="1"/>
    </xf>
    <xf numFmtId="1" fontId="22" fillId="34" borderId="11" xfId="0" quotePrefix="1" applyNumberFormat="1" applyFont="1" applyFill="1" applyBorder="1" applyAlignment="1">
      <alignment horizontal="center" vertical="center"/>
    </xf>
    <xf numFmtId="3" fontId="4" fillId="32" borderId="11" xfId="0" applyNumberFormat="1" applyFont="1" applyFill="1" applyBorder="1" applyAlignment="1" applyProtection="1">
      <alignment horizontal="right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2" borderId="11" xfId="0" applyFont="1" applyFill="1" applyBorder="1" applyAlignment="1" applyProtection="1">
      <alignment horizontal="center" vertical="center" wrapText="1"/>
      <protection hidden="1"/>
    </xf>
    <xf numFmtId="0" fontId="3" fillId="32" borderId="25" xfId="0" applyFont="1" applyFill="1" applyBorder="1" applyAlignment="1" applyProtection="1">
      <alignment horizontal="center" vertical="center" wrapText="1"/>
      <protection hidden="1"/>
    </xf>
    <xf numFmtId="165" fontId="2" fillId="32" borderId="11" xfId="0" applyNumberFormat="1" applyFont="1" applyFill="1" applyBorder="1" applyAlignment="1" applyProtection="1">
      <alignment horizontal="center" vertical="center" wrapText="1"/>
      <protection hidden="1"/>
    </xf>
    <xf numFmtId="166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0" fontId="2" fillId="32" borderId="24" xfId="0" applyFont="1" applyFill="1" applyBorder="1" applyAlignment="1" applyProtection="1">
      <alignment vertical="center" wrapText="1"/>
      <protection hidden="1"/>
    </xf>
    <xf numFmtId="3" fontId="3" fillId="34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4" borderId="11" xfId="0" applyFont="1" applyFill="1" applyBorder="1" applyAlignment="1" applyProtection="1">
      <alignment horizontal="center" vertical="center" wrapText="1"/>
      <protection hidden="1"/>
    </xf>
    <xf numFmtId="0" fontId="3" fillId="34" borderId="25" xfId="0" applyFont="1" applyFill="1" applyBorder="1" applyAlignment="1" applyProtection="1">
      <alignment horizontal="center" vertical="center" wrapText="1"/>
      <protection hidden="1"/>
    </xf>
    <xf numFmtId="165" fontId="2" fillId="34" borderId="11" xfId="0" applyNumberFormat="1" applyFont="1" applyFill="1" applyBorder="1" applyAlignment="1" applyProtection="1">
      <alignment horizontal="center" vertical="center" wrapText="1"/>
      <protection hidden="1"/>
    </xf>
    <xf numFmtId="166" fontId="3" fillId="34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4" borderId="11" xfId="0" applyNumberFormat="1" applyFont="1" applyFill="1" applyBorder="1" applyAlignment="1" applyProtection="1">
      <alignment horizontal="right" vertical="center" wrapText="1"/>
      <protection hidden="1"/>
    </xf>
    <xf numFmtId="3" fontId="4" fillId="34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3" borderId="11" xfId="0" applyNumberFormat="1" applyFont="1" applyFill="1" applyBorder="1" applyAlignment="1" applyProtection="1">
      <alignment horizontal="right" vertical="center" wrapText="1"/>
      <protection hidden="1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168" fontId="9" fillId="0" borderId="0" xfId="0" applyNumberFormat="1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 vertical="center"/>
    </xf>
    <xf numFmtId="175" fontId="2" fillId="24" borderId="35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5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175" fontId="2" fillId="32" borderId="35" xfId="28" applyNumberFormat="1" applyFont="1" applyFill="1" applyBorder="1" applyAlignment="1">
      <alignment vertical="center" wrapText="1"/>
    </xf>
    <xf numFmtId="3" fontId="3" fillId="35" borderId="11" xfId="0" applyNumberFormat="1" applyFont="1" applyFill="1" applyBorder="1" applyAlignment="1">
      <alignment horizontal="center" vertical="center" wrapText="1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te" xfId="43" builtinId="10" customBuiltin="1"/>
    <cellStyle name="Output" xfId="44" builtinId="21" customBuiltin="1"/>
    <cellStyle name="Title" xfId="45" builtinId="15" customBuiltin="1"/>
    <cellStyle name="Total" xfId="46" builtinId="25" customBuiltin="1"/>
    <cellStyle name="Warning Text" xfId="47" builtinId="11" customBuiltin="1"/>
    <cellStyle name="똿뗦먛귟 [0.00]_PRODUCT DETAIL Q1" xfId="48"/>
    <cellStyle name="똿뗦먛귟_PRODUCT DETAIL Q1" xfId="49"/>
    <cellStyle name="믅됞 [0.00]_PRODUCT DETAIL Q1" xfId="50"/>
    <cellStyle name="믅됞_PRODUCT DETAIL Q1" xfId="51"/>
    <cellStyle name="백분율_HOBONG" xfId="52"/>
    <cellStyle name="뷭?_BOOKSHIP" xfId="53"/>
    <cellStyle name="콤마 [0]_1202" xfId="54"/>
    <cellStyle name="콤마_1202" xfId="55"/>
    <cellStyle name="통화 [0]_1202" xfId="56"/>
    <cellStyle name="통화_1202" xfId="57"/>
    <cellStyle name="표준_(정보부문)월별인원계획" xfId="58"/>
  </cellStyles>
  <dxfs count="138"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623129</xdr:colOff>
      <xdr:row>2</xdr:row>
      <xdr:rowOff>9525</xdr:rowOff>
    </xdr:from>
    <xdr:to>
      <xdr:col>23</xdr:col>
      <xdr:colOff>84716</xdr:colOff>
      <xdr:row>2</xdr:row>
      <xdr:rowOff>9528</xdr:rowOff>
    </xdr:to>
    <xdr:cxnSp macro="">
      <xdr:nvCxnSpPr>
        <xdr:cNvPr id="3" name="Straight Connector 2"/>
        <xdr:cNvCxnSpPr/>
      </xdr:nvCxnSpPr>
      <xdr:spPr>
        <a:xfrm flipV="1">
          <a:off x="8393942" y="390525"/>
          <a:ext cx="1763462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8</xdr:col>
      <xdr:colOff>83154</xdr:colOff>
      <xdr:row>3</xdr:row>
      <xdr:rowOff>1</xdr:rowOff>
    </xdr:to>
    <xdr:cxnSp macro="">
      <xdr:nvCxnSpPr>
        <xdr:cNvPr id="5" name="Straight Connector 4"/>
        <xdr:cNvCxnSpPr/>
      </xdr:nvCxnSpPr>
      <xdr:spPr>
        <a:xfrm flipV="1">
          <a:off x="1793319" y="590550"/>
          <a:ext cx="51863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10-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10%20gui%20don%20v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/>
      <sheetData sheetId="1"/>
      <sheetData sheetId="2">
        <row r="10">
          <cell r="G10" t="str">
            <v>Đồng Anh Tuấn</v>
          </cell>
          <cell r="H10" t="str">
            <v>P. TC-HC-TH</v>
          </cell>
          <cell r="J10">
            <v>0</v>
          </cell>
          <cell r="K10" t="str">
            <v>01</v>
          </cell>
          <cell r="L10" t="str">
            <v>Nghỉ bệnh hưởng chế độ BHXH từ 01/10/2023 đến hết 31/10/2023</v>
          </cell>
        </row>
        <row r="11">
          <cell r="G11" t="str">
            <v>Lê Hồng Sơn</v>
          </cell>
          <cell r="I11">
            <v>29</v>
          </cell>
          <cell r="J11">
            <v>1450000</v>
          </cell>
          <cell r="K11" t="str">
            <v>02</v>
          </cell>
        </row>
        <row r="12">
          <cell r="G12" t="str">
            <v>Nguyễn Thanh Hiền</v>
          </cell>
          <cell r="I12">
            <v>28</v>
          </cell>
          <cell r="J12">
            <v>1400000</v>
          </cell>
          <cell r="K12" t="str">
            <v>03</v>
          </cell>
        </row>
        <row r="13">
          <cell r="G13" t="str">
            <v>Lê Hồng Phúc</v>
          </cell>
          <cell r="I13">
            <v>28</v>
          </cell>
          <cell r="J13">
            <v>1400000</v>
          </cell>
          <cell r="K13" t="str">
            <v>04</v>
          </cell>
        </row>
        <row r="14">
          <cell r="G14" t="str">
            <v>Phạm Hữu Tấn</v>
          </cell>
          <cell r="I14">
            <v>27</v>
          </cell>
          <cell r="J14">
            <v>1350000</v>
          </cell>
          <cell r="K14" t="str">
            <v>05</v>
          </cell>
        </row>
        <row r="15">
          <cell r="G15" t="str">
            <v>Nguyễn Hữu Xuân Vũ</v>
          </cell>
          <cell r="I15">
            <v>28</v>
          </cell>
          <cell r="J15">
            <v>1400000</v>
          </cell>
          <cell r="K15" t="str">
            <v>06</v>
          </cell>
        </row>
        <row r="16">
          <cell r="G16" t="str">
            <v>Phạm Hữu Thành Phú</v>
          </cell>
          <cell r="I16">
            <v>27</v>
          </cell>
          <cell r="J16">
            <v>1350000</v>
          </cell>
          <cell r="K16" t="str">
            <v>07</v>
          </cell>
        </row>
        <row r="17">
          <cell r="G17" t="str">
            <v>Huỳnh Thanh Nhàn</v>
          </cell>
          <cell r="I17">
            <v>28</v>
          </cell>
          <cell r="J17">
            <v>1400000</v>
          </cell>
          <cell r="K17" t="str">
            <v>08</v>
          </cell>
        </row>
        <row r="18">
          <cell r="G18" t="str">
            <v>Phạm Quang Tùng</v>
          </cell>
          <cell r="I18">
            <v>28</v>
          </cell>
          <cell r="J18">
            <v>1400000</v>
          </cell>
          <cell r="K18" t="str">
            <v>09</v>
          </cell>
        </row>
        <row r="19">
          <cell r="G19" t="str">
            <v>Trần Thanh Cường</v>
          </cell>
          <cell r="I19">
            <v>28</v>
          </cell>
          <cell r="J19">
            <v>1400000</v>
          </cell>
        </row>
        <row r="20">
          <cell r="G20" t="str">
            <v>Dương Văn Tâm</v>
          </cell>
          <cell r="I20">
            <v>28</v>
          </cell>
          <cell r="J20">
            <v>1400000</v>
          </cell>
          <cell r="K20" t="str">
            <v>11</v>
          </cell>
        </row>
        <row r="21">
          <cell r="G21" t="str">
            <v>Huỳnh Ngọc Liên</v>
          </cell>
          <cell r="I21">
            <v>27</v>
          </cell>
          <cell r="J21">
            <v>1350000</v>
          </cell>
          <cell r="K21" t="str">
            <v>12</v>
          </cell>
        </row>
        <row r="22">
          <cell r="G22" t="str">
            <v>Huỳnh Thị Xuân Mai</v>
          </cell>
          <cell r="I22">
            <v>26</v>
          </cell>
          <cell r="J22">
            <v>1300000</v>
          </cell>
          <cell r="K22" t="str">
            <v>13</v>
          </cell>
        </row>
        <row r="23">
          <cell r="G23" t="str">
            <v>Trần Văn Cu Anh</v>
          </cell>
          <cell r="I23">
            <v>28</v>
          </cell>
          <cell r="J23">
            <v>1400000</v>
          </cell>
          <cell r="K23" t="str">
            <v>14</v>
          </cell>
        </row>
        <row r="24">
          <cell r="G24" t="str">
            <v>Vũ Anh Hiếu</v>
          </cell>
          <cell r="I24">
            <v>28</v>
          </cell>
          <cell r="J24">
            <v>1400000</v>
          </cell>
        </row>
        <row r="25">
          <cell r="G25" t="str">
            <v>Dương Thị Thủy</v>
          </cell>
          <cell r="H25" t="str">
            <v>P.QT-DV</v>
          </cell>
          <cell r="I25">
            <v>26</v>
          </cell>
          <cell r="J25">
            <v>1300000</v>
          </cell>
          <cell r="K25" t="str">
            <v>16</v>
          </cell>
        </row>
        <row r="26">
          <cell r="G26" t="str">
            <v>Tạ Quốc Tấn</v>
          </cell>
          <cell r="I26">
            <v>27</v>
          </cell>
          <cell r="J26">
            <v>1350000</v>
          </cell>
          <cell r="K26" t="str">
            <v>17</v>
          </cell>
        </row>
        <row r="27">
          <cell r="G27" t="str">
            <v>Huỳnh Bá Triết</v>
          </cell>
          <cell r="I27">
            <v>27</v>
          </cell>
          <cell r="J27">
            <v>1350000</v>
          </cell>
          <cell r="K27" t="str">
            <v>18</v>
          </cell>
        </row>
        <row r="28">
          <cell r="G28" t="str">
            <v>Giáp Đức Nhận</v>
          </cell>
          <cell r="I28">
            <v>26</v>
          </cell>
          <cell r="J28">
            <v>1300000</v>
          </cell>
          <cell r="K28" t="str">
            <v>19</v>
          </cell>
        </row>
        <row r="29">
          <cell r="G29" t="str">
            <v>Trần Thị Thu</v>
          </cell>
          <cell r="I29">
            <v>26</v>
          </cell>
          <cell r="J29">
            <v>1300000</v>
          </cell>
          <cell r="K29" t="str">
            <v>20</v>
          </cell>
        </row>
        <row r="30">
          <cell r="G30" t="str">
            <v>Đỗ Thị Bích Thủy</v>
          </cell>
          <cell r="I30">
            <v>27</v>
          </cell>
          <cell r="J30">
            <v>1350000</v>
          </cell>
          <cell r="K30" t="str">
            <v>21</v>
          </cell>
        </row>
        <row r="31">
          <cell r="G31" t="str">
            <v>Trịnh Tuấn Vũ</v>
          </cell>
          <cell r="I31">
            <v>27</v>
          </cell>
          <cell r="J31">
            <v>1350000</v>
          </cell>
          <cell r="K31" t="str">
            <v>22</v>
          </cell>
        </row>
        <row r="32">
          <cell r="G32" t="str">
            <v>Võ Thị Tuyết</v>
          </cell>
          <cell r="I32">
            <v>27</v>
          </cell>
          <cell r="J32">
            <v>1350000</v>
          </cell>
          <cell r="K32" t="str">
            <v>23</v>
          </cell>
        </row>
        <row r="33">
          <cell r="G33" t="str">
            <v>Trần Kim Tươi</v>
          </cell>
          <cell r="I33">
            <v>27</v>
          </cell>
          <cell r="J33">
            <v>1350000</v>
          </cell>
          <cell r="K33" t="str">
            <v>24</v>
          </cell>
        </row>
        <row r="34">
          <cell r="G34" t="str">
            <v>Trương Thị Định</v>
          </cell>
          <cell r="I34">
            <v>27</v>
          </cell>
          <cell r="J34">
            <v>1350000</v>
          </cell>
          <cell r="K34" t="str">
            <v>25</v>
          </cell>
        </row>
        <row r="35">
          <cell r="G35" t="str">
            <v>Trần Văn Lý</v>
          </cell>
          <cell r="J35">
            <v>0</v>
          </cell>
          <cell r="K35" t="str">
            <v>26</v>
          </cell>
          <cell r="L35" t="str">
            <v>Nghỉ bệnh hưởng chế độ BHXH từ 01/9 đến hết 30/9/2023</v>
          </cell>
        </row>
        <row r="36">
          <cell r="G36" t="str">
            <v>Trương Thị Bắc</v>
          </cell>
          <cell r="I36">
            <v>27</v>
          </cell>
          <cell r="J36">
            <v>1350000</v>
          </cell>
          <cell r="K36" t="str">
            <v>27</v>
          </cell>
        </row>
        <row r="37">
          <cell r="G37" t="str">
            <v>Võ Tấn Đức</v>
          </cell>
          <cell r="I37">
            <v>26</v>
          </cell>
          <cell r="J37">
            <v>1300000</v>
          </cell>
          <cell r="K37" t="str">
            <v>28</v>
          </cell>
        </row>
        <row r="38">
          <cell r="G38" t="str">
            <v>Ngô Ngọc Của</v>
          </cell>
          <cell r="I38">
            <v>27</v>
          </cell>
          <cell r="J38">
            <v>1350000</v>
          </cell>
          <cell r="K38" t="str">
            <v>29</v>
          </cell>
        </row>
        <row r="39">
          <cell r="G39" t="str">
            <v>Phạm Thị Hoàng Diễm</v>
          </cell>
          <cell r="I39">
            <v>26</v>
          </cell>
          <cell r="J39">
            <v>1300000</v>
          </cell>
          <cell r="K39" t="str">
            <v>30</v>
          </cell>
        </row>
        <row r="40">
          <cell r="G40" t="str">
            <v>Nguyễn Văn Hiển</v>
          </cell>
          <cell r="I40">
            <v>26</v>
          </cell>
          <cell r="J40">
            <v>1300000</v>
          </cell>
          <cell r="K40" t="str">
            <v>31</v>
          </cell>
        </row>
        <row r="41">
          <cell r="G41" t="str">
            <v>Trần Thanh Phương</v>
          </cell>
          <cell r="I41">
            <v>27</v>
          </cell>
          <cell r="J41">
            <v>1350000</v>
          </cell>
          <cell r="K41" t="str">
            <v>32</v>
          </cell>
        </row>
        <row r="42">
          <cell r="G42" t="str">
            <v>Lê Thị Huyền</v>
          </cell>
          <cell r="H42" t="str">
            <v>Trạm Y tế</v>
          </cell>
          <cell r="I42">
            <v>26</v>
          </cell>
          <cell r="J42">
            <v>1300000</v>
          </cell>
          <cell r="K42" t="str">
            <v>33</v>
          </cell>
        </row>
        <row r="43">
          <cell r="G43" t="str">
            <v>Trần Thị Thảo Vân</v>
          </cell>
          <cell r="H43" t="str">
            <v xml:space="preserve">Phòng KH - TC </v>
          </cell>
          <cell r="I43">
            <v>26</v>
          </cell>
          <cell r="J43">
            <v>1300000</v>
          </cell>
          <cell r="K43" t="str">
            <v>34</v>
          </cell>
        </row>
        <row r="44">
          <cell r="G44" t="str">
            <v>Nguyễn Thụy Nghiêm</v>
          </cell>
          <cell r="I44">
            <v>26</v>
          </cell>
          <cell r="J44">
            <v>1300000</v>
          </cell>
          <cell r="K44" t="str">
            <v>35</v>
          </cell>
        </row>
        <row r="45">
          <cell r="G45" t="str">
            <v>Huỳnh Như Ý</v>
          </cell>
          <cell r="I45">
            <v>26</v>
          </cell>
          <cell r="J45">
            <v>1300000</v>
          </cell>
          <cell r="K45" t="str">
            <v>36</v>
          </cell>
        </row>
        <row r="46">
          <cell r="G46" t="str">
            <v>Nguyễn Chiến Thắng</v>
          </cell>
          <cell r="I46">
            <v>26</v>
          </cell>
          <cell r="J46">
            <v>1300000</v>
          </cell>
          <cell r="K46" t="str">
            <v>37</v>
          </cell>
        </row>
        <row r="47">
          <cell r="G47" t="str">
            <v>Huỳnh Văn Hiếu</v>
          </cell>
          <cell r="H47" t="str">
            <v>Phòng CTSV</v>
          </cell>
          <cell r="I47">
            <v>27</v>
          </cell>
          <cell r="J47">
            <v>1350000</v>
          </cell>
          <cell r="K47" t="str">
            <v>38</v>
          </cell>
        </row>
        <row r="48">
          <cell r="G48" t="str">
            <v>Trần Anh Mỹ</v>
          </cell>
          <cell r="I48">
            <v>25</v>
          </cell>
          <cell r="J48">
            <v>1250000</v>
          </cell>
          <cell r="K48" t="str">
            <v>39</v>
          </cell>
          <cell r="L48" t="str">
            <v>Trừ 1 ngày nghỉ phép 24/10</v>
          </cell>
        </row>
        <row r="49">
          <cell r="G49" t="str">
            <v>Nguyễn Trung Dũng</v>
          </cell>
          <cell r="I49">
            <v>27</v>
          </cell>
          <cell r="J49">
            <v>1350000</v>
          </cell>
          <cell r="K49" t="str">
            <v>40</v>
          </cell>
        </row>
        <row r="50">
          <cell r="G50" t="str">
            <v>Phạm Huy Hoàng</v>
          </cell>
          <cell r="I50">
            <v>27</v>
          </cell>
          <cell r="J50">
            <v>1350000</v>
          </cell>
          <cell r="K50" t="str">
            <v>41</v>
          </cell>
        </row>
        <row r="51">
          <cell r="G51" t="str">
            <v>Bùi Đức Phước</v>
          </cell>
          <cell r="I51">
            <v>24</v>
          </cell>
          <cell r="J51">
            <v>1200000</v>
          </cell>
          <cell r="K51" t="str">
            <v>42</v>
          </cell>
          <cell r="L51" t="str">
            <v>Trừ 2 ngày nghỉ phép 30+31/10</v>
          </cell>
        </row>
        <row r="52">
          <cell r="G52" t="str">
            <v>Nguyễn Thị Thảo</v>
          </cell>
          <cell r="I52">
            <v>25</v>
          </cell>
          <cell r="J52">
            <v>1250000</v>
          </cell>
          <cell r="K52" t="str">
            <v>43</v>
          </cell>
          <cell r="L52" t="str">
            <v>Trừ 2 ngày nghỉ phép 17+18/10</v>
          </cell>
        </row>
        <row r="53">
          <cell r="G53" t="str">
            <v>Lưu Hoàng Bảo Châu</v>
          </cell>
          <cell r="I53">
            <v>27</v>
          </cell>
          <cell r="J53">
            <v>1350000</v>
          </cell>
          <cell r="K53" t="str">
            <v>44</v>
          </cell>
        </row>
        <row r="54">
          <cell r="G54" t="str">
            <v>Trần Việt Anh</v>
          </cell>
          <cell r="I54">
            <v>23</v>
          </cell>
          <cell r="J54">
            <v>1150000</v>
          </cell>
          <cell r="K54" t="str">
            <v>45</v>
          </cell>
          <cell r="L54" t="str">
            <v>Trừ 1 ngày nghỉ phép 13/10 và 3 ngày nghỉ bệnh hưởng chế độ BHXH</v>
          </cell>
        </row>
        <row r="55">
          <cell r="G55" t="str">
            <v>Phạm Huỳnh Kim Ngân</v>
          </cell>
          <cell r="H55" t="str">
            <v>TT Điều hành và QL dữ liệu</v>
          </cell>
          <cell r="I55">
            <v>18</v>
          </cell>
          <cell r="J55">
            <v>900000</v>
          </cell>
          <cell r="K55" t="str">
            <v>46</v>
          </cell>
          <cell r="L55" t="str">
            <v>Trừ 8 ngày nghỉ 3+5+11+12+18+23+24+31/10</v>
          </cell>
        </row>
        <row r="56">
          <cell r="G56" t="str">
            <v>Nguyễn Đan Trường</v>
          </cell>
          <cell r="I56">
            <v>26</v>
          </cell>
          <cell r="J56">
            <v>1300000</v>
          </cell>
          <cell r="K56" t="str">
            <v>47</v>
          </cell>
        </row>
        <row r="57">
          <cell r="G57" t="str">
            <v>Lương Công Phi</v>
          </cell>
          <cell r="I57">
            <v>26</v>
          </cell>
          <cell r="J57">
            <v>1300000</v>
          </cell>
          <cell r="L57" t="str">
            <v>HĐLĐ từ 01/10/2023</v>
          </cell>
        </row>
        <row r="58">
          <cell r="G58" t="str">
            <v>Nguyễn Yến Nhi</v>
          </cell>
          <cell r="H58" t="str">
            <v>Phòng Khảo thí và Đảm bảo CL</v>
          </cell>
          <cell r="I58">
            <v>24</v>
          </cell>
          <cell r="J58">
            <v>1200000</v>
          </cell>
          <cell r="K58" t="str">
            <v>49</v>
          </cell>
          <cell r="L58" t="str">
            <v>Trừ 2 ngày nghỉ phép 25+26/10</v>
          </cell>
        </row>
        <row r="59">
          <cell r="G59" t="str">
            <v>Nguyễn Khắc Huân</v>
          </cell>
          <cell r="H59" t="str">
            <v>Khoa Động lực</v>
          </cell>
          <cell r="I59">
            <v>26</v>
          </cell>
          <cell r="J59">
            <v>1300000</v>
          </cell>
          <cell r="K59" t="str">
            <v>50</v>
          </cell>
        </row>
        <row r="60">
          <cell r="G60" t="str">
            <v>Nguyễn Thị Trang</v>
          </cell>
          <cell r="H60" t="str">
            <v>TT. Thư viện</v>
          </cell>
          <cell r="I60">
            <v>26</v>
          </cell>
          <cell r="J60">
            <v>1300000</v>
          </cell>
          <cell r="K60" t="str">
            <v>51</v>
          </cell>
        </row>
        <row r="61">
          <cell r="G61" t="str">
            <v>Lư Diễm Phúc</v>
          </cell>
          <cell r="I61">
            <v>24</v>
          </cell>
          <cell r="J61">
            <v>1200000</v>
          </cell>
          <cell r="K61" t="str">
            <v>52</v>
          </cell>
        </row>
        <row r="62">
          <cell r="G62" t="str">
            <v>Hà Thị Hậu</v>
          </cell>
          <cell r="I62">
            <v>25.5</v>
          </cell>
          <cell r="J62">
            <v>1275000</v>
          </cell>
          <cell r="K62" t="str">
            <v>53</v>
          </cell>
        </row>
        <row r="63">
          <cell r="G63" t="str">
            <v>Lê Tiến Dũng</v>
          </cell>
          <cell r="H63" t="str">
            <v>P. KHCN và QHQT</v>
          </cell>
          <cell r="I63">
            <v>26</v>
          </cell>
          <cell r="J63">
            <v>1300000</v>
          </cell>
          <cell r="K63" t="str">
            <v>54</v>
          </cell>
        </row>
        <row r="64">
          <cell r="G64" t="str">
            <v>Lê Trần Thanh Nga</v>
          </cell>
          <cell r="I64">
            <v>25</v>
          </cell>
          <cell r="J64">
            <v>1250000</v>
          </cell>
          <cell r="K64" t="str">
            <v>55</v>
          </cell>
          <cell r="L64" t="str">
            <v>Trừ 1 ngày nghỉ phép 21/10</v>
          </cell>
        </row>
        <row r="65">
          <cell r="G65" t="str">
            <v>Nguyễn Việt Tiến</v>
          </cell>
          <cell r="H65" t="str">
            <v xml:space="preserve">P. Tuyển sinh - Đào tạo </v>
          </cell>
          <cell r="I65">
            <v>28</v>
          </cell>
          <cell r="J65">
            <v>1400000</v>
          </cell>
          <cell r="K65" t="str">
            <v>56</v>
          </cell>
        </row>
        <row r="66">
          <cell r="G66" t="str">
            <v>Nguyễn Thị Tất</v>
          </cell>
          <cell r="I66">
            <v>27</v>
          </cell>
          <cell r="J66">
            <v>1350000</v>
          </cell>
          <cell r="K66" t="str">
            <v>57</v>
          </cell>
        </row>
        <row r="67">
          <cell r="G67" t="str">
            <v>Sỹ Thị Chung</v>
          </cell>
          <cell r="I67">
            <v>27</v>
          </cell>
          <cell r="J67">
            <v>1350000</v>
          </cell>
          <cell r="K67" t="str">
            <v>58</v>
          </cell>
        </row>
        <row r="68">
          <cell r="G68" t="str">
            <v>Nguyễn Thị Nhung</v>
          </cell>
          <cell r="I68">
            <v>27</v>
          </cell>
          <cell r="J68">
            <v>1350000</v>
          </cell>
          <cell r="K68" t="str">
            <v>59</v>
          </cell>
        </row>
        <row r="69">
          <cell r="G69" t="str">
            <v>Trần Nhật Thịnh</v>
          </cell>
          <cell r="I69">
            <v>26</v>
          </cell>
          <cell r="J69">
            <v>1300000</v>
          </cell>
          <cell r="K69" t="str">
            <v>60</v>
          </cell>
          <cell r="L69" t="str">
            <v>HĐTV từ 02/10/2023</v>
          </cell>
        </row>
        <row r="70">
          <cell r="G70" t="str">
            <v>Đỗ Công Thành</v>
          </cell>
          <cell r="H70" t="str">
            <v>TT Đào tạo và QLTB</v>
          </cell>
          <cell r="I70">
            <v>31</v>
          </cell>
          <cell r="J70">
            <v>1550000</v>
          </cell>
          <cell r="K70" t="str">
            <v>61</v>
          </cell>
        </row>
        <row r="71">
          <cell r="G71" t="str">
            <v>Lương Thị Thắm</v>
          </cell>
          <cell r="I71">
            <v>28</v>
          </cell>
          <cell r="J71">
            <v>1400000</v>
          </cell>
          <cell r="K71" t="str">
            <v>62</v>
          </cell>
        </row>
        <row r="72">
          <cell r="G72" t="str">
            <v>Nguyễn Xuân Lợi</v>
          </cell>
          <cell r="I72">
            <v>28</v>
          </cell>
          <cell r="J72">
            <v>1400000</v>
          </cell>
          <cell r="K72" t="str">
            <v>63</v>
          </cell>
        </row>
        <row r="73">
          <cell r="G73" t="str">
            <v>Nguyễn Hoàng Hải</v>
          </cell>
          <cell r="I73">
            <v>31</v>
          </cell>
          <cell r="J73">
            <v>1550000</v>
          </cell>
          <cell r="K73" t="str">
            <v>64</v>
          </cell>
        </row>
        <row r="74">
          <cell r="I74">
            <v>1648.5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>
        <row r="7">
          <cell r="F7" t="str">
            <v>Xếp loại</v>
          </cell>
        </row>
        <row r="8">
          <cell r="B8" t="str">
            <v>Column2</v>
          </cell>
          <cell r="C8" t="str">
            <v>Column3</v>
          </cell>
          <cell r="D8" t="str">
            <v>Column4</v>
          </cell>
          <cell r="E8" t="str">
            <v>Column5</v>
          </cell>
          <cell r="F8" t="str">
            <v>Column6</v>
          </cell>
        </row>
        <row r="9">
          <cell r="B9" t="str">
            <v>BAN GIÁM HIỆU</v>
          </cell>
          <cell r="D9">
            <v>4</v>
          </cell>
          <cell r="F9">
            <v>4</v>
          </cell>
        </row>
        <row r="10">
          <cell r="B10" t="str">
            <v>Phạm Hữu Lộc</v>
          </cell>
          <cell r="C10" t="str">
            <v>01001001</v>
          </cell>
          <cell r="D10" t="str">
            <v>A1</v>
          </cell>
          <cell r="E10" t="str">
            <v>A1</v>
          </cell>
          <cell r="F10" t="str">
            <v>A1</v>
          </cell>
        </row>
        <row r="11">
          <cell r="B11" t="str">
            <v>Đinh Hồng Minh</v>
          </cell>
          <cell r="C11" t="str">
            <v>01002001</v>
          </cell>
          <cell r="D11" t="str">
            <v>A1</v>
          </cell>
          <cell r="E11" t="str">
            <v>A1</v>
          </cell>
          <cell r="F11" t="str">
            <v>A1</v>
          </cell>
        </row>
        <row r="12">
          <cell r="B12" t="str">
            <v>Đinh Văn Đệ</v>
          </cell>
          <cell r="C12" t="str">
            <v>01001006</v>
          </cell>
          <cell r="D12" t="str">
            <v>A1</v>
          </cell>
          <cell r="E12" t="str">
            <v>A1</v>
          </cell>
          <cell r="F12" t="str">
            <v>A1</v>
          </cell>
        </row>
        <row r="13">
          <cell r="B13" t="str">
            <v>Châu Văn Bảo</v>
          </cell>
          <cell r="C13" t="str">
            <v>01014037</v>
          </cell>
          <cell r="D13" t="str">
            <v>A1</v>
          </cell>
          <cell r="E13" t="str">
            <v>A1</v>
          </cell>
          <cell r="F13" t="str">
            <v>A1</v>
          </cell>
        </row>
        <row r="14">
          <cell r="B14" t="str">
            <v>PHÒNG KẾ HOẠCH - TÀI CHÍNH</v>
          </cell>
          <cell r="D14">
            <v>9</v>
          </cell>
          <cell r="F14">
            <v>9</v>
          </cell>
        </row>
        <row r="15">
          <cell r="B15" t="str">
            <v>Viên chức</v>
          </cell>
          <cell r="F15">
            <v>5</v>
          </cell>
        </row>
        <row r="16">
          <cell r="B16" t="str">
            <v>Nguyễn Kính</v>
          </cell>
          <cell r="C16" t="str">
            <v>01002024</v>
          </cell>
          <cell r="D16" t="str">
            <v>A1</v>
          </cell>
          <cell r="E16" t="str">
            <v>A1</v>
          </cell>
          <cell r="F16" t="str">
            <v>A1</v>
          </cell>
        </row>
        <row r="17">
          <cell r="B17" t="str">
            <v>Hồng Mộng Tuyết Dung</v>
          </cell>
          <cell r="C17" t="str">
            <v>01003009</v>
          </cell>
          <cell r="D17" t="str">
            <v>A2</v>
          </cell>
          <cell r="E17" t="str">
            <v>A2</v>
          </cell>
          <cell r="F17" t="str">
            <v>A1</v>
          </cell>
        </row>
        <row r="18">
          <cell r="B18" t="str">
            <v>Trần Thị Minh Thoa</v>
          </cell>
          <cell r="C18" t="str">
            <v>01003005</v>
          </cell>
          <cell r="D18" t="str">
            <v>A2</v>
          </cell>
          <cell r="E18" t="str">
            <v>A2</v>
          </cell>
          <cell r="F18" t="str">
            <v>A1</v>
          </cell>
        </row>
        <row r="19">
          <cell r="B19" t="str">
            <v>Võ Thị Lệ Trân</v>
          </cell>
          <cell r="C19" t="str">
            <v>01023004</v>
          </cell>
          <cell r="D19" t="str">
            <v>A2</v>
          </cell>
          <cell r="E19" t="str">
            <v>A2</v>
          </cell>
          <cell r="F19" t="str">
            <v>A1</v>
          </cell>
        </row>
        <row r="20">
          <cell r="B20" t="str">
            <v>Nguyễn Thị Hồng Thắm</v>
          </cell>
          <cell r="C20" t="str">
            <v>01003007</v>
          </cell>
          <cell r="D20" t="str">
            <v>A2</v>
          </cell>
          <cell r="E20" t="str">
            <v>A2</v>
          </cell>
          <cell r="F20" t="str">
            <v>A1</v>
          </cell>
        </row>
        <row r="21">
          <cell r="B21" t="str">
            <v>Hợp đồng trường</v>
          </cell>
          <cell r="F21">
            <v>4</v>
          </cell>
        </row>
        <row r="22">
          <cell r="B22" t="str">
            <v>Trần Thị Thảo Vân</v>
          </cell>
          <cell r="C22" t="str">
            <v>01003008</v>
          </cell>
          <cell r="D22" t="str">
            <v>A2</v>
          </cell>
          <cell r="E22" t="str">
            <v>A1</v>
          </cell>
          <cell r="F22" t="str">
            <v>A1</v>
          </cell>
        </row>
        <row r="23">
          <cell r="B23" t="str">
            <v>Nguyễn Thụy Nghiêm</v>
          </cell>
          <cell r="C23" t="str">
            <v>01003014</v>
          </cell>
          <cell r="D23" t="str">
            <v>A2</v>
          </cell>
          <cell r="E23" t="str">
            <v>A2</v>
          </cell>
          <cell r="F23" t="str">
            <v>A2</v>
          </cell>
        </row>
        <row r="24">
          <cell r="B24" t="str">
            <v>Huỳnh Như Ý</v>
          </cell>
          <cell r="C24" t="str">
            <v>01003015</v>
          </cell>
          <cell r="D24" t="str">
            <v>A2</v>
          </cell>
          <cell r="E24" t="str">
            <v>A1</v>
          </cell>
          <cell r="F24" t="str">
            <v>A1</v>
          </cell>
        </row>
        <row r="25">
          <cell r="B25" t="str">
            <v>Nguyễn Chiến Thắng</v>
          </cell>
          <cell r="C25" t="str">
            <v>01003016</v>
          </cell>
          <cell r="D25" t="str">
            <v>A4</v>
          </cell>
          <cell r="E25" t="str">
            <v>A4</v>
          </cell>
          <cell r="F25" t="str">
            <v>A3</v>
          </cell>
        </row>
        <row r="26">
          <cell r="B26" t="str">
            <v>PHÒNG TUYỂN SINH - ĐÀO TẠO</v>
          </cell>
          <cell r="D26">
            <v>16</v>
          </cell>
          <cell r="F26">
            <v>16</v>
          </cell>
        </row>
        <row r="27">
          <cell r="B27" t="str">
            <v>Viên chức</v>
          </cell>
          <cell r="F27">
            <v>11</v>
          </cell>
        </row>
        <row r="28">
          <cell r="B28" t="str">
            <v>Nguyễn Thành Nam</v>
          </cell>
          <cell r="C28" t="str">
            <v>01005007</v>
          </cell>
          <cell r="D28" t="str">
            <v>A1</v>
          </cell>
          <cell r="E28" t="str">
            <v>A1</v>
          </cell>
          <cell r="F28" t="str">
            <v>A2</v>
          </cell>
        </row>
        <row r="29">
          <cell r="B29" t="str">
            <v>Quách Minh Thử</v>
          </cell>
          <cell r="C29" t="str">
            <v>01014007</v>
          </cell>
          <cell r="D29" t="str">
            <v>A1</v>
          </cell>
          <cell r="E29" t="str">
            <v>A1</v>
          </cell>
          <cell r="F29" t="str">
            <v>A2</v>
          </cell>
        </row>
        <row r="30">
          <cell r="B30" t="str">
            <v>Nguyễn Thị Thùy</v>
          </cell>
          <cell r="C30" t="str">
            <v>01022013</v>
          </cell>
          <cell r="D30" t="str">
            <v>A2</v>
          </cell>
          <cell r="E30" t="str">
            <v>A2</v>
          </cell>
          <cell r="F30" t="str">
            <v>A1</v>
          </cell>
        </row>
        <row r="31">
          <cell r="B31" t="str">
            <v>Võ Thị Xuân Thơ</v>
          </cell>
          <cell r="C31" t="str">
            <v>01004003</v>
          </cell>
          <cell r="D31" t="str">
            <v>A2</v>
          </cell>
          <cell r="E31" t="str">
            <v>A2</v>
          </cell>
          <cell r="F31" t="str">
            <v>A2</v>
          </cell>
        </row>
        <row r="32">
          <cell r="B32" t="str">
            <v>Nguyễn Thị Thanh Thảo</v>
          </cell>
          <cell r="C32" t="str">
            <v>01004008</v>
          </cell>
          <cell r="D32" t="str">
            <v>A3</v>
          </cell>
          <cell r="E32" t="str">
            <v>A3</v>
          </cell>
          <cell r="F32" t="str">
            <v>A3</v>
          </cell>
        </row>
        <row r="33">
          <cell r="B33" t="str">
            <v>Huỳnh Thị Cẩm Hoa</v>
          </cell>
          <cell r="C33" t="str">
            <v>01005009</v>
          </cell>
          <cell r="D33" t="str">
            <v>A3</v>
          </cell>
          <cell r="E33" t="str">
            <v>A3</v>
          </cell>
          <cell r="F33" t="str">
            <v>A3</v>
          </cell>
        </row>
        <row r="34">
          <cell r="B34" t="str">
            <v>Giáp Thị Vượng</v>
          </cell>
          <cell r="C34" t="str">
            <v>01004009</v>
          </cell>
          <cell r="D34" t="str">
            <v>A2</v>
          </cell>
          <cell r="E34" t="str">
            <v>A2</v>
          </cell>
          <cell r="F34" t="str">
            <v>A2</v>
          </cell>
        </row>
        <row r="35">
          <cell r="B35" t="str">
            <v>Thái Thị My Sa</v>
          </cell>
          <cell r="C35" t="str">
            <v>01002020</v>
          </cell>
          <cell r="D35" t="str">
            <v>A2</v>
          </cell>
          <cell r="E35" t="str">
            <v>A2</v>
          </cell>
          <cell r="F35" t="str">
            <v>A2</v>
          </cell>
        </row>
        <row r="36">
          <cell r="B36" t="str">
            <v>Mai Nguyễn Hoàng Yến</v>
          </cell>
          <cell r="C36" t="str">
            <v>01010038</v>
          </cell>
          <cell r="D36" t="str">
            <v>A2</v>
          </cell>
          <cell r="E36" t="str">
            <v>A2</v>
          </cell>
          <cell r="F36" t="str">
            <v>A2</v>
          </cell>
        </row>
        <row r="37">
          <cell r="B37" t="str">
            <v>Nguyễn Thị Hải Hà</v>
          </cell>
          <cell r="C37" t="str">
            <v>01012026</v>
          </cell>
          <cell r="D37" t="str">
            <v>A2</v>
          </cell>
          <cell r="E37" t="str">
            <v>A2</v>
          </cell>
          <cell r="F37" t="str">
            <v>A1</v>
          </cell>
        </row>
        <row r="38">
          <cell r="B38" t="str">
            <v>Nguyễn Thị Ngọc Anh</v>
          </cell>
          <cell r="C38" t="str">
            <v>01022058</v>
          </cell>
          <cell r="D38" t="str">
            <v>A2</v>
          </cell>
          <cell r="E38" t="str">
            <v>A3</v>
          </cell>
          <cell r="F38" t="str">
            <v>A3</v>
          </cell>
        </row>
        <row r="39">
          <cell r="B39" t="str">
            <v>Hợp đồng trường</v>
          </cell>
          <cell r="F39">
            <v>5</v>
          </cell>
        </row>
        <row r="40">
          <cell r="B40" t="str">
            <v>Trần Nhật Thịnh</v>
          </cell>
          <cell r="C40" t="str">
            <v>01004020</v>
          </cell>
          <cell r="D40" t="str">
            <v>A4</v>
          </cell>
          <cell r="E40" t="str">
            <v>A4</v>
          </cell>
          <cell r="F40" t="str">
            <v>A4</v>
          </cell>
        </row>
        <row r="41">
          <cell r="B41" t="str">
            <v>Sỹ Thị Chung</v>
          </cell>
          <cell r="C41" t="str">
            <v>01011017</v>
          </cell>
          <cell r="D41" t="str">
            <v>A2</v>
          </cell>
          <cell r="E41" t="str">
            <v>A2</v>
          </cell>
          <cell r="F41" t="str">
            <v>A2</v>
          </cell>
        </row>
        <row r="42">
          <cell r="B42" t="str">
            <v>Nguyễn Thị Tất</v>
          </cell>
          <cell r="C42" t="str">
            <v>01022059</v>
          </cell>
          <cell r="D42" t="str">
            <v>A2</v>
          </cell>
          <cell r="E42" t="str">
            <v>A2</v>
          </cell>
          <cell r="F42" t="str">
            <v>A1</v>
          </cell>
        </row>
        <row r="43">
          <cell r="B43" t="str">
            <v>Nguyễn Thị Nhung</v>
          </cell>
          <cell r="C43" t="str">
            <v>01018006</v>
          </cell>
          <cell r="D43" t="str">
            <v>A3</v>
          </cell>
          <cell r="E43" t="str">
            <v>A3</v>
          </cell>
          <cell r="F43" t="str">
            <v>A3</v>
          </cell>
        </row>
        <row r="44">
          <cell r="B44" t="str">
            <v>Nguyễn Việt Tiến</v>
          </cell>
          <cell r="C44" t="str">
            <v>01004013</v>
          </cell>
          <cell r="D44" t="str">
            <v>A2</v>
          </cell>
          <cell r="E44" t="str">
            <v>A2</v>
          </cell>
          <cell r="F44" t="str">
            <v>A1</v>
          </cell>
        </row>
        <row r="45">
          <cell r="B45" t="str">
            <v>P. TỔ CHỨC - HÀNH CHÍNH - TỔNG HỢP</v>
          </cell>
          <cell r="D45">
            <v>27</v>
          </cell>
          <cell r="F45">
            <v>27</v>
          </cell>
        </row>
        <row r="46">
          <cell r="B46" t="str">
            <v xml:space="preserve">Viên chức </v>
          </cell>
          <cell r="F46">
            <v>12</v>
          </cell>
        </row>
        <row r="47">
          <cell r="B47" t="str">
            <v>Lâm Viết Dũng</v>
          </cell>
          <cell r="C47" t="str">
            <v>01007009</v>
          </cell>
          <cell r="D47" t="str">
            <v>A1</v>
          </cell>
          <cell r="E47" t="str">
            <v>A1</v>
          </cell>
          <cell r="F47" t="str">
            <v>A1</v>
          </cell>
        </row>
        <row r="48">
          <cell r="B48" t="str">
            <v>Lưu Hoàng Hải Yến</v>
          </cell>
          <cell r="C48" t="str">
            <v>01002019</v>
          </cell>
          <cell r="D48" t="str">
            <v>A1</v>
          </cell>
          <cell r="E48" t="str">
            <v>A1</v>
          </cell>
          <cell r="F48" t="str">
            <v>A1</v>
          </cell>
        </row>
        <row r="49">
          <cell r="B49" t="str">
            <v>Huỳnh Thị Minh Ly</v>
          </cell>
          <cell r="C49" t="str">
            <v>01004007</v>
          </cell>
          <cell r="D49" t="str">
            <v>A1</v>
          </cell>
          <cell r="E49" t="str">
            <v>A1</v>
          </cell>
          <cell r="F49" t="str">
            <v>A1</v>
          </cell>
        </row>
        <row r="50">
          <cell r="B50" t="str">
            <v>Vũ Như Quỳnh</v>
          </cell>
          <cell r="C50" t="str">
            <v>01002017</v>
          </cell>
          <cell r="D50" t="str">
            <v>A2</v>
          </cell>
          <cell r="E50" t="str">
            <v>A2</v>
          </cell>
          <cell r="F50" t="str">
            <v>A2</v>
          </cell>
        </row>
        <row r="51">
          <cell r="B51" t="str">
            <v>Phan Thị Ngọc Phượng</v>
          </cell>
          <cell r="C51" t="str">
            <v>01002018</v>
          </cell>
          <cell r="D51" t="str">
            <v>A2</v>
          </cell>
          <cell r="E51" t="str">
            <v>A2</v>
          </cell>
          <cell r="F51" t="str">
            <v>A1</v>
          </cell>
        </row>
        <row r="52">
          <cell r="B52" t="str">
            <v>Nguyễn Thị Bích Liễu</v>
          </cell>
          <cell r="C52" t="str">
            <v>01002005</v>
          </cell>
          <cell r="D52" t="str">
            <v>A2</v>
          </cell>
          <cell r="E52" t="str">
            <v>A2</v>
          </cell>
          <cell r="F52" t="str">
            <v>A2</v>
          </cell>
        </row>
        <row r="53">
          <cell r="B53" t="str">
            <v>Nguyễn Văn Chì</v>
          </cell>
          <cell r="C53" t="str">
            <v>01023001</v>
          </cell>
          <cell r="D53" t="str">
            <v>A2</v>
          </cell>
          <cell r="E53" t="str">
            <v>A3</v>
          </cell>
          <cell r="F53" t="str">
            <v>A3</v>
          </cell>
        </row>
        <row r="54">
          <cell r="B54" t="str">
            <v>Trần Thị Ánh Phượng</v>
          </cell>
          <cell r="C54" t="str">
            <v>01017006</v>
          </cell>
          <cell r="D54" t="str">
            <v>A1</v>
          </cell>
          <cell r="E54" t="str">
            <v>A1</v>
          </cell>
          <cell r="F54" t="str">
            <v>A1</v>
          </cell>
        </row>
        <row r="55">
          <cell r="B55" t="str">
            <v>Nguyễn Thị Vân</v>
          </cell>
          <cell r="C55" t="str">
            <v>01002032</v>
          </cell>
          <cell r="D55" t="str">
            <v>A2</v>
          </cell>
          <cell r="E55" t="str">
            <v>A2</v>
          </cell>
          <cell r="F55" t="str">
            <v>A2</v>
          </cell>
        </row>
        <row r="56">
          <cell r="B56" t="str">
            <v>Trần Thị Phương Oanh</v>
          </cell>
          <cell r="C56" t="str">
            <v>01007007</v>
          </cell>
          <cell r="D56" t="str">
            <v>A2</v>
          </cell>
          <cell r="E56" t="str">
            <v>A3</v>
          </cell>
          <cell r="F56" t="str">
            <v>A3</v>
          </cell>
        </row>
        <row r="57">
          <cell r="B57" t="str">
            <v>Thân Thị Nhung</v>
          </cell>
          <cell r="C57" t="str">
            <v>01007005</v>
          </cell>
          <cell r="D57" t="str">
            <v>A2</v>
          </cell>
          <cell r="E57" t="str">
            <v>A2</v>
          </cell>
          <cell r="F57" t="str">
            <v>A2</v>
          </cell>
        </row>
        <row r="58">
          <cell r="B58" t="str">
            <v>Lê Thị Hải Đăng</v>
          </cell>
          <cell r="C58" t="str">
            <v>01002039</v>
          </cell>
          <cell r="D58" t="str">
            <v>A4</v>
          </cell>
          <cell r="E58" t="str">
            <v>A4</v>
          </cell>
          <cell r="F58" t="str">
            <v>A2</v>
          </cell>
        </row>
        <row r="59">
          <cell r="B59" t="str">
            <v>Hợp đồng trường</v>
          </cell>
          <cell r="F59">
            <v>15</v>
          </cell>
        </row>
        <row r="60">
          <cell r="B60" t="str">
            <v>Huỳnh Thị Xuân Mai</v>
          </cell>
          <cell r="C60" t="str">
            <v>01007006</v>
          </cell>
          <cell r="D60" t="str">
            <v>A2</v>
          </cell>
          <cell r="E60" t="str">
            <v>A3</v>
          </cell>
          <cell r="F60" t="str">
            <v>A3</v>
          </cell>
        </row>
        <row r="61">
          <cell r="B61" t="str">
            <v>Phạm Hữu Tấn</v>
          </cell>
          <cell r="C61" t="str">
            <v>01002023</v>
          </cell>
          <cell r="D61" t="str">
            <v>A4</v>
          </cell>
          <cell r="E61" t="str">
            <v>A4</v>
          </cell>
          <cell r="F61" t="str">
            <v>A3</v>
          </cell>
        </row>
        <row r="62">
          <cell r="B62" t="str">
            <v>Trần Văn Cu Anh</v>
          </cell>
          <cell r="C62" t="str">
            <v>01002007</v>
          </cell>
          <cell r="D62" t="str">
            <v>A4</v>
          </cell>
          <cell r="E62" t="str">
            <v>A4</v>
          </cell>
          <cell r="F62" t="str">
            <v>A4</v>
          </cell>
        </row>
        <row r="63">
          <cell r="B63" t="str">
            <v>Nguyễn Hữu Xuân Vũ</v>
          </cell>
          <cell r="C63" t="str">
            <v>01002010</v>
          </cell>
          <cell r="D63" t="str">
            <v>A4</v>
          </cell>
          <cell r="E63" t="str">
            <v>A4</v>
          </cell>
          <cell r="F63" t="str">
            <v>A3</v>
          </cell>
        </row>
        <row r="64">
          <cell r="B64" t="str">
            <v>Lê Hồng Phúc</v>
          </cell>
          <cell r="C64" t="str">
            <v>01002012</v>
          </cell>
          <cell r="D64" t="str">
            <v>A4</v>
          </cell>
          <cell r="E64" t="str">
            <v>A4</v>
          </cell>
          <cell r="F64" t="str">
            <v>A4</v>
          </cell>
        </row>
        <row r="65">
          <cell r="B65" t="str">
            <v>Phạm Hữu Thành Phú</v>
          </cell>
          <cell r="C65" t="str">
            <v>01002028</v>
          </cell>
          <cell r="D65" t="str">
            <v>A2</v>
          </cell>
          <cell r="E65" t="str">
            <v>A3</v>
          </cell>
          <cell r="F65" t="str">
            <v>A3</v>
          </cell>
        </row>
        <row r="66">
          <cell r="B66" t="str">
            <v>Huỳnh Thanh Nhàn</v>
          </cell>
          <cell r="C66" t="str">
            <v>01002027</v>
          </cell>
          <cell r="D66" t="str">
            <v>A3</v>
          </cell>
          <cell r="E66" t="str">
            <v>A3</v>
          </cell>
          <cell r="F66" t="str">
            <v>A2</v>
          </cell>
        </row>
        <row r="67">
          <cell r="B67" t="str">
            <v>Đồng Anh Tuấn</v>
          </cell>
          <cell r="C67" t="str">
            <v>01002013</v>
          </cell>
          <cell r="D67" t="str">
            <v>A4</v>
          </cell>
          <cell r="E67" t="str">
            <v>A DN</v>
          </cell>
          <cell r="F67" t="str">
            <v>A DN</v>
          </cell>
        </row>
        <row r="68">
          <cell r="B68" t="str">
            <v>Lê Hồng Sơn</v>
          </cell>
          <cell r="C68" t="str">
            <v>01002031</v>
          </cell>
          <cell r="D68" t="str">
            <v>A4</v>
          </cell>
          <cell r="E68" t="str">
            <v>A4</v>
          </cell>
          <cell r="F68" t="str">
            <v>A3</v>
          </cell>
        </row>
        <row r="69">
          <cell r="B69" t="str">
            <v>Nguyễn Thanh Hiền</v>
          </cell>
          <cell r="C69" t="str">
            <v>01002033</v>
          </cell>
          <cell r="D69" t="str">
            <v>A4</v>
          </cell>
          <cell r="E69" t="str">
            <v>A4</v>
          </cell>
          <cell r="F69" t="str">
            <v>A3</v>
          </cell>
        </row>
        <row r="70">
          <cell r="B70" t="str">
            <v>Phạm Quang Tùng</v>
          </cell>
          <cell r="C70" t="str">
            <v>01010068</v>
          </cell>
          <cell r="D70" t="str">
            <v>A4</v>
          </cell>
          <cell r="E70" t="str">
            <v>A4</v>
          </cell>
          <cell r="F70" t="str">
            <v>A4</v>
          </cell>
        </row>
        <row r="71">
          <cell r="B71" t="str">
            <v>Trần Thanh Cường</v>
          </cell>
          <cell r="C71" t="str">
            <v>01002040</v>
          </cell>
          <cell r="D71" t="str">
            <v>A4</v>
          </cell>
          <cell r="E71" t="str">
            <v>A4</v>
          </cell>
          <cell r="F71" t="str">
            <v>A4</v>
          </cell>
        </row>
        <row r="72">
          <cell r="B72" t="str">
            <v>Vũ Anh Hiếu</v>
          </cell>
          <cell r="C72" t="str">
            <v>01002041</v>
          </cell>
          <cell r="D72" t="str">
            <v>A4</v>
          </cell>
          <cell r="E72" t="str">
            <v>A4</v>
          </cell>
          <cell r="F72" t="str">
            <v>A3</v>
          </cell>
        </row>
        <row r="73">
          <cell r="B73" t="str">
            <v>Dương Văn Tâm</v>
          </cell>
          <cell r="C73" t="str">
            <v>01002035</v>
          </cell>
          <cell r="D73" t="str">
            <v>A4</v>
          </cell>
          <cell r="E73" t="str">
            <v>A4</v>
          </cell>
          <cell r="F73" t="str">
            <v>A2</v>
          </cell>
        </row>
        <row r="74">
          <cell r="B74" t="str">
            <v>Huỳnh Ngọc Liên</v>
          </cell>
          <cell r="C74" t="str">
            <v>01002036</v>
          </cell>
          <cell r="D74" t="str">
            <v>A4</v>
          </cell>
          <cell r="E74" t="str">
            <v>A4</v>
          </cell>
          <cell r="F74" t="str">
            <v>A2</v>
          </cell>
        </row>
        <row r="75">
          <cell r="B75" t="str">
            <v>PHÒNG TTGD-CTSV</v>
          </cell>
          <cell r="D75">
            <v>15</v>
          </cell>
          <cell r="F75">
            <v>15</v>
          </cell>
        </row>
        <row r="76">
          <cell r="B76" t="str">
            <v>Viên chức</v>
          </cell>
          <cell r="F76">
            <v>7</v>
          </cell>
        </row>
        <row r="77">
          <cell r="B77" t="str">
            <v>Lê Xuân Thiện</v>
          </cell>
          <cell r="C77" t="str">
            <v>01002002</v>
          </cell>
          <cell r="D77" t="str">
            <v>A2</v>
          </cell>
          <cell r="E77" t="str">
            <v>A4</v>
          </cell>
          <cell r="F77" t="str">
            <v>A3</v>
          </cell>
        </row>
        <row r="78">
          <cell r="B78" t="str">
            <v>Nguyễn Ngọc Hiệp</v>
          </cell>
          <cell r="C78" t="str">
            <v>01009006</v>
          </cell>
          <cell r="D78" t="str">
            <v>A2</v>
          </cell>
          <cell r="E78" t="str">
            <v>A1</v>
          </cell>
          <cell r="F78" t="str">
            <v>A1</v>
          </cell>
        </row>
        <row r="79">
          <cell r="B79" t="str">
            <v>Nguyễn Thị Kim Anh</v>
          </cell>
          <cell r="C79" t="str">
            <v>01009018</v>
          </cell>
          <cell r="D79" t="str">
            <v>A2</v>
          </cell>
          <cell r="E79" t="str">
            <v>A3</v>
          </cell>
          <cell r="F79" t="str">
            <v>A3</v>
          </cell>
        </row>
        <row r="80">
          <cell r="B80" t="str">
            <v>Phạm Thị Lê Chi</v>
          </cell>
          <cell r="C80" t="str">
            <v>01009010</v>
          </cell>
          <cell r="D80" t="str">
            <v>A3</v>
          </cell>
          <cell r="E80" t="str">
            <v>A3</v>
          </cell>
          <cell r="F80" t="str">
            <v>A3</v>
          </cell>
        </row>
        <row r="81">
          <cell r="B81" t="str">
            <v>Trần Thị Thu Hà</v>
          </cell>
          <cell r="C81" t="str">
            <v>01002004</v>
          </cell>
          <cell r="D81" t="str">
            <v>A2</v>
          </cell>
          <cell r="E81" t="str">
            <v>A2</v>
          </cell>
          <cell r="F81" t="str">
            <v>A2</v>
          </cell>
        </row>
        <row r="82">
          <cell r="B82" t="str">
            <v>Nguyễn Tất Thắng</v>
          </cell>
          <cell r="C82" t="str">
            <v>01009008</v>
          </cell>
          <cell r="D82" t="str">
            <v>A2</v>
          </cell>
          <cell r="E82" t="str">
            <v>A3</v>
          </cell>
          <cell r="F82" t="str">
            <v>A3</v>
          </cell>
        </row>
        <row r="83">
          <cell r="B83" t="str">
            <v>Mai Thu Hương</v>
          </cell>
          <cell r="C83" t="str">
            <v>01007004</v>
          </cell>
          <cell r="D83" t="str">
            <v>A3</v>
          </cell>
          <cell r="E83" t="str">
            <v>A3</v>
          </cell>
          <cell r="F83" t="str">
            <v>A3</v>
          </cell>
        </row>
        <row r="84">
          <cell r="B84" t="str">
            <v>Hợp đồng trường</v>
          </cell>
          <cell r="F84">
            <v>8</v>
          </cell>
        </row>
        <row r="85">
          <cell r="B85" t="str">
            <v>Nguyễn Trung Dũng</v>
          </cell>
          <cell r="C85" t="str">
            <v>01002008</v>
          </cell>
          <cell r="D85" t="str">
            <v>A2</v>
          </cell>
          <cell r="E85" t="str">
            <v>A3</v>
          </cell>
          <cell r="F85" t="str">
            <v>A3</v>
          </cell>
        </row>
        <row r="86">
          <cell r="B86" t="str">
            <v>Huỳnh Văn Hiếu</v>
          </cell>
          <cell r="C86" t="str">
            <v>01009019</v>
          </cell>
          <cell r="D86" t="str">
            <v>A2</v>
          </cell>
          <cell r="E86" t="str">
            <v>A2</v>
          </cell>
          <cell r="F86" t="str">
            <v>A2</v>
          </cell>
        </row>
        <row r="87">
          <cell r="B87" t="str">
            <v>Phạm Huy Hoàng</v>
          </cell>
          <cell r="C87" t="str">
            <v>01009011</v>
          </cell>
          <cell r="D87" t="str">
            <v>A3</v>
          </cell>
          <cell r="E87" t="str">
            <v>A3</v>
          </cell>
          <cell r="F87" t="str">
            <v>A3</v>
          </cell>
        </row>
        <row r="88">
          <cell r="B88" t="str">
            <v>Trần Anh Mỹ</v>
          </cell>
          <cell r="C88" t="str">
            <v>01009028</v>
          </cell>
          <cell r="D88" t="str">
            <v>A3</v>
          </cell>
          <cell r="E88" t="str">
            <v>A3</v>
          </cell>
          <cell r="F88" t="str">
            <v>A3</v>
          </cell>
        </row>
        <row r="89">
          <cell r="B89" t="str">
            <v>Bùi Đức Phước</v>
          </cell>
          <cell r="C89" t="str">
            <v>01009026</v>
          </cell>
          <cell r="D89" t="str">
            <v>A2</v>
          </cell>
          <cell r="E89" t="str">
            <v>A2</v>
          </cell>
          <cell r="F89" t="str">
            <v>A2</v>
          </cell>
        </row>
        <row r="90">
          <cell r="B90" t="str">
            <v>Nguyễn Thị Thảo</v>
          </cell>
          <cell r="C90" t="str">
            <v>01007003</v>
          </cell>
          <cell r="D90" t="str">
            <v>A4</v>
          </cell>
          <cell r="E90" t="str">
            <v>A4</v>
          </cell>
          <cell r="F90" t="str">
            <v>A4</v>
          </cell>
        </row>
        <row r="91">
          <cell r="B91" t="str">
            <v>Lưu Hoàng Bảo Châu</v>
          </cell>
          <cell r="C91" t="str">
            <v>01009029</v>
          </cell>
          <cell r="D91" t="str">
            <v>A4</v>
          </cell>
          <cell r="E91" t="str">
            <v>A4</v>
          </cell>
          <cell r="F91" t="str">
            <v>A4</v>
          </cell>
        </row>
        <row r="92">
          <cell r="B92" t="str">
            <v>Trần Việt Anh</v>
          </cell>
          <cell r="C92" t="str">
            <v>01002038</v>
          </cell>
          <cell r="D92" t="str">
            <v>A4</v>
          </cell>
          <cell r="E92" t="str">
            <v>A4</v>
          </cell>
          <cell r="F92" t="str">
            <v>A4</v>
          </cell>
        </row>
        <row r="93">
          <cell r="B93" t="str">
            <v>PHÒNG KHẢO THÍ VÀ ĐBCL</v>
          </cell>
          <cell r="D93">
            <v>7</v>
          </cell>
          <cell r="F93">
            <v>7</v>
          </cell>
        </row>
        <row r="94">
          <cell r="B94" t="str">
            <v>Viên chức</v>
          </cell>
          <cell r="F94">
            <v>6</v>
          </cell>
        </row>
        <row r="95">
          <cell r="B95" t="str">
            <v>Nguyễn Chí Nhân</v>
          </cell>
          <cell r="C95" t="str">
            <v>01009009</v>
          </cell>
          <cell r="D95" t="str">
            <v>A2</v>
          </cell>
          <cell r="E95" t="str">
            <v>A4</v>
          </cell>
          <cell r="F95" t="str">
            <v>A3</v>
          </cell>
        </row>
        <row r="96">
          <cell r="B96" t="str">
            <v>Nguyễn Thị Kim Dung</v>
          </cell>
          <cell r="C96" t="str">
            <v>01003002</v>
          </cell>
          <cell r="D96" t="str">
            <v>A2</v>
          </cell>
          <cell r="E96" t="str">
            <v>A4</v>
          </cell>
          <cell r="F96" t="str">
            <v>A3</v>
          </cell>
        </row>
        <row r="97">
          <cell r="B97" t="str">
            <v>Nguyễn Thanh Sơn</v>
          </cell>
          <cell r="C97" t="str">
            <v>01006003</v>
          </cell>
          <cell r="D97" t="str">
            <v>A2</v>
          </cell>
          <cell r="E97" t="str">
            <v>A3</v>
          </cell>
          <cell r="F97" t="str">
            <v>A3</v>
          </cell>
        </row>
        <row r="98">
          <cell r="B98" t="str">
            <v>Vũ Thị Thu Thủy</v>
          </cell>
          <cell r="C98" t="str">
            <v>01013032</v>
          </cell>
          <cell r="D98" t="str">
            <v>A2</v>
          </cell>
          <cell r="E98" t="str">
            <v>A3</v>
          </cell>
          <cell r="F98" t="str">
            <v>A3</v>
          </cell>
        </row>
        <row r="99">
          <cell r="B99" t="str">
            <v>Nguyễn Thị Tuyết</v>
          </cell>
          <cell r="C99" t="str">
            <v>01022061</v>
          </cell>
          <cell r="D99" t="str">
            <v>A2</v>
          </cell>
          <cell r="E99" t="str">
            <v>A2</v>
          </cell>
          <cell r="F99" t="str">
            <v>A2</v>
          </cell>
        </row>
        <row r="100">
          <cell r="B100" t="str">
            <v>Lương Minh Dũng</v>
          </cell>
          <cell r="C100" t="str">
            <v>01015027</v>
          </cell>
          <cell r="D100" t="str">
            <v>A2</v>
          </cell>
          <cell r="E100" t="str">
            <v>A2</v>
          </cell>
          <cell r="F100" t="str">
            <v>A1</v>
          </cell>
        </row>
        <row r="101">
          <cell r="B101" t="str">
            <v>Hợp đồng trường</v>
          </cell>
          <cell r="F101">
            <v>1</v>
          </cell>
        </row>
        <row r="102">
          <cell r="B102" t="str">
            <v>Nguyễn Yến Nhi</v>
          </cell>
          <cell r="C102" t="str">
            <v>01006006</v>
          </cell>
          <cell r="D102" t="str">
            <v>A2</v>
          </cell>
          <cell r="E102" t="str">
            <v>A3</v>
          </cell>
          <cell r="F102" t="str">
            <v>A3</v>
          </cell>
        </row>
        <row r="103">
          <cell r="B103" t="str">
            <v>PHÒNG QLKH-HTQT</v>
          </cell>
          <cell r="D103">
            <v>3</v>
          </cell>
          <cell r="F103">
            <v>3</v>
          </cell>
        </row>
        <row r="104">
          <cell r="B104" t="str">
            <v>Viên chức</v>
          </cell>
          <cell r="F104">
            <v>1</v>
          </cell>
        </row>
        <row r="105">
          <cell r="B105" t="str">
            <v>Nguyễn Trọng Nghĩa</v>
          </cell>
          <cell r="C105" t="str">
            <v>01025001</v>
          </cell>
          <cell r="D105" t="str">
            <v>A2</v>
          </cell>
          <cell r="E105" t="str">
            <v>A2</v>
          </cell>
          <cell r="F105" t="str">
            <v>A1</v>
          </cell>
        </row>
        <row r="106">
          <cell r="B106" t="str">
            <v>Hợp đồng trường</v>
          </cell>
          <cell r="F106">
            <v>2</v>
          </cell>
        </row>
        <row r="107">
          <cell r="B107" t="str">
            <v>Lê Tiến Dũng</v>
          </cell>
          <cell r="C107" t="str">
            <v>01005003</v>
          </cell>
          <cell r="D107" t="str">
            <v>A1</v>
          </cell>
          <cell r="E107" t="str">
            <v>A1</v>
          </cell>
          <cell r="F107" t="str">
            <v>A1</v>
          </cell>
        </row>
        <row r="108">
          <cell r="B108" t="str">
            <v>Lê Trần Thanh Nga</v>
          </cell>
          <cell r="C108" t="str">
            <v>01005011</v>
          </cell>
          <cell r="D108" t="str">
            <v>A4</v>
          </cell>
          <cell r="E108" t="str">
            <v>A4</v>
          </cell>
          <cell r="F108" t="str">
            <v>A1</v>
          </cell>
        </row>
        <row r="109">
          <cell r="B109" t="str">
            <v>PHÒNG QUẢN TRỊ - DỊCH VỤ</v>
          </cell>
          <cell r="D109">
            <v>27</v>
          </cell>
          <cell r="F109">
            <v>27</v>
          </cell>
        </row>
        <row r="110">
          <cell r="B110" t="str">
            <v>Viên chức</v>
          </cell>
          <cell r="F110">
            <v>10</v>
          </cell>
        </row>
        <row r="111">
          <cell r="B111" t="str">
            <v>Lê Quang Liêm</v>
          </cell>
          <cell r="C111" t="str">
            <v>01008028</v>
          </cell>
          <cell r="D111" t="str">
            <v>A1</v>
          </cell>
          <cell r="E111" t="str">
            <v>A1</v>
          </cell>
          <cell r="F111" t="str">
            <v>A1</v>
          </cell>
        </row>
        <row r="112">
          <cell r="B112" t="str">
            <v>Nguyễn Văn Thành</v>
          </cell>
          <cell r="C112" t="str">
            <v>01008002</v>
          </cell>
          <cell r="D112" t="str">
            <v>A1</v>
          </cell>
          <cell r="E112" t="str">
            <v>A1</v>
          </cell>
          <cell r="F112" t="str">
            <v>A2</v>
          </cell>
        </row>
        <row r="113">
          <cell r="B113" t="str">
            <v>Phan Hữu Tước</v>
          </cell>
          <cell r="C113" t="str">
            <v>01008049</v>
          </cell>
          <cell r="D113" t="str">
            <v>A4</v>
          </cell>
          <cell r="E113" t="str">
            <v>A4</v>
          </cell>
          <cell r="F113" t="str">
            <v>A4</v>
          </cell>
        </row>
        <row r="114">
          <cell r="B114" t="str">
            <v>Nguyễn Trọng Phú</v>
          </cell>
          <cell r="C114" t="str">
            <v>01008004</v>
          </cell>
          <cell r="D114" t="str">
            <v>A2</v>
          </cell>
          <cell r="E114" t="str">
            <v>A2</v>
          </cell>
          <cell r="F114" t="str">
            <v>A1</v>
          </cell>
        </row>
        <row r="115">
          <cell r="B115" t="str">
            <v>Phan Đức Long</v>
          </cell>
          <cell r="C115" t="str">
            <v>01009007</v>
          </cell>
          <cell r="D115" t="str">
            <v>A2</v>
          </cell>
          <cell r="E115" t="str">
            <v>A2</v>
          </cell>
          <cell r="F115" t="str">
            <v>A1</v>
          </cell>
        </row>
        <row r="116">
          <cell r="B116" t="str">
            <v>Giáp Văn Thịnh</v>
          </cell>
          <cell r="C116" t="str">
            <v>01008008</v>
          </cell>
          <cell r="D116" t="str">
            <v>A2</v>
          </cell>
          <cell r="E116" t="str">
            <v>A2</v>
          </cell>
          <cell r="F116" t="str">
            <v>A1</v>
          </cell>
        </row>
        <row r="117">
          <cell r="B117" t="str">
            <v>Vũ Ngọc Quang</v>
          </cell>
          <cell r="C117" t="str">
            <v>01008006</v>
          </cell>
          <cell r="D117" t="str">
            <v>A3</v>
          </cell>
          <cell r="E117" t="str">
            <v>A3</v>
          </cell>
          <cell r="F117" t="str">
            <v>A2</v>
          </cell>
        </row>
        <row r="118">
          <cell r="B118" t="str">
            <v>Ninh Đỗ Hiệp</v>
          </cell>
          <cell r="C118" t="str">
            <v>01017009</v>
          </cell>
          <cell r="D118" t="str">
            <v>A3</v>
          </cell>
          <cell r="E118" t="str">
            <v>A3</v>
          </cell>
          <cell r="F118" t="str">
            <v>A3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A3</v>
          </cell>
          <cell r="E119" t="str">
            <v>A3</v>
          </cell>
          <cell r="F119" t="str">
            <v>A2</v>
          </cell>
        </row>
        <row r="120">
          <cell r="B120" t="str">
            <v>Bùi Thị Dương</v>
          </cell>
          <cell r="C120" t="str">
            <v>01009014</v>
          </cell>
          <cell r="D120" t="str">
            <v>A4</v>
          </cell>
          <cell r="E120" t="str">
            <v>A4</v>
          </cell>
          <cell r="F120" t="str">
            <v>A4</v>
          </cell>
        </row>
        <row r="121">
          <cell r="B121" t="str">
            <v>Hợp đồng trường</v>
          </cell>
          <cell r="F121">
            <v>17</v>
          </cell>
        </row>
        <row r="122">
          <cell r="B122" t="str">
            <v>Trần Thị Thu</v>
          </cell>
          <cell r="C122" t="str">
            <v>01008021</v>
          </cell>
          <cell r="D122" t="str">
            <v>A2</v>
          </cell>
          <cell r="E122" t="str">
            <v>A2</v>
          </cell>
          <cell r="F122" t="str">
            <v>A1</v>
          </cell>
        </row>
        <row r="123">
          <cell r="B123" t="str">
            <v>Dương Thị Thủy</v>
          </cell>
          <cell r="C123" t="str">
            <v>01008009</v>
          </cell>
          <cell r="D123" t="str">
            <v>A2</v>
          </cell>
          <cell r="E123" t="str">
            <v>A2</v>
          </cell>
          <cell r="F123" t="str">
            <v>A1</v>
          </cell>
        </row>
        <row r="124">
          <cell r="B124" t="str">
            <v>Đỗ Thị Bích Thủy</v>
          </cell>
          <cell r="C124" t="str">
            <v>01008031</v>
          </cell>
          <cell r="D124" t="str">
            <v>A4</v>
          </cell>
          <cell r="E124" t="str">
            <v>A4</v>
          </cell>
          <cell r="F124" t="str">
            <v>A3</v>
          </cell>
        </row>
        <row r="125">
          <cell r="B125" t="str">
            <v>Trần Kim Tươi</v>
          </cell>
          <cell r="C125" t="str">
            <v>01008039</v>
          </cell>
          <cell r="D125" t="str">
            <v>A4</v>
          </cell>
          <cell r="E125" t="str">
            <v>A4</v>
          </cell>
          <cell r="F125" t="str">
            <v>A3</v>
          </cell>
        </row>
        <row r="126">
          <cell r="B126" t="str">
            <v>Trương Thị Bắc</v>
          </cell>
          <cell r="C126" t="str">
            <v>01008040</v>
          </cell>
          <cell r="D126" t="str">
            <v>A4</v>
          </cell>
          <cell r="E126" t="str">
            <v>A4</v>
          </cell>
          <cell r="F126" t="str">
            <v>A3</v>
          </cell>
        </row>
        <row r="127">
          <cell r="B127" t="str">
            <v>Trương Thị Định</v>
          </cell>
          <cell r="C127" t="str">
            <v>01008041</v>
          </cell>
          <cell r="D127" t="str">
            <v>A4</v>
          </cell>
          <cell r="E127" t="str">
            <v>A4</v>
          </cell>
          <cell r="F127" t="str">
            <v>A3</v>
          </cell>
        </row>
        <row r="128">
          <cell r="B128" t="str">
            <v>Giáp Đức Nhận</v>
          </cell>
          <cell r="C128" t="str">
            <v>01012027</v>
          </cell>
          <cell r="D128" t="str">
            <v>A3</v>
          </cell>
          <cell r="E128" t="str">
            <v>A3</v>
          </cell>
          <cell r="F128" t="str">
            <v>A2</v>
          </cell>
        </row>
        <row r="129">
          <cell r="B129" t="str">
            <v>Tạ Quốc Tấn</v>
          </cell>
          <cell r="C129" t="str">
            <v>01008012</v>
          </cell>
          <cell r="D129" t="str">
            <v>A3</v>
          </cell>
          <cell r="E129" t="str">
            <v>A3</v>
          </cell>
          <cell r="F129" t="str">
            <v>A3</v>
          </cell>
        </row>
        <row r="130">
          <cell r="B130" t="str">
            <v>Huỳnh Bá Triết</v>
          </cell>
          <cell r="C130" t="str">
            <v>01008033</v>
          </cell>
          <cell r="D130" t="str">
            <v>A4</v>
          </cell>
          <cell r="E130" t="str">
            <v>A4</v>
          </cell>
          <cell r="F130" t="str">
            <v>A3</v>
          </cell>
        </row>
        <row r="131">
          <cell r="B131" t="str">
            <v>Võ Thị Tuyết</v>
          </cell>
          <cell r="C131" t="str">
            <v>01013033</v>
          </cell>
          <cell r="D131" t="str">
            <v>A4</v>
          </cell>
          <cell r="E131" t="str">
            <v>A4</v>
          </cell>
          <cell r="F131" t="str">
            <v>A4</v>
          </cell>
        </row>
        <row r="132">
          <cell r="B132" t="str">
            <v>Trịnh Tuấn Vũ</v>
          </cell>
          <cell r="C132" t="str">
            <v>01009015</v>
          </cell>
          <cell r="D132" t="str">
            <v>A4</v>
          </cell>
          <cell r="E132" t="str">
            <v>A4</v>
          </cell>
          <cell r="F132" t="str">
            <v>A4</v>
          </cell>
        </row>
        <row r="133">
          <cell r="B133" t="str">
            <v>Trần Văn Lý</v>
          </cell>
          <cell r="C133" t="str">
            <v>01002003</v>
          </cell>
          <cell r="D133" t="str">
            <v>A4</v>
          </cell>
          <cell r="E133" t="str">
            <v>KXL</v>
          </cell>
          <cell r="F133" t="str">
            <v>KXL</v>
          </cell>
        </row>
        <row r="134">
          <cell r="B134" t="str">
            <v>Võ Tấn Đức</v>
          </cell>
          <cell r="C134" t="str">
            <v>01008042</v>
          </cell>
          <cell r="D134" t="str">
            <v>A4</v>
          </cell>
          <cell r="E134" t="str">
            <v>A4</v>
          </cell>
          <cell r="F134" t="str">
            <v>A4</v>
          </cell>
        </row>
        <row r="135">
          <cell r="B135" t="str">
            <v>Ngô Ngọc Của</v>
          </cell>
          <cell r="C135" t="str">
            <v>01008044</v>
          </cell>
          <cell r="D135" t="str">
            <v>A4</v>
          </cell>
          <cell r="E135" t="str">
            <v>A4</v>
          </cell>
          <cell r="F135" t="str">
            <v>A4</v>
          </cell>
        </row>
        <row r="136">
          <cell r="B136" t="str">
            <v>Phạm Thị Hoàng Diễm</v>
          </cell>
          <cell r="C136" t="str">
            <v>01008045</v>
          </cell>
          <cell r="D136" t="str">
            <v>A4</v>
          </cell>
          <cell r="E136" t="str">
            <v>A4</v>
          </cell>
          <cell r="F136" t="str">
            <v>A4</v>
          </cell>
        </row>
        <row r="137">
          <cell r="B137" t="str">
            <v>Nguyễn Văn Hiển</v>
          </cell>
          <cell r="C137" t="str">
            <v>01008048</v>
          </cell>
          <cell r="D137" t="str">
            <v>A4</v>
          </cell>
          <cell r="E137" t="str">
            <v>A4</v>
          </cell>
          <cell r="F137" t="str">
            <v>A3</v>
          </cell>
        </row>
        <row r="138">
          <cell r="B138" t="str">
            <v>Trần Thanh Phương</v>
          </cell>
          <cell r="C138" t="str">
            <v>01002034</v>
          </cell>
          <cell r="D138" t="str">
            <v>A4</v>
          </cell>
          <cell r="E138" t="str">
            <v>A4</v>
          </cell>
          <cell r="F138" t="str">
            <v>A3</v>
          </cell>
        </row>
        <row r="139">
          <cell r="B139" t="str">
            <v>KHOA KHOA HỌC CƠ BẢN</v>
          </cell>
          <cell r="D139">
            <v>21</v>
          </cell>
          <cell r="F139">
            <v>21</v>
          </cell>
        </row>
        <row r="140">
          <cell r="B140" t="str">
            <v>Viên chức</v>
          </cell>
          <cell r="F140">
            <v>21</v>
          </cell>
        </row>
        <row r="141">
          <cell r="B141" t="str">
            <v>Nguyễn Thị Nhuận</v>
          </cell>
          <cell r="C141" t="str">
            <v>01022003</v>
          </cell>
          <cell r="D141" t="str">
            <v>A2</v>
          </cell>
          <cell r="E141" t="str">
            <v>A4</v>
          </cell>
          <cell r="F141" t="str">
            <v>A4</v>
          </cell>
        </row>
        <row r="142">
          <cell r="B142" t="str">
            <v>Phạm Thị Thu Nga</v>
          </cell>
          <cell r="C142" t="str">
            <v>01010007</v>
          </cell>
          <cell r="D142" t="str">
            <v>A2</v>
          </cell>
          <cell r="E142" t="str">
            <v>A1</v>
          </cell>
          <cell r="F142" t="str">
            <v>A1</v>
          </cell>
        </row>
        <row r="143">
          <cell r="B143" t="str">
            <v>Nguyễn Văn Hậu</v>
          </cell>
          <cell r="C143" t="str">
            <v>01010033</v>
          </cell>
          <cell r="D143" t="str">
            <v>A3</v>
          </cell>
          <cell r="E143" t="str">
            <v>A4</v>
          </cell>
          <cell r="F143" t="str">
            <v>A4</v>
          </cell>
        </row>
        <row r="144">
          <cell r="B144" t="str">
            <v>Dương Đức Kiên</v>
          </cell>
          <cell r="C144" t="str">
            <v>01010037</v>
          </cell>
          <cell r="D144" t="str">
            <v>A3</v>
          </cell>
          <cell r="E144" t="str">
            <v>A4</v>
          </cell>
          <cell r="F144" t="str">
            <v>A4</v>
          </cell>
        </row>
        <row r="145">
          <cell r="B145" t="str">
            <v>Hà Như Mai</v>
          </cell>
          <cell r="C145" t="str">
            <v>01010031</v>
          </cell>
          <cell r="D145" t="str">
            <v>A2</v>
          </cell>
          <cell r="E145" t="str">
            <v>A4</v>
          </cell>
          <cell r="F145" t="str">
            <v>A4</v>
          </cell>
        </row>
        <row r="146">
          <cell r="B146" t="str">
            <v>Nguyễn Thị Cẩm Thạch</v>
          </cell>
          <cell r="C146" t="str">
            <v>01010016</v>
          </cell>
          <cell r="D146" t="str">
            <v>A4</v>
          </cell>
          <cell r="E146" t="str">
            <v>A4</v>
          </cell>
          <cell r="F146" t="str">
            <v>A4</v>
          </cell>
        </row>
        <row r="147">
          <cell r="B147" t="str">
            <v>Nguyễn Thị Thủy</v>
          </cell>
          <cell r="C147" t="str">
            <v>01010028</v>
          </cell>
          <cell r="D147" t="str">
            <v>A2</v>
          </cell>
          <cell r="E147" t="str">
            <v>A4</v>
          </cell>
          <cell r="F147" t="str">
            <v>A4</v>
          </cell>
        </row>
        <row r="148">
          <cell r="B148" t="str">
            <v>Nguyễn Văn Đông</v>
          </cell>
          <cell r="C148" t="str">
            <v>01010017</v>
          </cell>
          <cell r="D148" t="str">
            <v>A3</v>
          </cell>
          <cell r="E148" t="str">
            <v>A4</v>
          </cell>
          <cell r="F148" t="str">
            <v>A4</v>
          </cell>
        </row>
        <row r="149">
          <cell r="B149" t="str">
            <v>Nguyễn Thanh Tú</v>
          </cell>
          <cell r="C149" t="str">
            <v>01010012</v>
          </cell>
          <cell r="D149" t="str">
            <v>A2</v>
          </cell>
          <cell r="E149" t="str">
            <v>A1</v>
          </cell>
          <cell r="F149" t="str">
            <v>A1</v>
          </cell>
        </row>
        <row r="150">
          <cell r="B150" t="str">
            <v>Trần Thị Ánh Tuyết</v>
          </cell>
          <cell r="C150" t="str">
            <v>01010029</v>
          </cell>
          <cell r="D150" t="str">
            <v>A3</v>
          </cell>
          <cell r="E150" t="str">
            <v>A4</v>
          </cell>
          <cell r="F150" t="str">
            <v>A4</v>
          </cell>
        </row>
        <row r="151">
          <cell r="B151" t="str">
            <v>Đặng Thị Kiến Trúc</v>
          </cell>
          <cell r="C151" t="str">
            <v>01010024</v>
          </cell>
          <cell r="D151" t="str">
            <v>A2</v>
          </cell>
          <cell r="E151" t="str">
            <v>A4</v>
          </cell>
          <cell r="F151" t="str">
            <v>A4</v>
          </cell>
        </row>
        <row r="152">
          <cell r="B152" t="str">
            <v>Lê Văn Bình</v>
          </cell>
          <cell r="C152" t="str">
            <v>01004012</v>
          </cell>
          <cell r="D152" t="str">
            <v>A3</v>
          </cell>
          <cell r="E152" t="str">
            <v>A4</v>
          </cell>
          <cell r="F152" t="str">
            <v>A4</v>
          </cell>
        </row>
        <row r="153">
          <cell r="B153" t="str">
            <v>Nguyễn Phương Hà</v>
          </cell>
          <cell r="C153" t="str">
            <v>01010023</v>
          </cell>
          <cell r="D153" t="str">
            <v>A3</v>
          </cell>
          <cell r="E153" t="str">
            <v>A4</v>
          </cell>
          <cell r="F153" t="str">
            <v>A4</v>
          </cell>
        </row>
        <row r="154">
          <cell r="B154" t="str">
            <v>Lê Minh Phong</v>
          </cell>
          <cell r="C154" t="str">
            <v>01022048</v>
          </cell>
          <cell r="D154" t="str">
            <v>A4</v>
          </cell>
          <cell r="E154" t="str">
            <v>A4</v>
          </cell>
          <cell r="F154" t="str">
            <v>A4</v>
          </cell>
        </row>
        <row r="155">
          <cell r="B155" t="str">
            <v>Nguyễn Thị Huyền Nga</v>
          </cell>
          <cell r="C155" t="str">
            <v>01010006</v>
          </cell>
          <cell r="D155" t="str">
            <v>A3</v>
          </cell>
          <cell r="E155" t="str">
            <v>A4</v>
          </cell>
          <cell r="F155" t="str">
            <v>A4</v>
          </cell>
        </row>
        <row r="156">
          <cell r="B156" t="str">
            <v>Trịnh Khắc Vũ</v>
          </cell>
          <cell r="C156" t="str">
            <v>01010026</v>
          </cell>
          <cell r="D156" t="str">
            <v>A3</v>
          </cell>
          <cell r="E156" t="str">
            <v>A4</v>
          </cell>
          <cell r="F156" t="str">
            <v>A4</v>
          </cell>
        </row>
        <row r="157">
          <cell r="B157" t="str">
            <v>Lê Thái Hùng</v>
          </cell>
          <cell r="C157" t="str">
            <v>01010021</v>
          </cell>
          <cell r="D157" t="str">
            <v>A2</v>
          </cell>
          <cell r="E157" t="str">
            <v>A2</v>
          </cell>
          <cell r="F157" t="str">
            <v>A2</v>
          </cell>
        </row>
        <row r="158">
          <cell r="B158" t="str">
            <v>Giang Phi Hùng</v>
          </cell>
          <cell r="C158" t="str">
            <v>01010030</v>
          </cell>
          <cell r="D158" t="str">
            <v>A2</v>
          </cell>
          <cell r="E158" t="str">
            <v>A2</v>
          </cell>
          <cell r="F158" t="str">
            <v>A1</v>
          </cell>
        </row>
        <row r="159">
          <cell r="B159" t="str">
            <v>Ngô Thanh Điền</v>
          </cell>
          <cell r="C159" t="str">
            <v>01022005</v>
          </cell>
          <cell r="D159" t="str">
            <v>A2</v>
          </cell>
          <cell r="E159" t="str">
            <v>A2</v>
          </cell>
          <cell r="F159" t="str">
            <v>A2</v>
          </cell>
        </row>
        <row r="160">
          <cell r="B160" t="str">
            <v>Nguyễn Phú Tân</v>
          </cell>
          <cell r="C160" t="str">
            <v>01010022</v>
          </cell>
          <cell r="D160" t="str">
            <v>A2</v>
          </cell>
          <cell r="E160" t="str">
            <v>A3</v>
          </cell>
          <cell r="F160" t="str">
            <v>A2</v>
          </cell>
        </row>
        <row r="161">
          <cell r="B161" t="str">
            <v>Nguyễn Mạnh Phương</v>
          </cell>
          <cell r="C161" t="str">
            <v>01010032</v>
          </cell>
          <cell r="D161" t="str">
            <v>A1</v>
          </cell>
          <cell r="E161" t="str">
            <v>A1</v>
          </cell>
          <cell r="F161" t="str">
            <v>A1</v>
          </cell>
        </row>
        <row r="162">
          <cell r="B162" t="str">
            <v>KHOA NGOẠI NGỮ</v>
          </cell>
          <cell r="D162">
            <v>13</v>
          </cell>
          <cell r="F162">
            <v>13</v>
          </cell>
        </row>
        <row r="163">
          <cell r="B163" t="str">
            <v>Viên chức</v>
          </cell>
          <cell r="F163">
            <v>13</v>
          </cell>
        </row>
        <row r="164">
          <cell r="B164" t="str">
            <v>Nguyễn Thị Thu Hà</v>
          </cell>
          <cell r="C164" t="str">
            <v>01010039</v>
          </cell>
          <cell r="D164" t="str">
            <v>A2</v>
          </cell>
          <cell r="E164" t="str">
            <v>A3</v>
          </cell>
          <cell r="F164" t="str">
            <v>A1</v>
          </cell>
        </row>
        <row r="165">
          <cell r="B165" t="str">
            <v>Phạm Thị Thu Hiền</v>
          </cell>
          <cell r="C165" t="str">
            <v>01010040</v>
          </cell>
          <cell r="D165" t="str">
            <v>A2</v>
          </cell>
          <cell r="E165" t="str">
            <v>A3</v>
          </cell>
          <cell r="F165" t="str">
            <v>A2</v>
          </cell>
        </row>
        <row r="166">
          <cell r="B166" t="str">
            <v>Lê Nguyễn Mỹ Trâm</v>
          </cell>
          <cell r="C166" t="str">
            <v>01010009</v>
          </cell>
          <cell r="D166" t="str">
            <v>A2</v>
          </cell>
          <cell r="E166" t="str">
            <v>A3</v>
          </cell>
          <cell r="F166" t="str">
            <v>A2</v>
          </cell>
        </row>
        <row r="167">
          <cell r="B167" t="str">
            <v>Nguyễn Thị Bảo Trân</v>
          </cell>
          <cell r="C167" t="str">
            <v>01010020</v>
          </cell>
          <cell r="D167" t="str">
            <v>A4</v>
          </cell>
          <cell r="E167" t="str">
            <v>A4</v>
          </cell>
          <cell r="F167" t="str">
            <v>A4</v>
          </cell>
        </row>
        <row r="168">
          <cell r="B168" t="str">
            <v>Vương Thanh Thủy</v>
          </cell>
          <cell r="C168" t="str">
            <v>01010018</v>
          </cell>
          <cell r="D168" t="str">
            <v>A2</v>
          </cell>
          <cell r="E168" t="str">
            <v>A3</v>
          </cell>
          <cell r="F168" t="str">
            <v>A3</v>
          </cell>
        </row>
        <row r="169">
          <cell r="B169" t="str">
            <v>Nguyễn Thị Thu Tâm</v>
          </cell>
          <cell r="C169" t="str">
            <v>01010019</v>
          </cell>
          <cell r="D169" t="str">
            <v>A4</v>
          </cell>
          <cell r="E169" t="str">
            <v>A4</v>
          </cell>
          <cell r="F169" t="str">
            <v>A4</v>
          </cell>
        </row>
        <row r="170">
          <cell r="B170" t="str">
            <v>Võ Thị Hồng Lan</v>
          </cell>
          <cell r="C170" t="str">
            <v>01010015</v>
          </cell>
          <cell r="D170" t="str">
            <v>A2</v>
          </cell>
          <cell r="E170" t="str">
            <v>A3</v>
          </cell>
          <cell r="F170" t="str">
            <v>A3</v>
          </cell>
        </row>
        <row r="171">
          <cell r="B171" t="str">
            <v>Nguyễn Thị Thanh Tú</v>
          </cell>
          <cell r="C171" t="str">
            <v>01010027</v>
          </cell>
          <cell r="D171" t="str">
            <v>A4</v>
          </cell>
          <cell r="E171" t="str">
            <v>A4</v>
          </cell>
          <cell r="F171" t="str">
            <v>A3</v>
          </cell>
        </row>
        <row r="172">
          <cell r="B172" t="str">
            <v>Trần Thanh Trúc</v>
          </cell>
          <cell r="C172" t="str">
            <v>01002025</v>
          </cell>
          <cell r="D172" t="str">
            <v>A2</v>
          </cell>
          <cell r="E172" t="str">
            <v>A4</v>
          </cell>
          <cell r="F172" t="str">
            <v>A4</v>
          </cell>
        </row>
        <row r="173">
          <cell r="B173" t="str">
            <v>Nguyễn Thiện Bình</v>
          </cell>
          <cell r="C173" t="str">
            <v>01010162</v>
          </cell>
          <cell r="D173" t="str">
            <v>A4</v>
          </cell>
          <cell r="E173" t="str">
            <v>A4</v>
          </cell>
          <cell r="F173" t="str">
            <v>A4</v>
          </cell>
        </row>
        <row r="174">
          <cell r="B174" t="str">
            <v>Lâm Thị Phương Thảo</v>
          </cell>
          <cell r="C174" t="str">
            <v>01010141</v>
          </cell>
          <cell r="D174" t="str">
            <v>A2</v>
          </cell>
          <cell r="E174" t="str">
            <v>A3</v>
          </cell>
          <cell r="F174" t="str">
            <v>A3</v>
          </cell>
        </row>
        <row r="175">
          <cell r="B175" t="str">
            <v>Trần Hà Trang</v>
          </cell>
          <cell r="C175" t="str">
            <v>01010254</v>
          </cell>
          <cell r="D175" t="str">
            <v>A4</v>
          </cell>
          <cell r="E175" t="str">
            <v>KXL</v>
          </cell>
          <cell r="F175" t="str">
            <v>KXL</v>
          </cell>
        </row>
        <row r="176">
          <cell r="B176" t="str">
            <v>Lê Thu Hà</v>
          </cell>
          <cell r="C176" t="str">
            <v>01010260</v>
          </cell>
          <cell r="D176" t="str">
            <v>A4</v>
          </cell>
          <cell r="E176" t="str">
            <v>A4</v>
          </cell>
          <cell r="F176" t="str">
            <v>A4</v>
          </cell>
        </row>
        <row r="177">
          <cell r="B177" t="str">
            <v>KHOA LÝ LUẬN CHÍNH TRỊ</v>
          </cell>
          <cell r="D177">
            <v>15</v>
          </cell>
          <cell r="F177">
            <v>15</v>
          </cell>
        </row>
        <row r="178">
          <cell r="B178" t="str">
            <v>Viên chức</v>
          </cell>
          <cell r="F178">
            <v>15</v>
          </cell>
        </row>
        <row r="179">
          <cell r="B179" t="str">
            <v>Lê Thị Hồng Vân</v>
          </cell>
          <cell r="C179" t="str">
            <v>01011002</v>
          </cell>
          <cell r="D179" t="str">
            <v>A1</v>
          </cell>
          <cell r="E179" t="str">
            <v>A1</v>
          </cell>
          <cell r="F179" t="str">
            <v>A1</v>
          </cell>
        </row>
        <row r="180">
          <cell r="B180" t="str">
            <v>Nguyễn Ngọc Quỳnh</v>
          </cell>
          <cell r="C180" t="str">
            <v>01011012</v>
          </cell>
          <cell r="D180" t="str">
            <v>A2</v>
          </cell>
          <cell r="E180" t="str">
            <v>A4</v>
          </cell>
          <cell r="F180" t="str">
            <v>A4</v>
          </cell>
        </row>
        <row r="181">
          <cell r="B181" t="str">
            <v>Nguyễn Thị Dinh</v>
          </cell>
          <cell r="C181" t="str">
            <v>01011005</v>
          </cell>
          <cell r="D181" t="str">
            <v>A1</v>
          </cell>
          <cell r="E181" t="str">
            <v>A4</v>
          </cell>
          <cell r="F181" t="str">
            <v>A4</v>
          </cell>
        </row>
        <row r="182">
          <cell r="B182" t="str">
            <v>Bùi Thành Dũng</v>
          </cell>
          <cell r="C182" t="str">
            <v>01011011</v>
          </cell>
          <cell r="D182" t="str">
            <v>A3</v>
          </cell>
          <cell r="E182" t="str">
            <v>A4</v>
          </cell>
          <cell r="F182" t="str">
            <v>A4</v>
          </cell>
        </row>
        <row r="183">
          <cell r="B183" t="str">
            <v>Lê Thị Mai Hường</v>
          </cell>
          <cell r="C183" t="str">
            <v>01011013</v>
          </cell>
          <cell r="D183" t="str">
            <v>A2</v>
          </cell>
          <cell r="E183" t="str">
            <v>A3</v>
          </cell>
          <cell r="F183" t="str">
            <v>A3</v>
          </cell>
        </row>
        <row r="184">
          <cell r="B184" t="str">
            <v>Đinh Thị Huyên</v>
          </cell>
          <cell r="C184" t="str">
            <v>01011009</v>
          </cell>
          <cell r="D184" t="str">
            <v>A1</v>
          </cell>
          <cell r="E184" t="str">
            <v>A4</v>
          </cell>
          <cell r="F184" t="str">
            <v>A4</v>
          </cell>
        </row>
        <row r="185">
          <cell r="B185" t="str">
            <v>Nguyễn Anh Kiệt</v>
          </cell>
          <cell r="C185" t="str">
            <v>01011001</v>
          </cell>
          <cell r="D185" t="str">
            <v>A1</v>
          </cell>
          <cell r="E185" t="str">
            <v>A4</v>
          </cell>
          <cell r="F185" t="str">
            <v>A4</v>
          </cell>
        </row>
        <row r="186">
          <cell r="B186" t="str">
            <v>Trần Văn Lượng</v>
          </cell>
          <cell r="C186" t="str">
            <v>01011014</v>
          </cell>
          <cell r="D186" t="str">
            <v>A3</v>
          </cell>
          <cell r="E186" t="str">
            <v>A4</v>
          </cell>
          <cell r="F186" t="str">
            <v>A4</v>
          </cell>
        </row>
        <row r="187">
          <cell r="B187" t="str">
            <v>Đỗ Thị Ngát</v>
          </cell>
          <cell r="C187" t="str">
            <v>01011016</v>
          </cell>
          <cell r="D187" t="str">
            <v>A2</v>
          </cell>
          <cell r="E187" t="str">
            <v>A4</v>
          </cell>
          <cell r="F187" t="str">
            <v>A4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A1</v>
          </cell>
          <cell r="E188" t="str">
            <v>A4</v>
          </cell>
          <cell r="F188" t="str">
            <v>A4</v>
          </cell>
        </row>
        <row r="189">
          <cell r="B189" t="str">
            <v>Đỗ Thị Thơm</v>
          </cell>
          <cell r="C189" t="str">
            <v>01011008</v>
          </cell>
          <cell r="D189" t="str">
            <v>A2</v>
          </cell>
          <cell r="E189" t="str">
            <v>A3</v>
          </cell>
          <cell r="F189" t="str">
            <v>A3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A2</v>
          </cell>
          <cell r="E190" t="str">
            <v>A3</v>
          </cell>
          <cell r="F190" t="str">
            <v>A3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A1</v>
          </cell>
          <cell r="E191" t="str">
            <v>A4</v>
          </cell>
          <cell r="F191" t="str">
            <v>A4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A1</v>
          </cell>
          <cell r="E192" t="str">
            <v>A1</v>
          </cell>
          <cell r="F192" t="str">
            <v>A1</v>
          </cell>
        </row>
        <row r="193">
          <cell r="B193" t="str">
            <v>Phạm Thị Vinh</v>
          </cell>
          <cell r="C193" t="str">
            <v>01011006</v>
          </cell>
          <cell r="D193" t="str">
            <v>A1</v>
          </cell>
          <cell r="E193" t="str">
            <v>A3</v>
          </cell>
          <cell r="F193" t="str">
            <v>A3</v>
          </cell>
        </row>
        <row r="194">
          <cell r="B194" t="str">
            <v>KHOA CƠ KHÍ</v>
          </cell>
          <cell r="D194">
            <v>28</v>
          </cell>
          <cell r="F194">
            <v>28</v>
          </cell>
        </row>
        <row r="195">
          <cell r="B195" t="str">
            <v>Viên chức</v>
          </cell>
          <cell r="F195">
            <v>28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A2</v>
          </cell>
          <cell r="E196" t="str">
            <v>A1</v>
          </cell>
          <cell r="F196" t="str">
            <v>A1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A2</v>
          </cell>
          <cell r="E197" t="str">
            <v>A3</v>
          </cell>
          <cell r="F197" t="str">
            <v>A4</v>
          </cell>
        </row>
        <row r="198">
          <cell r="B198" t="str">
            <v>Vũ Quang Khải</v>
          </cell>
          <cell r="C198" t="str">
            <v>01012007</v>
          </cell>
          <cell r="D198" t="str">
            <v>A2</v>
          </cell>
          <cell r="E198" t="str">
            <v>A3</v>
          </cell>
          <cell r="F198" t="str">
            <v>A3</v>
          </cell>
        </row>
        <row r="199">
          <cell r="B199" t="str">
            <v>Vũ Đức Pháp</v>
          </cell>
          <cell r="C199" t="str">
            <v>01012013</v>
          </cell>
          <cell r="D199" t="str">
            <v>A2</v>
          </cell>
          <cell r="E199" t="str">
            <v>A3</v>
          </cell>
          <cell r="F199" t="str">
            <v>A3</v>
          </cell>
        </row>
        <row r="200">
          <cell r="B200" t="str">
            <v>Bùi Anh Tuấn</v>
          </cell>
          <cell r="C200" t="str">
            <v>01012023</v>
          </cell>
          <cell r="D200" t="str">
            <v>A2</v>
          </cell>
          <cell r="E200" t="str">
            <v>A2</v>
          </cell>
          <cell r="F200" t="str">
            <v>A2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A2</v>
          </cell>
          <cell r="E201" t="str">
            <v>A4</v>
          </cell>
          <cell r="F201" t="str">
            <v>A4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A2</v>
          </cell>
          <cell r="E202" t="str">
            <v>A1</v>
          </cell>
          <cell r="F202" t="str">
            <v>A1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A2</v>
          </cell>
          <cell r="E203" t="str">
            <v>A2</v>
          </cell>
          <cell r="F203" t="str">
            <v>A2</v>
          </cell>
        </row>
        <row r="204">
          <cell r="B204" t="str">
            <v>Phan Văn Thành</v>
          </cell>
          <cell r="C204" t="str">
            <v>01012004</v>
          </cell>
          <cell r="D204" t="str">
            <v>A4</v>
          </cell>
          <cell r="E204" t="str">
            <v>A4</v>
          </cell>
          <cell r="F204" t="str">
            <v>A4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A3</v>
          </cell>
          <cell r="E205" t="str">
            <v>A1</v>
          </cell>
          <cell r="F205" t="str">
            <v>A1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A4</v>
          </cell>
          <cell r="F206" t="str">
            <v>A4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A4</v>
          </cell>
          <cell r="E207" t="str">
            <v>A4</v>
          </cell>
          <cell r="F207" t="str">
            <v>A4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A4</v>
          </cell>
          <cell r="E208" t="str">
            <v>A4</v>
          </cell>
          <cell r="F208" t="str">
            <v>A4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A3</v>
          </cell>
          <cell r="E209" t="str">
            <v>A4</v>
          </cell>
          <cell r="F209" t="str">
            <v>A4</v>
          </cell>
        </row>
        <row r="210">
          <cell r="B210" t="str">
            <v>Nguyễn Ngọc Quỳnh</v>
          </cell>
          <cell r="C210" t="str">
            <v>01012017</v>
          </cell>
          <cell r="D210" t="str">
            <v>A2</v>
          </cell>
          <cell r="E210" t="str">
            <v>A4</v>
          </cell>
          <cell r="F210" t="str">
            <v>A4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A4</v>
          </cell>
          <cell r="E211" t="str">
            <v>A4</v>
          </cell>
          <cell r="F211" t="str">
            <v>A4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A2</v>
          </cell>
          <cell r="E212" t="str">
            <v>A3</v>
          </cell>
          <cell r="F212" t="str">
            <v>A3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B2</v>
          </cell>
          <cell r="F213" t="str">
            <v>B1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A3</v>
          </cell>
          <cell r="E214" t="str">
            <v>A3</v>
          </cell>
          <cell r="F214" t="str">
            <v>A3</v>
          </cell>
        </row>
        <row r="215">
          <cell r="B215" t="str">
            <v>Võ Minh Quang</v>
          </cell>
          <cell r="C215" t="str">
            <v>01017002</v>
          </cell>
          <cell r="D215" t="str">
            <v>A4</v>
          </cell>
          <cell r="E215" t="str">
            <v>A4</v>
          </cell>
          <cell r="F215" t="str">
            <v>A4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A4</v>
          </cell>
          <cell r="E216" t="str">
            <v>A4</v>
          </cell>
          <cell r="F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A3</v>
          </cell>
          <cell r="E217" t="str">
            <v>A4</v>
          </cell>
          <cell r="F217" t="str">
            <v>A4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A2</v>
          </cell>
          <cell r="E218" t="str">
            <v>A2</v>
          </cell>
          <cell r="F218" t="str">
            <v>A2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A4</v>
          </cell>
          <cell r="E219" t="str">
            <v>A4</v>
          </cell>
          <cell r="F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A2</v>
          </cell>
          <cell r="E220" t="str">
            <v>A2</v>
          </cell>
          <cell r="F220" t="str">
            <v>A2</v>
          </cell>
        </row>
        <row r="221">
          <cell r="B221" t="str">
            <v>Võ Hoài Sơn</v>
          </cell>
          <cell r="C221" t="str">
            <v>01012048</v>
          </cell>
          <cell r="D221" t="str">
            <v>A4</v>
          </cell>
          <cell r="E221" t="str">
            <v>A4</v>
          </cell>
          <cell r="F221" t="str">
            <v>A4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A3</v>
          </cell>
          <cell r="E222" t="str">
            <v>A4</v>
          </cell>
          <cell r="F222" t="str">
            <v>A4</v>
          </cell>
        </row>
        <row r="223">
          <cell r="B223" t="str">
            <v>Nguyễn Duy Tân</v>
          </cell>
          <cell r="C223" t="str">
            <v>01012050</v>
          </cell>
          <cell r="D223" t="str">
            <v>A4</v>
          </cell>
          <cell r="E223" t="str">
            <v>A4</v>
          </cell>
          <cell r="F223" t="str">
            <v>A4</v>
          </cell>
        </row>
        <row r="224">
          <cell r="B224" t="str">
            <v>KHOA CÔNG NGHỆ THÔNG TIN</v>
          </cell>
          <cell r="D224">
            <v>21</v>
          </cell>
          <cell r="F224">
            <v>21</v>
          </cell>
        </row>
        <row r="225">
          <cell r="B225" t="str">
            <v>Viên chức</v>
          </cell>
          <cell r="F225">
            <v>21</v>
          </cell>
        </row>
        <row r="226">
          <cell r="B226" t="str">
            <v>Trần Việt Khánh</v>
          </cell>
          <cell r="C226" t="str">
            <v>01015019</v>
          </cell>
          <cell r="D226" t="str">
            <v>A2</v>
          </cell>
          <cell r="E226" t="str">
            <v>A4</v>
          </cell>
          <cell r="F226" t="str">
            <v>A3</v>
          </cell>
        </row>
        <row r="227">
          <cell r="B227" t="str">
            <v>Nguyễn Văn Đôn</v>
          </cell>
          <cell r="C227" t="str">
            <v>01015023</v>
          </cell>
          <cell r="D227" t="str">
            <v>A3</v>
          </cell>
          <cell r="E227" t="str">
            <v>A1</v>
          </cell>
          <cell r="F227" t="str">
            <v>A1</v>
          </cell>
        </row>
        <row r="228">
          <cell r="B228" t="str">
            <v>Nguyễn Sanh Cường</v>
          </cell>
          <cell r="C228" t="str">
            <v>01015005</v>
          </cell>
          <cell r="D228" t="str">
            <v>A3</v>
          </cell>
          <cell r="E228" t="str">
            <v>A3</v>
          </cell>
          <cell r="F228" t="str">
            <v>A3</v>
          </cell>
        </row>
        <row r="229">
          <cell r="B229" t="str">
            <v>Đặng Ngọc Đoàn</v>
          </cell>
          <cell r="C229" t="str">
            <v>01015018</v>
          </cell>
          <cell r="D229" t="str">
            <v>A3</v>
          </cell>
          <cell r="E229" t="str">
            <v>A3</v>
          </cell>
          <cell r="F229" t="str">
            <v>A3</v>
          </cell>
        </row>
        <row r="230">
          <cell r="B230" t="str">
            <v>Bùi Văn Dũng</v>
          </cell>
          <cell r="C230" t="str">
            <v>01015020</v>
          </cell>
          <cell r="D230" t="str">
            <v>A3</v>
          </cell>
          <cell r="E230" t="str">
            <v>B1</v>
          </cell>
          <cell r="F230" t="str">
            <v>B1</v>
          </cell>
        </row>
        <row r="231">
          <cell r="B231" t="str">
            <v>Huỳnh Quốc Dũng</v>
          </cell>
          <cell r="C231" t="str">
            <v>01015041</v>
          </cell>
          <cell r="D231" t="str">
            <v>A3</v>
          </cell>
          <cell r="E231" t="str">
            <v>A3</v>
          </cell>
          <cell r="F231" t="str">
            <v>A3</v>
          </cell>
        </row>
        <row r="232">
          <cell r="B232" t="str">
            <v>Vũ Thị Thái Linh</v>
          </cell>
          <cell r="C232" t="str">
            <v>01015013</v>
          </cell>
          <cell r="D232" t="str">
            <v>A3</v>
          </cell>
          <cell r="E232" t="str">
            <v>A3</v>
          </cell>
          <cell r="F232" t="str">
            <v>A3</v>
          </cell>
        </row>
        <row r="233">
          <cell r="B233" t="str">
            <v>Nguyễn Văn Minh</v>
          </cell>
          <cell r="C233" t="str">
            <v>01015006</v>
          </cell>
          <cell r="D233" t="str">
            <v>A3</v>
          </cell>
          <cell r="E233" t="str">
            <v>A3</v>
          </cell>
          <cell r="F233" t="str">
            <v>A3</v>
          </cell>
        </row>
        <row r="234">
          <cell r="B234" t="str">
            <v>Nguyễn Cao Phong</v>
          </cell>
          <cell r="C234" t="str">
            <v>01018001</v>
          </cell>
          <cell r="D234" t="str">
            <v>A3</v>
          </cell>
          <cell r="E234" t="str">
            <v>A3</v>
          </cell>
          <cell r="F234" t="str">
            <v>A3</v>
          </cell>
        </row>
        <row r="235">
          <cell r="B235" t="str">
            <v>Lê Quý Hưng Quốc</v>
          </cell>
          <cell r="C235" t="str">
            <v>01015004</v>
          </cell>
          <cell r="D235" t="str">
            <v>A3</v>
          </cell>
          <cell r="E235" t="str">
            <v>A3</v>
          </cell>
          <cell r="F235" t="str">
            <v>A3</v>
          </cell>
        </row>
        <row r="236">
          <cell r="B236" t="str">
            <v>Nguyễn Nguyên Hoàng Ngọc Quyên</v>
          </cell>
          <cell r="C236" t="str">
            <v>01015010</v>
          </cell>
          <cell r="D236" t="str">
            <v>A3</v>
          </cell>
          <cell r="E236" t="str">
            <v>A3</v>
          </cell>
          <cell r="F236" t="str">
            <v>A3</v>
          </cell>
        </row>
        <row r="237">
          <cell r="B237" t="str">
            <v>Lê Hồng Thái</v>
          </cell>
          <cell r="C237" t="str">
            <v>01015017</v>
          </cell>
          <cell r="D237" t="str">
            <v>A3</v>
          </cell>
          <cell r="E237" t="str">
            <v>A3</v>
          </cell>
          <cell r="F237" t="str">
            <v>A3</v>
          </cell>
        </row>
        <row r="238">
          <cell r="B238" t="str">
            <v>Nguyễn Thị Khánh Thư</v>
          </cell>
          <cell r="C238" t="str">
            <v>01015016</v>
          </cell>
          <cell r="D238" t="str">
            <v>A3</v>
          </cell>
          <cell r="E238" t="str">
            <v>A4</v>
          </cell>
          <cell r="F238" t="str">
            <v>A4</v>
          </cell>
        </row>
        <row r="239">
          <cell r="B239" t="str">
            <v>Mai Chiếm Tuấn</v>
          </cell>
          <cell r="C239" t="str">
            <v>01015031</v>
          </cell>
          <cell r="D239" t="str">
            <v>A3</v>
          </cell>
          <cell r="E239" t="str">
            <v>A3</v>
          </cell>
          <cell r="F239" t="str">
            <v>A3</v>
          </cell>
        </row>
        <row r="240">
          <cell r="B240" t="str">
            <v>Nguyễn Ngọc Tuyên</v>
          </cell>
          <cell r="C240" t="str">
            <v>01015025</v>
          </cell>
          <cell r="D240" t="str">
            <v>A3</v>
          </cell>
          <cell r="E240" t="str">
            <v>A3</v>
          </cell>
          <cell r="F240" t="str">
            <v>A3</v>
          </cell>
        </row>
        <row r="241">
          <cell r="B241" t="str">
            <v>Đỗ Tuấn Việt</v>
          </cell>
          <cell r="C241" t="str">
            <v>01017001</v>
          </cell>
          <cell r="D241" t="str">
            <v>A3</v>
          </cell>
          <cell r="E241" t="str">
            <v>A3</v>
          </cell>
          <cell r="F241" t="str">
            <v>A3</v>
          </cell>
        </row>
        <row r="242">
          <cell r="B242" t="str">
            <v>Dương Ngọc Vọng</v>
          </cell>
          <cell r="C242" t="str">
            <v>01015012</v>
          </cell>
          <cell r="D242" t="str">
            <v>A3</v>
          </cell>
          <cell r="E242" t="str">
            <v>A3</v>
          </cell>
          <cell r="F242" t="str">
            <v>A2</v>
          </cell>
        </row>
        <row r="243">
          <cell r="B243" t="str">
            <v>Trần Vĩnh Xuyên</v>
          </cell>
          <cell r="C243" t="str">
            <v>01015008</v>
          </cell>
          <cell r="D243" t="str">
            <v>A2</v>
          </cell>
          <cell r="E243" t="str">
            <v>A3</v>
          </cell>
          <cell r="F243" t="str">
            <v>A3</v>
          </cell>
        </row>
        <row r="244">
          <cell r="B244" t="str">
            <v>Đỗ Thị Hải Yến</v>
          </cell>
          <cell r="C244" t="str">
            <v>01015021</v>
          </cell>
          <cell r="D244" t="str">
            <v>A3</v>
          </cell>
          <cell r="E244" t="str">
            <v>A3</v>
          </cell>
          <cell r="F244" t="str">
            <v>A3</v>
          </cell>
        </row>
        <row r="245">
          <cell r="B245" t="str">
            <v>Đào Lê Phương Anh</v>
          </cell>
          <cell r="C245" t="str">
            <v>01015108</v>
          </cell>
          <cell r="D245" t="str">
            <v>A4</v>
          </cell>
          <cell r="E245" t="str">
            <v>A4</v>
          </cell>
          <cell r="F245" t="str">
            <v>A3</v>
          </cell>
        </row>
        <row r="246">
          <cell r="B246" t="str">
            <v>Nguyễn Duy Lộc</v>
          </cell>
          <cell r="C246" t="str">
            <v>01015142</v>
          </cell>
          <cell r="D246" t="str">
            <v>A4</v>
          </cell>
          <cell r="E246" t="str">
            <v>A4</v>
          </cell>
          <cell r="F246" t="str">
            <v>A4</v>
          </cell>
        </row>
        <row r="247">
          <cell r="B247" t="str">
            <v>KHOA ĐỘNG LỰC</v>
          </cell>
          <cell r="D247">
            <v>27</v>
          </cell>
          <cell r="F247">
            <v>27</v>
          </cell>
        </row>
        <row r="248">
          <cell r="B248" t="str">
            <v>Viên chức</v>
          </cell>
          <cell r="F248">
            <v>26</v>
          </cell>
        </row>
        <row r="249">
          <cell r="B249" t="str">
            <v>Nguyễn Anh Tuấn</v>
          </cell>
          <cell r="C249" t="str">
            <v>01013003</v>
          </cell>
          <cell r="D249" t="str">
            <v>A1</v>
          </cell>
          <cell r="E249" t="str">
            <v>A1</v>
          </cell>
          <cell r="F249" t="str">
            <v>A1</v>
          </cell>
        </row>
        <row r="250">
          <cell r="B250" t="str">
            <v>Võ Đắc Thịnh</v>
          </cell>
          <cell r="C250" t="str">
            <v>01013002</v>
          </cell>
          <cell r="D250" t="str">
            <v>A1</v>
          </cell>
          <cell r="E250" t="str">
            <v>A3</v>
          </cell>
          <cell r="F250" t="str">
            <v>A4</v>
          </cell>
        </row>
        <row r="251">
          <cell r="B251" t="str">
            <v>Nguyễn Hữu Mạnh</v>
          </cell>
          <cell r="C251" t="str">
            <v>01013004</v>
          </cell>
          <cell r="D251" t="str">
            <v>A1</v>
          </cell>
          <cell r="E251" t="str">
            <v>A4</v>
          </cell>
          <cell r="F251" t="str">
            <v>A4</v>
          </cell>
        </row>
        <row r="252">
          <cell r="B252" t="str">
            <v>Hà Quốc Bảo</v>
          </cell>
          <cell r="C252" t="str">
            <v>01013021</v>
          </cell>
          <cell r="D252" t="str">
            <v>A1</v>
          </cell>
          <cell r="E252" t="str">
            <v>A4</v>
          </cell>
          <cell r="F252" t="str">
            <v>A4</v>
          </cell>
        </row>
        <row r="253">
          <cell r="B253" t="str">
            <v>Triệu Phú Nguyên</v>
          </cell>
          <cell r="C253" t="str">
            <v>01013006</v>
          </cell>
          <cell r="D253" t="str">
            <v>A1</v>
          </cell>
          <cell r="E253" t="str">
            <v>A3</v>
          </cell>
          <cell r="F253" t="str">
            <v>A3</v>
          </cell>
        </row>
        <row r="254">
          <cell r="B254" t="str">
            <v>Nguyễn Thành Đức</v>
          </cell>
          <cell r="C254" t="str">
            <v>01013018</v>
          </cell>
          <cell r="D254" t="str">
            <v>A1</v>
          </cell>
          <cell r="E254" t="str">
            <v>A4</v>
          </cell>
          <cell r="F254" t="str">
            <v>A4</v>
          </cell>
        </row>
        <row r="255">
          <cell r="B255" t="str">
            <v>Nguyễn Minh Thái</v>
          </cell>
          <cell r="C255" t="str">
            <v>01013019</v>
          </cell>
          <cell r="D255" t="str">
            <v>A2</v>
          </cell>
          <cell r="E255" t="str">
            <v>A4</v>
          </cell>
          <cell r="F255" t="str">
            <v>A4</v>
          </cell>
        </row>
        <row r="256">
          <cell r="B256" t="str">
            <v>Đặng Thái Sơn</v>
          </cell>
          <cell r="C256" t="str">
            <v>01013016</v>
          </cell>
          <cell r="D256" t="str">
            <v>A3</v>
          </cell>
          <cell r="E256" t="str">
            <v>A4</v>
          </cell>
          <cell r="F256" t="str">
            <v>A4</v>
          </cell>
        </row>
        <row r="257">
          <cell r="B257" t="str">
            <v>Nguyễn Thái Bình</v>
          </cell>
          <cell r="C257" t="str">
            <v>01013017</v>
          </cell>
          <cell r="D257" t="str">
            <v>A2</v>
          </cell>
          <cell r="E257" t="str">
            <v>A4</v>
          </cell>
          <cell r="F257" t="str">
            <v>A4</v>
          </cell>
        </row>
        <row r="258">
          <cell r="B258" t="str">
            <v>Kiều Trung Tín</v>
          </cell>
          <cell r="C258" t="str">
            <v>01013027</v>
          </cell>
          <cell r="D258" t="str">
            <v>A1</v>
          </cell>
          <cell r="E258" t="str">
            <v>A4</v>
          </cell>
          <cell r="F258" t="str">
            <v>A4</v>
          </cell>
        </row>
        <row r="259">
          <cell r="B259" t="str">
            <v>Trần Quốc Duy</v>
          </cell>
          <cell r="C259" t="str">
            <v>01013026</v>
          </cell>
          <cell r="D259" t="str">
            <v>A1</v>
          </cell>
          <cell r="E259" t="str">
            <v>A4</v>
          </cell>
          <cell r="F259" t="str">
            <v>A4</v>
          </cell>
        </row>
        <row r="260">
          <cell r="B260" t="str">
            <v>Hồ Văn Hóa</v>
          </cell>
          <cell r="C260" t="str">
            <v>01013029</v>
          </cell>
          <cell r="D260" t="str">
            <v>A3</v>
          </cell>
          <cell r="E260" t="str">
            <v>A4</v>
          </cell>
          <cell r="F260" t="str">
            <v>A4</v>
          </cell>
        </row>
        <row r="261">
          <cell r="B261" t="str">
            <v>Nguyễn Thanh Hùng</v>
          </cell>
          <cell r="C261" t="str">
            <v>01013028</v>
          </cell>
          <cell r="D261" t="str">
            <v>A3</v>
          </cell>
          <cell r="E261" t="str">
            <v>A4</v>
          </cell>
          <cell r="F261" t="str">
            <v>A4</v>
          </cell>
        </row>
        <row r="262">
          <cell r="B262" t="str">
            <v>Phan Anh Tuấn Kiệt</v>
          </cell>
          <cell r="C262" t="str">
            <v>01013005</v>
          </cell>
          <cell r="D262" t="str">
            <v>A1</v>
          </cell>
          <cell r="E262" t="str">
            <v>A4</v>
          </cell>
          <cell r="F262" t="str">
            <v>A4</v>
          </cell>
        </row>
        <row r="263">
          <cell r="B263" t="str">
            <v>Hoàng Phúc Bảo</v>
          </cell>
          <cell r="C263" t="str">
            <v>01013022</v>
          </cell>
          <cell r="D263" t="str">
            <v>A1</v>
          </cell>
          <cell r="E263" t="str">
            <v>A4</v>
          </cell>
          <cell r="F263" t="str">
            <v>A4</v>
          </cell>
        </row>
        <row r="264">
          <cell r="B264" t="str">
            <v>Nguyễn Lương Tâm</v>
          </cell>
          <cell r="C264" t="str">
            <v>01013047</v>
          </cell>
          <cell r="D264" t="str">
            <v>A2</v>
          </cell>
          <cell r="E264" t="str">
            <v>A4</v>
          </cell>
          <cell r="F264" t="str">
            <v>A4</v>
          </cell>
        </row>
        <row r="265">
          <cell r="B265" t="str">
            <v>Trần Thế Sơn</v>
          </cell>
          <cell r="C265" t="str">
            <v>01013070</v>
          </cell>
          <cell r="D265" t="str">
            <v>A2</v>
          </cell>
          <cell r="E265" t="str">
            <v>A4</v>
          </cell>
          <cell r="F265" t="str">
            <v>A4</v>
          </cell>
        </row>
        <row r="266">
          <cell r="B266" t="str">
            <v>Trần Văn Đông</v>
          </cell>
          <cell r="C266" t="str">
            <v>01014047</v>
          </cell>
          <cell r="D266" t="str">
            <v>A1</v>
          </cell>
          <cell r="E266" t="str">
            <v>A3</v>
          </cell>
          <cell r="F266" t="str">
            <v>A3</v>
          </cell>
        </row>
        <row r="267">
          <cell r="B267" t="str">
            <v>Lý Văn Trung</v>
          </cell>
          <cell r="C267" t="str">
            <v>01013079</v>
          </cell>
          <cell r="D267" t="str">
            <v>A3</v>
          </cell>
          <cell r="E267" t="str">
            <v>A3</v>
          </cell>
          <cell r="F267" t="str">
            <v>A3</v>
          </cell>
        </row>
        <row r="268">
          <cell r="B268" t="str">
            <v>Nguyễn Hoàng Vinh</v>
          </cell>
          <cell r="C268" t="str">
            <v>01013087</v>
          </cell>
          <cell r="D268" t="str">
            <v>A1</v>
          </cell>
          <cell r="E268" t="str">
            <v>A3</v>
          </cell>
          <cell r="F268" t="str">
            <v>A3</v>
          </cell>
        </row>
        <row r="269">
          <cell r="B269" t="str">
            <v>Đỗ Hoàng Duy</v>
          </cell>
          <cell r="C269" t="str">
            <v>01013061</v>
          </cell>
          <cell r="D269" t="str">
            <v>A3</v>
          </cell>
          <cell r="E269" t="str">
            <v>C1</v>
          </cell>
          <cell r="F269" t="str">
            <v>B1</v>
          </cell>
        </row>
        <row r="270">
          <cell r="B270" t="str">
            <v>Bùi Trọng Tân</v>
          </cell>
          <cell r="C270" t="str">
            <v>01013094</v>
          </cell>
          <cell r="D270" t="str">
            <v>A1</v>
          </cell>
          <cell r="E270" t="str">
            <v>A4</v>
          </cell>
          <cell r="F270" t="str">
            <v>A4</v>
          </cell>
        </row>
        <row r="271">
          <cell r="B271" t="str">
            <v>Võ Quốc Duy</v>
          </cell>
          <cell r="C271" t="str">
            <v>01013120</v>
          </cell>
          <cell r="D271" t="str">
            <v>A1</v>
          </cell>
          <cell r="E271" t="str">
            <v>A4</v>
          </cell>
          <cell r="F271" t="str">
            <v>A4</v>
          </cell>
        </row>
        <row r="272">
          <cell r="B272" t="str">
            <v>Giang Văn Tiến</v>
          </cell>
          <cell r="C272" t="str">
            <v>01013117</v>
          </cell>
          <cell r="D272" t="str">
            <v>A3</v>
          </cell>
          <cell r="E272" t="str">
            <v>A4</v>
          </cell>
          <cell r="F272" t="str">
            <v>A4</v>
          </cell>
        </row>
        <row r="273">
          <cell r="B273" t="str">
            <v>Nguyễn Hữu Lương</v>
          </cell>
          <cell r="C273" t="str">
            <v>01013116</v>
          </cell>
          <cell r="D273" t="str">
            <v>A4</v>
          </cell>
          <cell r="E273" t="str">
            <v>A4</v>
          </cell>
          <cell r="F273" t="str">
            <v>A4</v>
          </cell>
        </row>
        <row r="274">
          <cell r="B274" t="str">
            <v>Huỳnh Đình Văn</v>
          </cell>
          <cell r="C274" t="str">
            <v>01013128</v>
          </cell>
          <cell r="D274" t="str">
            <v>A4</v>
          </cell>
          <cell r="E274" t="str">
            <v>A4</v>
          </cell>
          <cell r="F274" t="str">
            <v>A4</v>
          </cell>
        </row>
        <row r="275">
          <cell r="B275" t="str">
            <v>Hợp đồng trường</v>
          </cell>
          <cell r="F275">
            <v>1</v>
          </cell>
        </row>
        <row r="276">
          <cell r="B276" t="str">
            <v>Nguyễn Khắc Huân</v>
          </cell>
          <cell r="C276" t="str">
            <v>01013096</v>
          </cell>
          <cell r="D276" t="str">
            <v>A1</v>
          </cell>
          <cell r="E276" t="str">
            <v>A1</v>
          </cell>
          <cell r="F276" t="str">
            <v>A1</v>
          </cell>
        </row>
        <row r="277">
          <cell r="B277" t="str">
            <v>KHOA ĐIỆN - ĐIỆN TỬ</v>
          </cell>
          <cell r="D277">
            <v>30</v>
          </cell>
          <cell r="F277">
            <v>30</v>
          </cell>
        </row>
        <row r="278">
          <cell r="B278" t="str">
            <v>Viên chức</v>
          </cell>
          <cell r="F278">
            <v>30</v>
          </cell>
        </row>
        <row r="279">
          <cell r="B279" t="str">
            <v>Tạ Minh Cường</v>
          </cell>
          <cell r="C279" t="str">
            <v>01014002</v>
          </cell>
          <cell r="D279" t="str">
            <v>A1</v>
          </cell>
          <cell r="E279" t="str">
            <v>A1</v>
          </cell>
          <cell r="F279" t="str">
            <v>A1</v>
          </cell>
        </row>
        <row r="280">
          <cell r="B280" t="str">
            <v>Huỳnh Ngọc Mai</v>
          </cell>
          <cell r="C280" t="str">
            <v>01014004</v>
          </cell>
          <cell r="D280" t="str">
            <v>A1</v>
          </cell>
          <cell r="E280" t="str">
            <v>A1</v>
          </cell>
          <cell r="F280" t="str">
            <v>A2</v>
          </cell>
        </row>
        <row r="281">
          <cell r="B281" t="str">
            <v>Phạm Minh Nghĩa</v>
          </cell>
          <cell r="C281" t="str">
            <v>01023003</v>
          </cell>
          <cell r="D281" t="str">
            <v>A2</v>
          </cell>
          <cell r="E281" t="str">
            <v>A2</v>
          </cell>
          <cell r="F281" t="str">
            <v>A3</v>
          </cell>
        </row>
        <row r="282">
          <cell r="B282" t="str">
            <v>Trần Nguyên Bảo Trân</v>
          </cell>
          <cell r="C282" t="str">
            <v>01014038</v>
          </cell>
          <cell r="D282" t="str">
            <v>A1</v>
          </cell>
          <cell r="E282" t="str">
            <v>A1</v>
          </cell>
          <cell r="F282" t="str">
            <v>A1</v>
          </cell>
        </row>
        <row r="283">
          <cell r="B283" t="str">
            <v>Huỳnh Duy An</v>
          </cell>
          <cell r="C283" t="str">
            <v>01014051</v>
          </cell>
          <cell r="D283" t="str">
            <v>A4</v>
          </cell>
          <cell r="E283" t="str">
            <v>A4</v>
          </cell>
          <cell r="F283" t="str">
            <v>A4</v>
          </cell>
        </row>
        <row r="284">
          <cell r="B284" t="str">
            <v>Ngô Hoàng Anh</v>
          </cell>
          <cell r="C284" t="str">
            <v>01014005</v>
          </cell>
          <cell r="D284" t="str">
            <v>A3</v>
          </cell>
          <cell r="E284" t="str">
            <v>A3</v>
          </cell>
          <cell r="F284" t="str">
            <v>A3</v>
          </cell>
        </row>
        <row r="285">
          <cell r="B285" t="str">
            <v>Trần Nam Anh</v>
          </cell>
          <cell r="C285" t="str">
            <v>01014046</v>
          </cell>
          <cell r="D285" t="str">
            <v>A1</v>
          </cell>
          <cell r="E285" t="str">
            <v>A1</v>
          </cell>
          <cell r="F285" t="str">
            <v>A1</v>
          </cell>
        </row>
        <row r="286">
          <cell r="B286" t="str">
            <v>Vũ Hạnh Chiêu</v>
          </cell>
          <cell r="C286" t="str">
            <v>01014026</v>
          </cell>
          <cell r="D286" t="str">
            <v>A3</v>
          </cell>
          <cell r="E286" t="str">
            <v>A1</v>
          </cell>
          <cell r="F286" t="str">
            <v>A1</v>
          </cell>
        </row>
        <row r="287">
          <cell r="B287" t="str">
            <v>Ngô Phong Cường</v>
          </cell>
          <cell r="C287" t="str">
            <v>01014029</v>
          </cell>
          <cell r="D287" t="str">
            <v>A3</v>
          </cell>
          <cell r="E287" t="str">
            <v>A3</v>
          </cell>
          <cell r="F287" t="str">
            <v>A3</v>
          </cell>
        </row>
        <row r="288">
          <cell r="B288" t="str">
            <v>Nguyễn Minh Đức Cường</v>
          </cell>
          <cell r="C288" t="str">
            <v>01014033</v>
          </cell>
          <cell r="D288" t="str">
            <v>A1</v>
          </cell>
          <cell r="E288" t="str">
            <v>A2</v>
          </cell>
          <cell r="F288" t="str">
            <v>A2</v>
          </cell>
        </row>
        <row r="289">
          <cell r="B289" t="str">
            <v>Nguyễn Hồng Đức</v>
          </cell>
          <cell r="C289" t="str">
            <v>01014013</v>
          </cell>
          <cell r="D289" t="str">
            <v>A3</v>
          </cell>
          <cell r="E289" t="str">
            <v>A3</v>
          </cell>
          <cell r="F289" t="str">
            <v>A3</v>
          </cell>
        </row>
        <row r="290">
          <cell r="B290" t="str">
            <v>Nguyễn Minh Đức</v>
          </cell>
          <cell r="C290" t="str">
            <v>01014017</v>
          </cell>
          <cell r="D290" t="str">
            <v>A3</v>
          </cell>
          <cell r="E290" t="str">
            <v>A3</v>
          </cell>
          <cell r="F290" t="str">
            <v>A3</v>
          </cell>
        </row>
        <row r="291">
          <cell r="B291" t="str">
            <v>Nguyễn Thị Ngọc Hiền</v>
          </cell>
          <cell r="C291" t="str">
            <v>01014034</v>
          </cell>
          <cell r="D291" t="str">
            <v>A3</v>
          </cell>
          <cell r="E291" t="str">
            <v>A3</v>
          </cell>
          <cell r="F291" t="str">
            <v>A3</v>
          </cell>
        </row>
        <row r="292">
          <cell r="B292" t="str">
            <v>Trần Trung Hiếu</v>
          </cell>
          <cell r="C292" t="str">
            <v>01014020</v>
          </cell>
          <cell r="D292" t="str">
            <v>A2</v>
          </cell>
          <cell r="E292" t="str">
            <v>A3</v>
          </cell>
          <cell r="F292" t="str">
            <v>A3</v>
          </cell>
        </row>
        <row r="293">
          <cell r="B293" t="str">
            <v>Mạnh Lê Hoàn</v>
          </cell>
          <cell r="C293" t="str">
            <v>01014018</v>
          </cell>
          <cell r="D293" t="str">
            <v>A3</v>
          </cell>
          <cell r="E293" t="str">
            <v>A3</v>
          </cell>
          <cell r="F293" t="str">
            <v>A3</v>
          </cell>
        </row>
        <row r="294">
          <cell r="B294" t="str">
            <v>Phan Thanh Hoàng</v>
          </cell>
          <cell r="C294" t="str">
            <v>01014042</v>
          </cell>
          <cell r="D294" t="str">
            <v>A1</v>
          </cell>
          <cell r="E294" t="str">
            <v>A3</v>
          </cell>
          <cell r="F294" t="str">
            <v>A3</v>
          </cell>
        </row>
        <row r="295">
          <cell r="B295" t="str">
            <v>Lê Thế Huân</v>
          </cell>
          <cell r="C295" t="str">
            <v>01014019</v>
          </cell>
          <cell r="D295" t="str">
            <v>A2</v>
          </cell>
          <cell r="E295" t="str">
            <v>A3</v>
          </cell>
          <cell r="F295" t="str">
            <v>A3</v>
          </cell>
        </row>
        <row r="296">
          <cell r="B296" t="str">
            <v>Tăng Cẩm Huê</v>
          </cell>
          <cell r="C296" t="str">
            <v>01014010</v>
          </cell>
          <cell r="D296" t="str">
            <v>A3</v>
          </cell>
          <cell r="E296" t="str">
            <v>A3</v>
          </cell>
          <cell r="F296" t="str">
            <v>A3</v>
          </cell>
        </row>
        <row r="297">
          <cell r="B297" t="str">
            <v>Nguyễn Thùy Linh</v>
          </cell>
          <cell r="C297" t="str">
            <v>01014030</v>
          </cell>
          <cell r="D297" t="str">
            <v>A2</v>
          </cell>
          <cell r="E297" t="str">
            <v>A3</v>
          </cell>
          <cell r="F297" t="str">
            <v>A3</v>
          </cell>
        </row>
        <row r="298">
          <cell r="B298" t="str">
            <v>Đặng Đức Minh</v>
          </cell>
          <cell r="C298" t="str">
            <v>01014024</v>
          </cell>
          <cell r="D298" t="str">
            <v>A2</v>
          </cell>
          <cell r="E298" t="str">
            <v>A3</v>
          </cell>
          <cell r="F298" t="str">
            <v>A3</v>
          </cell>
        </row>
        <row r="299">
          <cell r="B299" t="str">
            <v>Trần Giang Nam</v>
          </cell>
          <cell r="C299" t="str">
            <v>01014048</v>
          </cell>
          <cell r="D299" t="str">
            <v>A1</v>
          </cell>
          <cell r="E299" t="str">
            <v>A1</v>
          </cell>
          <cell r="F299" t="str">
            <v>A1</v>
          </cell>
        </row>
        <row r="300">
          <cell r="B300" t="str">
            <v>Nguyễn Thị Tố Nga</v>
          </cell>
          <cell r="C300" t="str">
            <v>01014022</v>
          </cell>
          <cell r="D300" t="str">
            <v>A2</v>
          </cell>
          <cell r="E300" t="str">
            <v>A3</v>
          </cell>
          <cell r="F300" t="str">
            <v>A3</v>
          </cell>
        </row>
        <row r="301">
          <cell r="B301" t="str">
            <v>Nguyễn Trần Thanh Nhàn</v>
          </cell>
          <cell r="C301" t="str">
            <v>01014025</v>
          </cell>
          <cell r="D301" t="str">
            <v>A3</v>
          </cell>
          <cell r="E301" t="str">
            <v>A4</v>
          </cell>
          <cell r="F301" t="str">
            <v>A4</v>
          </cell>
        </row>
        <row r="302">
          <cell r="B302" t="str">
            <v>Đỗ Huỳnh Thanh Phong</v>
          </cell>
          <cell r="C302" t="str">
            <v>01014032</v>
          </cell>
          <cell r="D302" t="str">
            <v>A2</v>
          </cell>
          <cell r="E302" t="str">
            <v>A3</v>
          </cell>
          <cell r="F302" t="str">
            <v>A3</v>
          </cell>
        </row>
        <row r="303">
          <cell r="B303" t="str">
            <v>Nguyễn Anh Tăng</v>
          </cell>
          <cell r="C303" t="str">
            <v>01014006</v>
          </cell>
          <cell r="D303" t="str">
            <v>A2</v>
          </cell>
          <cell r="E303" t="str">
            <v>A3</v>
          </cell>
          <cell r="F303" t="str">
            <v>A3</v>
          </cell>
        </row>
        <row r="304">
          <cell r="B304" t="str">
            <v>Nguyễn Khương Thành</v>
          </cell>
          <cell r="C304" t="str">
            <v>01014052</v>
          </cell>
          <cell r="D304" t="str">
            <v>A4</v>
          </cell>
          <cell r="E304" t="str">
            <v>A4</v>
          </cell>
          <cell r="F304" t="str">
            <v>A4</v>
          </cell>
        </row>
        <row r="305">
          <cell r="B305" t="str">
            <v>Trần Công Tiến</v>
          </cell>
          <cell r="C305" t="str">
            <v>01014009</v>
          </cell>
          <cell r="D305" t="str">
            <v>A3</v>
          </cell>
          <cell r="E305" t="str">
            <v>A3</v>
          </cell>
          <cell r="F305" t="str">
            <v>A3</v>
          </cell>
        </row>
        <row r="306">
          <cell r="B306" t="str">
            <v>Cao Văn Tuấn</v>
          </cell>
          <cell r="C306" t="str">
            <v>01014045</v>
          </cell>
          <cell r="D306" t="str">
            <v>A1</v>
          </cell>
          <cell r="E306" t="str">
            <v>A2</v>
          </cell>
          <cell r="F306" t="str">
            <v>A2</v>
          </cell>
        </row>
        <row r="307">
          <cell r="B307" t="str">
            <v>Trần Hiếu Trinh</v>
          </cell>
          <cell r="C307" t="str">
            <v>01014021</v>
          </cell>
          <cell r="D307" t="str">
            <v>A2</v>
          </cell>
          <cell r="E307" t="str">
            <v>A1</v>
          </cell>
          <cell r="F307" t="str">
            <v>A1</v>
          </cell>
        </row>
        <row r="308">
          <cell r="B308" t="str">
            <v>Nguyễn Văn Yên</v>
          </cell>
          <cell r="C308" t="str">
            <v>01014016</v>
          </cell>
          <cell r="D308" t="str">
            <v>A2</v>
          </cell>
          <cell r="E308" t="str">
            <v>A3</v>
          </cell>
          <cell r="F308" t="str">
            <v>A3</v>
          </cell>
        </row>
        <row r="309">
          <cell r="B309" t="str">
            <v>KHOA MAY - THỜI TRANG</v>
          </cell>
          <cell r="D309">
            <v>9</v>
          </cell>
          <cell r="F309">
            <v>9</v>
          </cell>
        </row>
        <row r="310">
          <cell r="B310" t="str">
            <v>Viên chức</v>
          </cell>
          <cell r="F310">
            <v>9</v>
          </cell>
        </row>
        <row r="311">
          <cell r="B311" t="str">
            <v>Nguyễn Ngọc Thọ</v>
          </cell>
          <cell r="C311" t="str">
            <v>01016008</v>
          </cell>
          <cell r="D311" t="str">
            <v>A2</v>
          </cell>
          <cell r="E311" t="str">
            <v>A1</v>
          </cell>
          <cell r="F311" t="str">
            <v>A1</v>
          </cell>
        </row>
        <row r="312">
          <cell r="B312" t="str">
            <v>Chế Vân Cầm</v>
          </cell>
          <cell r="C312" t="str">
            <v>01016004</v>
          </cell>
          <cell r="D312" t="str">
            <v>A2</v>
          </cell>
          <cell r="E312" t="str">
            <v>A3</v>
          </cell>
          <cell r="F312" t="str">
            <v>A3</v>
          </cell>
        </row>
        <row r="313">
          <cell r="B313" t="str">
            <v>Nguyễn Bạch Cẩm Dung</v>
          </cell>
          <cell r="C313" t="str">
            <v>01016002</v>
          </cell>
          <cell r="D313" t="str">
            <v>A2</v>
          </cell>
          <cell r="E313" t="str">
            <v>A4</v>
          </cell>
          <cell r="F313" t="str">
            <v>A4</v>
          </cell>
        </row>
        <row r="314">
          <cell r="B314" t="str">
            <v>Nguyễn Thị Hiền</v>
          </cell>
          <cell r="C314" t="str">
            <v>01016006</v>
          </cell>
          <cell r="D314" t="str">
            <v>A3</v>
          </cell>
          <cell r="E314" t="str">
            <v>A3</v>
          </cell>
          <cell r="F314" t="str">
            <v>A3</v>
          </cell>
        </row>
        <row r="315">
          <cell r="B315" t="str">
            <v>Bùi Thị Ngọc Sương</v>
          </cell>
          <cell r="C315" t="str">
            <v>01016005</v>
          </cell>
          <cell r="D315" t="str">
            <v>A2</v>
          </cell>
          <cell r="E315" t="str">
            <v>A4</v>
          </cell>
          <cell r="F315" t="str">
            <v>A4</v>
          </cell>
        </row>
        <row r="316">
          <cell r="B316" t="str">
            <v>Lê Thị Phương Thảo</v>
          </cell>
          <cell r="C316" t="str">
            <v>01016012</v>
          </cell>
          <cell r="D316" t="str">
            <v>A3</v>
          </cell>
          <cell r="E316" t="str">
            <v>A4</v>
          </cell>
          <cell r="F316" t="str">
            <v>A4</v>
          </cell>
        </row>
        <row r="317">
          <cell r="B317" t="str">
            <v>Trần Hồng Thảo</v>
          </cell>
          <cell r="C317" t="str">
            <v>01016010</v>
          </cell>
          <cell r="D317" t="str">
            <v>A3</v>
          </cell>
          <cell r="E317" t="str">
            <v>A3</v>
          </cell>
          <cell r="F317" t="str">
            <v>A3</v>
          </cell>
        </row>
        <row r="318">
          <cell r="B318" t="str">
            <v>Lâm Thị Phương Thùy</v>
          </cell>
          <cell r="C318" t="str">
            <v>01016007</v>
          </cell>
          <cell r="D318" t="str">
            <v>A2</v>
          </cell>
          <cell r="E318" t="str">
            <v>A4</v>
          </cell>
          <cell r="F318" t="str">
            <v>A4</v>
          </cell>
        </row>
        <row r="319">
          <cell r="B319" t="str">
            <v>Phạm Thị Thanh Thúy</v>
          </cell>
          <cell r="C319" t="str">
            <v>01016003</v>
          </cell>
          <cell r="D319" t="str">
            <v>A2</v>
          </cell>
          <cell r="E319" t="str">
            <v>A3</v>
          </cell>
          <cell r="F319" t="str">
            <v>A3</v>
          </cell>
        </row>
        <row r="320">
          <cell r="B320" t="str">
            <v>KHOA NHIỆT - LẠNH</v>
          </cell>
          <cell r="D320">
            <v>9</v>
          </cell>
          <cell r="F320">
            <v>9</v>
          </cell>
        </row>
        <row r="321">
          <cell r="B321" t="str">
            <v>Viên chức</v>
          </cell>
          <cell r="F321">
            <v>9</v>
          </cell>
        </row>
        <row r="322">
          <cell r="B322" t="str">
            <v>Đinh Đồng Hiệp</v>
          </cell>
          <cell r="C322" t="str">
            <v>01013020</v>
          </cell>
          <cell r="D322" t="str">
            <v>A1</v>
          </cell>
          <cell r="E322" t="str">
            <v>A1</v>
          </cell>
          <cell r="F322" t="str">
            <v>A1</v>
          </cell>
        </row>
        <row r="323">
          <cell r="B323" t="str">
            <v>Hoàng Văn Viết</v>
          </cell>
          <cell r="C323" t="str">
            <v>01029001</v>
          </cell>
          <cell r="D323" t="str">
            <v>A2</v>
          </cell>
          <cell r="E323" t="str">
            <v>A3</v>
          </cell>
          <cell r="F323" t="str">
            <v>A4</v>
          </cell>
        </row>
        <row r="324">
          <cell r="B324" t="str">
            <v>Võ Anh Hào</v>
          </cell>
          <cell r="C324" t="str">
            <v>01013010</v>
          </cell>
          <cell r="D324" t="str">
            <v>A2</v>
          </cell>
          <cell r="E324" t="str">
            <v>A3</v>
          </cell>
          <cell r="F324" t="str">
            <v>A3</v>
          </cell>
        </row>
        <row r="325">
          <cell r="B325" t="str">
            <v>Đặng Thế Huân</v>
          </cell>
          <cell r="C325" t="str">
            <v>01013009</v>
          </cell>
          <cell r="D325" t="str">
            <v>A1</v>
          </cell>
          <cell r="E325" t="str">
            <v>A3</v>
          </cell>
          <cell r="F325" t="str">
            <v>A3</v>
          </cell>
        </row>
        <row r="326">
          <cell r="B326" t="str">
            <v>Nguyễn Vũ Xuân Thì</v>
          </cell>
          <cell r="C326" t="str">
            <v>01013008</v>
          </cell>
          <cell r="D326" t="str">
            <v>A1</v>
          </cell>
          <cell r="E326" t="str">
            <v>A3</v>
          </cell>
          <cell r="F326" t="str">
            <v>A3</v>
          </cell>
        </row>
        <row r="327">
          <cell r="B327" t="str">
            <v>Đỗ Trọng Quý</v>
          </cell>
          <cell r="C327" t="str">
            <v>01013011</v>
          </cell>
          <cell r="D327" t="str">
            <v>A4</v>
          </cell>
          <cell r="E327" t="str">
            <v>A4</v>
          </cell>
          <cell r="F327" t="str">
            <v>A3</v>
          </cell>
        </row>
        <row r="328">
          <cell r="B328" t="str">
            <v>Trần Đình Khoa</v>
          </cell>
          <cell r="C328" t="str">
            <v>01013023</v>
          </cell>
          <cell r="D328" t="str">
            <v>A4</v>
          </cell>
          <cell r="E328" t="str">
            <v>A4</v>
          </cell>
          <cell r="F328" t="str">
            <v>A3</v>
          </cell>
        </row>
        <row r="329">
          <cell r="B329" t="str">
            <v>Phan Văn Hòa</v>
          </cell>
          <cell r="C329" t="str">
            <v>01013015</v>
          </cell>
          <cell r="D329" t="str">
            <v>A1</v>
          </cell>
          <cell r="E329" t="str">
            <v>A3</v>
          </cell>
          <cell r="F329" t="str">
            <v>A3</v>
          </cell>
        </row>
        <row r="330">
          <cell r="B330" t="str">
            <v>Nguyễn Thanh Dũng</v>
          </cell>
          <cell r="C330" t="str">
            <v>01029016</v>
          </cell>
          <cell r="D330" t="str">
            <v>A2</v>
          </cell>
          <cell r="E330" t="str">
            <v>A3</v>
          </cell>
          <cell r="F330" t="str">
            <v>A3</v>
          </cell>
        </row>
        <row r="331">
          <cell r="B331" t="str">
            <v>KHOA KINH TẾ</v>
          </cell>
          <cell r="D331">
            <v>18</v>
          </cell>
          <cell r="F331">
            <v>18</v>
          </cell>
        </row>
        <row r="332">
          <cell r="B332" t="str">
            <v>Viên chức</v>
          </cell>
          <cell r="F332">
            <v>18</v>
          </cell>
        </row>
        <row r="333">
          <cell r="B333" t="str">
            <v>Trịnh Hoàng Hiệp</v>
          </cell>
          <cell r="C333" t="str">
            <v>01025007</v>
          </cell>
          <cell r="D333" t="str">
            <v>A2</v>
          </cell>
          <cell r="E333" t="str">
            <v>A2</v>
          </cell>
          <cell r="F333" t="str">
            <v>A1</v>
          </cell>
        </row>
        <row r="334">
          <cell r="B334" t="str">
            <v>Phạm Quỳnh Như</v>
          </cell>
          <cell r="C334" t="str">
            <v>01025004</v>
          </cell>
          <cell r="D334" t="str">
            <v>A2</v>
          </cell>
          <cell r="E334" t="str">
            <v>A2</v>
          </cell>
          <cell r="F334" t="str">
            <v>A1</v>
          </cell>
        </row>
        <row r="335">
          <cell r="B335" t="str">
            <v>Lữ Xuân Trang</v>
          </cell>
          <cell r="C335" t="str">
            <v>01025009</v>
          </cell>
          <cell r="D335" t="str">
            <v>A2</v>
          </cell>
          <cell r="E335" t="str">
            <v>A3</v>
          </cell>
          <cell r="F335" t="str">
            <v>A3</v>
          </cell>
        </row>
        <row r="336">
          <cell r="B336" t="str">
            <v>Hồ Gia Bảo</v>
          </cell>
          <cell r="C336" t="str">
            <v>01025029</v>
          </cell>
          <cell r="D336" t="str">
            <v>A2</v>
          </cell>
          <cell r="E336" t="str">
            <v>A2</v>
          </cell>
          <cell r="F336" t="str">
            <v>A1</v>
          </cell>
        </row>
        <row r="337">
          <cell r="B337" t="str">
            <v>Lưu Thị Thúy</v>
          </cell>
          <cell r="C337" t="str">
            <v>01025002</v>
          </cell>
          <cell r="D337" t="str">
            <v>A2</v>
          </cell>
          <cell r="E337" t="str">
            <v>A2</v>
          </cell>
          <cell r="F337" t="str">
            <v>A3</v>
          </cell>
        </row>
        <row r="338">
          <cell r="B338" t="str">
            <v>Trần Thị Ngọc Dung</v>
          </cell>
          <cell r="C338" t="str">
            <v>01025016</v>
          </cell>
          <cell r="D338" t="str">
            <v>A3</v>
          </cell>
          <cell r="E338" t="str">
            <v>A3</v>
          </cell>
          <cell r="F338" t="str">
            <v>A3</v>
          </cell>
        </row>
        <row r="339">
          <cell r="B339" t="str">
            <v>Cao Xuân Giang</v>
          </cell>
          <cell r="C339" t="str">
            <v>01025018</v>
          </cell>
          <cell r="D339" t="str">
            <v>A3</v>
          </cell>
          <cell r="E339" t="str">
            <v>A4</v>
          </cell>
          <cell r="F339" t="str">
            <v>A4</v>
          </cell>
        </row>
        <row r="340">
          <cell r="B340" t="str">
            <v>Nguyễn Thị Thanh Hòa</v>
          </cell>
          <cell r="C340" t="str">
            <v>01009027</v>
          </cell>
          <cell r="D340" t="str">
            <v>A2</v>
          </cell>
          <cell r="E340" t="str">
            <v>A2</v>
          </cell>
          <cell r="F340" t="str">
            <v>A3</v>
          </cell>
        </row>
        <row r="341">
          <cell r="B341" t="str">
            <v>Huỳnh Kim Liên</v>
          </cell>
          <cell r="C341" t="str">
            <v>01025052</v>
          </cell>
          <cell r="D341" t="str">
            <v>A4</v>
          </cell>
          <cell r="E341" t="str">
            <v>A4</v>
          </cell>
          <cell r="F341" t="str">
            <v>A3</v>
          </cell>
        </row>
        <row r="342">
          <cell r="B342" t="str">
            <v>Lê Hồng Ngọc My</v>
          </cell>
          <cell r="C342" t="str">
            <v>01015053</v>
          </cell>
          <cell r="D342" t="str">
            <v>A4</v>
          </cell>
          <cell r="E342" t="str">
            <v>A4</v>
          </cell>
          <cell r="F342" t="str">
            <v>A3</v>
          </cell>
        </row>
        <row r="343">
          <cell r="B343" t="str">
            <v>Nguyễn Hoàng Thanh Ngân</v>
          </cell>
          <cell r="C343" t="str">
            <v>01025027</v>
          </cell>
          <cell r="D343" t="str">
            <v>A2</v>
          </cell>
          <cell r="E343" t="str">
            <v>A DN</v>
          </cell>
          <cell r="F343" t="str">
            <v>A DN</v>
          </cell>
        </row>
        <row r="344">
          <cell r="B344" t="str">
            <v>Lê Thị Thúy Oanh</v>
          </cell>
          <cell r="C344" t="str">
            <v>01025020</v>
          </cell>
          <cell r="D344" t="str">
            <v>A2</v>
          </cell>
          <cell r="E344" t="str">
            <v>A3</v>
          </cell>
          <cell r="F344" t="str">
            <v>A3</v>
          </cell>
        </row>
        <row r="345">
          <cell r="B345" t="str">
            <v>Lê Thị Thu Thảo</v>
          </cell>
          <cell r="C345" t="str">
            <v>01025008</v>
          </cell>
          <cell r="D345" t="str">
            <v>A4</v>
          </cell>
          <cell r="E345" t="str">
            <v>A4</v>
          </cell>
          <cell r="F345" t="str">
            <v>A4</v>
          </cell>
        </row>
        <row r="346">
          <cell r="B346" t="str">
            <v>Võ Thị Kim Thư</v>
          </cell>
          <cell r="C346" t="str">
            <v>01025012</v>
          </cell>
          <cell r="D346" t="str">
            <v>A2</v>
          </cell>
          <cell r="E346" t="str">
            <v>A3</v>
          </cell>
          <cell r="F346" t="str">
            <v>A4</v>
          </cell>
        </row>
        <row r="347">
          <cell r="B347" t="str">
            <v>Nguyễn Thị Minh Thùy</v>
          </cell>
          <cell r="C347" t="str">
            <v>01003013</v>
          </cell>
          <cell r="D347" t="str">
            <v>A2</v>
          </cell>
          <cell r="E347" t="str">
            <v>A2</v>
          </cell>
          <cell r="F347" t="str">
            <v>A2</v>
          </cell>
        </row>
        <row r="348">
          <cell r="B348" t="str">
            <v>Nguyễn Mỹ Tiên</v>
          </cell>
          <cell r="C348" t="str">
            <v>01025015</v>
          </cell>
          <cell r="D348" t="str">
            <v>A2</v>
          </cell>
          <cell r="E348" t="str">
            <v>A4</v>
          </cell>
          <cell r="F348" t="str">
            <v>A4</v>
          </cell>
        </row>
        <row r="349">
          <cell r="B349" t="str">
            <v>Nguyễn Huỳnh Lưu Phương</v>
          </cell>
          <cell r="C349" t="str">
            <v>01025101</v>
          </cell>
          <cell r="D349" t="str">
            <v>A4</v>
          </cell>
          <cell r="E349" t="str">
            <v>A4</v>
          </cell>
          <cell r="F349" t="str">
            <v>A4</v>
          </cell>
        </row>
        <row r="350">
          <cell r="B350" t="str">
            <v>Đinh Thị Trâm</v>
          </cell>
          <cell r="C350" t="str">
            <v>01025033</v>
          </cell>
          <cell r="D350" t="str">
            <v>A4</v>
          </cell>
          <cell r="E350" t="str">
            <v>A4</v>
          </cell>
          <cell r="F350" t="str">
            <v>A3</v>
          </cell>
        </row>
        <row r="351">
          <cell r="B351" t="str">
            <v>KHOA XÂY DỰNG</v>
          </cell>
          <cell r="D351">
            <v>3</v>
          </cell>
          <cell r="F351">
            <v>3</v>
          </cell>
        </row>
        <row r="352">
          <cell r="B352" t="str">
            <v>Viên chức</v>
          </cell>
          <cell r="F352">
            <v>3</v>
          </cell>
        </row>
        <row r="353">
          <cell r="B353" t="str">
            <v>Phạm Quang Vũ</v>
          </cell>
          <cell r="C353" t="str">
            <v>01004014</v>
          </cell>
          <cell r="D353" t="str">
            <v>A2</v>
          </cell>
          <cell r="E353" t="str">
            <v>A2</v>
          </cell>
          <cell r="F353" t="str">
            <v>A3</v>
          </cell>
        </row>
        <row r="354">
          <cell r="B354" t="str">
            <v>Trình Minh Phong</v>
          </cell>
          <cell r="C354" t="str">
            <v>01028013</v>
          </cell>
          <cell r="D354" t="str">
            <v>A2</v>
          </cell>
          <cell r="E354" t="str">
            <v>A4</v>
          </cell>
          <cell r="F354" t="str">
            <v>A4</v>
          </cell>
        </row>
        <row r="355">
          <cell r="B355" t="str">
            <v>Trần Ngọc Tuấn</v>
          </cell>
          <cell r="C355" t="str">
            <v>01028017</v>
          </cell>
          <cell r="D355" t="str">
            <v>A2</v>
          </cell>
          <cell r="E355" t="str">
            <v>A4</v>
          </cell>
          <cell r="F355" t="str">
            <v>A4</v>
          </cell>
        </row>
        <row r="356">
          <cell r="B356" t="str">
            <v>TRUNG TÂM THƯ VIỆN</v>
          </cell>
          <cell r="D356">
            <v>7</v>
          </cell>
          <cell r="F356">
            <v>7</v>
          </cell>
        </row>
        <row r="357">
          <cell r="B357" t="str">
            <v>Viên chức</v>
          </cell>
          <cell r="F357">
            <v>4</v>
          </cell>
        </row>
        <row r="358">
          <cell r="B358" t="str">
            <v>Hồ Ngọc Chi</v>
          </cell>
          <cell r="C358" t="str">
            <v>01015042</v>
          </cell>
          <cell r="D358" t="str">
            <v>A2</v>
          </cell>
          <cell r="E358" t="str">
            <v>A2</v>
          </cell>
          <cell r="F358" t="str">
            <v>A3</v>
          </cell>
        </row>
        <row r="359">
          <cell r="B359" t="str">
            <v>Nguyễn Tứ Cảnh</v>
          </cell>
          <cell r="C359" t="str">
            <v>01018003</v>
          </cell>
          <cell r="D359" t="str">
            <v>A3</v>
          </cell>
          <cell r="E359" t="str">
            <v>A4</v>
          </cell>
          <cell r="F359" t="str">
            <v>A4</v>
          </cell>
        </row>
        <row r="360">
          <cell r="B360" t="str">
            <v>Đặng Thu Hà</v>
          </cell>
          <cell r="C360" t="str">
            <v>01018002</v>
          </cell>
          <cell r="D360" t="str">
            <v>A2</v>
          </cell>
          <cell r="E360" t="str">
            <v>A3</v>
          </cell>
          <cell r="F360" t="str">
            <v>A3</v>
          </cell>
        </row>
        <row r="361">
          <cell r="B361" t="str">
            <v>Trần Thị Diễm Thúy</v>
          </cell>
          <cell r="C361" t="str">
            <v>01018005</v>
          </cell>
          <cell r="D361" t="str">
            <v>A2</v>
          </cell>
          <cell r="E361" t="str">
            <v>A3</v>
          </cell>
          <cell r="F361" t="str">
            <v>A3</v>
          </cell>
        </row>
        <row r="362">
          <cell r="B362" t="str">
            <v>Hợp đồng trường</v>
          </cell>
          <cell r="F362">
            <v>3</v>
          </cell>
        </row>
        <row r="363">
          <cell r="B363" t="str">
            <v>Nguyễn Thị Trang</v>
          </cell>
          <cell r="C363" t="str">
            <v>01018008</v>
          </cell>
          <cell r="D363" t="str">
            <v>A2</v>
          </cell>
          <cell r="E363" t="str">
            <v>A3</v>
          </cell>
          <cell r="F363" t="str">
            <v>A3</v>
          </cell>
        </row>
        <row r="364">
          <cell r="B364" t="str">
            <v>Hà Thị Hậu</v>
          </cell>
          <cell r="C364" t="str">
            <v>01018007</v>
          </cell>
          <cell r="D364" t="str">
            <v>A2</v>
          </cell>
          <cell r="E364" t="str">
            <v>A4</v>
          </cell>
          <cell r="F364" t="str">
            <v>A4</v>
          </cell>
        </row>
        <row r="365">
          <cell r="B365" t="str">
            <v>Lư Diễm Phúc</v>
          </cell>
          <cell r="C365" t="str">
            <v>01018009</v>
          </cell>
          <cell r="D365" t="str">
            <v>A2</v>
          </cell>
          <cell r="E365" t="str">
            <v>A3</v>
          </cell>
          <cell r="F365" t="str">
            <v>A3</v>
          </cell>
        </row>
        <row r="366">
          <cell r="B366" t="str">
            <v>TRUNG TÂM ĐÀO TẠO LÝ TỰ TRỌNG</v>
          </cell>
          <cell r="D366">
            <v>10</v>
          </cell>
          <cell r="F366">
            <v>10</v>
          </cell>
        </row>
        <row r="367">
          <cell r="B367" t="str">
            <v>Viên chức</v>
          </cell>
          <cell r="F367">
            <v>6</v>
          </cell>
        </row>
        <row r="368">
          <cell r="B368" t="str">
            <v>Lương Xuân Thịnh</v>
          </cell>
          <cell r="C368" t="str">
            <v>01004005</v>
          </cell>
          <cell r="D368" t="str">
            <v>A1</v>
          </cell>
          <cell r="E368" t="str">
            <v>A1</v>
          </cell>
          <cell r="F368" t="str">
            <v>A1</v>
          </cell>
        </row>
        <row r="369">
          <cell r="B369" t="str">
            <v>Nguyễn Cao Thắng</v>
          </cell>
          <cell r="C369" t="str">
            <v>01002021</v>
          </cell>
          <cell r="D369" t="str">
            <v>A2</v>
          </cell>
          <cell r="E369" t="str">
            <v>A2</v>
          </cell>
          <cell r="F369" t="str">
            <v>A2</v>
          </cell>
        </row>
        <row r="370">
          <cell r="B370" t="str">
            <v>Đỗ Thị Tâm</v>
          </cell>
          <cell r="C370" t="str">
            <v>01019002</v>
          </cell>
          <cell r="D370" t="str">
            <v>A3</v>
          </cell>
          <cell r="E370" t="str">
            <v>A4</v>
          </cell>
          <cell r="F370" t="str">
            <v>A4</v>
          </cell>
        </row>
        <row r="371">
          <cell r="B371" t="str">
            <v>Bùi Đặng Hoàng Tuấn</v>
          </cell>
          <cell r="C371" t="str">
            <v>01015028</v>
          </cell>
          <cell r="D371" t="str">
            <v>A3</v>
          </cell>
          <cell r="E371" t="str">
            <v>A3</v>
          </cell>
          <cell r="F371" t="str">
            <v>A2</v>
          </cell>
        </row>
        <row r="372">
          <cell r="B372" t="str">
            <v>Võ Tấn Kiệt</v>
          </cell>
          <cell r="C372" t="str">
            <v>01008034</v>
          </cell>
          <cell r="D372" t="str">
            <v>A2</v>
          </cell>
          <cell r="E372" t="str">
            <v>A2</v>
          </cell>
          <cell r="F372" t="str">
            <v>A1</v>
          </cell>
        </row>
        <row r="373">
          <cell r="B373" t="str">
            <v>Nguyễn Tiến Việt Dũng</v>
          </cell>
          <cell r="C373" t="str">
            <v>01015026</v>
          </cell>
          <cell r="D373" t="str">
            <v>A3</v>
          </cell>
          <cell r="E373" t="str">
            <v>A3</v>
          </cell>
          <cell r="F373" t="str">
            <v>A2</v>
          </cell>
        </row>
        <row r="374">
          <cell r="B374" t="str">
            <v>Hợp đồng trường</v>
          </cell>
          <cell r="F374">
            <v>4</v>
          </cell>
        </row>
        <row r="375">
          <cell r="B375" t="str">
            <v>Lương Thị Thắm</v>
          </cell>
          <cell r="C375" t="str">
            <v>01019001</v>
          </cell>
          <cell r="D375" t="str">
            <v>A3</v>
          </cell>
          <cell r="E375" t="str">
            <v>A4</v>
          </cell>
          <cell r="F375" t="str">
            <v>A4</v>
          </cell>
        </row>
        <row r="376">
          <cell r="B376" t="str">
            <v>Đỗ Công Thành</v>
          </cell>
          <cell r="C376" t="str">
            <v>01005005</v>
          </cell>
          <cell r="D376" t="str">
            <v>A2</v>
          </cell>
          <cell r="E376" t="str">
            <v>A2</v>
          </cell>
          <cell r="F376" t="str">
            <v>A1</v>
          </cell>
        </row>
        <row r="377">
          <cell r="B377" t="str">
            <v>Nguyễn Xuân Lợi</v>
          </cell>
          <cell r="C377" t="str">
            <v>01017008</v>
          </cell>
          <cell r="D377" t="str">
            <v>A3</v>
          </cell>
          <cell r="E377" t="str">
            <v>A3</v>
          </cell>
          <cell r="F377" t="str">
            <v>A2</v>
          </cell>
        </row>
        <row r="378">
          <cell r="B378" t="str">
            <v>Nguyễn Hoàng Hải</v>
          </cell>
          <cell r="C378" t="str">
            <v>01019003</v>
          </cell>
          <cell r="D378" t="str">
            <v>A4</v>
          </cell>
          <cell r="E378" t="str">
            <v>A4</v>
          </cell>
          <cell r="F378" t="str">
            <v>A4</v>
          </cell>
        </row>
        <row r="379">
          <cell r="B379" t="str">
            <v>TRUNG TÂM Y TẾ</v>
          </cell>
          <cell r="D379">
            <v>3</v>
          </cell>
          <cell r="F379">
            <v>3</v>
          </cell>
        </row>
        <row r="380">
          <cell r="B380" t="str">
            <v>Viên chức</v>
          </cell>
          <cell r="F380">
            <v>2</v>
          </cell>
        </row>
        <row r="381">
          <cell r="B381" t="str">
            <v>Trang Thị Xuân Uyên</v>
          </cell>
          <cell r="C381" t="str">
            <v>01021001</v>
          </cell>
          <cell r="D381" t="str">
            <v>A2</v>
          </cell>
          <cell r="E381" t="str">
            <v>A2</v>
          </cell>
          <cell r="F381" t="str">
            <v>A1</v>
          </cell>
        </row>
        <row r="382">
          <cell r="B382" t="str">
            <v>Bùi Thị Lan Anh</v>
          </cell>
          <cell r="C382" t="str">
            <v>01021003</v>
          </cell>
          <cell r="D382" t="str">
            <v>A2</v>
          </cell>
          <cell r="E382" t="str">
            <v>A2</v>
          </cell>
          <cell r="F382" t="str">
            <v>A2</v>
          </cell>
        </row>
        <row r="383">
          <cell r="B383" t="str">
            <v>Hợp đồng trường</v>
          </cell>
          <cell r="F383">
            <v>1</v>
          </cell>
        </row>
        <row r="384">
          <cell r="B384" t="str">
            <v>Lê Thị Huyền</v>
          </cell>
          <cell r="C384" t="str">
            <v>01021004</v>
          </cell>
          <cell r="D384" t="str">
            <v>A2</v>
          </cell>
          <cell r="E384" t="str">
            <v>A2</v>
          </cell>
          <cell r="F384" t="str">
            <v>A2</v>
          </cell>
        </row>
        <row r="385">
          <cell r="B385" t="str">
            <v>TRUNG TÂM QUAN HỆ DOANH NGHIỆP</v>
          </cell>
          <cell r="D385">
            <v>2</v>
          </cell>
          <cell r="F385">
            <v>2</v>
          </cell>
        </row>
        <row r="386">
          <cell r="B386" t="str">
            <v>Viên chức</v>
          </cell>
          <cell r="F386">
            <v>2</v>
          </cell>
        </row>
        <row r="387">
          <cell r="B387" t="str">
            <v>Nguyễn Văn Chiến</v>
          </cell>
          <cell r="C387" t="str">
            <v>01007008</v>
          </cell>
          <cell r="D387" t="str">
            <v>A2</v>
          </cell>
          <cell r="E387" t="str">
            <v>A4</v>
          </cell>
          <cell r="F387" t="str">
            <v>A3</v>
          </cell>
        </row>
        <row r="388">
          <cell r="B388" t="str">
            <v>Nguyễn Thùy Dương</v>
          </cell>
          <cell r="C388" t="str">
            <v>01014012</v>
          </cell>
          <cell r="D388" t="str">
            <v>A3</v>
          </cell>
          <cell r="E388" t="str">
            <v>B1</v>
          </cell>
          <cell r="F388" t="str">
            <v>B1</v>
          </cell>
        </row>
        <row r="389">
          <cell r="B389" t="str">
            <v>TRUNG TÂM ĐIỀU HÀNH VÀ QLDL</v>
          </cell>
          <cell r="D389">
            <v>7</v>
          </cell>
          <cell r="F389">
            <v>7</v>
          </cell>
        </row>
        <row r="390">
          <cell r="B390" t="str">
            <v>Viên chức</v>
          </cell>
          <cell r="F390">
            <v>4</v>
          </cell>
        </row>
        <row r="391">
          <cell r="B391" t="str">
            <v>Nguyễn Hữu Thiện</v>
          </cell>
          <cell r="C391" t="str">
            <v>01017003</v>
          </cell>
          <cell r="D391" t="str">
            <v>A2</v>
          </cell>
          <cell r="E391" t="str">
            <v>A4</v>
          </cell>
          <cell r="F391" t="str">
            <v>A2</v>
          </cell>
        </row>
        <row r="392">
          <cell r="B392" t="str">
            <v>Trương Thị Hồng</v>
          </cell>
          <cell r="C392" t="str">
            <v>01023002</v>
          </cell>
          <cell r="D392" t="str">
            <v>A2</v>
          </cell>
          <cell r="E392" t="str">
            <v>A2</v>
          </cell>
          <cell r="F392" t="str">
            <v>A1</v>
          </cell>
        </row>
        <row r="393">
          <cell r="B393" t="str">
            <v>Vương Hội Khánh</v>
          </cell>
          <cell r="C393" t="str">
            <v>01017010</v>
          </cell>
          <cell r="D393" t="str">
            <v>A2</v>
          </cell>
          <cell r="E393" t="str">
            <v>A2</v>
          </cell>
          <cell r="F393" t="str">
            <v>A2</v>
          </cell>
        </row>
        <row r="394">
          <cell r="B394" t="str">
            <v>Trương Hữu Lộc</v>
          </cell>
          <cell r="C394" t="str">
            <v>01018004</v>
          </cell>
          <cell r="D394" t="str">
            <v>A2</v>
          </cell>
          <cell r="E394" t="str">
            <v>A2</v>
          </cell>
          <cell r="F394" t="str">
            <v>A1</v>
          </cell>
        </row>
        <row r="395">
          <cell r="B395" t="str">
            <v>Hợp đồng trường</v>
          </cell>
          <cell r="F395">
            <v>3</v>
          </cell>
        </row>
        <row r="396">
          <cell r="B396" t="str">
            <v>Phạm Huỳnh Kim Ngân</v>
          </cell>
          <cell r="C396" t="str">
            <v>01025013</v>
          </cell>
          <cell r="D396" t="str">
            <v>A2</v>
          </cell>
          <cell r="E396" t="str">
            <v>A4</v>
          </cell>
          <cell r="F396" t="str">
            <v>A4</v>
          </cell>
        </row>
        <row r="397">
          <cell r="B397" t="str">
            <v>Nguyễn Đan Trường</v>
          </cell>
          <cell r="C397" t="str">
            <v>01031001</v>
          </cell>
          <cell r="D397" t="str">
            <v>A4</v>
          </cell>
          <cell r="E397" t="str">
            <v>A4</v>
          </cell>
          <cell r="F397" t="str">
            <v>A3</v>
          </cell>
        </row>
        <row r="398">
          <cell r="B398" t="str">
            <v>Lương Công Phi</v>
          </cell>
          <cell r="C398" t="str">
            <v>01031002</v>
          </cell>
          <cell r="D398" t="str">
            <v>A4</v>
          </cell>
          <cell r="E398" t="str">
            <v>A4</v>
          </cell>
          <cell r="F398" t="str">
            <v>A4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46"/>
  <sheetViews>
    <sheetView tabSelected="1" topLeftCell="A72" zoomScale="120" zoomScaleNormal="120" workbookViewId="0">
      <selection activeCell="P85" sqref="P85"/>
    </sheetView>
  </sheetViews>
  <sheetFormatPr defaultRowHeight="12.75"/>
  <cols>
    <col min="1" max="1" width="5.28515625" style="2" customWidth="1"/>
    <col min="2" max="2" width="21.5703125" style="2" customWidth="1"/>
    <col min="3" max="3" width="9.140625" style="2" hidden="1" customWidth="1"/>
    <col min="4" max="4" width="17.28515625" style="390" hidden="1" customWidth="1"/>
    <col min="5" max="5" width="13.85546875" style="2" hidden="1" customWidth="1"/>
    <col min="6" max="6" width="9" style="2" hidden="1" customWidth="1"/>
    <col min="7" max="7" width="7.140625" style="2" hidden="1" customWidth="1"/>
    <col min="8" max="8" width="6.42578125" style="2" customWidth="1"/>
    <col min="9" max="9" width="14.5703125" style="84" customWidth="1"/>
    <col min="10" max="10" width="12.140625" style="420" customWidth="1"/>
    <col min="11" max="11" width="6.140625" style="2" customWidth="1"/>
    <col min="12" max="12" width="12.140625" style="2" customWidth="1"/>
    <col min="13" max="13" width="7.5703125" style="2" customWidth="1"/>
    <col min="14" max="14" width="8" style="420" customWidth="1"/>
    <col min="15" max="15" width="12.42578125" style="420" hidden="1" customWidth="1"/>
    <col min="16" max="16" width="12.7109375" style="2" customWidth="1"/>
    <col min="17" max="17" width="9.5703125" style="440" hidden="1" customWidth="1"/>
    <col min="18" max="18" width="10" style="2" customWidth="1"/>
    <col min="19" max="19" width="10" style="373" hidden="1" customWidth="1"/>
    <col min="20" max="20" width="11.140625" style="2" customWidth="1"/>
    <col min="21" max="21" width="10.7109375" style="2" bestFit="1" customWidth="1"/>
    <col min="22" max="22" width="12.5703125" style="2" customWidth="1"/>
    <col min="23" max="23" width="5" style="2" hidden="1" customWidth="1"/>
    <col min="24" max="24" width="3.85546875" style="1" customWidth="1"/>
    <col min="25" max="25" width="16.7109375" style="101" customWidth="1"/>
    <col min="26" max="26" width="15.28515625" style="2" customWidth="1"/>
    <col min="27" max="27" width="15.7109375" style="2" customWidth="1"/>
    <col min="28" max="28" width="11.7109375" style="2" customWidth="1"/>
    <col min="29" max="16384" width="9.140625" style="2"/>
  </cols>
  <sheetData>
    <row r="1" spans="1:49" ht="15">
      <c r="A1" s="485" t="s">
        <v>490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M1" s="19"/>
      <c r="N1" s="415"/>
      <c r="O1" s="415"/>
      <c r="Q1" s="415"/>
      <c r="R1" s="484" t="s">
        <v>839</v>
      </c>
      <c r="S1" s="484"/>
      <c r="T1" s="484"/>
      <c r="U1" s="484"/>
      <c r="V1" s="484"/>
      <c r="W1" s="484"/>
      <c r="X1" s="484"/>
      <c r="Y1" s="484"/>
    </row>
    <row r="2" spans="1:49" ht="15" customHeight="1">
      <c r="A2" s="484" t="s">
        <v>1445</v>
      </c>
      <c r="B2" s="484"/>
      <c r="C2" s="484"/>
      <c r="D2" s="484"/>
      <c r="E2" s="484"/>
      <c r="F2" s="484"/>
      <c r="G2" s="484"/>
      <c r="H2" s="484"/>
      <c r="I2" s="484"/>
      <c r="J2" s="484"/>
      <c r="K2" s="484"/>
      <c r="M2" s="19"/>
      <c r="N2" s="415"/>
      <c r="O2" s="415"/>
      <c r="P2" s="19"/>
      <c r="Q2" s="415"/>
      <c r="R2" s="484" t="s">
        <v>841</v>
      </c>
      <c r="S2" s="484"/>
      <c r="T2" s="484"/>
      <c r="U2" s="484"/>
      <c r="V2" s="484"/>
      <c r="W2" s="484"/>
      <c r="X2" s="484"/>
      <c r="Y2" s="484"/>
    </row>
    <row r="3" spans="1:49" ht="16.5" customHeight="1">
      <c r="A3" s="484" t="s">
        <v>1446</v>
      </c>
      <c r="B3" s="484"/>
      <c r="C3" s="484"/>
      <c r="D3" s="484"/>
      <c r="E3" s="484"/>
      <c r="F3" s="484"/>
      <c r="G3" s="484"/>
      <c r="H3" s="484"/>
      <c r="I3" s="484"/>
      <c r="J3" s="484"/>
      <c r="K3" s="484"/>
      <c r="L3" s="104"/>
      <c r="M3" s="18"/>
      <c r="N3" s="403"/>
      <c r="O3" s="403"/>
      <c r="P3" s="17"/>
      <c r="Q3" s="433"/>
      <c r="R3" s="17"/>
      <c r="S3" s="366"/>
      <c r="T3" s="17"/>
      <c r="U3" s="17"/>
      <c r="V3" s="17"/>
      <c r="W3" s="17"/>
      <c r="X3" s="18"/>
    </row>
    <row r="4" spans="1:49" ht="4.5" customHeight="1">
      <c r="A4" s="194"/>
      <c r="B4" s="194"/>
      <c r="C4" s="194"/>
      <c r="D4" s="387"/>
      <c r="E4" s="194"/>
      <c r="F4" s="194"/>
      <c r="G4" s="194"/>
      <c r="H4" s="194"/>
      <c r="I4" s="194"/>
      <c r="J4" s="413"/>
      <c r="K4" s="194"/>
      <c r="L4" s="104"/>
      <c r="M4" s="18"/>
      <c r="N4" s="403"/>
      <c r="O4" s="403"/>
      <c r="P4" s="17"/>
      <c r="Q4" s="433"/>
      <c r="R4" s="17"/>
      <c r="S4" s="366"/>
      <c r="T4" s="17"/>
      <c r="U4" s="17"/>
      <c r="V4" s="17"/>
      <c r="W4" s="17"/>
      <c r="X4" s="18"/>
    </row>
    <row r="5" spans="1:49" ht="18.75" customHeight="1">
      <c r="A5" s="488" t="s">
        <v>1560</v>
      </c>
      <c r="B5" s="488"/>
      <c r="C5" s="488"/>
      <c r="D5" s="488"/>
      <c r="E5" s="488"/>
      <c r="F5" s="488"/>
      <c r="G5" s="488"/>
      <c r="H5" s="488"/>
      <c r="I5" s="488"/>
      <c r="J5" s="488"/>
      <c r="K5" s="488"/>
      <c r="L5" s="488"/>
      <c r="M5" s="488"/>
      <c r="N5" s="488"/>
      <c r="O5" s="488"/>
      <c r="P5" s="488"/>
      <c r="Q5" s="488"/>
      <c r="R5" s="488"/>
      <c r="S5" s="488"/>
      <c r="T5" s="488"/>
      <c r="U5" s="488"/>
      <c r="V5" s="488"/>
      <c r="W5" s="488"/>
      <c r="X5" s="488"/>
      <c r="Y5" s="488"/>
    </row>
    <row r="6" spans="1:49" ht="18.75" customHeight="1">
      <c r="A6" s="488" t="s">
        <v>1459</v>
      </c>
      <c r="B6" s="488"/>
      <c r="C6" s="488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8"/>
      <c r="T6" s="488"/>
      <c r="U6" s="488"/>
      <c r="V6" s="488"/>
      <c r="W6" s="488"/>
      <c r="X6" s="488"/>
      <c r="Y6" s="488"/>
    </row>
    <row r="7" spans="1:49" ht="37.5" customHeight="1">
      <c r="A7" s="490" t="s">
        <v>1547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1"/>
      <c r="M7" s="491"/>
      <c r="N7" s="491"/>
      <c r="O7" s="491"/>
      <c r="P7" s="491"/>
      <c r="Q7" s="491"/>
      <c r="R7" s="491"/>
      <c r="S7" s="491"/>
      <c r="T7" s="491"/>
      <c r="U7" s="491"/>
      <c r="V7" s="491"/>
      <c r="W7" s="491"/>
      <c r="X7" s="491"/>
      <c r="Y7" s="491"/>
    </row>
    <row r="8" spans="1:49" s="16" customFormat="1" ht="19.5" customHeight="1">
      <c r="A8" s="378"/>
      <c r="C8" s="356">
        <v>1390000</v>
      </c>
      <c r="D8" s="388"/>
      <c r="E8" s="14"/>
      <c r="F8" s="14"/>
      <c r="G8" s="14"/>
      <c r="H8" s="403"/>
      <c r="I8" s="404"/>
      <c r="J8" s="405"/>
      <c r="K8" s="18"/>
      <c r="L8" s="47"/>
      <c r="M8" s="492"/>
      <c r="N8" s="492"/>
      <c r="O8" s="492"/>
      <c r="P8" s="492"/>
      <c r="Q8" s="492"/>
      <c r="R8" s="492"/>
      <c r="S8" s="366"/>
      <c r="T8" s="17"/>
      <c r="U8" s="17"/>
      <c r="V8" s="40" t="s">
        <v>1171</v>
      </c>
      <c r="W8" s="40"/>
      <c r="X8" s="18"/>
      <c r="Y8" s="101"/>
    </row>
    <row r="9" spans="1:49" ht="3.75" customHeight="1">
      <c r="A9" s="1"/>
      <c r="B9" s="7"/>
      <c r="C9" s="7"/>
      <c r="D9" s="389"/>
      <c r="E9" s="7"/>
      <c r="F9" s="7"/>
      <c r="G9" s="7"/>
      <c r="H9" s="406"/>
      <c r="I9" s="407"/>
      <c r="J9" s="408"/>
      <c r="K9" s="1"/>
      <c r="L9" s="3"/>
      <c r="M9" s="1"/>
      <c r="N9" s="406"/>
      <c r="O9" s="406"/>
      <c r="P9" s="3"/>
      <c r="Q9" s="434"/>
      <c r="R9" s="3"/>
      <c r="S9" s="367"/>
      <c r="T9" s="3"/>
      <c r="U9" s="3"/>
      <c r="V9" s="30"/>
      <c r="W9" s="30"/>
    </row>
    <row r="10" spans="1:49" s="117" customFormat="1" ht="46.5" customHeight="1">
      <c r="A10" s="383" t="s">
        <v>843</v>
      </c>
      <c r="B10" s="489" t="s">
        <v>844</v>
      </c>
      <c r="C10" s="489"/>
      <c r="D10" s="384" t="s">
        <v>1458</v>
      </c>
      <c r="E10" s="384" t="s">
        <v>50</v>
      </c>
      <c r="F10" s="383"/>
      <c r="G10" s="383"/>
      <c r="H10" s="409" t="s">
        <v>1508</v>
      </c>
      <c r="I10" s="410" t="s">
        <v>1509</v>
      </c>
      <c r="J10" s="409" t="s">
        <v>1546</v>
      </c>
      <c r="K10" s="383" t="s">
        <v>850</v>
      </c>
      <c r="L10" s="383" t="s">
        <v>1510</v>
      </c>
      <c r="M10" s="383" t="s">
        <v>851</v>
      </c>
      <c r="N10" s="409" t="s">
        <v>847</v>
      </c>
      <c r="O10" s="409" t="s">
        <v>1172</v>
      </c>
      <c r="P10" s="383" t="s">
        <v>1177</v>
      </c>
      <c r="Q10" s="435" t="s">
        <v>1237</v>
      </c>
      <c r="R10" s="385" t="s">
        <v>1178</v>
      </c>
      <c r="S10" s="386" t="s">
        <v>1174</v>
      </c>
      <c r="T10" s="383" t="s">
        <v>1179</v>
      </c>
      <c r="U10" s="383" t="s">
        <v>1180</v>
      </c>
      <c r="V10" s="383" t="s">
        <v>1090</v>
      </c>
      <c r="W10" s="392"/>
      <c r="X10" s="486" t="s">
        <v>40</v>
      </c>
      <c r="Y10" s="487"/>
    </row>
    <row r="11" spans="1:49" s="113" customFormat="1" ht="17.25" customHeight="1">
      <c r="A11" s="32" t="s">
        <v>1100</v>
      </c>
      <c r="B11" s="494" t="s">
        <v>1101</v>
      </c>
      <c r="C11" s="494"/>
      <c r="D11" s="32"/>
      <c r="E11" s="32"/>
      <c r="F11" s="32"/>
      <c r="G11" s="32"/>
      <c r="H11" s="412" t="s">
        <v>1102</v>
      </c>
      <c r="I11" s="412" t="s">
        <v>1103</v>
      </c>
      <c r="J11" s="32" t="s">
        <v>1104</v>
      </c>
      <c r="K11" s="32" t="s">
        <v>1105</v>
      </c>
      <c r="L11" s="32" t="s">
        <v>1106</v>
      </c>
      <c r="M11" s="32" t="s">
        <v>1107</v>
      </c>
      <c r="N11" s="411" t="s">
        <v>1108</v>
      </c>
      <c r="O11" s="411" t="s">
        <v>1113</v>
      </c>
      <c r="P11" s="32" t="s">
        <v>1109</v>
      </c>
      <c r="Q11" s="436" t="s">
        <v>1115</v>
      </c>
      <c r="R11" s="32" t="s">
        <v>1110</v>
      </c>
      <c r="S11" s="368" t="s">
        <v>1117</v>
      </c>
      <c r="T11" s="32">
        <v>12</v>
      </c>
      <c r="U11" s="32">
        <v>11</v>
      </c>
      <c r="V11" s="32">
        <v>13</v>
      </c>
      <c r="W11" s="393"/>
      <c r="X11" s="496">
        <v>14</v>
      </c>
      <c r="Y11" s="497"/>
      <c r="AA11" s="160"/>
      <c r="AB11" s="160"/>
      <c r="AC11" s="160"/>
    </row>
    <row r="12" spans="1:49" s="363" customFormat="1" ht="40.5" customHeight="1">
      <c r="A12" s="33" t="s">
        <v>1100</v>
      </c>
      <c r="B12" s="374" t="s">
        <v>1424</v>
      </c>
      <c r="C12" s="376" t="s">
        <v>1096</v>
      </c>
      <c r="D12" s="364" t="s">
        <v>1460</v>
      </c>
      <c r="E12" s="426">
        <v>1603205359393</v>
      </c>
      <c r="F12" s="426"/>
      <c r="G12" s="426"/>
      <c r="H12" s="362" t="s">
        <v>1505</v>
      </c>
      <c r="I12" s="401">
        <v>6585230</v>
      </c>
      <c r="J12" s="469">
        <f t="shared" ref="J12:J17" si="0">IF(H12="D.03",I12*30%,I12*70%)</f>
        <v>1975569</v>
      </c>
      <c r="K12" s="470" t="str">
        <f>VLOOKUP(B12,'[3]Gui chi Quynh'!$B$7:$F$397,5,FALSE)</f>
        <v>A DN</v>
      </c>
      <c r="L12" s="469">
        <f>ROUND(IF(AND(K12="A1",J12*1.6),J12*1.6,IF(AND(K12="A2",J12*1.4),J12*1.4,IF(AND(K12="A3",J12*1.2),J12*1.2,IF(AND(K12="A4",J12*1),J12*1,IF(AND(K12="B1",J12*0.7),J12*0.7,IF(AND(K12="B2",J12*0.5),J12*0.5,IF(AND(K12="C1",J12*0.3),J12*0.3,0))))))),)</f>
        <v>0</v>
      </c>
      <c r="M12" s="470">
        <v>26</v>
      </c>
      <c r="N12" s="471">
        <f>VLOOKUP(B12,'[2]CN HĐ'!$G$10:$I$74,3,FALSE)</f>
        <v>0</v>
      </c>
      <c r="O12" s="472" t="e">
        <f>IF(L12&gt;#REF!,L12,#REF!)</f>
        <v>#REF!</v>
      </c>
      <c r="P12" s="469">
        <f t="shared" ref="P12:P75" si="1">ROUND(IF(N12&gt;=M12,L12,L12/M12*N12),)</f>
        <v>0</v>
      </c>
      <c r="Q12" s="473"/>
      <c r="R12" s="469">
        <v>0</v>
      </c>
      <c r="S12" s="474"/>
      <c r="T12" s="469">
        <v>0</v>
      </c>
      <c r="U12" s="469">
        <v>0</v>
      </c>
      <c r="V12" s="468">
        <f t="shared" ref="V12:V75" si="2">(P12+R12+T12+U12)</f>
        <v>0</v>
      </c>
      <c r="W12" s="395">
        <v>27</v>
      </c>
      <c r="X12" s="422" t="str">
        <f t="shared" ref="X12:X61" si="3">A12</f>
        <v>01</v>
      </c>
      <c r="Y12" s="396" t="s">
        <v>1557</v>
      </c>
      <c r="Z12" s="114"/>
      <c r="AA12" s="161"/>
      <c r="AB12" s="161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</row>
    <row r="13" spans="1:49" s="363" customFormat="1" ht="30" customHeight="1">
      <c r="A13" s="33" t="s">
        <v>1101</v>
      </c>
      <c r="B13" s="374" t="s">
        <v>1447</v>
      </c>
      <c r="C13" s="376" t="s">
        <v>858</v>
      </c>
      <c r="D13" s="364" t="s">
        <v>1461</v>
      </c>
      <c r="E13" s="426" t="s">
        <v>1448</v>
      </c>
      <c r="F13" s="426"/>
      <c r="G13" s="426"/>
      <c r="H13" s="362" t="s">
        <v>1505</v>
      </c>
      <c r="I13" s="401">
        <v>5159700</v>
      </c>
      <c r="J13" s="469">
        <f t="shared" si="0"/>
        <v>1547910</v>
      </c>
      <c r="K13" s="470" t="str">
        <f>VLOOKUP(B13,'[3]Gui chi Quynh'!$B$7:$F$399,5,FALSE)</f>
        <v>A3</v>
      </c>
      <c r="L13" s="469">
        <f>ROUND(IF(AND(K13="A1",J13*1.6),J13*1.6,IF(AND(K13="A2",J13*1.4),J13*1.4,IF(AND(K13="A3",J13*1.2),J13*1.2,IF(AND(K13="A4",J13*1),J13*1,IF(AND(K13="B1",J13*0.7),J13*0.7,IF(AND(K13="B2",J13*0.5),J13*0.5,IF(AND(K13="C1",J13*0.3),J13*0.3,0))))))),)</f>
        <v>1857492</v>
      </c>
      <c r="M13" s="470">
        <v>26</v>
      </c>
      <c r="N13" s="471">
        <f>VLOOKUP(B13,'[2]CN HĐ'!$G$10:$I$74,3,FALSE)</f>
        <v>29</v>
      </c>
      <c r="O13" s="472" t="e">
        <f>IF(L13&gt;#REF!,L13,#REF!)</f>
        <v>#REF!</v>
      </c>
      <c r="P13" s="469">
        <f t="shared" si="1"/>
        <v>1857492</v>
      </c>
      <c r="Q13" s="473"/>
      <c r="R13" s="469">
        <v>0</v>
      </c>
      <c r="S13" s="474"/>
      <c r="T13" s="469">
        <v>0</v>
      </c>
      <c r="U13" s="469">
        <f t="shared" ref="U13:U75" si="4">I13*1%</f>
        <v>51597</v>
      </c>
      <c r="V13" s="468">
        <f t="shared" si="2"/>
        <v>1909089</v>
      </c>
      <c r="W13" s="395">
        <v>27</v>
      </c>
      <c r="X13" s="422" t="str">
        <f t="shared" si="3"/>
        <v>02</v>
      </c>
      <c r="Y13" s="396">
        <f>VLOOKUP(B13,'[2]CN HĐ'!$G$10:$L$73,6,FALSE)</f>
        <v>0</v>
      </c>
      <c r="Z13" s="114"/>
      <c r="AA13" s="161"/>
      <c r="AB13" s="161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</row>
    <row r="14" spans="1:49" s="363" customFormat="1" ht="27" customHeight="1">
      <c r="A14" s="462" t="s">
        <v>1102</v>
      </c>
      <c r="B14" s="374" t="s">
        <v>1483</v>
      </c>
      <c r="C14" s="376"/>
      <c r="D14" s="364"/>
      <c r="E14" s="426" t="s">
        <v>1525</v>
      </c>
      <c r="F14" s="426"/>
      <c r="G14" s="426"/>
      <c r="H14" s="362" t="s">
        <v>1505</v>
      </c>
      <c r="I14" s="401">
        <v>4914000</v>
      </c>
      <c r="J14" s="469">
        <f t="shared" si="0"/>
        <v>1474200</v>
      </c>
      <c r="K14" s="470" t="str">
        <f>VLOOKUP(B14,'[3]Gui chi Quynh'!$B$7:$F$399,5,FALSE)</f>
        <v>A3</v>
      </c>
      <c r="L14" s="469">
        <f>ROUND(IF(AND(K14="A1",J14*1.6),J14*1.6,IF(AND(K14="A2",J14*1.4),J14*1.4,IF(AND(K14="A3",J14*1.2),J14*1.2,IF(AND(K14="A4",J14*1),J14*1,IF(AND(K14="B1",J14*0.7),J14*0.7,IF(AND(K14="B2",J14*0.5),J14*0.5,IF(AND(K14="C1",J14*0.3),J14*0.3,0))))))),)</f>
        <v>1769040</v>
      </c>
      <c r="M14" s="470">
        <v>26</v>
      </c>
      <c r="N14" s="471">
        <f>VLOOKUP(B14,'[2]CN HĐ'!$G$10:$I$74,3,FALSE)</f>
        <v>28</v>
      </c>
      <c r="O14" s="472" t="e">
        <f>IF(L14&gt;#REF!,L14,#REF!)</f>
        <v>#REF!</v>
      </c>
      <c r="P14" s="469">
        <f t="shared" si="1"/>
        <v>1769040</v>
      </c>
      <c r="Q14" s="473"/>
      <c r="R14" s="469">
        <v>0</v>
      </c>
      <c r="S14" s="474"/>
      <c r="T14" s="469">
        <v>0</v>
      </c>
      <c r="U14" s="469">
        <f t="shared" si="4"/>
        <v>49140</v>
      </c>
      <c r="V14" s="468">
        <f t="shared" si="2"/>
        <v>1818180</v>
      </c>
      <c r="W14" s="395">
        <v>27</v>
      </c>
      <c r="X14" s="422" t="str">
        <f>A14</f>
        <v>03</v>
      </c>
      <c r="Y14" s="396">
        <f>VLOOKUP(B14,'[2]CN HĐ'!$G$10:$L$73,6,FALSE)</f>
        <v>0</v>
      </c>
      <c r="AA14" s="447"/>
      <c r="AB14" s="447"/>
      <c r="AC14" s="447"/>
    </row>
    <row r="15" spans="1:49" s="363" customFormat="1" ht="27" customHeight="1">
      <c r="A15" s="33" t="s">
        <v>1103</v>
      </c>
      <c r="B15" s="374" t="s">
        <v>1485</v>
      </c>
      <c r="C15" s="376"/>
      <c r="D15" s="364"/>
      <c r="E15" s="430">
        <v>1603215005626</v>
      </c>
      <c r="F15" s="430"/>
      <c r="G15" s="430"/>
      <c r="H15" s="362" t="s">
        <v>1507</v>
      </c>
      <c r="I15" s="401">
        <v>5007600</v>
      </c>
      <c r="J15" s="469">
        <f t="shared" si="0"/>
        <v>3505320</v>
      </c>
      <c r="K15" s="470" t="str">
        <f>VLOOKUP(B15,'[3]Gui chi Quynh'!$B$7:$F$399,5,FALSE)</f>
        <v>A3</v>
      </c>
      <c r="L15" s="469">
        <f t="shared" ref="L15:L75" si="5">ROUND(IF(AND(K15="A1",J15*1.6),J15*1.6,IF(AND(K15="A2",J15*1.4),J15*1.4,IF(AND(K15="A3",J15*1.2),J15*1.2,IF(AND(K15="A4",J15*1),J15*1,IF(AND(K15="B1",J15*0.7),J15*0.7,IF(AND(K15="B2",J15*0.5),J15*0.5,IF(AND(K15="C1",J15*0.3),J15*0.3,0))))))),)</f>
        <v>4206384</v>
      </c>
      <c r="M15" s="470">
        <v>26</v>
      </c>
      <c r="N15" s="471">
        <f>VLOOKUP(B15,'[2]CN HĐ'!$G$10:$I$74,3,FALSE)</f>
        <v>27</v>
      </c>
      <c r="O15" s="472" t="e">
        <f>IF(L15&gt;#REF!,L15,#REF!)</f>
        <v>#REF!</v>
      </c>
      <c r="P15" s="469">
        <f t="shared" si="1"/>
        <v>4206384</v>
      </c>
      <c r="Q15" s="473"/>
      <c r="R15" s="469">
        <v>0</v>
      </c>
      <c r="S15" s="474"/>
      <c r="T15" s="469">
        <v>0</v>
      </c>
      <c r="U15" s="469">
        <f t="shared" si="4"/>
        <v>50076</v>
      </c>
      <c r="V15" s="468">
        <f t="shared" si="2"/>
        <v>4256460</v>
      </c>
      <c r="W15" s="395">
        <v>27</v>
      </c>
      <c r="X15" s="422" t="str">
        <f t="shared" si="3"/>
        <v>04</v>
      </c>
      <c r="Y15" s="396">
        <f>VLOOKUP(B15,'[2]CN HĐ'!$G$10:$L$73,6,FALSE)</f>
        <v>0</v>
      </c>
      <c r="Z15" s="442"/>
      <c r="AA15" s="161"/>
      <c r="AB15" s="161"/>
      <c r="AC15" s="161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</row>
    <row r="16" spans="1:49" s="363" customFormat="1" ht="27" customHeight="1">
      <c r="A16" s="33" t="s">
        <v>1104</v>
      </c>
      <c r="B16" s="397" t="s">
        <v>1486</v>
      </c>
      <c r="C16" s="398"/>
      <c r="D16" s="399" t="s">
        <v>1487</v>
      </c>
      <c r="E16" s="426">
        <v>1603205287913</v>
      </c>
      <c r="F16" s="426"/>
      <c r="G16" s="426"/>
      <c r="H16" s="362" t="s">
        <v>1505</v>
      </c>
      <c r="I16" s="401">
        <v>6914491</v>
      </c>
      <c r="J16" s="469">
        <f t="shared" si="0"/>
        <v>2074347.2999999998</v>
      </c>
      <c r="K16" s="470" t="str">
        <f>VLOOKUP(B16,'[3]Gui chi Quynh'!$B$7:$F$399,5,FALSE)</f>
        <v>A4</v>
      </c>
      <c r="L16" s="469">
        <f t="shared" si="5"/>
        <v>2074347</v>
      </c>
      <c r="M16" s="470">
        <v>26</v>
      </c>
      <c r="N16" s="471">
        <f>VLOOKUP(B16,'[2]CN HĐ'!$G$10:$I$74,3,FALSE)</f>
        <v>28</v>
      </c>
      <c r="O16" s="472" t="e">
        <f>IF(L16&gt;#REF!,L16,#REF!)</f>
        <v>#REF!</v>
      </c>
      <c r="P16" s="469">
        <f t="shared" si="1"/>
        <v>2074347</v>
      </c>
      <c r="Q16" s="473"/>
      <c r="R16" s="469">
        <v>0</v>
      </c>
      <c r="S16" s="474"/>
      <c r="T16" s="469">
        <v>0</v>
      </c>
      <c r="U16" s="469">
        <f t="shared" si="4"/>
        <v>69144.91</v>
      </c>
      <c r="V16" s="468">
        <f>(P16+R16+T16+U16)</f>
        <v>2143491.91</v>
      </c>
      <c r="W16" s="395">
        <v>27</v>
      </c>
      <c r="X16" s="422" t="str">
        <f t="shared" si="3"/>
        <v>05</v>
      </c>
      <c r="Y16" s="396">
        <f>VLOOKUP(B16,'[2]CN HĐ'!$G$10:$L$73,6,FALSE)</f>
        <v>0</v>
      </c>
      <c r="Z16" s="114"/>
      <c r="AA16" s="451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</row>
    <row r="17" spans="1:49" s="363" customFormat="1" ht="27" customHeight="1">
      <c r="A17" s="33" t="s">
        <v>1105</v>
      </c>
      <c r="B17" s="397" t="s">
        <v>1488</v>
      </c>
      <c r="C17" s="398"/>
      <c r="D17" s="399"/>
      <c r="E17" s="430">
        <v>1603205447217</v>
      </c>
      <c r="F17" s="430"/>
      <c r="G17" s="430"/>
      <c r="H17" s="86" t="s">
        <v>1506</v>
      </c>
      <c r="I17" s="401">
        <v>6134525</v>
      </c>
      <c r="J17" s="469">
        <f t="shared" si="0"/>
        <v>4294167.5</v>
      </c>
      <c r="K17" s="470" t="str">
        <f>VLOOKUP(B17,'[3]Gui chi Quynh'!$B$7:$F$399,5,FALSE)</f>
        <v>A3</v>
      </c>
      <c r="L17" s="469">
        <f t="shared" si="5"/>
        <v>5153001</v>
      </c>
      <c r="M17" s="470">
        <v>26</v>
      </c>
      <c r="N17" s="471">
        <f>VLOOKUP(B17,'[2]CN HĐ'!$G$10:$I$74,3,FALSE)</f>
        <v>27</v>
      </c>
      <c r="O17" s="472" t="e">
        <f>IF(L17&gt;#REF!,L17,#REF!)</f>
        <v>#REF!</v>
      </c>
      <c r="P17" s="469">
        <f t="shared" si="1"/>
        <v>5153001</v>
      </c>
      <c r="Q17" s="473"/>
      <c r="R17" s="469">
        <v>0</v>
      </c>
      <c r="S17" s="474"/>
      <c r="T17" s="469">
        <v>0</v>
      </c>
      <c r="U17" s="469">
        <f t="shared" si="4"/>
        <v>61345.25</v>
      </c>
      <c r="V17" s="468">
        <f t="shared" si="2"/>
        <v>5214346.25</v>
      </c>
      <c r="W17" s="395">
        <v>28</v>
      </c>
      <c r="X17" s="422" t="str">
        <f t="shared" si="3"/>
        <v>06</v>
      </c>
      <c r="Y17" s="396">
        <f>VLOOKUP(B17,'[2]CN HĐ'!$G$10:$L$73,6,FALSE)</f>
        <v>0</v>
      </c>
      <c r="Z17" s="114"/>
      <c r="AA17" s="161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</row>
    <row r="18" spans="1:49" s="363" customFormat="1" ht="32.25" customHeight="1">
      <c r="A18" s="33" t="s">
        <v>1106</v>
      </c>
      <c r="B18" s="397" t="s">
        <v>1489</v>
      </c>
      <c r="C18" s="398"/>
      <c r="D18" s="399" t="s">
        <v>1490</v>
      </c>
      <c r="E18" s="427" t="s">
        <v>1491</v>
      </c>
      <c r="F18" s="427"/>
      <c r="G18" s="427"/>
      <c r="H18" s="86" t="s">
        <v>1505</v>
      </c>
      <c r="I18" s="401">
        <v>7623227</v>
      </c>
      <c r="J18" s="469">
        <f t="shared" ref="J18:J75" si="6">IF(H18="D.03",I18*30%,I18*70%)</f>
        <v>2286968.1</v>
      </c>
      <c r="K18" s="470" t="str">
        <f>VLOOKUP(B18,'[3]Gui chi Quynh'!$B$7:$F$399,5,FALSE)</f>
        <v>A3</v>
      </c>
      <c r="L18" s="469">
        <f t="shared" si="5"/>
        <v>2744362</v>
      </c>
      <c r="M18" s="470">
        <v>26</v>
      </c>
      <c r="N18" s="471">
        <f>VLOOKUP(B18,'[2]CN HĐ'!$G$10:$I$74,3,FALSE)</f>
        <v>28</v>
      </c>
      <c r="O18" s="472" t="e">
        <f>IF(L18&gt;#REF!,L18,#REF!)</f>
        <v>#REF!</v>
      </c>
      <c r="P18" s="469">
        <f t="shared" si="1"/>
        <v>2744362</v>
      </c>
      <c r="Q18" s="473"/>
      <c r="R18" s="469">
        <v>0</v>
      </c>
      <c r="S18" s="474"/>
      <c r="T18" s="469">
        <v>0</v>
      </c>
      <c r="U18" s="469">
        <f t="shared" si="4"/>
        <v>76232.27</v>
      </c>
      <c r="V18" s="468">
        <f t="shared" si="2"/>
        <v>2820594.27</v>
      </c>
      <c r="W18" s="395">
        <v>26</v>
      </c>
      <c r="X18" s="422" t="str">
        <f t="shared" si="3"/>
        <v>07</v>
      </c>
      <c r="Y18" s="396">
        <f>VLOOKUP(B18,'[2]CN HĐ'!$G$10:$L$73,6,FALSE)</f>
        <v>0</v>
      </c>
      <c r="Z18" s="114"/>
      <c r="AA18" s="161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</row>
    <row r="19" spans="1:49" s="363" customFormat="1" ht="27" customHeight="1">
      <c r="A19" s="33" t="s">
        <v>1107</v>
      </c>
      <c r="B19" s="397" t="s">
        <v>1492</v>
      </c>
      <c r="C19" s="398"/>
      <c r="D19" s="400" t="s">
        <v>1493</v>
      </c>
      <c r="E19" s="426" t="s">
        <v>1494</v>
      </c>
      <c r="F19" s="426"/>
      <c r="G19" s="426"/>
      <c r="H19" s="86" t="s">
        <v>1505</v>
      </c>
      <c r="I19" s="401">
        <v>5688569</v>
      </c>
      <c r="J19" s="469">
        <f t="shared" si="6"/>
        <v>1706570.7</v>
      </c>
      <c r="K19" s="470" t="str">
        <f>VLOOKUP(B19,'[3]Gui chi Quynh'!$B$7:$F$399,5,FALSE)</f>
        <v>A3</v>
      </c>
      <c r="L19" s="469">
        <f t="shared" si="5"/>
        <v>2047885</v>
      </c>
      <c r="M19" s="470">
        <v>26</v>
      </c>
      <c r="N19" s="471">
        <f>VLOOKUP(B19,'[2]CN HĐ'!$G$10:$I$74,3,FALSE)</f>
        <v>27</v>
      </c>
      <c r="O19" s="472" t="e">
        <f>IF(L19&gt;#REF!,L19,#REF!)</f>
        <v>#REF!</v>
      </c>
      <c r="P19" s="469">
        <f t="shared" si="1"/>
        <v>2047885</v>
      </c>
      <c r="Q19" s="473"/>
      <c r="R19" s="469">
        <v>0</v>
      </c>
      <c r="S19" s="474"/>
      <c r="T19" s="469">
        <v>0</v>
      </c>
      <c r="U19" s="469">
        <f t="shared" si="4"/>
        <v>56885.69</v>
      </c>
      <c r="V19" s="468">
        <f t="shared" si="2"/>
        <v>2104770.69</v>
      </c>
      <c r="W19" s="395">
        <v>26</v>
      </c>
      <c r="X19" s="422" t="str">
        <f t="shared" si="3"/>
        <v>08</v>
      </c>
      <c r="Y19" s="396">
        <f>VLOOKUP(B19,'[2]CN HĐ'!$G$10:$L$73,6,FALSE)</f>
        <v>0</v>
      </c>
      <c r="Z19" s="114"/>
      <c r="AA19" s="161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</row>
    <row r="20" spans="1:49" s="363" customFormat="1" ht="30" customHeight="1">
      <c r="A20" s="462" t="s">
        <v>1108</v>
      </c>
      <c r="B20" s="397" t="s">
        <v>1495</v>
      </c>
      <c r="C20" s="398"/>
      <c r="D20" s="399" t="s">
        <v>1496</v>
      </c>
      <c r="E20" s="426" t="s">
        <v>1497</v>
      </c>
      <c r="F20" s="426"/>
      <c r="G20" s="426"/>
      <c r="H20" s="362" t="s">
        <v>1505</v>
      </c>
      <c r="I20" s="401">
        <v>5688569</v>
      </c>
      <c r="J20" s="469">
        <f t="shared" si="6"/>
        <v>1706570.7</v>
      </c>
      <c r="K20" s="470" t="str">
        <f>VLOOKUP(B20,'[3]Gui chi Quynh'!$B$7:$F$399,5,FALSE)</f>
        <v>A2</v>
      </c>
      <c r="L20" s="469">
        <f t="shared" si="5"/>
        <v>2389199</v>
      </c>
      <c r="M20" s="470">
        <v>26</v>
      </c>
      <c r="N20" s="471">
        <f>VLOOKUP(B20,'[2]CN HĐ'!$G$10:$I$74,3,FALSE)</f>
        <v>28</v>
      </c>
      <c r="O20" s="472" t="e">
        <f>IF(L20&gt;#REF!,L20,#REF!)</f>
        <v>#REF!</v>
      </c>
      <c r="P20" s="469">
        <f t="shared" si="1"/>
        <v>2389199</v>
      </c>
      <c r="Q20" s="473"/>
      <c r="R20" s="469">
        <v>0</v>
      </c>
      <c r="S20" s="474"/>
      <c r="T20" s="469">
        <v>0</v>
      </c>
      <c r="U20" s="469">
        <f t="shared" si="4"/>
        <v>56885.69</v>
      </c>
      <c r="V20" s="468">
        <f t="shared" si="2"/>
        <v>2446084.69</v>
      </c>
      <c r="W20" s="395">
        <v>27</v>
      </c>
      <c r="X20" s="422" t="str">
        <f t="shared" si="3"/>
        <v>09</v>
      </c>
      <c r="Y20" s="396">
        <f>VLOOKUP(B20,'[2]CN HĐ'!$G$10:$L$73,6,FALSE)</f>
        <v>0</v>
      </c>
      <c r="AA20" s="447"/>
    </row>
    <row r="21" spans="1:49" s="363" customFormat="1" ht="33" customHeight="1">
      <c r="A21" s="462" t="s">
        <v>1109</v>
      </c>
      <c r="B21" s="397" t="s">
        <v>1533</v>
      </c>
      <c r="C21" s="398"/>
      <c r="D21" s="399"/>
      <c r="E21" s="426"/>
      <c r="F21" s="426"/>
      <c r="G21" s="426"/>
      <c r="H21" s="362" t="s">
        <v>1506</v>
      </c>
      <c r="I21" s="401">
        <v>5358132</v>
      </c>
      <c r="J21" s="469">
        <f t="shared" si="6"/>
        <v>3750692.4</v>
      </c>
      <c r="K21" s="470" t="str">
        <f>VLOOKUP(B21,'[3]Gui chi Quynh'!$B$7:$F$399,5,FALSE)</f>
        <v>A4</v>
      </c>
      <c r="L21" s="469">
        <f t="shared" si="5"/>
        <v>3750692</v>
      </c>
      <c r="M21" s="470">
        <v>26</v>
      </c>
      <c r="N21" s="471">
        <f>VLOOKUP(B21,'[2]CN HĐ'!$G$10:$I$74,3,FALSE)</f>
        <v>28</v>
      </c>
      <c r="O21" s="472" t="e">
        <f>IF(L21&gt;#REF!,L21,#REF!)</f>
        <v>#REF!</v>
      </c>
      <c r="P21" s="469">
        <f t="shared" si="1"/>
        <v>3750692</v>
      </c>
      <c r="Q21" s="473"/>
      <c r="R21" s="469">
        <v>0</v>
      </c>
      <c r="S21" s="474"/>
      <c r="T21" s="469">
        <v>0</v>
      </c>
      <c r="U21" s="469">
        <f t="shared" si="4"/>
        <v>53581.32</v>
      </c>
      <c r="V21" s="468">
        <f t="shared" si="2"/>
        <v>3804273.32</v>
      </c>
      <c r="W21" s="395">
        <v>25</v>
      </c>
      <c r="X21" s="422" t="str">
        <f t="shared" si="3"/>
        <v>10</v>
      </c>
      <c r="Y21" s="396">
        <f>VLOOKUP(B21,'[2]CN HĐ'!$G$10:$L$73,6,FALSE)</f>
        <v>0</v>
      </c>
      <c r="Z21" s="448"/>
      <c r="AA21" s="451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</row>
    <row r="22" spans="1:49" s="363" customFormat="1" ht="32.25" customHeight="1">
      <c r="A22" s="462" t="s">
        <v>1110</v>
      </c>
      <c r="B22" s="397" t="s">
        <v>1555</v>
      </c>
      <c r="C22" s="398"/>
      <c r="D22" s="399"/>
      <c r="E22" s="426"/>
      <c r="F22" s="426"/>
      <c r="G22" s="426"/>
      <c r="H22" s="362" t="s">
        <v>1505</v>
      </c>
      <c r="I22" s="401">
        <v>4680000</v>
      </c>
      <c r="J22" s="469">
        <f t="shared" si="6"/>
        <v>1404000</v>
      </c>
      <c r="K22" s="470" t="str">
        <f>VLOOKUP(B22,'[3]Gui chi Quynh'!$B$7:$F$399,5,FALSE)</f>
        <v>A4</v>
      </c>
      <c r="L22" s="469">
        <f t="shared" si="5"/>
        <v>1404000</v>
      </c>
      <c r="M22" s="470">
        <v>26</v>
      </c>
      <c r="N22" s="471">
        <f>VLOOKUP(B22,'[2]CN HĐ'!$G$10:$I$74,3,FALSE)</f>
        <v>28</v>
      </c>
      <c r="O22" s="472"/>
      <c r="P22" s="469">
        <f t="shared" si="1"/>
        <v>1404000</v>
      </c>
      <c r="Q22" s="473"/>
      <c r="R22" s="469">
        <v>0</v>
      </c>
      <c r="S22" s="474"/>
      <c r="T22" s="469">
        <v>0</v>
      </c>
      <c r="U22" s="469">
        <f t="shared" si="4"/>
        <v>46800</v>
      </c>
      <c r="V22" s="468">
        <f t="shared" si="2"/>
        <v>1450800</v>
      </c>
      <c r="W22" s="395"/>
      <c r="X22" s="422"/>
      <c r="Y22" s="396">
        <f>VLOOKUP(B22,'[2]CN HĐ'!$G$10:$L$73,6,FALSE)</f>
        <v>0</v>
      </c>
      <c r="Z22" s="448"/>
      <c r="AA22" s="451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</row>
    <row r="23" spans="1:49" s="363" customFormat="1" ht="27" customHeight="1">
      <c r="A23" s="462" t="s">
        <v>1111</v>
      </c>
      <c r="B23" s="397" t="s">
        <v>1515</v>
      </c>
      <c r="C23" s="398"/>
      <c r="D23" s="399"/>
      <c r="E23" s="430">
        <v>1603205639357</v>
      </c>
      <c r="F23" s="430"/>
      <c r="G23" s="430"/>
      <c r="H23" s="362" t="s">
        <v>1507</v>
      </c>
      <c r="I23" s="401">
        <v>5257980</v>
      </c>
      <c r="J23" s="469">
        <f t="shared" si="6"/>
        <v>3680585.9999999995</v>
      </c>
      <c r="K23" s="470" t="str">
        <f>VLOOKUP(B23,'[3]Gui chi Quynh'!$B$7:$F$399,5,FALSE)</f>
        <v>A2</v>
      </c>
      <c r="L23" s="469">
        <f t="shared" si="5"/>
        <v>5152820</v>
      </c>
      <c r="M23" s="470">
        <v>26</v>
      </c>
      <c r="N23" s="471">
        <f>VLOOKUP(B23,'[2]CN HĐ'!$G$10:$I$74,3,FALSE)</f>
        <v>28</v>
      </c>
      <c r="O23" s="472" t="e">
        <f>IF(L23&gt;#REF!,L23,#REF!)</f>
        <v>#REF!</v>
      </c>
      <c r="P23" s="469">
        <f t="shared" si="1"/>
        <v>5152820</v>
      </c>
      <c r="Q23" s="473"/>
      <c r="R23" s="469">
        <v>0</v>
      </c>
      <c r="S23" s="474"/>
      <c r="T23" s="469">
        <v>0</v>
      </c>
      <c r="U23" s="469">
        <f t="shared" si="4"/>
        <v>52579.8</v>
      </c>
      <c r="V23" s="468">
        <f t="shared" si="2"/>
        <v>5205399.8</v>
      </c>
      <c r="W23" s="395">
        <v>31</v>
      </c>
      <c r="X23" s="422" t="str">
        <f t="shared" si="3"/>
        <v>12</v>
      </c>
      <c r="Y23" s="396">
        <f>VLOOKUP(B23,'[2]CN HĐ'!$G$10:$L$73,6,FALSE)</f>
        <v>0</v>
      </c>
      <c r="Z23" s="448"/>
      <c r="AA23" s="161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</row>
    <row r="24" spans="1:49" s="363" customFormat="1" ht="31.5" customHeight="1">
      <c r="A24" s="462" t="s">
        <v>1112</v>
      </c>
      <c r="B24" s="397" t="s">
        <v>1518</v>
      </c>
      <c r="C24" s="398"/>
      <c r="D24" s="399"/>
      <c r="E24" s="427">
        <v>1603205641829</v>
      </c>
      <c r="F24" s="427"/>
      <c r="G24" s="427"/>
      <c r="H24" s="362" t="s">
        <v>1505</v>
      </c>
      <c r="I24" s="401">
        <v>5159700</v>
      </c>
      <c r="J24" s="469">
        <f t="shared" si="6"/>
        <v>1547910</v>
      </c>
      <c r="K24" s="470" t="str">
        <f>VLOOKUP(B24,'[3]Gui chi Quynh'!$B$7:$F$399,5,FALSE)</f>
        <v>A2</v>
      </c>
      <c r="L24" s="469">
        <f t="shared" si="5"/>
        <v>2167074</v>
      </c>
      <c r="M24" s="470">
        <v>26</v>
      </c>
      <c r="N24" s="471">
        <f>VLOOKUP(B24,'[2]CN HĐ'!$G$10:$I$74,3,FALSE)</f>
        <v>27</v>
      </c>
      <c r="O24" s="472" t="e">
        <f>IF(L24&gt;#REF!,L24,#REF!)</f>
        <v>#REF!</v>
      </c>
      <c r="P24" s="469">
        <f t="shared" si="1"/>
        <v>2167074</v>
      </c>
      <c r="Q24" s="473"/>
      <c r="R24" s="469">
        <v>0</v>
      </c>
      <c r="S24" s="474"/>
      <c r="T24" s="469">
        <v>0</v>
      </c>
      <c r="U24" s="469">
        <f t="shared" si="4"/>
        <v>51597</v>
      </c>
      <c r="V24" s="468">
        <f t="shared" si="2"/>
        <v>2218671</v>
      </c>
      <c r="W24" s="395">
        <v>28</v>
      </c>
      <c r="X24" s="422" t="str">
        <f t="shared" si="3"/>
        <v>13</v>
      </c>
      <c r="Y24" s="396">
        <f>VLOOKUP(B24,'[2]CN HĐ'!$G$10:$L$73,6,FALSE)</f>
        <v>0</v>
      </c>
      <c r="Z24" s="448"/>
      <c r="AA24" s="161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</row>
    <row r="25" spans="1:49" s="363" customFormat="1" ht="62.25" customHeight="1">
      <c r="A25" s="462" t="s">
        <v>1113</v>
      </c>
      <c r="B25" s="397" t="s">
        <v>1537</v>
      </c>
      <c r="C25" s="398"/>
      <c r="D25" s="399"/>
      <c r="E25" s="427"/>
      <c r="F25" s="427"/>
      <c r="G25" s="427"/>
      <c r="H25" s="362" t="s">
        <v>1506</v>
      </c>
      <c r="I25" s="401">
        <v>5358132</v>
      </c>
      <c r="J25" s="469">
        <f t="shared" si="6"/>
        <v>3750692.4</v>
      </c>
      <c r="K25" s="470" t="str">
        <f>VLOOKUP(B25,'[3]Gui chi Quynh'!$B$7:$F$399,5,FALSE)</f>
        <v>A4</v>
      </c>
      <c r="L25" s="469">
        <f t="shared" si="5"/>
        <v>3750692</v>
      </c>
      <c r="M25" s="470">
        <v>26</v>
      </c>
      <c r="N25" s="471">
        <f>VLOOKUP(B25,'[2]CN HĐ'!$G$10:$I$74,3,FALSE)</f>
        <v>23</v>
      </c>
      <c r="O25" s="472"/>
      <c r="P25" s="469">
        <f t="shared" si="1"/>
        <v>3317920</v>
      </c>
      <c r="Q25" s="473"/>
      <c r="R25" s="469">
        <v>0</v>
      </c>
      <c r="S25" s="474"/>
      <c r="T25" s="469">
        <v>0</v>
      </c>
      <c r="U25" s="469">
        <f t="shared" si="4"/>
        <v>53581.32</v>
      </c>
      <c r="V25" s="468">
        <f t="shared" si="2"/>
        <v>3371501.32</v>
      </c>
      <c r="W25" s="395">
        <v>26.5</v>
      </c>
      <c r="X25" s="422" t="str">
        <f t="shared" si="3"/>
        <v>14</v>
      </c>
      <c r="Y25" s="396" t="str">
        <f>VLOOKUP(B25,'[2]CN HĐ'!$G$10:$L$73,6,FALSE)</f>
        <v>Trừ 1 ngày nghỉ phép 13/10 và 3 ngày nghỉ bệnh hưởng chế độ BHXH</v>
      </c>
      <c r="Z25" s="449"/>
      <c r="AA25" s="447"/>
    </row>
    <row r="26" spans="1:49" s="363" customFormat="1" ht="30.75" customHeight="1">
      <c r="A26" s="462" t="s">
        <v>1114</v>
      </c>
      <c r="B26" s="397" t="s">
        <v>1551</v>
      </c>
      <c r="C26" s="398"/>
      <c r="D26" s="399" t="s">
        <v>1541</v>
      </c>
      <c r="E26" s="427" t="s">
        <v>1246</v>
      </c>
      <c r="F26" s="427"/>
      <c r="G26" s="427"/>
      <c r="H26" s="362" t="s">
        <v>1507</v>
      </c>
      <c r="I26" s="401">
        <v>8992930</v>
      </c>
      <c r="J26" s="469">
        <f t="shared" si="6"/>
        <v>6295051</v>
      </c>
      <c r="K26" s="470" t="str">
        <f>VLOOKUP(B26,'[3]Gui chi Quynh'!$B$7:$F$399,5,FALSE)</f>
        <v>A4</v>
      </c>
      <c r="L26" s="469">
        <f t="shared" si="5"/>
        <v>6295051</v>
      </c>
      <c r="M26" s="470">
        <v>26</v>
      </c>
      <c r="N26" s="471">
        <f>VLOOKUP(B26,'[2]CN HĐ'!$G$10:$I$74,3,FALSE)</f>
        <v>28</v>
      </c>
      <c r="O26" s="472"/>
      <c r="P26" s="469">
        <f t="shared" si="1"/>
        <v>6295051</v>
      </c>
      <c r="Q26" s="473"/>
      <c r="R26" s="469">
        <v>0</v>
      </c>
      <c r="S26" s="474"/>
      <c r="T26" s="469">
        <v>0</v>
      </c>
      <c r="U26" s="469">
        <f t="shared" si="4"/>
        <v>89929.3</v>
      </c>
      <c r="V26" s="468">
        <f t="shared" si="2"/>
        <v>6384980.2999999998</v>
      </c>
      <c r="W26" s="395">
        <v>27</v>
      </c>
      <c r="X26" s="422" t="str">
        <f t="shared" si="3"/>
        <v>15</v>
      </c>
      <c r="Y26" s="396">
        <f>VLOOKUP(B26,'[2]CN HĐ'!$G$10:$L$73,6,FALSE)</f>
        <v>0</v>
      </c>
      <c r="Z26" s="450"/>
      <c r="AA26" s="161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</row>
    <row r="27" spans="1:49" s="363" customFormat="1" ht="30.75" customHeight="1">
      <c r="A27" s="462" t="s">
        <v>1115</v>
      </c>
      <c r="B27" s="397" t="s">
        <v>1556</v>
      </c>
      <c r="C27" s="398"/>
      <c r="D27" s="399"/>
      <c r="E27" s="427"/>
      <c r="F27" s="427"/>
      <c r="G27" s="427"/>
      <c r="H27" s="362" t="s">
        <v>1505</v>
      </c>
      <c r="I27" s="401">
        <v>4680000</v>
      </c>
      <c r="J27" s="469">
        <f t="shared" si="6"/>
        <v>1404000</v>
      </c>
      <c r="K27" s="470" t="str">
        <f>VLOOKUP(B27,'[3]Gui chi Quynh'!$B$7:$F$399,5,FALSE)</f>
        <v>A3</v>
      </c>
      <c r="L27" s="469">
        <f t="shared" si="5"/>
        <v>1684800</v>
      </c>
      <c r="M27" s="470">
        <v>26</v>
      </c>
      <c r="N27" s="471">
        <f>VLOOKUP(B27,'[2]CN HĐ'!$G$10:$I$74,3,FALSE)</f>
        <v>28</v>
      </c>
      <c r="O27" s="472"/>
      <c r="P27" s="469">
        <f t="shared" si="1"/>
        <v>1684800</v>
      </c>
      <c r="Q27" s="473"/>
      <c r="R27" s="469">
        <v>0</v>
      </c>
      <c r="S27" s="474"/>
      <c r="T27" s="469">
        <v>0</v>
      </c>
      <c r="U27" s="469">
        <f t="shared" si="4"/>
        <v>46800</v>
      </c>
      <c r="V27" s="468">
        <f t="shared" si="2"/>
        <v>1731600</v>
      </c>
      <c r="W27" s="395"/>
      <c r="X27" s="422" t="str">
        <f t="shared" si="3"/>
        <v>16</v>
      </c>
      <c r="Y27" s="396">
        <f>VLOOKUP(B27,'[2]CN HĐ'!$G$10:$L$73,6,FALSE)</f>
        <v>0</v>
      </c>
      <c r="Z27" s="523"/>
      <c r="AA27" s="447"/>
    </row>
    <row r="28" spans="1:49" s="363" customFormat="1" ht="30" customHeight="1">
      <c r="A28" s="462" t="s">
        <v>1116</v>
      </c>
      <c r="B28" s="397" t="s">
        <v>1539</v>
      </c>
      <c r="C28" s="398"/>
      <c r="D28" s="399" t="s">
        <v>1540</v>
      </c>
      <c r="E28" s="427" t="s">
        <v>1265</v>
      </c>
      <c r="F28" s="427"/>
      <c r="G28" s="427"/>
      <c r="H28" s="86" t="s">
        <v>1506</v>
      </c>
      <c r="I28" s="401">
        <v>7515057</v>
      </c>
      <c r="J28" s="469">
        <f t="shared" si="6"/>
        <v>5260539.8999999994</v>
      </c>
      <c r="K28" s="470" t="str">
        <f>VLOOKUP(B28,'[3]Gui chi Quynh'!$B$7:$F$399,5,FALSE)</f>
        <v>A3</v>
      </c>
      <c r="L28" s="469">
        <f t="shared" si="5"/>
        <v>6312648</v>
      </c>
      <c r="M28" s="470">
        <v>26</v>
      </c>
      <c r="N28" s="471">
        <f>VLOOKUP(B28,'[2]CN HĐ'!$G$10:$I$74,3,FALSE)</f>
        <v>26</v>
      </c>
      <c r="O28" s="472"/>
      <c r="P28" s="469">
        <f t="shared" si="1"/>
        <v>6312648</v>
      </c>
      <c r="Q28" s="473"/>
      <c r="R28" s="469">
        <v>0</v>
      </c>
      <c r="S28" s="474"/>
      <c r="T28" s="469">
        <v>0</v>
      </c>
      <c r="U28" s="469">
        <f t="shared" si="4"/>
        <v>75150.570000000007</v>
      </c>
      <c r="V28" s="468">
        <f t="shared" si="2"/>
        <v>6387798.5700000003</v>
      </c>
      <c r="W28" s="395">
        <v>27</v>
      </c>
      <c r="X28" s="422" t="str">
        <f t="shared" si="3"/>
        <v>17</v>
      </c>
      <c r="Y28" s="396">
        <f>VLOOKUP(B28,'[2]CN HĐ'!$G$10:$L$73,6,FALSE)</f>
        <v>0</v>
      </c>
      <c r="Z28" s="450"/>
      <c r="AA28" s="161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</row>
    <row r="29" spans="1:49" s="363" customFormat="1" ht="29.25" customHeight="1">
      <c r="A29" s="462" t="s">
        <v>1117</v>
      </c>
      <c r="B29" s="374" t="s">
        <v>1425</v>
      </c>
      <c r="C29" s="376" t="s">
        <v>864</v>
      </c>
      <c r="D29" s="364" t="s">
        <v>1462</v>
      </c>
      <c r="E29" s="427" t="s">
        <v>1524</v>
      </c>
      <c r="F29" s="427"/>
      <c r="G29" s="427"/>
      <c r="H29" s="362" t="s">
        <v>1506</v>
      </c>
      <c r="I29" s="401">
        <v>7023418</v>
      </c>
      <c r="J29" s="469">
        <f t="shared" si="6"/>
        <v>4916392.5999999996</v>
      </c>
      <c r="K29" s="470" t="str">
        <f>VLOOKUP(B29,'[3]Gui chi Quynh'!$B$7:$F$399,5,FALSE)</f>
        <v>A1</v>
      </c>
      <c r="L29" s="469">
        <f t="shared" si="5"/>
        <v>7866228</v>
      </c>
      <c r="M29" s="470">
        <v>26</v>
      </c>
      <c r="N29" s="471">
        <f>VLOOKUP(B29,'[2]CN HĐ'!$G$10:$I$74,3,FALSE)</f>
        <v>26</v>
      </c>
      <c r="O29" s="472" t="e">
        <f>IF(L29&gt;#REF!,L29,#REF!)</f>
        <v>#REF!</v>
      </c>
      <c r="P29" s="469">
        <f t="shared" si="1"/>
        <v>7866228</v>
      </c>
      <c r="Q29" s="473"/>
      <c r="R29" s="469">
        <v>0</v>
      </c>
      <c r="S29" s="474"/>
      <c r="T29" s="469">
        <v>0</v>
      </c>
      <c r="U29" s="469">
        <f t="shared" si="4"/>
        <v>70234.180000000008</v>
      </c>
      <c r="V29" s="468">
        <f t="shared" si="2"/>
        <v>7936462.1799999997</v>
      </c>
      <c r="W29" s="395">
        <v>27</v>
      </c>
      <c r="X29" s="422" t="str">
        <f t="shared" si="3"/>
        <v>18</v>
      </c>
      <c r="Y29" s="396">
        <f>VLOOKUP(B29,'[2]CN HĐ'!$G$10:$L$73,6,FALSE)</f>
        <v>0</v>
      </c>
      <c r="Z29" s="161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</row>
    <row r="30" spans="1:49" s="363" customFormat="1" ht="28.5" customHeight="1">
      <c r="A30" s="462" t="s">
        <v>1121</v>
      </c>
      <c r="B30" s="374" t="s">
        <v>1513</v>
      </c>
      <c r="C30" s="376" t="s">
        <v>911</v>
      </c>
      <c r="D30" s="364" t="s">
        <v>1463</v>
      </c>
      <c r="E30" s="427">
        <v>1603205186060</v>
      </c>
      <c r="F30" s="427"/>
      <c r="G30" s="427"/>
      <c r="H30" s="362" t="s">
        <v>1507</v>
      </c>
      <c r="I30" s="401">
        <v>6391108</v>
      </c>
      <c r="J30" s="469">
        <f t="shared" si="6"/>
        <v>4473775.5999999996</v>
      </c>
      <c r="K30" s="470" t="str">
        <f>VLOOKUP(B30,'[3]Gui chi Quynh'!$B$7:$F$399,5,FALSE)</f>
        <v>A3</v>
      </c>
      <c r="L30" s="469">
        <f t="shared" si="5"/>
        <v>5368531</v>
      </c>
      <c r="M30" s="470">
        <v>26</v>
      </c>
      <c r="N30" s="471">
        <f>VLOOKUP(B30,'[2]CN HĐ'!$G$10:$I$74,3,FALSE)</f>
        <v>27</v>
      </c>
      <c r="O30" s="472" t="e">
        <f>IF(L30&gt;#REF!,L30,#REF!)</f>
        <v>#REF!</v>
      </c>
      <c r="P30" s="469">
        <f t="shared" si="1"/>
        <v>5368531</v>
      </c>
      <c r="Q30" s="473"/>
      <c r="R30" s="469">
        <v>0</v>
      </c>
      <c r="S30" s="474"/>
      <c r="T30" s="469">
        <v>0</v>
      </c>
      <c r="U30" s="469">
        <f t="shared" si="4"/>
        <v>63911.08</v>
      </c>
      <c r="V30" s="468">
        <f>(P30+R30+T30+U30)</f>
        <v>5432442.0800000001</v>
      </c>
      <c r="W30" s="395">
        <v>27</v>
      </c>
      <c r="X30" s="422" t="str">
        <f t="shared" si="3"/>
        <v>19</v>
      </c>
      <c r="Y30" s="396">
        <f>VLOOKUP(B30,'[2]CN HĐ'!$G$10:$L$73,6,FALSE)</f>
        <v>0</v>
      </c>
      <c r="Z30" s="161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</row>
    <row r="31" spans="1:49" s="363" customFormat="1" ht="32.25" customHeight="1">
      <c r="A31" s="462" t="s">
        <v>1122</v>
      </c>
      <c r="B31" s="374" t="s">
        <v>1426</v>
      </c>
      <c r="C31" s="376" t="s">
        <v>872</v>
      </c>
      <c r="D31" s="364" t="s">
        <v>1464</v>
      </c>
      <c r="E31" s="427">
        <v>1603205327532</v>
      </c>
      <c r="F31" s="427"/>
      <c r="G31" s="427"/>
      <c r="H31" s="362" t="s">
        <v>1506</v>
      </c>
      <c r="I31" s="401">
        <v>8041111</v>
      </c>
      <c r="J31" s="469">
        <f t="shared" si="6"/>
        <v>5628777.6999999993</v>
      </c>
      <c r="K31" s="470" t="str">
        <f>VLOOKUP(B31,'[3]Gui chi Quynh'!$B$7:$F$399,5,FALSE)</f>
        <v>A2</v>
      </c>
      <c r="L31" s="469">
        <f t="shared" si="5"/>
        <v>7880289</v>
      </c>
      <c r="M31" s="470">
        <v>26</v>
      </c>
      <c r="N31" s="471">
        <f>VLOOKUP(B31,'[2]CN HĐ'!$G$10:$I$74,3,FALSE)</f>
        <v>28</v>
      </c>
      <c r="O31" s="472" t="e">
        <f>IF(L31&gt;#REF!,L31,#REF!)</f>
        <v>#REF!</v>
      </c>
      <c r="P31" s="469">
        <f t="shared" si="1"/>
        <v>7880289</v>
      </c>
      <c r="Q31" s="473"/>
      <c r="R31" s="469">
        <v>0</v>
      </c>
      <c r="S31" s="474"/>
      <c r="T31" s="469">
        <v>0</v>
      </c>
      <c r="U31" s="469">
        <f t="shared" si="4"/>
        <v>80411.11</v>
      </c>
      <c r="V31" s="468">
        <f t="shared" si="2"/>
        <v>7960700.1100000003</v>
      </c>
      <c r="W31" s="395">
        <v>27</v>
      </c>
      <c r="X31" s="422" t="str">
        <f t="shared" si="3"/>
        <v>20</v>
      </c>
      <c r="Y31" s="396">
        <f>VLOOKUP(B31,'[2]CN HĐ'!$G$10:$L$73,6,FALSE)</f>
        <v>0</v>
      </c>
      <c r="Z31" s="161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</row>
    <row r="32" spans="1:49" s="363" customFormat="1" ht="32.25" customHeight="1">
      <c r="A32" s="462" t="s">
        <v>1123</v>
      </c>
      <c r="B32" s="374" t="s">
        <v>1427</v>
      </c>
      <c r="C32" s="376" t="s">
        <v>1421</v>
      </c>
      <c r="D32" s="364" t="s">
        <v>1465</v>
      </c>
      <c r="E32" s="426" t="s">
        <v>1422</v>
      </c>
      <c r="F32" s="426"/>
      <c r="G32" s="426"/>
      <c r="H32" s="362" t="s">
        <v>1507</v>
      </c>
      <c r="I32" s="401">
        <v>5520879</v>
      </c>
      <c r="J32" s="469">
        <f t="shared" si="6"/>
        <v>3864615.3</v>
      </c>
      <c r="K32" s="470" t="str">
        <f>VLOOKUP(B32,'[3]Gui chi Quynh'!$B$7:$F$399,5,FALSE)</f>
        <v>A3</v>
      </c>
      <c r="L32" s="469">
        <f t="shared" si="5"/>
        <v>4637538</v>
      </c>
      <c r="M32" s="470">
        <v>26</v>
      </c>
      <c r="N32" s="471">
        <f>VLOOKUP(B32,'[2]CN HĐ'!$G$10:$I$74,3,FALSE)</f>
        <v>27</v>
      </c>
      <c r="O32" s="472" t="e">
        <f>IF(L32&gt;#REF!,L32,#REF!)</f>
        <v>#REF!</v>
      </c>
      <c r="P32" s="469">
        <f t="shared" si="1"/>
        <v>4637538</v>
      </c>
      <c r="Q32" s="473"/>
      <c r="R32" s="469">
        <v>0</v>
      </c>
      <c r="S32" s="474"/>
      <c r="T32" s="469">
        <v>0</v>
      </c>
      <c r="U32" s="469">
        <f t="shared" si="4"/>
        <v>55208.79</v>
      </c>
      <c r="V32" s="468">
        <f t="shared" si="2"/>
        <v>4692746.79</v>
      </c>
      <c r="W32" s="395">
        <v>27</v>
      </c>
      <c r="X32" s="422" t="str">
        <f t="shared" si="3"/>
        <v>21</v>
      </c>
      <c r="Y32" s="396">
        <f>VLOOKUP(B32,'[2]CN HĐ'!$G$10:$L$73,6,FALSE)</f>
        <v>0</v>
      </c>
      <c r="Z32" s="201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</row>
    <row r="33" spans="1:66" s="363" customFormat="1" ht="32.25" customHeight="1">
      <c r="A33" s="462" t="s">
        <v>1132</v>
      </c>
      <c r="B33" s="397" t="s">
        <v>1503</v>
      </c>
      <c r="C33" s="398" t="s">
        <v>1161</v>
      </c>
      <c r="D33" s="399" t="s">
        <v>1504</v>
      </c>
      <c r="E33" s="429" t="s">
        <v>1256</v>
      </c>
      <c r="F33" s="429"/>
      <c r="G33" s="429"/>
      <c r="H33" s="362" t="s">
        <v>1507</v>
      </c>
      <c r="I33" s="401">
        <v>6086769</v>
      </c>
      <c r="J33" s="469">
        <f t="shared" si="6"/>
        <v>4260738.3</v>
      </c>
      <c r="K33" s="470" t="str">
        <f>VLOOKUP(B33,'[3]Gui chi Quynh'!$B$7:$F$399,5,FALSE)</f>
        <v>A2</v>
      </c>
      <c r="L33" s="469">
        <f t="shared" si="5"/>
        <v>5965034</v>
      </c>
      <c r="M33" s="470">
        <v>26</v>
      </c>
      <c r="N33" s="471">
        <f>VLOOKUP(B33,'[2]CN HĐ'!$G$10:$I$74,3,FALSE)</f>
        <v>26</v>
      </c>
      <c r="O33" s="472" t="e">
        <f>IF(L33&gt;#REF!,L33,#REF!)</f>
        <v>#REF!</v>
      </c>
      <c r="P33" s="469">
        <f t="shared" si="1"/>
        <v>5965034</v>
      </c>
      <c r="Q33" s="473"/>
      <c r="R33" s="469">
        <v>0</v>
      </c>
      <c r="S33" s="475"/>
      <c r="T33" s="469">
        <v>0</v>
      </c>
      <c r="U33" s="469">
        <f t="shared" si="4"/>
        <v>60867.69</v>
      </c>
      <c r="V33" s="468">
        <f t="shared" si="2"/>
        <v>6025901.6900000004</v>
      </c>
      <c r="W33" s="395">
        <v>25</v>
      </c>
      <c r="X33" s="422" t="str">
        <f t="shared" si="3"/>
        <v>22</v>
      </c>
      <c r="Y33" s="396">
        <f>VLOOKUP(B33,'[2]CN HĐ'!$G$10:$L$73,6,FALSE)</f>
        <v>0</v>
      </c>
      <c r="Z33" s="201"/>
      <c r="AA33" s="161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</row>
    <row r="34" spans="1:66" s="363" customFormat="1" ht="32.25" customHeight="1">
      <c r="A34" s="462" t="s">
        <v>1133</v>
      </c>
      <c r="B34" s="397" t="s">
        <v>1498</v>
      </c>
      <c r="C34" s="398"/>
      <c r="D34" s="399" t="s">
        <v>1499</v>
      </c>
      <c r="E34" s="427">
        <v>1603205185856</v>
      </c>
      <c r="F34" s="427"/>
      <c r="G34" s="427"/>
      <c r="H34" s="362" t="s">
        <v>1505</v>
      </c>
      <c r="I34" s="401">
        <v>8004388</v>
      </c>
      <c r="J34" s="469">
        <f t="shared" si="6"/>
        <v>2401316.4</v>
      </c>
      <c r="K34" s="470" t="str">
        <f>VLOOKUP(B34,'[3]Gui chi Quynh'!$B$7:$F$399,5,FALSE)</f>
        <v>A1</v>
      </c>
      <c r="L34" s="469">
        <f t="shared" si="5"/>
        <v>3842106</v>
      </c>
      <c r="M34" s="470">
        <v>26</v>
      </c>
      <c r="N34" s="471">
        <f>VLOOKUP(B34,'[2]CN HĐ'!$G$10:$I$74,3,FALSE)</f>
        <v>26</v>
      </c>
      <c r="O34" s="472" t="e">
        <f>IF(L34&gt;#REF!,L34,#REF!)</f>
        <v>#REF!</v>
      </c>
      <c r="P34" s="469">
        <f t="shared" si="1"/>
        <v>3842106</v>
      </c>
      <c r="Q34" s="473"/>
      <c r="R34" s="469">
        <v>0</v>
      </c>
      <c r="S34" s="474"/>
      <c r="T34" s="469">
        <v>0</v>
      </c>
      <c r="U34" s="469">
        <f t="shared" si="4"/>
        <v>80043.88</v>
      </c>
      <c r="V34" s="468">
        <f t="shared" si="2"/>
        <v>3922149.88</v>
      </c>
      <c r="W34" s="395">
        <v>27</v>
      </c>
      <c r="X34" s="422" t="str">
        <f t="shared" si="3"/>
        <v>23</v>
      </c>
      <c r="Y34" s="396">
        <f>VLOOKUP(B34,'[2]CN HĐ'!$G$10:$L$73,6,FALSE)</f>
        <v>0</v>
      </c>
      <c r="Z34" s="114"/>
      <c r="AA34" s="161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</row>
    <row r="35" spans="1:66" s="363" customFormat="1" ht="31.5" customHeight="1">
      <c r="A35" s="462" t="s">
        <v>1134</v>
      </c>
      <c r="B35" s="397" t="s">
        <v>1500</v>
      </c>
      <c r="C35" s="398"/>
      <c r="D35" s="399" t="s">
        <v>1501</v>
      </c>
      <c r="E35" s="426" t="s">
        <v>1502</v>
      </c>
      <c r="F35" s="426"/>
      <c r="G35" s="426"/>
      <c r="H35" s="362" t="s">
        <v>1505</v>
      </c>
      <c r="I35" s="401">
        <v>4914000</v>
      </c>
      <c r="J35" s="469">
        <f t="shared" si="6"/>
        <v>1474200</v>
      </c>
      <c r="K35" s="470" t="str">
        <f>VLOOKUP(B35,'[3]Gui chi Quynh'!$B$7:$F$399,5,FALSE)</f>
        <v>A3</v>
      </c>
      <c r="L35" s="469">
        <f t="shared" si="5"/>
        <v>1769040</v>
      </c>
      <c r="M35" s="470">
        <v>26</v>
      </c>
      <c r="N35" s="471">
        <f>VLOOKUP(B35,'[2]CN HĐ'!$G$10:$I$74,3,FALSE)</f>
        <v>27</v>
      </c>
      <c r="O35" s="472" t="e">
        <f>IF(L35&gt;#REF!,L35,#REF!)</f>
        <v>#REF!</v>
      </c>
      <c r="P35" s="469">
        <f t="shared" si="1"/>
        <v>1769040</v>
      </c>
      <c r="Q35" s="473"/>
      <c r="R35" s="469">
        <v>0</v>
      </c>
      <c r="S35" s="474"/>
      <c r="T35" s="469">
        <v>0</v>
      </c>
      <c r="U35" s="469">
        <f t="shared" si="4"/>
        <v>49140</v>
      </c>
      <c r="V35" s="468">
        <f t="shared" si="2"/>
        <v>1818180</v>
      </c>
      <c r="W35" s="395">
        <v>27</v>
      </c>
      <c r="X35" s="422" t="str">
        <f t="shared" si="3"/>
        <v>24</v>
      </c>
      <c r="Y35" s="396">
        <f>VLOOKUP(B35,'[2]CN HĐ'!$G$10:$L$73,6,FALSE)</f>
        <v>0</v>
      </c>
      <c r="Z35" s="114"/>
      <c r="AA35" s="161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</row>
    <row r="36" spans="1:66" s="363" customFormat="1" ht="28.5" customHeight="1">
      <c r="A36" s="462" t="s">
        <v>1135</v>
      </c>
      <c r="B36" s="397" t="s">
        <v>1514</v>
      </c>
      <c r="C36" s="398"/>
      <c r="D36" s="399"/>
      <c r="E36" s="428" t="s">
        <v>1526</v>
      </c>
      <c r="F36" s="428"/>
      <c r="G36" s="428"/>
      <c r="H36" s="362" t="s">
        <v>1505</v>
      </c>
      <c r="I36" s="401">
        <v>4914000</v>
      </c>
      <c r="J36" s="469">
        <f t="shared" si="6"/>
        <v>1474200</v>
      </c>
      <c r="K36" s="470" t="str">
        <f>VLOOKUP(B36,'[3]Gui chi Quynh'!$B$7:$F$399,5,FALSE)</f>
        <v>A3</v>
      </c>
      <c r="L36" s="469">
        <f t="shared" si="5"/>
        <v>1769040</v>
      </c>
      <c r="M36" s="470">
        <v>26</v>
      </c>
      <c r="N36" s="471">
        <f>VLOOKUP(B36,'[2]CN HĐ'!$G$10:$I$74,3,FALSE)</f>
        <v>27</v>
      </c>
      <c r="O36" s="472" t="e">
        <f>IF(L36&gt;#REF!,L36,#REF!)</f>
        <v>#REF!</v>
      </c>
      <c r="P36" s="469">
        <f t="shared" si="1"/>
        <v>1769040</v>
      </c>
      <c r="Q36" s="473"/>
      <c r="R36" s="469">
        <v>0</v>
      </c>
      <c r="S36" s="474"/>
      <c r="T36" s="469">
        <v>0</v>
      </c>
      <c r="U36" s="469">
        <f t="shared" si="4"/>
        <v>49140</v>
      </c>
      <c r="V36" s="468">
        <f t="shared" si="2"/>
        <v>1818180</v>
      </c>
      <c r="W36" s="395">
        <v>27</v>
      </c>
      <c r="X36" s="422" t="str">
        <f t="shared" si="3"/>
        <v>25</v>
      </c>
      <c r="Y36" s="396">
        <f>VLOOKUP(B36,'[2]CN HĐ'!$G$10:$L$73,6,FALSE)</f>
        <v>0</v>
      </c>
      <c r="Z36" s="114"/>
      <c r="AA36" s="161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</row>
    <row r="37" spans="1:66" s="363" customFormat="1" ht="31.5" customHeight="1">
      <c r="A37" s="462" t="s">
        <v>1136</v>
      </c>
      <c r="B37" s="397" t="s">
        <v>1521</v>
      </c>
      <c r="C37" s="398"/>
      <c r="D37" s="399"/>
      <c r="E37" s="377" t="s">
        <v>1531</v>
      </c>
      <c r="F37" s="377"/>
      <c r="G37" s="377"/>
      <c r="H37" s="362" t="s">
        <v>1505</v>
      </c>
      <c r="I37" s="401">
        <v>4914000</v>
      </c>
      <c r="J37" s="469">
        <f t="shared" si="6"/>
        <v>1474200</v>
      </c>
      <c r="K37" s="470" t="str">
        <f>VLOOKUP(B37,'[3]Gui chi Quynh'!$B$7:$F$399,5,FALSE)</f>
        <v>A3</v>
      </c>
      <c r="L37" s="469">
        <f t="shared" si="5"/>
        <v>1769040</v>
      </c>
      <c r="M37" s="470">
        <v>26</v>
      </c>
      <c r="N37" s="471">
        <f>VLOOKUP(B37,'[2]CN HĐ'!$G$10:$I$74,3,FALSE)</f>
        <v>27</v>
      </c>
      <c r="O37" s="472" t="e">
        <f>IF(L37&gt;#REF!,L37,#REF!)</f>
        <v>#REF!</v>
      </c>
      <c r="P37" s="469">
        <f t="shared" si="1"/>
        <v>1769040</v>
      </c>
      <c r="Q37" s="473"/>
      <c r="R37" s="469">
        <v>0</v>
      </c>
      <c r="S37" s="474"/>
      <c r="T37" s="469">
        <v>0</v>
      </c>
      <c r="U37" s="469">
        <f t="shared" si="4"/>
        <v>49140</v>
      </c>
      <c r="V37" s="468">
        <f t="shared" si="2"/>
        <v>1818180</v>
      </c>
      <c r="W37" s="395">
        <v>27</v>
      </c>
      <c r="X37" s="422" t="str">
        <f t="shared" si="3"/>
        <v>26</v>
      </c>
      <c r="Y37" s="396">
        <f>VLOOKUP(B37,'[2]CN HĐ'!$G$10:$L$73,6,FALSE)</f>
        <v>0</v>
      </c>
      <c r="Z37" s="114"/>
      <c r="AA37" s="161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</row>
    <row r="38" spans="1:66" s="363" customFormat="1" ht="31.5" customHeight="1">
      <c r="A38" s="462" t="s">
        <v>1137</v>
      </c>
      <c r="B38" s="397" t="s">
        <v>1522</v>
      </c>
      <c r="C38" s="398"/>
      <c r="D38" s="399"/>
      <c r="E38" s="377" t="s">
        <v>1532</v>
      </c>
      <c r="F38" s="377"/>
      <c r="G38" s="377"/>
      <c r="H38" s="362" t="s">
        <v>1505</v>
      </c>
      <c r="I38" s="401">
        <v>4914000</v>
      </c>
      <c r="J38" s="469">
        <f t="shared" si="6"/>
        <v>1474200</v>
      </c>
      <c r="K38" s="470" t="str">
        <f>VLOOKUP(B38,'[3]Gui chi Quynh'!$B$7:$F$399,5,FALSE)</f>
        <v>A3</v>
      </c>
      <c r="L38" s="469">
        <f t="shared" si="5"/>
        <v>1769040</v>
      </c>
      <c r="M38" s="470">
        <v>26</v>
      </c>
      <c r="N38" s="471">
        <f>VLOOKUP(B38,'[2]CN HĐ'!$G$10:$I$74,3,FALSE)</f>
        <v>27</v>
      </c>
      <c r="O38" s="472" t="e">
        <f>IF(L38&gt;#REF!,L38,#REF!)</f>
        <v>#REF!</v>
      </c>
      <c r="P38" s="469">
        <f t="shared" si="1"/>
        <v>1769040</v>
      </c>
      <c r="Q38" s="473"/>
      <c r="R38" s="469">
        <v>0</v>
      </c>
      <c r="S38" s="474"/>
      <c r="T38" s="469">
        <v>0</v>
      </c>
      <c r="U38" s="469">
        <f t="shared" si="4"/>
        <v>49140</v>
      </c>
      <c r="V38" s="468">
        <f t="shared" si="2"/>
        <v>1818180</v>
      </c>
      <c r="W38" s="395">
        <v>27</v>
      </c>
      <c r="X38" s="422" t="str">
        <f t="shared" si="3"/>
        <v>27</v>
      </c>
      <c r="Y38" s="396">
        <f>VLOOKUP(B38,'[2]CN HĐ'!$G$10:$L$73,6,FALSE)</f>
        <v>0</v>
      </c>
      <c r="Z38" s="114"/>
      <c r="AA38" s="161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</row>
    <row r="39" spans="1:66" s="363" customFormat="1" ht="28.5" customHeight="1">
      <c r="A39" s="462" t="s">
        <v>1138</v>
      </c>
      <c r="B39" s="397" t="s">
        <v>1535</v>
      </c>
      <c r="C39" s="398"/>
      <c r="D39" s="399"/>
      <c r="E39" s="377"/>
      <c r="F39" s="377"/>
      <c r="G39" s="377"/>
      <c r="H39" s="362" t="s">
        <v>1505</v>
      </c>
      <c r="I39" s="401">
        <v>4914000</v>
      </c>
      <c r="J39" s="469">
        <f t="shared" si="6"/>
        <v>1474200</v>
      </c>
      <c r="K39" s="470" t="str">
        <f>VLOOKUP(B39,'[3]Gui chi Quynh'!$B$7:$F$399,5,FALSE)</f>
        <v>A4</v>
      </c>
      <c r="L39" s="469">
        <f t="shared" si="5"/>
        <v>1474200</v>
      </c>
      <c r="M39" s="470">
        <v>26</v>
      </c>
      <c r="N39" s="471">
        <f>VLOOKUP(B39,'[2]CN HĐ'!$G$10:$I$74,3,FALSE)</f>
        <v>26</v>
      </c>
      <c r="O39" s="472"/>
      <c r="P39" s="469">
        <f t="shared" si="1"/>
        <v>1474200</v>
      </c>
      <c r="Q39" s="473"/>
      <c r="R39" s="469">
        <v>0</v>
      </c>
      <c r="S39" s="474"/>
      <c r="T39" s="469">
        <v>0</v>
      </c>
      <c r="U39" s="469">
        <f t="shared" si="4"/>
        <v>49140</v>
      </c>
      <c r="V39" s="468">
        <f t="shared" si="2"/>
        <v>1523340</v>
      </c>
      <c r="W39" s="395">
        <v>27</v>
      </c>
      <c r="X39" s="422" t="str">
        <f t="shared" si="3"/>
        <v>28</v>
      </c>
      <c r="Y39" s="396">
        <f>VLOOKUP(B39,'[2]CN HĐ'!$G$10:$L$73,6,FALSE)</f>
        <v>0</v>
      </c>
      <c r="Z39" s="114"/>
      <c r="AA39" s="161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</row>
    <row r="40" spans="1:66" s="363" customFormat="1" ht="31.5" customHeight="1">
      <c r="A40" s="462" t="s">
        <v>1139</v>
      </c>
      <c r="B40" s="397" t="s">
        <v>1536</v>
      </c>
      <c r="C40" s="398"/>
      <c r="D40" s="399"/>
      <c r="E40" s="377"/>
      <c r="F40" s="377"/>
      <c r="G40" s="377"/>
      <c r="H40" s="362" t="s">
        <v>1505</v>
      </c>
      <c r="I40" s="401">
        <v>4914000</v>
      </c>
      <c r="J40" s="469">
        <f t="shared" si="6"/>
        <v>1474200</v>
      </c>
      <c r="K40" s="470" t="str">
        <f>VLOOKUP(B40,'[3]Gui chi Quynh'!$B$7:$F$399,5,FALSE)</f>
        <v>A4</v>
      </c>
      <c r="L40" s="469">
        <f t="shared" si="5"/>
        <v>1474200</v>
      </c>
      <c r="M40" s="470">
        <v>26</v>
      </c>
      <c r="N40" s="471">
        <f>VLOOKUP(B40,'[2]CN HĐ'!$G$10:$I$74,3,FALSE)</f>
        <v>27</v>
      </c>
      <c r="O40" s="472"/>
      <c r="P40" s="469">
        <f t="shared" si="1"/>
        <v>1474200</v>
      </c>
      <c r="Q40" s="473"/>
      <c r="R40" s="469">
        <v>0</v>
      </c>
      <c r="S40" s="474"/>
      <c r="T40" s="469">
        <v>0</v>
      </c>
      <c r="U40" s="469">
        <f t="shared" si="4"/>
        <v>49140</v>
      </c>
      <c r="V40" s="468">
        <f>(P40+R40+T40+U40)</f>
        <v>1523340</v>
      </c>
      <c r="W40" s="395">
        <v>27</v>
      </c>
      <c r="X40" s="422" t="str">
        <f t="shared" si="3"/>
        <v>29</v>
      </c>
      <c r="Y40" s="396">
        <f>VLOOKUP(B40,'[2]CN HĐ'!$G$10:$L$73,6,FALSE)</f>
        <v>0</v>
      </c>
      <c r="Z40" s="114"/>
      <c r="AA40" s="161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</row>
    <row r="41" spans="1:66" s="363" customFormat="1" ht="31.5" customHeight="1">
      <c r="A41" s="462" t="s">
        <v>1140</v>
      </c>
      <c r="B41" s="397" t="s">
        <v>1553</v>
      </c>
      <c r="C41" s="398"/>
      <c r="D41" s="399"/>
      <c r="E41" s="377"/>
      <c r="F41" s="377"/>
      <c r="G41" s="377"/>
      <c r="H41" s="362" t="s">
        <v>1505</v>
      </c>
      <c r="I41" s="401">
        <v>4680000</v>
      </c>
      <c r="J41" s="469">
        <f t="shared" si="6"/>
        <v>1404000</v>
      </c>
      <c r="K41" s="470" t="str">
        <f>VLOOKUP(B41,'[3]Gui chi Quynh'!$B$7:$F$399,5,FALSE)</f>
        <v>A3</v>
      </c>
      <c r="L41" s="469">
        <f t="shared" si="5"/>
        <v>1684800</v>
      </c>
      <c r="M41" s="470">
        <v>26</v>
      </c>
      <c r="N41" s="471">
        <f>VLOOKUP(B41,'[2]CN HĐ'!$G$10:$I$74,3,FALSE)</f>
        <v>26</v>
      </c>
      <c r="O41" s="472"/>
      <c r="P41" s="469">
        <f t="shared" si="1"/>
        <v>1684800</v>
      </c>
      <c r="Q41" s="473"/>
      <c r="R41" s="469">
        <v>0</v>
      </c>
      <c r="S41" s="474"/>
      <c r="T41" s="469">
        <v>0</v>
      </c>
      <c r="U41" s="469">
        <f t="shared" si="4"/>
        <v>46800</v>
      </c>
      <c r="V41" s="468">
        <f>(P41+R41+T41+U41)</f>
        <v>1731600</v>
      </c>
      <c r="W41" s="395">
        <v>27</v>
      </c>
      <c r="X41" s="422" t="str">
        <f t="shared" si="3"/>
        <v>30</v>
      </c>
      <c r="Y41" s="396">
        <f>VLOOKUP(B41,'[2]CN HĐ'!$G$10:$L$73,6,FALSE)</f>
        <v>0</v>
      </c>
      <c r="Z41" s="114"/>
      <c r="AA41" s="161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</row>
    <row r="42" spans="1:66" s="363" customFormat="1" ht="39.75" customHeight="1">
      <c r="A42" s="462" t="s">
        <v>1141</v>
      </c>
      <c r="B42" s="454" t="s">
        <v>1542</v>
      </c>
      <c r="C42" s="455"/>
      <c r="D42" s="456" t="s">
        <v>1543</v>
      </c>
      <c r="E42" s="467" t="s">
        <v>1247</v>
      </c>
      <c r="F42" s="467"/>
      <c r="G42" s="467"/>
      <c r="H42" s="458" t="s">
        <v>1505</v>
      </c>
      <c r="I42" s="459">
        <f>8004388*57%+8004388</f>
        <v>12566889.16</v>
      </c>
      <c r="J42" s="476">
        <f t="shared" si="6"/>
        <v>3770066.7480000001</v>
      </c>
      <c r="K42" s="470" t="str">
        <f>VLOOKUP(B42,'[3]Gui chi Quynh'!$B$7:$F$399,5,FALSE)</f>
        <v>KXL</v>
      </c>
      <c r="L42" s="476">
        <f t="shared" si="5"/>
        <v>0</v>
      </c>
      <c r="M42" s="470">
        <v>26</v>
      </c>
      <c r="N42" s="471">
        <f>VLOOKUP(B42,'[2]CN HĐ'!$G$10:$I$74,3,FALSE)</f>
        <v>0</v>
      </c>
      <c r="O42" s="479"/>
      <c r="P42" s="476">
        <f t="shared" si="1"/>
        <v>0</v>
      </c>
      <c r="Q42" s="480"/>
      <c r="R42" s="476">
        <v>0</v>
      </c>
      <c r="S42" s="481"/>
      <c r="T42" s="476">
        <v>0</v>
      </c>
      <c r="U42" s="476">
        <v>0</v>
      </c>
      <c r="V42" s="482">
        <f t="shared" si="2"/>
        <v>0</v>
      </c>
      <c r="W42" s="460">
        <v>27</v>
      </c>
      <c r="X42" s="461" t="str">
        <f t="shared" si="3"/>
        <v>31</v>
      </c>
      <c r="Y42" s="466" t="s">
        <v>1561</v>
      </c>
      <c r="Z42" s="452"/>
      <c r="AA42" s="447"/>
    </row>
    <row r="43" spans="1:66" s="363" customFormat="1" ht="33" customHeight="1">
      <c r="A43" s="462" t="s">
        <v>1142</v>
      </c>
      <c r="B43" s="375" t="s">
        <v>1428</v>
      </c>
      <c r="C43" s="365" t="s">
        <v>307</v>
      </c>
      <c r="D43" s="364" t="s">
        <v>1466</v>
      </c>
      <c r="E43" s="428">
        <v>1603205194204</v>
      </c>
      <c r="F43" s="428"/>
      <c r="G43" s="428"/>
      <c r="H43" s="362" t="s">
        <v>1507</v>
      </c>
      <c r="I43" s="401">
        <v>6710663</v>
      </c>
      <c r="J43" s="469">
        <f t="shared" si="6"/>
        <v>4697464.0999999996</v>
      </c>
      <c r="K43" s="470" t="str">
        <f>VLOOKUP(B43,'[3]Gui chi Quynh'!$B$7:$F$399,5,FALSE)</f>
        <v>A2</v>
      </c>
      <c r="L43" s="469">
        <f t="shared" si="5"/>
        <v>6576450</v>
      </c>
      <c r="M43" s="470">
        <v>26</v>
      </c>
      <c r="N43" s="471">
        <f>VLOOKUP(B43,'[2]CN HĐ'!$G$10:$I$74,3,FALSE)</f>
        <v>26</v>
      </c>
      <c r="O43" s="472" t="e">
        <f>IF(L43&gt;#REF!,L43,#REF!)</f>
        <v>#REF!</v>
      </c>
      <c r="P43" s="469">
        <f t="shared" si="1"/>
        <v>6576450</v>
      </c>
      <c r="Q43" s="473"/>
      <c r="R43" s="469">
        <v>0</v>
      </c>
      <c r="S43" s="483"/>
      <c r="T43" s="469">
        <v>0</v>
      </c>
      <c r="U43" s="469">
        <f t="shared" si="4"/>
        <v>67106.63</v>
      </c>
      <c r="V43" s="468">
        <f t="shared" si="2"/>
        <v>6643556.6299999999</v>
      </c>
      <c r="W43" s="395">
        <v>27</v>
      </c>
      <c r="X43" s="422" t="str">
        <f t="shared" si="3"/>
        <v>32</v>
      </c>
      <c r="Y43" s="396">
        <f>VLOOKUP(B43,'[2]CN HĐ'!$G$10:$L$73,6,FALSE)</f>
        <v>0</v>
      </c>
      <c r="Z43" s="448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  <c r="AR43" s="114"/>
      <c r="AS43" s="114"/>
      <c r="AT43" s="114"/>
      <c r="AU43" s="114"/>
      <c r="AV43" s="114"/>
      <c r="AW43" s="114"/>
      <c r="AX43" s="114"/>
      <c r="AY43" s="114"/>
      <c r="AZ43" s="114"/>
      <c r="BA43" s="114"/>
      <c r="BB43" s="114"/>
      <c r="BC43" s="114"/>
      <c r="BD43" s="114"/>
      <c r="BE43" s="114"/>
      <c r="BF43" s="114"/>
      <c r="BG43" s="114"/>
      <c r="BH43" s="114"/>
      <c r="BI43" s="114"/>
      <c r="BJ43" s="114"/>
      <c r="BK43" s="114"/>
      <c r="BL43" s="114"/>
      <c r="BM43" s="114"/>
      <c r="BN43" s="114"/>
    </row>
    <row r="44" spans="1:66" s="363" customFormat="1" ht="31.5" customHeight="1">
      <c r="A44" s="462" t="s">
        <v>1143</v>
      </c>
      <c r="B44" s="374" t="s">
        <v>1548</v>
      </c>
      <c r="C44" s="376"/>
      <c r="D44" s="364"/>
      <c r="E44" s="427"/>
      <c r="F44" s="427"/>
      <c r="G44" s="427"/>
      <c r="H44" s="362" t="s">
        <v>1505</v>
      </c>
      <c r="I44" s="401">
        <v>4680000</v>
      </c>
      <c r="J44" s="469">
        <f t="shared" si="6"/>
        <v>1404000</v>
      </c>
      <c r="K44" s="470" t="str">
        <f>VLOOKUP(B44,'[3]Gui chi Quynh'!$B$7:$F$399,5,FALSE)</f>
        <v>A4</v>
      </c>
      <c r="L44" s="469">
        <f t="shared" si="5"/>
        <v>1404000</v>
      </c>
      <c r="M44" s="470">
        <v>26</v>
      </c>
      <c r="N44" s="471">
        <f>VLOOKUP(B44,'[2]CN HĐ'!$G$10:$I$74,3,FALSE)</f>
        <v>26</v>
      </c>
      <c r="O44" s="472"/>
      <c r="P44" s="469">
        <f t="shared" si="1"/>
        <v>1404000</v>
      </c>
      <c r="Q44" s="473"/>
      <c r="R44" s="469">
        <v>0</v>
      </c>
      <c r="S44" s="474"/>
      <c r="T44" s="469">
        <v>0</v>
      </c>
      <c r="U44" s="469">
        <f t="shared" si="4"/>
        <v>46800</v>
      </c>
      <c r="V44" s="468">
        <f t="shared" si="2"/>
        <v>1450800</v>
      </c>
      <c r="W44" s="395">
        <v>26</v>
      </c>
      <c r="X44" s="422" t="str">
        <f t="shared" si="3"/>
        <v>33</v>
      </c>
      <c r="Y44" s="396">
        <f>VLOOKUP(B44,'[2]CN HĐ'!$G$10:$L$73,6,FALSE)</f>
        <v>0</v>
      </c>
      <c r="Z44" s="449">
        <v>0</v>
      </c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</row>
    <row r="45" spans="1:66" s="363" customFormat="1" ht="31.5" customHeight="1">
      <c r="A45" s="462" t="s">
        <v>1144</v>
      </c>
      <c r="B45" s="375" t="s">
        <v>1457</v>
      </c>
      <c r="C45" s="365"/>
      <c r="D45" s="364"/>
      <c r="E45" s="430" t="s">
        <v>1527</v>
      </c>
      <c r="F45" s="430"/>
      <c r="G45" s="430"/>
      <c r="H45" s="362" t="s">
        <v>1506</v>
      </c>
      <c r="I45" s="401">
        <v>12405883</v>
      </c>
      <c r="J45" s="469">
        <f t="shared" si="6"/>
        <v>8684118.0999999996</v>
      </c>
      <c r="K45" s="470" t="str">
        <f>VLOOKUP(B45,'[3]Gui chi Quynh'!$B$7:$F$399,5,FALSE)</f>
        <v>A1</v>
      </c>
      <c r="L45" s="469">
        <f t="shared" si="5"/>
        <v>13894589</v>
      </c>
      <c r="M45" s="470">
        <v>26</v>
      </c>
      <c r="N45" s="471">
        <f>VLOOKUP(B45,'[2]CN HĐ'!$G$10:$I$74,3,FALSE)</f>
        <v>31</v>
      </c>
      <c r="O45" s="472" t="e">
        <f>IF(L45&gt;#REF!,L45,#REF!)</f>
        <v>#REF!</v>
      </c>
      <c r="P45" s="469">
        <f t="shared" si="1"/>
        <v>13894589</v>
      </c>
      <c r="Q45" s="473"/>
      <c r="R45" s="469">
        <v>0</v>
      </c>
      <c r="S45" s="483"/>
      <c r="T45" s="469">
        <v>0</v>
      </c>
      <c r="U45" s="469">
        <f t="shared" si="4"/>
        <v>124058.83</v>
      </c>
      <c r="V45" s="468">
        <f t="shared" si="2"/>
        <v>14018647.83</v>
      </c>
      <c r="W45" s="395">
        <v>31</v>
      </c>
      <c r="X45" s="422" t="str">
        <f t="shared" si="3"/>
        <v>34</v>
      </c>
      <c r="Y45" s="396">
        <f>VLOOKUP(B45,'[2]CN HĐ'!$G$10:$L$73,6,FALSE)</f>
        <v>0</v>
      </c>
      <c r="Z45" s="448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  <c r="AX45" s="114"/>
      <c r="AY45" s="114"/>
      <c r="AZ45" s="114"/>
      <c r="BA45" s="114"/>
      <c r="BB45" s="114"/>
      <c r="BC45" s="114"/>
      <c r="BD45" s="114"/>
      <c r="BE45" s="114"/>
      <c r="BF45" s="114"/>
      <c r="BG45" s="114"/>
      <c r="BH45" s="114"/>
      <c r="BI45" s="114"/>
      <c r="BJ45" s="114"/>
      <c r="BK45" s="114"/>
      <c r="BL45" s="114"/>
      <c r="BM45" s="114"/>
      <c r="BN45" s="114"/>
    </row>
    <row r="46" spans="1:66" s="363" customFormat="1" ht="38.25" customHeight="1">
      <c r="A46" s="462" t="s">
        <v>1145</v>
      </c>
      <c r="B46" s="374" t="s">
        <v>1429</v>
      </c>
      <c r="C46" s="376" t="s">
        <v>1414</v>
      </c>
      <c r="D46" s="364" t="s">
        <v>1467</v>
      </c>
      <c r="E46" s="426">
        <v>1603205341982</v>
      </c>
      <c r="F46" s="426"/>
      <c r="G46" s="426"/>
      <c r="H46" s="362" t="s">
        <v>1506</v>
      </c>
      <c r="I46" s="401">
        <v>7515057</v>
      </c>
      <c r="J46" s="469">
        <f t="shared" si="6"/>
        <v>5260539.8999999994</v>
      </c>
      <c r="K46" s="470" t="str">
        <f>VLOOKUP(B46,'[3]Gui chi Quynh'!$B$7:$F$399,5,FALSE)</f>
        <v>A1</v>
      </c>
      <c r="L46" s="469">
        <f t="shared" si="5"/>
        <v>8416864</v>
      </c>
      <c r="M46" s="470">
        <v>26</v>
      </c>
      <c r="N46" s="471">
        <f>VLOOKUP(B46,'[2]CN HĐ'!$G$10:$I$74,3,FALSE)</f>
        <v>26</v>
      </c>
      <c r="O46" s="472" t="e">
        <f>IF(L46&gt;#REF!,L46,#REF!)</f>
        <v>#REF!</v>
      </c>
      <c r="P46" s="469">
        <f t="shared" si="1"/>
        <v>8416864</v>
      </c>
      <c r="Q46" s="473"/>
      <c r="R46" s="469">
        <v>0</v>
      </c>
      <c r="S46" s="469" t="e">
        <f>R46*#REF!*0.5</f>
        <v>#REF!</v>
      </c>
      <c r="T46" s="469">
        <v>0</v>
      </c>
      <c r="U46" s="469">
        <f t="shared" si="4"/>
        <v>75150.570000000007</v>
      </c>
      <c r="V46" s="468">
        <f t="shared" si="2"/>
        <v>8492014.5700000003</v>
      </c>
      <c r="W46" s="395">
        <v>27</v>
      </c>
      <c r="X46" s="422" t="str">
        <f t="shared" si="3"/>
        <v>35</v>
      </c>
      <c r="Y46" s="396">
        <f>VLOOKUP(B46,'[2]CN HĐ'!$G$10:$L$73,6,FALSE)</f>
        <v>0</v>
      </c>
      <c r="Z46" s="448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</row>
    <row r="47" spans="1:66" s="363" customFormat="1" ht="32.25" customHeight="1">
      <c r="A47" s="462" t="s">
        <v>1146</v>
      </c>
      <c r="B47" s="374" t="s">
        <v>1519</v>
      </c>
      <c r="C47" s="376"/>
      <c r="D47" s="364"/>
      <c r="E47" s="428" t="s">
        <v>1528</v>
      </c>
      <c r="F47" s="428"/>
      <c r="G47" s="428"/>
      <c r="H47" s="362" t="s">
        <v>1506</v>
      </c>
      <c r="I47" s="401">
        <v>5733201</v>
      </c>
      <c r="J47" s="469">
        <f t="shared" si="6"/>
        <v>4013240.6999999997</v>
      </c>
      <c r="K47" s="470" t="str">
        <f>VLOOKUP(B47,'[3]Gui chi Quynh'!$B$7:$F$399,5,FALSE)</f>
        <v>A2</v>
      </c>
      <c r="L47" s="469">
        <f t="shared" si="5"/>
        <v>5618537</v>
      </c>
      <c r="M47" s="470">
        <v>26</v>
      </c>
      <c r="N47" s="471">
        <f>VLOOKUP(B47,'[2]CN HĐ'!$G$10:$I$74,3,FALSE)</f>
        <v>26</v>
      </c>
      <c r="O47" s="472" t="e">
        <f>IF(L47&gt;#REF!,L47,#REF!)</f>
        <v>#REF!</v>
      </c>
      <c r="P47" s="469">
        <f t="shared" si="1"/>
        <v>5618537</v>
      </c>
      <c r="Q47" s="473"/>
      <c r="R47" s="469">
        <v>0</v>
      </c>
      <c r="S47" s="469"/>
      <c r="T47" s="469">
        <v>0</v>
      </c>
      <c r="U47" s="469">
        <f t="shared" si="4"/>
        <v>57332.01</v>
      </c>
      <c r="V47" s="468">
        <f t="shared" si="2"/>
        <v>5675869.0099999998</v>
      </c>
      <c r="W47" s="395">
        <v>27</v>
      </c>
      <c r="X47" s="422" t="str">
        <f t="shared" si="3"/>
        <v>36</v>
      </c>
      <c r="Y47" s="396">
        <f>VLOOKUP(B47,'[2]CN HĐ'!$G$10:$L$73,6,FALSE)</f>
        <v>0</v>
      </c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</row>
    <row r="48" spans="1:66" s="363" customFormat="1" ht="27" customHeight="1">
      <c r="A48" s="462" t="s">
        <v>1147</v>
      </c>
      <c r="B48" s="374" t="s">
        <v>1538</v>
      </c>
      <c r="C48" s="376"/>
      <c r="D48" s="364"/>
      <c r="E48" s="427"/>
      <c r="F48" s="427"/>
      <c r="G48" s="427"/>
      <c r="H48" s="362" t="s">
        <v>1506</v>
      </c>
      <c r="I48" s="401">
        <v>5358132</v>
      </c>
      <c r="J48" s="469">
        <f t="shared" si="6"/>
        <v>3750692.4</v>
      </c>
      <c r="K48" s="470" t="str">
        <f>VLOOKUP(B48,'[3]Gui chi Quynh'!$B$7:$F$399,5,FALSE)</f>
        <v>A1</v>
      </c>
      <c r="L48" s="469">
        <f t="shared" si="5"/>
        <v>6001108</v>
      </c>
      <c r="M48" s="470">
        <v>26</v>
      </c>
      <c r="N48" s="471">
        <f>VLOOKUP(B48,'[2]CN HĐ'!$G$10:$I$74,3,FALSE)</f>
        <v>26</v>
      </c>
      <c r="O48" s="472"/>
      <c r="P48" s="469">
        <f t="shared" si="1"/>
        <v>6001108</v>
      </c>
      <c r="Q48" s="473"/>
      <c r="R48" s="469">
        <v>0</v>
      </c>
      <c r="S48" s="469"/>
      <c r="T48" s="469">
        <v>0</v>
      </c>
      <c r="U48" s="469">
        <f t="shared" si="4"/>
        <v>53581.32</v>
      </c>
      <c r="V48" s="468">
        <f t="shared" si="2"/>
        <v>6054689.3200000003</v>
      </c>
      <c r="W48" s="395">
        <v>27</v>
      </c>
      <c r="X48" s="422" t="str">
        <f t="shared" si="3"/>
        <v>37</v>
      </c>
      <c r="Y48" s="396">
        <f>VLOOKUP(B48,'[2]CN HĐ'!$G$10:$L$73,6,FALSE)</f>
        <v>0</v>
      </c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  <c r="AR48" s="114"/>
      <c r="AS48" s="114"/>
      <c r="AT48" s="114"/>
      <c r="AU48" s="114"/>
      <c r="AV48" s="114"/>
      <c r="AW48" s="114"/>
    </row>
    <row r="49" spans="1:66" s="363" customFormat="1" ht="36.75" customHeight="1">
      <c r="A49" s="462" t="s">
        <v>1148</v>
      </c>
      <c r="B49" s="374" t="s">
        <v>1550</v>
      </c>
      <c r="C49" s="376"/>
      <c r="D49" s="364"/>
      <c r="E49" s="427"/>
      <c r="F49" s="427"/>
      <c r="G49" s="427"/>
      <c r="H49" s="362" t="s">
        <v>1506</v>
      </c>
      <c r="I49" s="401">
        <v>5358132</v>
      </c>
      <c r="J49" s="469">
        <f t="shared" si="6"/>
        <v>3750692.4</v>
      </c>
      <c r="K49" s="470" t="str">
        <f>VLOOKUP(B49,'[3]Gui chi Quynh'!$B$7:$F$399,5,FALSE)</f>
        <v>A3</v>
      </c>
      <c r="L49" s="469">
        <f t="shared" si="5"/>
        <v>4500831</v>
      </c>
      <c r="M49" s="470">
        <v>26</v>
      </c>
      <c r="N49" s="471">
        <f>VLOOKUP(B49,'[2]CN HĐ'!$G$10:$I$74,3,FALSE)</f>
        <v>26</v>
      </c>
      <c r="O49" s="472"/>
      <c r="P49" s="469">
        <f t="shared" si="1"/>
        <v>4500831</v>
      </c>
      <c r="Q49" s="473"/>
      <c r="R49" s="469">
        <v>0</v>
      </c>
      <c r="S49" s="469"/>
      <c r="T49" s="469">
        <v>0</v>
      </c>
      <c r="U49" s="469">
        <f t="shared" si="4"/>
        <v>53581.32</v>
      </c>
      <c r="V49" s="468">
        <f t="shared" si="2"/>
        <v>4554412.32</v>
      </c>
      <c r="W49" s="395">
        <v>27</v>
      </c>
      <c r="X49" s="422" t="str">
        <f t="shared" si="3"/>
        <v>38</v>
      </c>
      <c r="Y49" s="396">
        <f>VLOOKUP(B49,'[2]CN HĐ'!$G$10:$L$73,6,FALSE)</f>
        <v>0</v>
      </c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</row>
    <row r="50" spans="1:66" s="363" customFormat="1" ht="32.25" customHeight="1">
      <c r="A50" s="462" t="s">
        <v>1149</v>
      </c>
      <c r="B50" s="375" t="s">
        <v>1430</v>
      </c>
      <c r="C50" s="365" t="s">
        <v>1043</v>
      </c>
      <c r="D50" s="364" t="s">
        <v>1468</v>
      </c>
      <c r="E50" s="430">
        <v>1603205399011</v>
      </c>
      <c r="F50" s="430"/>
      <c r="G50" s="430"/>
      <c r="H50" s="86" t="s">
        <v>1506</v>
      </c>
      <c r="I50" s="401">
        <v>8041111</v>
      </c>
      <c r="J50" s="469">
        <f t="shared" si="6"/>
        <v>5628777.6999999993</v>
      </c>
      <c r="K50" s="470" t="str">
        <f>VLOOKUP(B50,'[3]Gui chi Quynh'!$B$7:$F$399,5,FALSE)</f>
        <v>A2</v>
      </c>
      <c r="L50" s="469">
        <f t="shared" si="5"/>
        <v>7880289</v>
      </c>
      <c r="M50" s="470">
        <v>26</v>
      </c>
      <c r="N50" s="471">
        <f>VLOOKUP(B50,'[2]CN HĐ'!$G$10:$I$74,3,FALSE)</f>
        <v>27</v>
      </c>
      <c r="O50" s="472" t="e">
        <f>IF(L50&gt;#REF!,L50,#REF!)</f>
        <v>#REF!</v>
      </c>
      <c r="P50" s="469">
        <f t="shared" si="1"/>
        <v>7880289</v>
      </c>
      <c r="Q50" s="473"/>
      <c r="R50" s="469">
        <v>0</v>
      </c>
      <c r="S50" s="483"/>
      <c r="T50" s="469">
        <v>0</v>
      </c>
      <c r="U50" s="469">
        <f t="shared" si="4"/>
        <v>80411.11</v>
      </c>
      <c r="V50" s="468">
        <f t="shared" si="2"/>
        <v>7960700.1100000003</v>
      </c>
      <c r="W50" s="395">
        <v>26</v>
      </c>
      <c r="X50" s="422" t="str">
        <f t="shared" si="3"/>
        <v>39</v>
      </c>
      <c r="Y50" s="396">
        <f>VLOOKUP(B50,'[2]CN HĐ'!$G$10:$L$73,6,FALSE)</f>
        <v>0</v>
      </c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  <c r="AX50" s="114"/>
      <c r="AY50" s="114"/>
      <c r="AZ50" s="114"/>
      <c r="BA50" s="114"/>
      <c r="BB50" s="114"/>
      <c r="BC50" s="114"/>
      <c r="BD50" s="114"/>
      <c r="BE50" s="114"/>
      <c r="BF50" s="114"/>
      <c r="BG50" s="114"/>
      <c r="BH50" s="114"/>
      <c r="BI50" s="114"/>
      <c r="BJ50" s="114"/>
      <c r="BK50" s="114"/>
      <c r="BL50" s="114"/>
      <c r="BM50" s="114"/>
      <c r="BN50" s="114"/>
    </row>
    <row r="51" spans="1:66" s="363" customFormat="1" ht="35.25" customHeight="1">
      <c r="A51" s="462" t="s">
        <v>1150</v>
      </c>
      <c r="B51" s="374" t="s">
        <v>1431</v>
      </c>
      <c r="C51" s="376" t="s">
        <v>1413</v>
      </c>
      <c r="D51" s="364" t="s">
        <v>1469</v>
      </c>
      <c r="E51" s="426" t="s">
        <v>1449</v>
      </c>
      <c r="F51" s="426"/>
      <c r="G51" s="426"/>
      <c r="H51" s="362" t="s">
        <v>1507</v>
      </c>
      <c r="I51" s="401">
        <v>6086769</v>
      </c>
      <c r="J51" s="469">
        <f t="shared" si="6"/>
        <v>4260738.3</v>
      </c>
      <c r="K51" s="470" t="str">
        <f>VLOOKUP(B51,'[3]Gui chi Quynh'!$B$7:$F$399,5,FALSE)</f>
        <v>A4</v>
      </c>
      <c r="L51" s="469">
        <f t="shared" si="5"/>
        <v>4260738</v>
      </c>
      <c r="M51" s="470">
        <v>26</v>
      </c>
      <c r="N51" s="471">
        <f>VLOOKUP(B51,'[2]CN HĐ'!$G$10:$I$74,3,FALSE)</f>
        <v>27</v>
      </c>
      <c r="O51" s="472" t="e">
        <f>IF(L51&gt;#REF!,L51,#REF!)</f>
        <v>#REF!</v>
      </c>
      <c r="P51" s="469">
        <f t="shared" si="1"/>
        <v>4260738</v>
      </c>
      <c r="Q51" s="473"/>
      <c r="R51" s="469">
        <v>0</v>
      </c>
      <c r="S51" s="474"/>
      <c r="T51" s="469">
        <v>0</v>
      </c>
      <c r="U51" s="469">
        <f t="shared" si="4"/>
        <v>60867.69</v>
      </c>
      <c r="V51" s="468">
        <f t="shared" si="2"/>
        <v>4321605.6900000004</v>
      </c>
      <c r="W51" s="395">
        <v>26</v>
      </c>
      <c r="X51" s="422" t="str">
        <f t="shared" si="3"/>
        <v>40</v>
      </c>
      <c r="Y51" s="396">
        <f>VLOOKUP(B51,'[2]CN HĐ'!$G$10:$L$73,6,FALSE)</f>
        <v>0</v>
      </c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</row>
    <row r="52" spans="1:66" s="363" customFormat="1" ht="29.25" customHeight="1">
      <c r="A52" s="462" t="s">
        <v>1151</v>
      </c>
      <c r="B52" s="374" t="s">
        <v>1512</v>
      </c>
      <c r="C52" s="376" t="s">
        <v>881</v>
      </c>
      <c r="D52" s="364" t="s">
        <v>1470</v>
      </c>
      <c r="E52" s="427">
        <v>1603205192034</v>
      </c>
      <c r="F52" s="427"/>
      <c r="G52" s="427"/>
      <c r="H52" s="362" t="s">
        <v>1507</v>
      </c>
      <c r="I52" s="401">
        <v>6086769</v>
      </c>
      <c r="J52" s="469">
        <f t="shared" si="6"/>
        <v>4260738.3</v>
      </c>
      <c r="K52" s="470" t="str">
        <f>VLOOKUP(B52,'[3]Gui chi Quynh'!$B$7:$F$399,5,FALSE)</f>
        <v>A3</v>
      </c>
      <c r="L52" s="469">
        <f t="shared" si="5"/>
        <v>5112886</v>
      </c>
      <c r="M52" s="470">
        <v>26</v>
      </c>
      <c r="N52" s="471">
        <f>VLOOKUP(B52,'[2]CN HĐ'!$G$10:$I$74,3,FALSE)</f>
        <v>27</v>
      </c>
      <c r="O52" s="472" t="e">
        <f>IF(L52&gt;#REF!,L52,#REF!)</f>
        <v>#REF!</v>
      </c>
      <c r="P52" s="469">
        <f t="shared" si="1"/>
        <v>5112886</v>
      </c>
      <c r="Q52" s="473"/>
      <c r="R52" s="469">
        <v>0</v>
      </c>
      <c r="S52" s="474"/>
      <c r="T52" s="469">
        <v>0</v>
      </c>
      <c r="U52" s="469">
        <f t="shared" si="4"/>
        <v>60867.69</v>
      </c>
      <c r="V52" s="468">
        <f t="shared" si="2"/>
        <v>5173753.6900000004</v>
      </c>
      <c r="W52" s="395">
        <v>26</v>
      </c>
      <c r="X52" s="422" t="str">
        <f t="shared" si="3"/>
        <v>41</v>
      </c>
      <c r="Y52" s="396">
        <f>VLOOKUP(B52,'[2]CN HĐ'!$G$10:$L$73,6,FALSE)</f>
        <v>0</v>
      </c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</row>
    <row r="53" spans="1:66" s="363" customFormat="1" ht="29.25" customHeight="1">
      <c r="A53" s="462" t="s">
        <v>1152</v>
      </c>
      <c r="B53" s="374" t="s">
        <v>1523</v>
      </c>
      <c r="C53" s="376"/>
      <c r="D53" s="364"/>
      <c r="E53" s="427"/>
      <c r="F53" s="427"/>
      <c r="G53" s="427"/>
      <c r="H53" s="362" t="s">
        <v>1506</v>
      </c>
      <c r="I53" s="401">
        <v>5358132</v>
      </c>
      <c r="J53" s="469">
        <f t="shared" si="6"/>
        <v>3750692.4</v>
      </c>
      <c r="K53" s="470" t="str">
        <f>VLOOKUP(B53,'[3]Gui chi Quynh'!$B$7:$F$399,5,FALSE)</f>
        <v>A2</v>
      </c>
      <c r="L53" s="469">
        <f t="shared" si="5"/>
        <v>5250969</v>
      </c>
      <c r="M53" s="470">
        <v>26</v>
      </c>
      <c r="N53" s="471">
        <f>VLOOKUP(B53,'[2]CN HĐ'!$G$10:$I$74,3,FALSE)</f>
        <v>24</v>
      </c>
      <c r="O53" s="472" t="e">
        <f>IF(L53&gt;#REF!,L53,#REF!)</f>
        <v>#REF!</v>
      </c>
      <c r="P53" s="469">
        <f t="shared" si="1"/>
        <v>4847048</v>
      </c>
      <c r="Q53" s="473"/>
      <c r="R53" s="469">
        <v>0</v>
      </c>
      <c r="S53" s="474"/>
      <c r="T53" s="469">
        <v>0</v>
      </c>
      <c r="U53" s="469">
        <f t="shared" si="4"/>
        <v>53581.32</v>
      </c>
      <c r="V53" s="468">
        <f t="shared" si="2"/>
        <v>4900629.32</v>
      </c>
      <c r="W53" s="395">
        <v>26</v>
      </c>
      <c r="X53" s="422" t="str">
        <f t="shared" si="3"/>
        <v>42</v>
      </c>
      <c r="Y53" s="396" t="str">
        <f>VLOOKUP(B53,'[2]CN HĐ'!$G$10:$L$73,6,FALSE)</f>
        <v>Trừ 2 ngày nghỉ phép 30+31/10</v>
      </c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  <c r="AR53" s="114"/>
      <c r="AS53" s="114"/>
      <c r="AT53" s="114"/>
      <c r="AU53" s="114"/>
      <c r="AV53" s="114"/>
      <c r="AW53" s="114"/>
    </row>
    <row r="54" spans="1:66" s="363" customFormat="1" ht="29.25" customHeight="1">
      <c r="A54" s="462" t="s">
        <v>1153</v>
      </c>
      <c r="B54" s="374" t="s">
        <v>1552</v>
      </c>
      <c r="C54" s="376"/>
      <c r="D54" s="364"/>
      <c r="E54" s="427"/>
      <c r="F54" s="427"/>
      <c r="G54" s="427"/>
      <c r="H54" s="362" t="s">
        <v>1507</v>
      </c>
      <c r="I54" s="401">
        <f>5007600</f>
        <v>5007600</v>
      </c>
      <c r="J54" s="469">
        <f t="shared" si="6"/>
        <v>3505320</v>
      </c>
      <c r="K54" s="470" t="str">
        <f>VLOOKUP(B54,'[3]Gui chi Quynh'!$B$7:$F$399,5,FALSE)</f>
        <v>A4</v>
      </c>
      <c r="L54" s="469">
        <f t="shared" si="5"/>
        <v>3505320</v>
      </c>
      <c r="M54" s="470">
        <v>26</v>
      </c>
      <c r="N54" s="471">
        <f>VLOOKUP(B54,'[2]CN HĐ'!$G$10:$I$74,3,FALSE)</f>
        <v>27</v>
      </c>
      <c r="O54" s="472"/>
      <c r="P54" s="469">
        <f t="shared" si="1"/>
        <v>3505320</v>
      </c>
      <c r="Q54" s="473"/>
      <c r="R54" s="469">
        <v>0</v>
      </c>
      <c r="S54" s="474"/>
      <c r="T54" s="469">
        <v>0</v>
      </c>
      <c r="U54" s="469">
        <f t="shared" si="4"/>
        <v>50076</v>
      </c>
      <c r="V54" s="468">
        <f t="shared" si="2"/>
        <v>3555396</v>
      </c>
      <c r="W54" s="395">
        <v>27</v>
      </c>
      <c r="X54" s="422" t="str">
        <f t="shared" si="3"/>
        <v>43</v>
      </c>
      <c r="Y54" s="396">
        <f>VLOOKUP(B54,'[2]CN HĐ'!$G$10:$L$73,6,FALSE)</f>
        <v>0</v>
      </c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</row>
    <row r="55" spans="1:66" s="363" customFormat="1" ht="33" customHeight="1">
      <c r="A55" s="462" t="s">
        <v>1154</v>
      </c>
      <c r="B55" s="374" t="s">
        <v>1440</v>
      </c>
      <c r="C55" s="376" t="s">
        <v>1418</v>
      </c>
      <c r="D55" s="364" t="s">
        <v>1472</v>
      </c>
      <c r="E55" s="427">
        <v>1603205355935</v>
      </c>
      <c r="F55" s="427"/>
      <c r="G55" s="427"/>
      <c r="H55" s="362" t="s">
        <v>1507</v>
      </c>
      <c r="I55" s="401">
        <v>5520879</v>
      </c>
      <c r="J55" s="469">
        <f t="shared" si="6"/>
        <v>3864615.3</v>
      </c>
      <c r="K55" s="470" t="str">
        <f>VLOOKUP(B55,'[3]Gui chi Quynh'!$B$7:$F$399,5,FALSE)</f>
        <v>A4</v>
      </c>
      <c r="L55" s="469">
        <f t="shared" si="5"/>
        <v>3864615</v>
      </c>
      <c r="M55" s="470">
        <v>26</v>
      </c>
      <c r="N55" s="471">
        <f>VLOOKUP(B55,'[2]CN HĐ'!$G$10:$I$74,3,FALSE)</f>
        <v>27</v>
      </c>
      <c r="O55" s="472" t="e">
        <f>IF(L55&gt;#REF!,L55,#REF!)</f>
        <v>#REF!</v>
      </c>
      <c r="P55" s="469">
        <f t="shared" si="1"/>
        <v>3864615</v>
      </c>
      <c r="Q55" s="473"/>
      <c r="R55" s="469">
        <v>0</v>
      </c>
      <c r="S55" s="474"/>
      <c r="T55" s="469">
        <v>0</v>
      </c>
      <c r="U55" s="469">
        <f t="shared" si="4"/>
        <v>55208.79</v>
      </c>
      <c r="V55" s="468">
        <f t="shared" si="2"/>
        <v>3919823.79</v>
      </c>
      <c r="W55" s="395">
        <v>24</v>
      </c>
      <c r="X55" s="422" t="str">
        <f t="shared" si="3"/>
        <v>44</v>
      </c>
      <c r="Y55" s="396">
        <f>VLOOKUP(B55,'[2]CN HĐ'!$G$10:$L$73,6,FALSE)</f>
        <v>0</v>
      </c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6" s="363" customFormat="1" ht="29.25" customHeight="1">
      <c r="A56" s="462" t="s">
        <v>1155</v>
      </c>
      <c r="B56" s="374" t="s">
        <v>1516</v>
      </c>
      <c r="C56" s="376"/>
      <c r="D56" s="364"/>
      <c r="E56" s="426">
        <v>1603205639363</v>
      </c>
      <c r="F56" s="426"/>
      <c r="G56" s="426"/>
      <c r="H56" s="362" t="s">
        <v>1506</v>
      </c>
      <c r="I56" s="401">
        <v>5733201</v>
      </c>
      <c r="J56" s="469">
        <f t="shared" si="6"/>
        <v>4013240.6999999997</v>
      </c>
      <c r="K56" s="470" t="str">
        <f>VLOOKUP(B56,'[3]Gui chi Quynh'!$B$7:$F$399,5,FALSE)</f>
        <v>A3</v>
      </c>
      <c r="L56" s="469">
        <f t="shared" si="5"/>
        <v>4815889</v>
      </c>
      <c r="M56" s="470">
        <v>26</v>
      </c>
      <c r="N56" s="471">
        <f>VLOOKUP(B56,'[2]CN HĐ'!$G$10:$I$74,3,FALSE)</f>
        <v>25</v>
      </c>
      <c r="O56" s="472" t="e">
        <f>IF(L56&gt;#REF!,L56,#REF!)</f>
        <v>#REF!</v>
      </c>
      <c r="P56" s="469">
        <f t="shared" si="1"/>
        <v>4630663</v>
      </c>
      <c r="Q56" s="473"/>
      <c r="R56" s="469">
        <v>0</v>
      </c>
      <c r="S56" s="474"/>
      <c r="T56" s="469">
        <v>0</v>
      </c>
      <c r="U56" s="469">
        <f t="shared" si="4"/>
        <v>57332.01</v>
      </c>
      <c r="V56" s="468">
        <f t="shared" si="2"/>
        <v>4687995.01</v>
      </c>
      <c r="W56" s="395">
        <v>27</v>
      </c>
      <c r="X56" s="422" t="str">
        <f t="shared" si="3"/>
        <v>45</v>
      </c>
      <c r="Y56" s="396" t="str">
        <f>VLOOKUP(B56,'[2]CN HĐ'!$G$10:$L$73,6,FALSE)</f>
        <v>Trừ 1 ngày nghỉ phép 24/10</v>
      </c>
    </row>
    <row r="57" spans="1:66" s="363" customFormat="1" ht="39" customHeight="1">
      <c r="A57" s="462" t="s">
        <v>1156</v>
      </c>
      <c r="B57" s="374" t="s">
        <v>1432</v>
      </c>
      <c r="C57" s="376" t="s">
        <v>1416</v>
      </c>
      <c r="D57" s="364" t="s">
        <v>1473</v>
      </c>
      <c r="E57" s="426">
        <v>1603205324898</v>
      </c>
      <c r="F57" s="426"/>
      <c r="G57" s="426"/>
      <c r="H57" s="362" t="s">
        <v>1506</v>
      </c>
      <c r="I57" s="401">
        <v>7515057</v>
      </c>
      <c r="J57" s="469">
        <f t="shared" si="6"/>
        <v>5260539.8999999994</v>
      </c>
      <c r="K57" s="470" t="str">
        <f>VLOOKUP(B57,'[3]Gui chi Quynh'!$B$7:$F$399,5,FALSE)</f>
        <v>A1</v>
      </c>
      <c r="L57" s="469">
        <f t="shared" si="5"/>
        <v>8416864</v>
      </c>
      <c r="M57" s="470">
        <v>26</v>
      </c>
      <c r="N57" s="471">
        <f>VLOOKUP(B57,'[2]CN HĐ'!$G$10:$I$74,3,FALSE)</f>
        <v>26</v>
      </c>
      <c r="O57" s="472" t="e">
        <f>IF(L57&gt;#REF!,L57,#REF!)</f>
        <v>#REF!</v>
      </c>
      <c r="P57" s="469">
        <f t="shared" si="1"/>
        <v>8416864</v>
      </c>
      <c r="Q57" s="473"/>
      <c r="R57" s="469">
        <v>0</v>
      </c>
      <c r="S57" s="474"/>
      <c r="T57" s="469">
        <v>0</v>
      </c>
      <c r="U57" s="469">
        <f t="shared" si="4"/>
        <v>75150.570000000007</v>
      </c>
      <c r="V57" s="468">
        <f t="shared" si="2"/>
        <v>8492014.5700000003</v>
      </c>
      <c r="W57" s="395">
        <v>25</v>
      </c>
      <c r="X57" s="422" t="str">
        <f t="shared" si="3"/>
        <v>46</v>
      </c>
      <c r="Y57" s="396">
        <f>VLOOKUP(B57,'[2]CN HĐ'!$G$10:$L$73,6,FALSE)</f>
        <v>0</v>
      </c>
    </row>
    <row r="58" spans="1:66" s="363" customFormat="1" ht="33" customHeight="1">
      <c r="A58" s="462" t="s">
        <v>407</v>
      </c>
      <c r="B58" s="374" t="s">
        <v>1520</v>
      </c>
      <c r="C58" s="376"/>
      <c r="D58" s="364"/>
      <c r="E58" s="430" t="s">
        <v>1529</v>
      </c>
      <c r="F58" s="430"/>
      <c r="G58" s="430"/>
      <c r="H58" s="362" t="s">
        <v>1506</v>
      </c>
      <c r="I58" s="401">
        <v>5358132</v>
      </c>
      <c r="J58" s="469">
        <f t="shared" si="6"/>
        <v>3750692.4</v>
      </c>
      <c r="K58" s="470" t="str">
        <f>VLOOKUP(B58,'[3]Gui chi Quynh'!$B$7:$F$399,5,FALSE)</f>
        <v>A1</v>
      </c>
      <c r="L58" s="469">
        <f t="shared" si="5"/>
        <v>6001108</v>
      </c>
      <c r="M58" s="470">
        <v>26</v>
      </c>
      <c r="N58" s="471">
        <f>VLOOKUP(B58,'[2]CN HĐ'!$G$10:$I$74,3,FALSE)</f>
        <v>25</v>
      </c>
      <c r="O58" s="472" t="e">
        <f>IF(L58&gt;#REF!,L58,#REF!)</f>
        <v>#REF!</v>
      </c>
      <c r="P58" s="469">
        <f t="shared" si="1"/>
        <v>5770296</v>
      </c>
      <c r="Q58" s="473"/>
      <c r="R58" s="469">
        <v>0</v>
      </c>
      <c r="S58" s="474"/>
      <c r="T58" s="469">
        <v>0</v>
      </c>
      <c r="U58" s="469">
        <f t="shared" si="4"/>
        <v>53581.32</v>
      </c>
      <c r="V58" s="468">
        <f t="shared" si="2"/>
        <v>5823877.3200000003</v>
      </c>
      <c r="W58" s="395">
        <v>25</v>
      </c>
      <c r="X58" s="422" t="str">
        <f t="shared" si="3"/>
        <v>47</v>
      </c>
      <c r="Y58" s="396" t="str">
        <f>VLOOKUP(B58,'[2]CN HĐ'!$G$10:$L$73,6,FALSE)</f>
        <v>Trừ 1 ngày nghỉ phép 21/10</v>
      </c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</row>
    <row r="59" spans="1:66" s="363" customFormat="1" ht="28.5" customHeight="1">
      <c r="A59" s="462" t="s">
        <v>408</v>
      </c>
      <c r="B59" s="374" t="s">
        <v>1511</v>
      </c>
      <c r="C59" s="376" t="s">
        <v>1415</v>
      </c>
      <c r="D59" s="364" t="s">
        <v>1474</v>
      </c>
      <c r="E59" s="426" t="s">
        <v>1451</v>
      </c>
      <c r="F59" s="426"/>
      <c r="G59" s="426"/>
      <c r="H59" s="86" t="s">
        <v>1506</v>
      </c>
      <c r="I59" s="401">
        <v>5733201</v>
      </c>
      <c r="J59" s="469">
        <f t="shared" si="6"/>
        <v>4013240.6999999997</v>
      </c>
      <c r="K59" s="470" t="str">
        <f>VLOOKUP(B59,'[3]Gui chi Quynh'!$B$7:$F$399,5,FALSE)</f>
        <v>A3</v>
      </c>
      <c r="L59" s="469">
        <f t="shared" si="5"/>
        <v>4815889</v>
      </c>
      <c r="M59" s="470">
        <v>26</v>
      </c>
      <c r="N59" s="471">
        <f>VLOOKUP(B59,'[2]CN HĐ'!$G$10:$I$74,3,FALSE)</f>
        <v>27</v>
      </c>
      <c r="O59" s="472" t="e">
        <f>IF(L59&gt;#REF!,L59,#REF!)</f>
        <v>#REF!</v>
      </c>
      <c r="P59" s="469">
        <f t="shared" si="1"/>
        <v>4815889</v>
      </c>
      <c r="Q59" s="473"/>
      <c r="R59" s="469">
        <v>0</v>
      </c>
      <c r="S59" s="474"/>
      <c r="T59" s="469">
        <v>0</v>
      </c>
      <c r="U59" s="469">
        <f t="shared" si="4"/>
        <v>57332.01</v>
      </c>
      <c r="V59" s="468">
        <f t="shared" si="2"/>
        <v>4873221.01</v>
      </c>
      <c r="W59" s="395">
        <v>27</v>
      </c>
      <c r="X59" s="422" t="str">
        <f t="shared" si="3"/>
        <v>48</v>
      </c>
      <c r="Y59" s="396">
        <f>VLOOKUP(B59,'[2]CN HĐ'!$G$10:$L$73,6,FALSE)</f>
        <v>0</v>
      </c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  <c r="AR59" s="114"/>
      <c r="AS59" s="114"/>
      <c r="AT59" s="114"/>
      <c r="AU59" s="114"/>
      <c r="AV59" s="114"/>
      <c r="AW59" s="114"/>
    </row>
    <row r="60" spans="1:66" s="363" customFormat="1" ht="30" customHeight="1">
      <c r="A60" s="462" t="s">
        <v>409</v>
      </c>
      <c r="B60" s="374" t="s">
        <v>1438</v>
      </c>
      <c r="C60" s="376" t="s">
        <v>1093</v>
      </c>
      <c r="D60" s="364" t="s">
        <v>1475</v>
      </c>
      <c r="E60" s="426">
        <v>1603205327079</v>
      </c>
      <c r="F60" s="426"/>
      <c r="G60" s="426"/>
      <c r="H60" s="362" t="s">
        <v>1507</v>
      </c>
      <c r="I60" s="401">
        <v>6086769</v>
      </c>
      <c r="J60" s="469">
        <f t="shared" si="6"/>
        <v>4260738.3</v>
      </c>
      <c r="K60" s="470" t="str">
        <f>VLOOKUP(B60,'[3]Gui chi Quynh'!$B$7:$F$399,5,FALSE)</f>
        <v>A4</v>
      </c>
      <c r="L60" s="469">
        <f t="shared" si="5"/>
        <v>4260738</v>
      </c>
      <c r="M60" s="470">
        <v>26</v>
      </c>
      <c r="N60" s="471">
        <f>VLOOKUP(B60,'[2]CN HĐ'!$G$10:$I$74,3,FALSE)</f>
        <v>25</v>
      </c>
      <c r="O60" s="472" t="e">
        <f>IF(L60&gt;#REF!,L60,#REF!)</f>
        <v>#REF!</v>
      </c>
      <c r="P60" s="469">
        <f t="shared" si="1"/>
        <v>4096863</v>
      </c>
      <c r="Q60" s="473"/>
      <c r="R60" s="469">
        <v>0</v>
      </c>
      <c r="S60" s="474"/>
      <c r="T60" s="469">
        <v>0</v>
      </c>
      <c r="U60" s="469">
        <v>0</v>
      </c>
      <c r="V60" s="468">
        <f t="shared" si="2"/>
        <v>4096863</v>
      </c>
      <c r="W60" s="395">
        <v>0</v>
      </c>
      <c r="X60" s="422" t="str">
        <f t="shared" si="3"/>
        <v>49</v>
      </c>
      <c r="Y60" s="396" t="str">
        <f>VLOOKUP(B60,'[2]CN HĐ'!$G$10:$L$73,6,FALSE)</f>
        <v>Trừ 2 ngày nghỉ phép 17+18/10</v>
      </c>
    </row>
    <row r="61" spans="1:66" s="363" customFormat="1" ht="27.75" customHeight="1">
      <c r="A61" s="462" t="s">
        <v>410</v>
      </c>
      <c r="B61" s="374" t="s">
        <v>1435</v>
      </c>
      <c r="C61" s="376" t="s">
        <v>1411</v>
      </c>
      <c r="D61" s="364" t="s">
        <v>1471</v>
      </c>
      <c r="E61" s="426" t="s">
        <v>1450</v>
      </c>
      <c r="F61" s="426"/>
      <c r="G61" s="426"/>
      <c r="H61" s="362" t="s">
        <v>1506</v>
      </c>
      <c r="I61" s="401">
        <v>6563942</v>
      </c>
      <c r="J61" s="469">
        <f t="shared" si="6"/>
        <v>4594759.3999999994</v>
      </c>
      <c r="K61" s="470" t="str">
        <f>VLOOKUP(B61,'[3]Gui chi Quynh'!$B$7:$F$399,5,FALSE)</f>
        <v>A3</v>
      </c>
      <c r="L61" s="469">
        <f t="shared" si="5"/>
        <v>5513711</v>
      </c>
      <c r="M61" s="470">
        <v>26</v>
      </c>
      <c r="N61" s="471">
        <f>VLOOKUP(B61,'[2]CN HĐ'!$G$10:$I$74,3,FALSE)</f>
        <v>27</v>
      </c>
      <c r="O61" s="472" t="e">
        <f>IF(L61&gt;#REF!,L61,#REF!)</f>
        <v>#REF!</v>
      </c>
      <c r="P61" s="469">
        <f>ROUND(IF(N61&gt;=M61,L61,L61/M61*N61),)</f>
        <v>5513711</v>
      </c>
      <c r="Q61" s="473"/>
      <c r="R61" s="469">
        <v>0</v>
      </c>
      <c r="S61" s="474"/>
      <c r="T61" s="469">
        <v>0</v>
      </c>
      <c r="U61" s="469">
        <f>I61*1%</f>
        <v>65639.42</v>
      </c>
      <c r="V61" s="468">
        <f t="shared" si="2"/>
        <v>5579350.4199999999</v>
      </c>
      <c r="W61" s="395">
        <v>29</v>
      </c>
      <c r="X61" s="422" t="str">
        <f t="shared" si="3"/>
        <v>50</v>
      </c>
      <c r="Y61" s="396">
        <f>VLOOKUP(B61,'[2]CN HĐ'!$G$10:$L$73,6,FALSE)</f>
        <v>0</v>
      </c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</row>
    <row r="62" spans="1:66" s="363" customFormat="1" ht="30" customHeight="1">
      <c r="A62" s="462" t="s">
        <v>411</v>
      </c>
      <c r="B62" s="374" t="s">
        <v>1433</v>
      </c>
      <c r="C62" s="376" t="s">
        <v>1054</v>
      </c>
      <c r="D62" s="364" t="s">
        <v>1476</v>
      </c>
      <c r="E62" s="426" t="s">
        <v>1423</v>
      </c>
      <c r="F62" s="426"/>
      <c r="G62" s="426"/>
      <c r="H62" s="362" t="s">
        <v>1506</v>
      </c>
      <c r="I62" s="401">
        <v>5733201</v>
      </c>
      <c r="J62" s="469">
        <f t="shared" si="6"/>
        <v>4013240.6999999997</v>
      </c>
      <c r="K62" s="470" t="str">
        <f>VLOOKUP(B62,'[3]Gui chi Quynh'!$B$7:$F$399,5,FALSE)</f>
        <v>A1</v>
      </c>
      <c r="L62" s="469">
        <f t="shared" si="5"/>
        <v>6421185</v>
      </c>
      <c r="M62" s="470">
        <v>26</v>
      </c>
      <c r="N62" s="471">
        <f>VLOOKUP(B62,'[2]CN HĐ'!$G$10:$I$74,3,FALSE)</f>
        <v>28</v>
      </c>
      <c r="O62" s="472" t="e">
        <f>IF(L62&gt;#REF!,L62,#REF!)</f>
        <v>#REF!</v>
      </c>
      <c r="P62" s="469">
        <f t="shared" si="1"/>
        <v>6421185</v>
      </c>
      <c r="Q62" s="473"/>
      <c r="R62" s="469">
        <v>0</v>
      </c>
      <c r="S62" s="474"/>
      <c r="T62" s="469">
        <v>0</v>
      </c>
      <c r="U62" s="469">
        <f t="shared" si="4"/>
        <v>57332.01</v>
      </c>
      <c r="V62" s="468">
        <f t="shared" si="2"/>
        <v>6478517.0099999998</v>
      </c>
      <c r="W62" s="395">
        <v>25</v>
      </c>
      <c r="X62" s="422" t="str">
        <f t="shared" ref="X62:X75" si="7">A62</f>
        <v>51</v>
      </c>
      <c r="Y62" s="396">
        <f>VLOOKUP(B62,'[2]CN HĐ'!$G$10:$L$73,6,FALSE)</f>
        <v>0</v>
      </c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</row>
    <row r="63" spans="1:66" s="363" customFormat="1" ht="36.75" customHeight="1">
      <c r="A63" s="462" t="s">
        <v>412</v>
      </c>
      <c r="B63" s="374" t="s">
        <v>1443</v>
      </c>
      <c r="C63" s="376"/>
      <c r="D63" s="364" t="s">
        <v>1477</v>
      </c>
      <c r="E63" s="426" t="s">
        <v>1452</v>
      </c>
      <c r="F63" s="426"/>
      <c r="G63" s="426"/>
      <c r="H63" s="362" t="s">
        <v>1506</v>
      </c>
      <c r="I63" s="401">
        <v>7515057</v>
      </c>
      <c r="J63" s="469">
        <f t="shared" si="6"/>
        <v>5260539.8999999994</v>
      </c>
      <c r="K63" s="470" t="str">
        <f>VLOOKUP(B63,'[3]Gui chi Quynh'!$B$7:$F$399,5,FALSE)</f>
        <v>A1</v>
      </c>
      <c r="L63" s="469">
        <f t="shared" si="5"/>
        <v>8416864</v>
      </c>
      <c r="M63" s="470">
        <v>26</v>
      </c>
      <c r="N63" s="471">
        <f>VLOOKUP(B63,'[2]CN HĐ'!$G$10:$I$74,3,FALSE)</f>
        <v>27</v>
      </c>
      <c r="O63" s="472" t="e">
        <f>IF(L63&gt;#REF!,L63,#REF!)</f>
        <v>#REF!</v>
      </c>
      <c r="P63" s="469">
        <f t="shared" si="1"/>
        <v>8416864</v>
      </c>
      <c r="Q63" s="473"/>
      <c r="R63" s="469">
        <v>0</v>
      </c>
      <c r="S63" s="474"/>
      <c r="T63" s="469">
        <v>0</v>
      </c>
      <c r="U63" s="469">
        <f t="shared" si="4"/>
        <v>75150.570000000007</v>
      </c>
      <c r="V63" s="468">
        <f t="shared" si="2"/>
        <v>8492014.5700000003</v>
      </c>
      <c r="W63" s="395">
        <v>28</v>
      </c>
      <c r="X63" s="422" t="str">
        <f t="shared" si="7"/>
        <v>52</v>
      </c>
      <c r="Y63" s="396">
        <f>VLOOKUP(B63,'[2]CN HĐ'!$G$10:$L$73,6,FALSE)</f>
        <v>0</v>
      </c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</row>
    <row r="64" spans="1:66" s="363" customFormat="1" ht="29.25" customHeight="1">
      <c r="A64" s="462" t="s">
        <v>413</v>
      </c>
      <c r="B64" s="374" t="s">
        <v>1439</v>
      </c>
      <c r="C64" s="376" t="s">
        <v>1033</v>
      </c>
      <c r="D64" s="364" t="s">
        <v>1478</v>
      </c>
      <c r="E64" s="426" t="s">
        <v>1453</v>
      </c>
      <c r="F64" s="426"/>
      <c r="G64" s="426"/>
      <c r="H64" s="362" t="s">
        <v>1506</v>
      </c>
      <c r="I64" s="401">
        <v>8041111</v>
      </c>
      <c r="J64" s="469">
        <f t="shared" si="6"/>
        <v>5628777.6999999993</v>
      </c>
      <c r="K64" s="470" t="str">
        <f>VLOOKUP(B64,'[3]Gui chi Quynh'!$B$7:$F$399,5,FALSE)</f>
        <v>A2</v>
      </c>
      <c r="L64" s="469">
        <f t="shared" si="5"/>
        <v>7880289</v>
      </c>
      <c r="M64" s="470">
        <v>26</v>
      </c>
      <c r="N64" s="471">
        <f>VLOOKUP(B64,'[2]CN HĐ'!$G$10:$I$74,3,FALSE)</f>
        <v>27</v>
      </c>
      <c r="O64" s="472" t="e">
        <f>IF(L64&gt;#REF!,L64,#REF!)</f>
        <v>#REF!</v>
      </c>
      <c r="P64" s="469">
        <f t="shared" si="1"/>
        <v>7880289</v>
      </c>
      <c r="Q64" s="473"/>
      <c r="R64" s="469">
        <v>0</v>
      </c>
      <c r="S64" s="474"/>
      <c r="T64" s="469">
        <v>0</v>
      </c>
      <c r="U64" s="469">
        <f t="shared" si="4"/>
        <v>80411.11</v>
      </c>
      <c r="V64" s="468">
        <f t="shared" si="2"/>
        <v>7960700.1100000003</v>
      </c>
      <c r="W64" s="395">
        <v>27</v>
      </c>
      <c r="X64" s="422" t="str">
        <f t="shared" si="7"/>
        <v>53</v>
      </c>
      <c r="Y64" s="396">
        <f>VLOOKUP(B64,'[2]CN HĐ'!$G$10:$L$73,6,FALSE)</f>
        <v>0</v>
      </c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</row>
    <row r="65" spans="1:49" s="363" customFormat="1" ht="29.25" customHeight="1">
      <c r="A65" s="453" t="s">
        <v>414</v>
      </c>
      <c r="B65" s="463" t="s">
        <v>1563</v>
      </c>
      <c r="C65" s="464"/>
      <c r="D65" s="465"/>
      <c r="E65" s="457"/>
      <c r="F65" s="457"/>
      <c r="G65" s="457"/>
      <c r="H65" s="458" t="s">
        <v>1506</v>
      </c>
      <c r="I65" s="524">
        <f>5358132*80%</f>
        <v>4286505.6000000006</v>
      </c>
      <c r="J65" s="476">
        <f t="shared" si="6"/>
        <v>3000553.9200000004</v>
      </c>
      <c r="K65" s="477" t="str">
        <f>VLOOKUP(B65,'[3]Gui chi Quynh'!$B$7:$F$399,5,FALSE)</f>
        <v>A4</v>
      </c>
      <c r="L65" s="476">
        <f t="shared" si="5"/>
        <v>3000554</v>
      </c>
      <c r="M65" s="477">
        <v>26</v>
      </c>
      <c r="N65" s="478">
        <f>VLOOKUP(B65,'[2]CN HĐ'!$G$10:$I$74,3,FALSE)</f>
        <v>26</v>
      </c>
      <c r="O65" s="479"/>
      <c r="P65" s="476">
        <f t="shared" si="1"/>
        <v>3000554</v>
      </c>
      <c r="Q65" s="480"/>
      <c r="R65" s="476">
        <v>0</v>
      </c>
      <c r="S65" s="481"/>
      <c r="T65" s="476">
        <v>0</v>
      </c>
      <c r="U65" s="476">
        <f t="shared" si="4"/>
        <v>42865.056000000004</v>
      </c>
      <c r="V65" s="482">
        <f t="shared" si="2"/>
        <v>3043419.0559999999</v>
      </c>
      <c r="W65" s="460"/>
      <c r="X65" s="461"/>
      <c r="Y65" s="466" t="str">
        <f>VLOOKUP(B65,'[2]CN HĐ'!$G$10:$L$73,6,FALSE)</f>
        <v>HĐTV từ 02/10/2023</v>
      </c>
      <c r="Z65" s="114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  <c r="AO65" s="114"/>
      <c r="AP65" s="114"/>
      <c r="AQ65" s="114"/>
      <c r="AR65" s="114"/>
      <c r="AS65" s="114"/>
      <c r="AT65" s="114"/>
      <c r="AU65" s="114"/>
      <c r="AV65" s="114"/>
      <c r="AW65" s="114"/>
    </row>
    <row r="66" spans="1:49" s="363" customFormat="1" ht="39.75" customHeight="1">
      <c r="A66" s="462" t="s">
        <v>415</v>
      </c>
      <c r="B66" s="374" t="s">
        <v>1441</v>
      </c>
      <c r="C66" s="376" t="s">
        <v>1442</v>
      </c>
      <c r="D66" s="364" t="s">
        <v>1479</v>
      </c>
      <c r="E66" s="441" t="s">
        <v>1454</v>
      </c>
      <c r="F66" s="441"/>
      <c r="G66" s="441"/>
      <c r="H66" s="362" t="s">
        <v>1505</v>
      </c>
      <c r="I66" s="401">
        <v>5417685</v>
      </c>
      <c r="J66" s="469">
        <f t="shared" si="6"/>
        <v>1625305.5</v>
      </c>
      <c r="K66" s="470" t="str">
        <f>VLOOKUP(B66,'[3]Gui chi Quynh'!$B$7:$F$399,5,FALSE)</f>
        <v>A4</v>
      </c>
      <c r="L66" s="469">
        <f t="shared" si="5"/>
        <v>1625306</v>
      </c>
      <c r="M66" s="470">
        <v>26</v>
      </c>
      <c r="N66" s="471">
        <f>VLOOKUP(B66,'[2]CN HĐ'!$G$10:$I$74,3,FALSE)</f>
        <v>18</v>
      </c>
      <c r="O66" s="472" t="e">
        <f>IF(L66&gt;#REF!,L66,#REF!)</f>
        <v>#REF!</v>
      </c>
      <c r="P66" s="469">
        <f t="shared" si="1"/>
        <v>1125212</v>
      </c>
      <c r="Q66" s="473"/>
      <c r="R66" s="469">
        <v>0</v>
      </c>
      <c r="S66" s="474"/>
      <c r="T66" s="469">
        <v>0</v>
      </c>
      <c r="U66" s="469">
        <f t="shared" si="4"/>
        <v>54176.85</v>
      </c>
      <c r="V66" s="468">
        <f t="shared" si="2"/>
        <v>1179388.8500000001</v>
      </c>
      <c r="W66" s="395">
        <v>27</v>
      </c>
      <c r="X66" s="422" t="str">
        <f t="shared" si="7"/>
        <v>55</v>
      </c>
      <c r="Y66" s="396" t="str">
        <f>VLOOKUP(B66,'[2]CN HĐ'!$G$10:$L$73,6,FALSE)</f>
        <v>Trừ 8 ngày nghỉ 3+5+11+12+18+23+24+31/10</v>
      </c>
    </row>
    <row r="67" spans="1:49" s="363" customFormat="1" ht="31.5" customHeight="1">
      <c r="A67" s="462" t="s">
        <v>416</v>
      </c>
      <c r="B67" s="374" t="s">
        <v>1549</v>
      </c>
      <c r="C67" s="376"/>
      <c r="D67" s="364"/>
      <c r="E67" s="426"/>
      <c r="F67" s="426"/>
      <c r="G67" s="426"/>
      <c r="H67" s="362" t="s">
        <v>1507</v>
      </c>
      <c r="I67" s="401">
        <v>5007600</v>
      </c>
      <c r="J67" s="469">
        <f t="shared" si="6"/>
        <v>3505320</v>
      </c>
      <c r="K67" s="470" t="str">
        <f>VLOOKUP(B67,'[3]Gui chi Quynh'!$B$7:$F$399,5,FALSE)</f>
        <v>A3</v>
      </c>
      <c r="L67" s="469">
        <f t="shared" si="5"/>
        <v>4206384</v>
      </c>
      <c r="M67" s="470">
        <v>26</v>
      </c>
      <c r="N67" s="471">
        <f>VLOOKUP(B67,'[2]CN HĐ'!$G$10:$I$74,3,FALSE)</f>
        <v>26</v>
      </c>
      <c r="O67" s="472"/>
      <c r="P67" s="469">
        <f t="shared" si="1"/>
        <v>4206384</v>
      </c>
      <c r="Q67" s="473"/>
      <c r="R67" s="469">
        <v>0</v>
      </c>
      <c r="S67" s="474"/>
      <c r="T67" s="469">
        <v>0</v>
      </c>
      <c r="U67" s="469">
        <f t="shared" si="4"/>
        <v>50076</v>
      </c>
      <c r="V67" s="468">
        <f t="shared" si="2"/>
        <v>4256460</v>
      </c>
      <c r="W67" s="395">
        <v>28</v>
      </c>
      <c r="X67" s="422" t="str">
        <f t="shared" si="7"/>
        <v>56</v>
      </c>
      <c r="Y67" s="396">
        <f>VLOOKUP(B67,'[2]CN HĐ'!$G$10:$L$73,6,FALSE)</f>
        <v>0</v>
      </c>
      <c r="Z67" s="114"/>
      <c r="AA67" s="114"/>
      <c r="AB67" s="114"/>
      <c r="AC67" s="114"/>
      <c r="AD67" s="114"/>
      <c r="AE67" s="114"/>
      <c r="AF67" s="114"/>
      <c r="AG67" s="114"/>
      <c r="AH67" s="114"/>
      <c r="AI67" s="114"/>
      <c r="AJ67" s="114"/>
      <c r="AK67" s="114"/>
      <c r="AL67" s="114"/>
      <c r="AM67" s="114"/>
      <c r="AN67" s="114"/>
      <c r="AO67" s="114"/>
      <c r="AP67" s="114"/>
      <c r="AQ67" s="114"/>
    </row>
    <row r="68" spans="1:49" s="363" customFormat="1" ht="35.25" customHeight="1">
      <c r="A68" s="462" t="s">
        <v>417</v>
      </c>
      <c r="B68" s="463" t="s">
        <v>1558</v>
      </c>
      <c r="C68" s="464"/>
      <c r="D68" s="465"/>
      <c r="E68" s="457"/>
      <c r="F68" s="457"/>
      <c r="G68" s="457"/>
      <c r="H68" s="458" t="s">
        <v>1507</v>
      </c>
      <c r="I68" s="459">
        <v>5007600</v>
      </c>
      <c r="J68" s="476">
        <f t="shared" si="6"/>
        <v>3505320</v>
      </c>
      <c r="K68" s="477" t="str">
        <f>VLOOKUP(B68,'[3]Gui chi Quynh'!$B$7:$F$399,5,FALSE)</f>
        <v>A4</v>
      </c>
      <c r="L68" s="476">
        <f t="shared" si="5"/>
        <v>3505320</v>
      </c>
      <c r="M68" s="477">
        <v>26</v>
      </c>
      <c r="N68" s="478">
        <f>VLOOKUP(B68,'[2]CN HĐ'!$G$10:$I$74,3,FALSE)</f>
        <v>26</v>
      </c>
      <c r="O68" s="479"/>
      <c r="P68" s="476">
        <f t="shared" si="1"/>
        <v>3505320</v>
      </c>
      <c r="Q68" s="480"/>
      <c r="R68" s="476">
        <v>0</v>
      </c>
      <c r="S68" s="481"/>
      <c r="T68" s="476">
        <v>0</v>
      </c>
      <c r="U68" s="476">
        <f t="shared" si="4"/>
        <v>50076</v>
      </c>
      <c r="V68" s="482">
        <f t="shared" si="2"/>
        <v>3555396</v>
      </c>
      <c r="W68" s="460"/>
      <c r="X68" s="461"/>
      <c r="Y68" s="466" t="s">
        <v>1559</v>
      </c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</row>
    <row r="69" spans="1:49" s="363" customFormat="1" ht="35.25" customHeight="1">
      <c r="A69" s="462" t="s">
        <v>418</v>
      </c>
      <c r="B69" s="374" t="s">
        <v>1434</v>
      </c>
      <c r="C69" s="376" t="s">
        <v>1417</v>
      </c>
      <c r="D69" s="364" t="s">
        <v>1480</v>
      </c>
      <c r="E69" s="426">
        <v>1603205351493</v>
      </c>
      <c r="F69" s="426"/>
      <c r="G69" s="426"/>
      <c r="H69" s="362" t="s">
        <v>1506</v>
      </c>
      <c r="I69" s="401">
        <v>7515057</v>
      </c>
      <c r="J69" s="469">
        <f t="shared" si="6"/>
        <v>5260539.8999999994</v>
      </c>
      <c r="K69" s="470" t="str">
        <f>VLOOKUP(B69,'[3]Gui chi Quynh'!$B$7:$F$399,5,FALSE)</f>
        <v>A3</v>
      </c>
      <c r="L69" s="469">
        <f t="shared" si="5"/>
        <v>6312648</v>
      </c>
      <c r="M69" s="470">
        <v>26</v>
      </c>
      <c r="N69" s="471">
        <f>VLOOKUP(B69,'[2]CN HĐ'!$G$10:$I$74,3,FALSE)</f>
        <v>24</v>
      </c>
      <c r="O69" s="472" t="e">
        <f>IF(L69&gt;#REF!,L69,#REF!)</f>
        <v>#REF!</v>
      </c>
      <c r="P69" s="469">
        <f t="shared" si="1"/>
        <v>5827060</v>
      </c>
      <c r="Q69" s="473"/>
      <c r="R69" s="469">
        <v>0</v>
      </c>
      <c r="S69" s="474"/>
      <c r="T69" s="469">
        <v>0</v>
      </c>
      <c r="U69" s="469">
        <f t="shared" si="4"/>
        <v>75150.570000000007</v>
      </c>
      <c r="V69" s="468">
        <f t="shared" si="2"/>
        <v>5902210.5700000003</v>
      </c>
      <c r="W69" s="395">
        <v>27</v>
      </c>
      <c r="X69" s="422" t="str">
        <f t="shared" si="7"/>
        <v>58</v>
      </c>
      <c r="Y69" s="396" t="str">
        <f>VLOOKUP(B69,'[2]CN HĐ'!$G$10:$L$73,6,FALSE)</f>
        <v>Trừ 2 ngày nghỉ phép 25+26/10</v>
      </c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</row>
    <row r="70" spans="1:49" s="363" customFormat="1" ht="30.75" customHeight="1">
      <c r="A70" s="462" t="s">
        <v>419</v>
      </c>
      <c r="B70" s="374" t="s">
        <v>1517</v>
      </c>
      <c r="C70" s="376"/>
      <c r="D70" s="364"/>
      <c r="E70" s="22" t="s">
        <v>1530</v>
      </c>
      <c r="F70" s="22"/>
      <c r="G70" s="22"/>
      <c r="H70" s="362" t="s">
        <v>1506</v>
      </c>
      <c r="I70" s="401">
        <v>10540257</v>
      </c>
      <c r="J70" s="469">
        <f t="shared" si="6"/>
        <v>7378179.8999999994</v>
      </c>
      <c r="K70" s="470" t="str">
        <f>VLOOKUP(B70,'[3]Gui chi Quynh'!$B$7:$F$399,5,FALSE)</f>
        <v>A1</v>
      </c>
      <c r="L70" s="469">
        <f t="shared" si="5"/>
        <v>11805088</v>
      </c>
      <c r="M70" s="470">
        <v>26</v>
      </c>
      <c r="N70" s="471">
        <f>VLOOKUP(B70,'[2]CN HĐ'!$G$10:$I$74,3,FALSE)</f>
        <v>26</v>
      </c>
      <c r="O70" s="472" t="e">
        <f>IF(L70&gt;#REF!,L70,#REF!)</f>
        <v>#REF!</v>
      </c>
      <c r="P70" s="469">
        <f t="shared" si="1"/>
        <v>11805088</v>
      </c>
      <c r="Q70" s="473"/>
      <c r="R70" s="469">
        <v>0</v>
      </c>
      <c r="S70" s="474"/>
      <c r="T70" s="469">
        <v>0</v>
      </c>
      <c r="U70" s="469">
        <f t="shared" si="4"/>
        <v>105402.57</v>
      </c>
      <c r="V70" s="468">
        <f t="shared" si="2"/>
        <v>11910490.57</v>
      </c>
      <c r="W70" s="395">
        <v>27</v>
      </c>
      <c r="X70" s="422" t="str">
        <f t="shared" si="7"/>
        <v>59</v>
      </c>
      <c r="Y70" s="396">
        <f>VLOOKUP(B70,'[2]CN HĐ'!$G$10:$L$73,6,FALSE)</f>
        <v>0</v>
      </c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</row>
    <row r="71" spans="1:49" s="363" customFormat="1" ht="31.5" customHeight="1">
      <c r="A71" s="462" t="s">
        <v>420</v>
      </c>
      <c r="B71" s="374" t="s">
        <v>1544</v>
      </c>
      <c r="C71" s="376"/>
      <c r="D71" s="364" t="s">
        <v>1545</v>
      </c>
      <c r="E71" s="22" t="s">
        <v>11</v>
      </c>
      <c r="F71" s="22"/>
      <c r="G71" s="22"/>
      <c r="H71" s="362" t="s">
        <v>1507</v>
      </c>
      <c r="I71" s="401">
        <v>6086769</v>
      </c>
      <c r="J71" s="469">
        <f t="shared" si="6"/>
        <v>4260738.3</v>
      </c>
      <c r="K71" s="470" t="str">
        <f>VLOOKUP(B71,'[3]Gui chi Quynh'!$B$7:$F$399,5,FALSE)</f>
        <v>A4</v>
      </c>
      <c r="L71" s="469">
        <f t="shared" si="5"/>
        <v>4260738</v>
      </c>
      <c r="M71" s="470">
        <v>26</v>
      </c>
      <c r="N71" s="471">
        <f>VLOOKUP(B71,'[2]CN HĐ'!$G$10:$I$74,3,FALSE)</f>
        <v>28</v>
      </c>
      <c r="O71" s="472"/>
      <c r="P71" s="469">
        <f t="shared" si="1"/>
        <v>4260738</v>
      </c>
      <c r="Q71" s="473"/>
      <c r="R71" s="469">
        <v>0</v>
      </c>
      <c r="S71" s="474"/>
      <c r="T71" s="469">
        <v>0</v>
      </c>
      <c r="U71" s="469">
        <f t="shared" si="4"/>
        <v>60867.69</v>
      </c>
      <c r="V71" s="468">
        <f t="shared" si="2"/>
        <v>4321605.6900000004</v>
      </c>
      <c r="W71" s="395">
        <v>27</v>
      </c>
      <c r="X71" s="422" t="str">
        <f t="shared" si="7"/>
        <v>60</v>
      </c>
      <c r="Y71" s="396">
        <f>VLOOKUP(B71,'[2]CN HĐ'!$G$10:$L$73,6,FALSE)</f>
        <v>0</v>
      </c>
      <c r="Z71" s="114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</row>
    <row r="72" spans="1:49" s="363" customFormat="1" ht="31.5" customHeight="1">
      <c r="A72" s="462" t="s">
        <v>421</v>
      </c>
      <c r="B72" s="374" t="s">
        <v>1554</v>
      </c>
      <c r="C72" s="376"/>
      <c r="D72" s="364"/>
      <c r="E72" s="441"/>
      <c r="F72" s="441"/>
      <c r="G72" s="441"/>
      <c r="H72" s="362" t="s">
        <v>1505</v>
      </c>
      <c r="I72" s="401">
        <v>4680000</v>
      </c>
      <c r="J72" s="469">
        <f t="shared" si="6"/>
        <v>1404000</v>
      </c>
      <c r="K72" s="470" t="str">
        <f>VLOOKUP(B72,'[3]Gui chi Quynh'!$B$7:$F$399,5,FALSE)</f>
        <v>A4</v>
      </c>
      <c r="L72" s="469">
        <f t="shared" si="5"/>
        <v>1404000</v>
      </c>
      <c r="M72" s="470">
        <v>26</v>
      </c>
      <c r="N72" s="471">
        <f>VLOOKUP(B72,'[2]CN HĐ'!$G$10:$I$74,3,FALSE)</f>
        <v>31</v>
      </c>
      <c r="O72" s="472"/>
      <c r="P72" s="469">
        <f t="shared" si="1"/>
        <v>1404000</v>
      </c>
      <c r="Q72" s="473"/>
      <c r="R72" s="469">
        <v>0</v>
      </c>
      <c r="S72" s="474"/>
      <c r="T72" s="469">
        <v>0</v>
      </c>
      <c r="U72" s="469">
        <f t="shared" si="4"/>
        <v>46800</v>
      </c>
      <c r="V72" s="468">
        <f t="shared" si="2"/>
        <v>1450800</v>
      </c>
      <c r="W72" s="395"/>
      <c r="X72" s="422" t="str">
        <f t="shared" si="7"/>
        <v>61</v>
      </c>
      <c r="Y72" s="396">
        <f>VLOOKUP(B72,'[2]CN HĐ'!$G$10:$L$73,6,FALSE)</f>
        <v>0</v>
      </c>
    </row>
    <row r="73" spans="1:49" s="363" customFormat="1" ht="29.25" customHeight="1">
      <c r="A73" s="462" t="s">
        <v>422</v>
      </c>
      <c r="B73" s="374" t="s">
        <v>1436</v>
      </c>
      <c r="C73" s="376" t="s">
        <v>950</v>
      </c>
      <c r="D73" s="364" t="s">
        <v>1481</v>
      </c>
      <c r="E73" s="426" t="s">
        <v>1455</v>
      </c>
      <c r="F73" s="426"/>
      <c r="G73" s="426"/>
      <c r="H73" s="362" t="s">
        <v>1506</v>
      </c>
      <c r="I73" s="401">
        <v>6563942</v>
      </c>
      <c r="J73" s="469">
        <f t="shared" si="6"/>
        <v>4594759.3999999994</v>
      </c>
      <c r="K73" s="470" t="str">
        <f>VLOOKUP(B73,'[3]Gui chi Quynh'!$B$7:$F$399,5,FALSE)</f>
        <v>A4</v>
      </c>
      <c r="L73" s="469">
        <f t="shared" si="5"/>
        <v>4594759</v>
      </c>
      <c r="M73" s="470">
        <v>26</v>
      </c>
      <c r="N73" s="471">
        <f>VLOOKUP(B73,'[2]CN HĐ'!$G$10:$I$74,3,FALSE)</f>
        <v>25.5</v>
      </c>
      <c r="O73" s="472" t="e">
        <f>IF(L73&gt;#REF!,L73,#REF!)</f>
        <v>#REF!</v>
      </c>
      <c r="P73" s="469">
        <f t="shared" si="1"/>
        <v>4506398</v>
      </c>
      <c r="Q73" s="473"/>
      <c r="R73" s="469">
        <v>0</v>
      </c>
      <c r="S73" s="474"/>
      <c r="T73" s="469">
        <v>0</v>
      </c>
      <c r="U73" s="469">
        <f t="shared" si="4"/>
        <v>65639.42</v>
      </c>
      <c r="V73" s="468">
        <f t="shared" si="2"/>
        <v>4572037.42</v>
      </c>
      <c r="W73" s="395">
        <v>27</v>
      </c>
      <c r="X73" s="422" t="str">
        <f t="shared" si="7"/>
        <v>62</v>
      </c>
      <c r="Y73" s="396">
        <f>VLOOKUP(B73,'[2]CN HĐ'!$G$10:$L$73,6,FALSE)</f>
        <v>0</v>
      </c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</row>
    <row r="74" spans="1:49" s="363" customFormat="1" ht="27.75" customHeight="1">
      <c r="A74" s="462" t="s">
        <v>423</v>
      </c>
      <c r="B74" s="374" t="s">
        <v>1534</v>
      </c>
      <c r="C74" s="376"/>
      <c r="D74" s="364"/>
      <c r="E74" s="426"/>
      <c r="F74" s="426"/>
      <c r="G74" s="426"/>
      <c r="H74" s="362" t="s">
        <v>1507</v>
      </c>
      <c r="I74" s="401">
        <v>5257980</v>
      </c>
      <c r="J74" s="469">
        <f t="shared" si="6"/>
        <v>3680585.9999999995</v>
      </c>
      <c r="K74" s="470" t="str">
        <f>VLOOKUP(B74,'[3]Gui chi Quynh'!$B$7:$F$399,5,FALSE)</f>
        <v>A3</v>
      </c>
      <c r="L74" s="469">
        <f t="shared" si="5"/>
        <v>4416703</v>
      </c>
      <c r="M74" s="470">
        <v>26</v>
      </c>
      <c r="N74" s="471">
        <f>VLOOKUP(B74,'[2]CN HĐ'!$G$10:$I$74,3,FALSE)</f>
        <v>24</v>
      </c>
      <c r="O74" s="472" t="e">
        <f>IF(L74&gt;#REF!,L74,#REF!)</f>
        <v>#REF!</v>
      </c>
      <c r="P74" s="469">
        <f t="shared" si="1"/>
        <v>4076957</v>
      </c>
      <c r="Q74" s="473"/>
      <c r="R74" s="469">
        <v>0</v>
      </c>
      <c r="S74" s="474"/>
      <c r="T74" s="469">
        <v>0</v>
      </c>
      <c r="U74" s="469">
        <f t="shared" si="4"/>
        <v>52579.8</v>
      </c>
      <c r="V74" s="468">
        <f t="shared" si="2"/>
        <v>4129536.8</v>
      </c>
      <c r="W74" s="395">
        <v>26</v>
      </c>
      <c r="X74" s="422" t="str">
        <f t="shared" si="7"/>
        <v>63</v>
      </c>
      <c r="Y74" s="396">
        <f>VLOOKUP(B74,'[2]CN HĐ'!$G$10:$L$73,6,FALSE)</f>
        <v>0</v>
      </c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  <c r="AN74" s="114"/>
      <c r="AO74" s="114"/>
      <c r="AP74" s="114"/>
      <c r="AQ74" s="114"/>
      <c r="AR74" s="114"/>
      <c r="AS74" s="114"/>
      <c r="AT74" s="114"/>
      <c r="AU74" s="114"/>
      <c r="AV74" s="114"/>
      <c r="AW74" s="114"/>
    </row>
    <row r="75" spans="1:49" s="363" customFormat="1" ht="31.5" customHeight="1">
      <c r="A75" s="462" t="s">
        <v>424</v>
      </c>
      <c r="B75" s="374" t="s">
        <v>1437</v>
      </c>
      <c r="C75" s="376" t="s">
        <v>910</v>
      </c>
      <c r="D75" s="364" t="s">
        <v>1482</v>
      </c>
      <c r="E75" s="431" t="s">
        <v>1456</v>
      </c>
      <c r="F75" s="432"/>
      <c r="G75" s="432"/>
      <c r="H75" s="86" t="s">
        <v>1506</v>
      </c>
      <c r="I75" s="401">
        <v>6563942</v>
      </c>
      <c r="J75" s="469">
        <f t="shared" si="6"/>
        <v>4594759.3999999994</v>
      </c>
      <c r="K75" s="470" t="str">
        <f>VLOOKUP(B75,'[3]Gui chi Quynh'!$B$7:$F$399,5,FALSE)</f>
        <v>A3</v>
      </c>
      <c r="L75" s="469">
        <f t="shared" si="5"/>
        <v>5513711</v>
      </c>
      <c r="M75" s="470">
        <v>26</v>
      </c>
      <c r="N75" s="471">
        <f>VLOOKUP(B75,'[2]CN HĐ'!$G$10:$I$74,3,FALSE)</f>
        <v>26</v>
      </c>
      <c r="O75" s="472" t="e">
        <f>IF(L75&gt;#REF!,L75,#REF!)</f>
        <v>#REF!</v>
      </c>
      <c r="P75" s="469">
        <f t="shared" si="1"/>
        <v>5513711</v>
      </c>
      <c r="Q75" s="473"/>
      <c r="R75" s="469">
        <v>0</v>
      </c>
      <c r="S75" s="474"/>
      <c r="T75" s="469">
        <v>0</v>
      </c>
      <c r="U75" s="469">
        <f t="shared" si="4"/>
        <v>65639.42</v>
      </c>
      <c r="V75" s="468">
        <f t="shared" si="2"/>
        <v>5579350.4199999999</v>
      </c>
      <c r="W75" s="395">
        <v>25</v>
      </c>
      <c r="X75" s="422" t="str">
        <f t="shared" si="7"/>
        <v>64</v>
      </c>
      <c r="Y75" s="396">
        <f>VLOOKUP(B75,'[2]CN HĐ'!$G$10:$L$73,6,FALSE)</f>
        <v>0</v>
      </c>
      <c r="Z75" s="114"/>
      <c r="AA75" s="114"/>
      <c r="AB75" s="114"/>
      <c r="AC75" s="114"/>
      <c r="AD75" s="114"/>
      <c r="AE75" s="114"/>
      <c r="AF75" s="114"/>
      <c r="AG75" s="114"/>
      <c r="AH75" s="114"/>
      <c r="AI75" s="114"/>
      <c r="AJ75" s="114"/>
      <c r="AK75" s="114"/>
      <c r="AL75" s="114"/>
      <c r="AM75" s="114"/>
      <c r="AN75" s="114"/>
      <c r="AO75" s="114"/>
      <c r="AP75" s="114"/>
      <c r="AQ75" s="114"/>
      <c r="AR75" s="114"/>
      <c r="AS75" s="114"/>
      <c r="AT75" s="114"/>
      <c r="AU75" s="114"/>
      <c r="AV75" s="114"/>
      <c r="AW75" s="114"/>
    </row>
    <row r="76" spans="1:49" s="130" customFormat="1" ht="25.5" customHeight="1">
      <c r="A76" s="358"/>
      <c r="B76" s="359" t="s">
        <v>1099</v>
      </c>
      <c r="C76" s="360"/>
      <c r="D76" s="359"/>
      <c r="E76" s="360"/>
      <c r="F76" s="360"/>
      <c r="G76" s="360"/>
      <c r="H76" s="361"/>
      <c r="I76" s="402">
        <f>SUM(I12:I75)</f>
        <v>397585740.75999999</v>
      </c>
      <c r="J76" s="423">
        <f>SUM(J12:J75)</f>
        <v>227667439.26800004</v>
      </c>
      <c r="K76" s="361"/>
      <c r="L76" s="357">
        <f t="shared" ref="L76:V76" si="8">SUM(L12:L75)</f>
        <v>283503517</v>
      </c>
      <c r="M76" s="357">
        <f t="shared" si="8"/>
        <v>1664</v>
      </c>
      <c r="N76" s="424">
        <f t="shared" si="8"/>
        <v>1648.5</v>
      </c>
      <c r="O76" s="421" t="e">
        <f t="shared" si="8"/>
        <v>#REF!</v>
      </c>
      <c r="P76" s="357">
        <f t="shared" si="8"/>
        <v>280673122</v>
      </c>
      <c r="Q76" s="421">
        <f t="shared" si="8"/>
        <v>0</v>
      </c>
      <c r="R76" s="357">
        <f t="shared" si="8"/>
        <v>0</v>
      </c>
      <c r="S76" s="369" t="e">
        <f t="shared" si="8"/>
        <v>#REF!</v>
      </c>
      <c r="T76" s="357">
        <f t="shared" si="8"/>
        <v>0</v>
      </c>
      <c r="U76" s="357">
        <f t="shared" si="8"/>
        <v>3723468.5259999973</v>
      </c>
      <c r="V76" s="357">
        <f t="shared" si="8"/>
        <v>284396590.52599996</v>
      </c>
      <c r="W76" s="394"/>
      <c r="X76" s="359"/>
      <c r="Y76" s="381"/>
    </row>
    <row r="77" spans="1:49" ht="6" customHeight="1">
      <c r="J77" s="414"/>
      <c r="K77" s="1"/>
      <c r="L77" s="3"/>
      <c r="M77" s="1"/>
      <c r="N77" s="406"/>
      <c r="O77" s="406"/>
      <c r="P77" s="3"/>
      <c r="Q77" s="434"/>
      <c r="R77" s="3"/>
      <c r="S77" s="367"/>
      <c r="T77" s="3"/>
      <c r="U77" s="3"/>
      <c r="V77" s="3"/>
      <c r="W77" s="3"/>
      <c r="Y77" s="379"/>
    </row>
    <row r="78" spans="1:49" s="16" customFormat="1" ht="16.5" customHeight="1">
      <c r="B78" s="355" t="s">
        <v>1564</v>
      </c>
      <c r="C78" s="19"/>
      <c r="D78" s="388"/>
      <c r="E78" s="19"/>
      <c r="F78" s="19"/>
      <c r="G78" s="19"/>
      <c r="H78" s="15"/>
      <c r="I78" s="85"/>
      <c r="J78" s="405"/>
      <c r="K78" s="18"/>
      <c r="L78" s="17"/>
      <c r="M78" s="18"/>
      <c r="N78" s="403"/>
      <c r="O78" s="403"/>
      <c r="P78" s="48"/>
      <c r="Q78" s="433"/>
      <c r="R78" s="17"/>
      <c r="S78" s="366"/>
      <c r="T78" s="17"/>
      <c r="U78" s="17"/>
      <c r="V78" s="48"/>
      <c r="W78" s="48"/>
      <c r="X78" s="18"/>
      <c r="Y78" s="380"/>
    </row>
    <row r="79" spans="1:49" s="16" customFormat="1" ht="3.75" customHeight="1">
      <c r="B79" s="41"/>
      <c r="C79" s="19"/>
      <c r="D79" s="388"/>
      <c r="E79" s="19"/>
      <c r="F79" s="19"/>
      <c r="G79" s="19"/>
      <c r="H79" s="15"/>
      <c r="I79" s="85"/>
      <c r="J79" s="405"/>
      <c r="K79" s="18"/>
      <c r="L79" s="17"/>
      <c r="M79" s="18"/>
      <c r="N79" s="403"/>
      <c r="O79" s="403"/>
      <c r="P79" s="48"/>
      <c r="Q79" s="433"/>
      <c r="R79" s="17"/>
      <c r="S79" s="366"/>
      <c r="T79" s="17"/>
      <c r="U79" s="17"/>
      <c r="V79" s="48"/>
      <c r="W79" s="48"/>
      <c r="X79" s="18"/>
      <c r="Y79" s="102"/>
    </row>
    <row r="80" spans="1:49" ht="15.75">
      <c r="J80" s="408"/>
      <c r="K80" s="1"/>
      <c r="L80" s="3"/>
      <c r="M80" s="1"/>
      <c r="N80" s="406"/>
      <c r="O80" s="406"/>
      <c r="P80" s="1"/>
      <c r="Q80" s="437"/>
      <c r="R80" s="1"/>
      <c r="S80" s="370"/>
      <c r="U80" s="36"/>
      <c r="V80" s="136" t="s">
        <v>1562</v>
      </c>
      <c r="W80" s="136"/>
    </row>
    <row r="81" spans="1:25" s="445" customFormat="1" ht="18" customHeight="1">
      <c r="A81" s="495" t="s">
        <v>849</v>
      </c>
      <c r="B81" s="495"/>
      <c r="C81" s="495"/>
      <c r="D81" s="495"/>
      <c r="E81" s="495"/>
      <c r="F81" s="495"/>
      <c r="G81" s="495"/>
      <c r="H81" s="495"/>
      <c r="I81" s="498" t="s">
        <v>1419</v>
      </c>
      <c r="J81" s="498"/>
      <c r="K81" s="498"/>
      <c r="L81" s="498"/>
      <c r="M81" s="498"/>
      <c r="N81" s="443"/>
      <c r="O81" s="444"/>
      <c r="P81" s="495" t="s">
        <v>1181</v>
      </c>
      <c r="Q81" s="495"/>
      <c r="R81" s="495"/>
      <c r="S81" s="495"/>
      <c r="T81" s="495"/>
      <c r="U81" s="495" t="s">
        <v>41</v>
      </c>
      <c r="V81" s="495"/>
      <c r="W81" s="495"/>
      <c r="X81" s="495"/>
      <c r="Y81" s="495"/>
    </row>
    <row r="82" spans="1:25" s="16" customFormat="1" ht="15">
      <c r="A82" s="13"/>
      <c r="B82" s="13"/>
      <c r="C82" s="19"/>
      <c r="D82" s="388"/>
      <c r="E82" s="19"/>
      <c r="F82" s="19"/>
      <c r="G82" s="19"/>
      <c r="H82" s="13"/>
      <c r="I82" s="235"/>
      <c r="J82" s="415"/>
      <c r="K82" s="446"/>
      <c r="L82" s="14"/>
      <c r="M82" s="13"/>
      <c r="N82" s="415"/>
      <c r="O82" s="417"/>
      <c r="P82" s="13"/>
      <c r="Q82" s="438"/>
      <c r="R82" s="13"/>
      <c r="S82" s="371"/>
      <c r="U82" s="19"/>
      <c r="V82" s="13"/>
      <c r="W82" s="13"/>
      <c r="X82" s="18"/>
      <c r="Y82" s="103"/>
    </row>
    <row r="83" spans="1:25" s="16" customFormat="1" ht="10.5" customHeight="1">
      <c r="D83" s="391"/>
      <c r="I83" s="235"/>
      <c r="J83" s="416"/>
      <c r="K83" s="446">
        <f>COUNTIF($K$12:$K$75,"A1")</f>
        <v>10</v>
      </c>
      <c r="L83" s="13"/>
      <c r="M83" s="18"/>
      <c r="N83" s="403"/>
      <c r="O83" s="403"/>
      <c r="P83" s="18"/>
      <c r="Q83" s="439"/>
      <c r="R83" s="18"/>
      <c r="S83" s="372"/>
      <c r="T83" s="18"/>
      <c r="U83" s="18"/>
      <c r="V83" s="18"/>
      <c r="W83" s="18"/>
      <c r="X83" s="18"/>
      <c r="Y83" s="101"/>
    </row>
    <row r="84" spans="1:25" s="16" customFormat="1" ht="15.75">
      <c r="D84" s="391"/>
      <c r="I84" s="235"/>
      <c r="J84" s="416"/>
      <c r="K84" s="446">
        <f>COUNTIF($K$12:$K$75,"A2")</f>
        <v>10</v>
      </c>
      <c r="L84" s="13"/>
      <c r="M84" s="18"/>
      <c r="N84" s="403"/>
      <c r="O84" s="403"/>
      <c r="P84" s="382"/>
      <c r="Q84" s="439"/>
      <c r="R84" s="18"/>
      <c r="S84" s="372"/>
      <c r="T84" s="18"/>
      <c r="U84" s="18"/>
      <c r="V84" s="18"/>
      <c r="W84" s="18"/>
      <c r="X84" s="18"/>
      <c r="Y84" s="101"/>
    </row>
    <row r="85" spans="1:25" s="16" customFormat="1" ht="15">
      <c r="D85" s="391"/>
      <c r="I85" s="235"/>
      <c r="J85" s="416"/>
      <c r="K85" s="446">
        <f>COUNTIF($K$12:$K$75,"A3")</f>
        <v>24</v>
      </c>
      <c r="L85" s="13"/>
      <c r="M85" s="18"/>
      <c r="N85" s="403"/>
      <c r="O85" s="403"/>
      <c r="P85" s="49"/>
      <c r="Q85" s="439"/>
      <c r="R85" s="18"/>
      <c r="S85" s="372"/>
      <c r="T85" s="18"/>
      <c r="U85" s="18"/>
      <c r="V85" s="49"/>
      <c r="W85" s="49"/>
      <c r="X85" s="18"/>
      <c r="Y85" s="101"/>
    </row>
    <row r="86" spans="1:25" s="16" customFormat="1" ht="15">
      <c r="D86" s="391"/>
      <c r="H86" s="18"/>
      <c r="I86" s="234"/>
      <c r="J86" s="416"/>
      <c r="K86" s="446">
        <f>COUNTIF($K$12:$K$75,"A4")</f>
        <v>18</v>
      </c>
      <c r="L86" s="13"/>
      <c r="M86" s="18"/>
      <c r="N86" s="403"/>
      <c r="O86" s="403"/>
      <c r="P86" s="18"/>
      <c r="Q86" s="439"/>
      <c r="R86" s="18"/>
      <c r="S86" s="372"/>
      <c r="T86" s="18"/>
      <c r="U86" s="18"/>
      <c r="V86" s="18"/>
      <c r="W86" s="18"/>
      <c r="X86" s="18"/>
      <c r="Y86" s="101"/>
    </row>
    <row r="87" spans="1:25" s="16" customFormat="1" ht="15">
      <c r="D87" s="391"/>
      <c r="H87" s="18"/>
      <c r="I87" s="234"/>
      <c r="J87" s="417"/>
      <c r="K87" s="446"/>
      <c r="L87" s="13"/>
      <c r="M87" s="18"/>
      <c r="N87" s="403"/>
      <c r="O87" s="403"/>
      <c r="P87" s="18"/>
      <c r="Q87" s="439"/>
      <c r="R87" s="18"/>
      <c r="S87" s="372"/>
      <c r="T87" s="18"/>
      <c r="U87" s="18"/>
      <c r="V87" s="18"/>
      <c r="W87" s="18"/>
      <c r="X87" s="18"/>
      <c r="Y87" s="101"/>
    </row>
    <row r="88" spans="1:25" s="16" customFormat="1" ht="15">
      <c r="A88" s="484" t="s">
        <v>1484</v>
      </c>
      <c r="B88" s="484"/>
      <c r="C88" s="484"/>
      <c r="D88" s="484"/>
      <c r="E88" s="484"/>
      <c r="F88" s="484"/>
      <c r="G88" s="484"/>
      <c r="H88" s="484"/>
      <c r="I88" s="493" t="s">
        <v>1444</v>
      </c>
      <c r="J88" s="493"/>
      <c r="K88" s="493"/>
      <c r="L88" s="493"/>
      <c r="M88" s="493"/>
      <c r="N88" s="425"/>
      <c r="O88" s="415"/>
      <c r="P88" s="484" t="s">
        <v>1420</v>
      </c>
      <c r="Q88" s="484"/>
      <c r="R88" s="484"/>
      <c r="S88" s="484"/>
      <c r="T88" s="484"/>
      <c r="U88" s="484" t="s">
        <v>1412</v>
      </c>
      <c r="V88" s="484"/>
      <c r="W88" s="484"/>
      <c r="X88" s="484"/>
      <c r="Y88" s="484"/>
    </row>
    <row r="89" spans="1:25" ht="15.75">
      <c r="A89" s="6"/>
      <c r="I89" s="253"/>
      <c r="J89" s="418"/>
      <c r="K89" s="7"/>
      <c r="L89" s="7"/>
    </row>
    <row r="90" spans="1:25" ht="15.75" customHeight="1">
      <c r="A90" s="6"/>
      <c r="I90" s="253"/>
      <c r="J90" s="418"/>
      <c r="K90" s="7"/>
      <c r="L90" s="7"/>
    </row>
    <row r="93" spans="1:25">
      <c r="C93" s="84"/>
      <c r="J93" s="419"/>
    </row>
    <row r="146" ht="15.75" customHeight="1"/>
  </sheetData>
  <mergeCells count="21">
    <mergeCell ref="U88:Y88"/>
    <mergeCell ref="I88:M88"/>
    <mergeCell ref="A88:H88"/>
    <mergeCell ref="P88:T88"/>
    <mergeCell ref="B11:C11"/>
    <mergeCell ref="P81:T81"/>
    <mergeCell ref="A81:H81"/>
    <mergeCell ref="X11:Y11"/>
    <mergeCell ref="I81:M81"/>
    <mergeCell ref="U81:Y81"/>
    <mergeCell ref="R1:Y1"/>
    <mergeCell ref="R2:Y2"/>
    <mergeCell ref="A1:K1"/>
    <mergeCell ref="X10:Y10"/>
    <mergeCell ref="A6:Y6"/>
    <mergeCell ref="B10:C10"/>
    <mergeCell ref="A3:K3"/>
    <mergeCell ref="A7:Y7"/>
    <mergeCell ref="A5:Y5"/>
    <mergeCell ref="A2:K2"/>
    <mergeCell ref="M8:R8"/>
  </mergeCells>
  <phoneticPr fontId="10" type="noConversion"/>
  <conditionalFormatting sqref="A81 A88 N81:P81 N88:P88 U81 U88 Q1:R1 D29 D14:D15 D45 D70:D72 S13:S15 D43:G44 E57:G57 D46:G46 E59:G59 D73:G75 M1:O1 M2:R2 Q13:Q15 O12:O15 P12:T12 I81 I88 A1:K2 A79:Y80 A77:X78 A76:Y76 A3:Y10 A11:X11 A89:XFD65538 Z1:IV15 D12:G13 E53:G55 E50:H52 I46:I52 A82:Y87 S29:S32 D30:G32 D60:I61 H12:I14 H15:H16 I15:I29 D62:G69 AA44:IV44 B33:C42 S34:S52 Q29:Q52 O29:O52 Z29:IV43 H29:I49 D47:D59 H53:I59 Z45:IV88 P13:P52 R13:R52 T13:T52 U12:V52 X12:X75 H62:I75 J12:M75 O53:V75 A12:A75">
    <cfRule type="cellIs" dxfId="137" priority="115" stopIfTrue="1" operator="equal">
      <formula>"KXL"</formula>
    </cfRule>
    <cfRule type="cellIs" dxfId="136" priority="116" stopIfTrue="1" operator="equal">
      <formula>"A DN"</formula>
    </cfRule>
    <cfRule type="cellIs" dxfId="135" priority="117" stopIfTrue="1" operator="equal">
      <formula>"C"</formula>
    </cfRule>
    <cfRule type="cellIs" dxfId="134" priority="118" stopIfTrue="1" operator="equal">
      <formula>"B"</formula>
    </cfRule>
  </conditionalFormatting>
  <conditionalFormatting sqref="K12:K75">
    <cfRule type="cellIs" dxfId="133" priority="114" stopIfTrue="1" operator="equal">
      <formula>"D"</formula>
    </cfRule>
  </conditionalFormatting>
  <conditionalFormatting sqref="Z16:IV24 B16:C28 S16:S28 O16:O28 Q16:Q28 Z26:IV28 AA25:IV25">
    <cfRule type="cellIs" dxfId="132" priority="68" stopIfTrue="1" operator="equal">
      <formula>"KXL"</formula>
    </cfRule>
    <cfRule type="cellIs" dxfId="131" priority="69" stopIfTrue="1" operator="equal">
      <formula>"A DN"</formula>
    </cfRule>
    <cfRule type="cellIs" dxfId="130" priority="70" stopIfTrue="1" operator="equal">
      <formula>"C"</formula>
    </cfRule>
    <cfRule type="cellIs" dxfId="129" priority="71" stopIfTrue="1" operator="equal">
      <formula>"B"</formula>
    </cfRule>
  </conditionalFormatting>
  <conditionalFormatting sqref="E33:G33">
    <cfRule type="cellIs" dxfId="128" priority="63" stopIfTrue="1" operator="equal">
      <formula>"KXL"</formula>
    </cfRule>
    <cfRule type="cellIs" dxfId="127" priority="64" stopIfTrue="1" operator="equal">
      <formula>"A DN"</formula>
    </cfRule>
    <cfRule type="cellIs" dxfId="126" priority="65" stopIfTrue="1" operator="equal">
      <formula>"C"</formula>
    </cfRule>
    <cfRule type="cellIs" dxfId="125" priority="66" stopIfTrue="1" operator="equal">
      <formula>"B"</formula>
    </cfRule>
  </conditionalFormatting>
  <conditionalFormatting sqref="H17:H27">
    <cfRule type="cellIs" dxfId="124" priority="54" stopIfTrue="1" operator="equal">
      <formula>"KXL"</formula>
    </cfRule>
    <cfRule type="cellIs" dxfId="123" priority="55" stopIfTrue="1" operator="equal">
      <formula>"A DN"</formula>
    </cfRule>
    <cfRule type="cellIs" dxfId="122" priority="56" stopIfTrue="1" operator="equal">
      <formula>"C"</formula>
    </cfRule>
    <cfRule type="cellIs" dxfId="121" priority="57" stopIfTrue="1" operator="equal">
      <formula>"B"</formula>
    </cfRule>
  </conditionalFormatting>
  <conditionalFormatting sqref="E70:G72">
    <cfRule type="cellIs" dxfId="120" priority="18" stopIfTrue="1" operator="equal">
      <formula>"KXL"</formula>
    </cfRule>
    <cfRule type="cellIs" dxfId="119" priority="19" stopIfTrue="1" operator="equal">
      <formula>"A DN"</formula>
    </cfRule>
    <cfRule type="cellIs" dxfId="118" priority="20" stopIfTrue="1" operator="equal">
      <formula>"C"</formula>
    </cfRule>
    <cfRule type="cellIs" dxfId="117" priority="21" stopIfTrue="1" operator="equal">
      <formula>"B"</formula>
    </cfRule>
  </conditionalFormatting>
  <conditionalFormatting sqref="E29:G29">
    <cfRule type="cellIs" dxfId="116" priority="50" stopIfTrue="1" operator="equal">
      <formula>"KXL"</formula>
    </cfRule>
    <cfRule type="cellIs" dxfId="115" priority="51" stopIfTrue="1" operator="equal">
      <formula>"A DN"</formula>
    </cfRule>
    <cfRule type="cellIs" dxfId="114" priority="52" stopIfTrue="1" operator="equal">
      <formula>"C"</formula>
    </cfRule>
    <cfRule type="cellIs" dxfId="113" priority="53" stopIfTrue="1" operator="equal">
      <formula>"B"</formula>
    </cfRule>
  </conditionalFormatting>
  <conditionalFormatting sqref="E23:G28">
    <cfRule type="cellIs" dxfId="112" priority="46" stopIfTrue="1" operator="equal">
      <formula>"KXL"</formula>
    </cfRule>
    <cfRule type="cellIs" dxfId="111" priority="47" stopIfTrue="1" operator="equal">
      <formula>"A DN"</formula>
    </cfRule>
    <cfRule type="cellIs" dxfId="110" priority="48" stopIfTrue="1" operator="equal">
      <formula>"C"</formula>
    </cfRule>
    <cfRule type="cellIs" dxfId="109" priority="49" stopIfTrue="1" operator="equal">
      <formula>"B"</formula>
    </cfRule>
  </conditionalFormatting>
  <conditionalFormatting sqref="E36:G36">
    <cfRule type="cellIs" dxfId="108" priority="42" stopIfTrue="1" operator="equal">
      <formula>"KXL"</formula>
    </cfRule>
    <cfRule type="cellIs" dxfId="107" priority="43" stopIfTrue="1" operator="equal">
      <formula>"A DN"</formula>
    </cfRule>
    <cfRule type="cellIs" dxfId="106" priority="44" stopIfTrue="1" operator="equal">
      <formula>"C"</formula>
    </cfRule>
    <cfRule type="cellIs" dxfId="105" priority="45" stopIfTrue="1" operator="equal">
      <formula>"B"</formula>
    </cfRule>
  </conditionalFormatting>
  <conditionalFormatting sqref="E45:G45">
    <cfRule type="cellIs" dxfId="104" priority="38" stopIfTrue="1" operator="equal">
      <formula>"KXL"</formula>
    </cfRule>
    <cfRule type="cellIs" dxfId="103" priority="39" stopIfTrue="1" operator="equal">
      <formula>"A DN"</formula>
    </cfRule>
    <cfRule type="cellIs" dxfId="102" priority="40" stopIfTrue="1" operator="equal">
      <formula>"C"</formula>
    </cfRule>
    <cfRule type="cellIs" dxfId="101" priority="41" stopIfTrue="1" operator="equal">
      <formula>"B"</formula>
    </cfRule>
  </conditionalFormatting>
  <conditionalFormatting sqref="E47:G49">
    <cfRule type="cellIs" dxfId="100" priority="34" stopIfTrue="1" operator="equal">
      <formula>"KXL"</formula>
    </cfRule>
    <cfRule type="cellIs" dxfId="99" priority="35" stopIfTrue="1" operator="equal">
      <formula>"A DN"</formula>
    </cfRule>
    <cfRule type="cellIs" dxfId="98" priority="36" stopIfTrue="1" operator="equal">
      <formula>"C"</formula>
    </cfRule>
    <cfRule type="cellIs" dxfId="97" priority="37" stopIfTrue="1" operator="equal">
      <formula>"B"</formula>
    </cfRule>
  </conditionalFormatting>
  <conditionalFormatting sqref="E56:G56">
    <cfRule type="cellIs" dxfId="96" priority="30" stopIfTrue="1" operator="equal">
      <formula>"KXL"</formula>
    </cfRule>
    <cfRule type="cellIs" dxfId="95" priority="31" stopIfTrue="1" operator="equal">
      <formula>"A DN"</formula>
    </cfRule>
    <cfRule type="cellIs" dxfId="94" priority="32" stopIfTrue="1" operator="equal">
      <formula>"C"</formula>
    </cfRule>
    <cfRule type="cellIs" dxfId="93" priority="33" stopIfTrue="1" operator="equal">
      <formula>"B"</formula>
    </cfRule>
  </conditionalFormatting>
  <conditionalFormatting sqref="E58:G58">
    <cfRule type="cellIs" dxfId="92" priority="22" stopIfTrue="1" operator="equal">
      <formula>"KXL"</formula>
    </cfRule>
    <cfRule type="cellIs" dxfId="91" priority="23" stopIfTrue="1" operator="equal">
      <formula>"A DN"</formula>
    </cfRule>
    <cfRule type="cellIs" dxfId="90" priority="24" stopIfTrue="1" operator="equal">
      <formula>"C"</formula>
    </cfRule>
    <cfRule type="cellIs" dxfId="89" priority="25" stopIfTrue="1" operator="equal">
      <formula>"B"</formula>
    </cfRule>
  </conditionalFormatting>
  <conditionalFormatting sqref="H28">
    <cfRule type="cellIs" dxfId="88" priority="14" stopIfTrue="1" operator="equal">
      <formula>"KXL"</formula>
    </cfRule>
    <cfRule type="cellIs" dxfId="87" priority="15" stopIfTrue="1" operator="equal">
      <formula>"A DN"</formula>
    </cfRule>
    <cfRule type="cellIs" dxfId="86" priority="16" stopIfTrue="1" operator="equal">
      <formula>"C"</formula>
    </cfRule>
    <cfRule type="cellIs" dxfId="85" priority="17" stopIfTrue="1" operator="equal">
      <formula>"B"</formula>
    </cfRule>
  </conditionalFormatting>
  <conditionalFormatting sqref="K1:K66">
    <cfRule type="cellIs" dxfId="84" priority="213" operator="equal">
      <formula>"A DN"</formula>
    </cfRule>
    <cfRule type="cellIs" dxfId="83" priority="214" operator="equal">
      <formula>"D"</formula>
    </cfRule>
    <cfRule type="cellIs" dxfId="82" priority="215" operator="equal">
      <formula>"C2"</formula>
    </cfRule>
    <cfRule type="cellIs" dxfId="81" priority="216" operator="equal">
      <formula>"C1"</formula>
    </cfRule>
    <cfRule type="cellIs" dxfId="80" priority="217" operator="equal">
      <formula>"C"</formula>
    </cfRule>
    <cfRule type="cellIs" dxfId="79" priority="218" operator="equal">
      <formula>"B2"</formula>
    </cfRule>
    <cfRule type="cellIs" dxfId="78" priority="219" operator="equal">
      <formula>"B1"</formula>
    </cfRule>
    <cfRule type="cellIs" dxfId="77" priority="220" operator="equal">
      <formula>"B"</formula>
    </cfRule>
    <cfRule type="cellIs" dxfId="76" priority="221" operator="equal">
      <formula>"B1"</formula>
    </cfRule>
    <cfRule type="cellIs" dxfId="75" priority="222" operator="greaterThan">
      <formula>B</formula>
    </cfRule>
    <cfRule type="expression" dxfId="74" priority="223">
      <formula>B1048576</formula>
    </cfRule>
    <cfRule type="cellIs" dxfId="73" priority="224" operator="equal">
      <formula>B1048576</formula>
    </cfRule>
  </conditionalFormatting>
  <conditionalFormatting sqref="K42:K58">
    <cfRule type="cellIs" dxfId="72" priority="331" operator="equal">
      <formula>"A DN"</formula>
    </cfRule>
    <cfRule type="cellIs" dxfId="71" priority="332" operator="equal">
      <formula>"D"</formula>
    </cfRule>
    <cfRule type="cellIs" dxfId="70" priority="333" operator="equal">
      <formula>"C2"</formula>
    </cfRule>
    <cfRule type="cellIs" dxfId="69" priority="334" operator="equal">
      <formula>"C1"</formula>
    </cfRule>
    <cfRule type="cellIs" dxfId="68" priority="335" operator="equal">
      <formula>"C"</formula>
    </cfRule>
    <cfRule type="cellIs" dxfId="67" priority="336" operator="equal">
      <formula>"B2"</formula>
    </cfRule>
    <cfRule type="cellIs" dxfId="66" priority="337" operator="equal">
      <formula>"B1"</formula>
    </cfRule>
    <cfRule type="cellIs" dxfId="65" priority="338" operator="equal">
      <formula>"B"</formula>
    </cfRule>
    <cfRule type="cellIs" dxfId="64" priority="339" operator="equal">
      <formula>"B1"</formula>
    </cfRule>
    <cfRule type="cellIs" dxfId="63" priority="340" operator="greaterThan">
      <formula>B</formula>
    </cfRule>
    <cfRule type="expression" dxfId="62" priority="341">
      <formula>#REF!</formula>
    </cfRule>
    <cfRule type="cellIs" dxfId="61" priority="342" operator="equal">
      <formula>#REF!</formula>
    </cfRule>
  </conditionalFormatting>
  <conditionalFormatting sqref="K66:K68">
    <cfRule type="cellIs" dxfId="60" priority="358" operator="equal">
      <formula>"A DN"</formula>
    </cfRule>
    <cfRule type="cellIs" dxfId="59" priority="359" operator="equal">
      <formula>"D"</formula>
    </cfRule>
    <cfRule type="cellIs" dxfId="58" priority="360" operator="equal">
      <formula>"C2"</formula>
    </cfRule>
    <cfRule type="cellIs" dxfId="57" priority="361" operator="equal">
      <formula>"C1"</formula>
    </cfRule>
    <cfRule type="cellIs" dxfId="56" priority="362" operator="equal">
      <formula>"C"</formula>
    </cfRule>
    <cfRule type="cellIs" dxfId="55" priority="363" operator="equal">
      <formula>"B2"</formula>
    </cfRule>
    <cfRule type="cellIs" dxfId="54" priority="364" operator="equal">
      <formula>"B1"</formula>
    </cfRule>
    <cfRule type="cellIs" dxfId="53" priority="365" operator="equal">
      <formula>"B"</formula>
    </cfRule>
    <cfRule type="cellIs" dxfId="52" priority="366" operator="equal">
      <formula>"B1"</formula>
    </cfRule>
    <cfRule type="cellIs" dxfId="51" priority="367" operator="greaterThan">
      <formula>B</formula>
    </cfRule>
    <cfRule type="expression" dxfId="50" priority="368">
      <formula>B64</formula>
    </cfRule>
    <cfRule type="cellIs" dxfId="49" priority="369" operator="equal">
      <formula>B64</formula>
    </cfRule>
  </conditionalFormatting>
  <conditionalFormatting sqref="K28:K56 K66:K68">
    <cfRule type="cellIs" dxfId="48" priority="556" operator="equal">
      <formula>"A DN"</formula>
    </cfRule>
    <cfRule type="cellIs" dxfId="47" priority="557" operator="equal">
      <formula>"D"</formula>
    </cfRule>
    <cfRule type="cellIs" dxfId="46" priority="558" operator="equal">
      <formula>"C2"</formula>
    </cfRule>
    <cfRule type="cellIs" dxfId="45" priority="559" operator="equal">
      <formula>"C1"</formula>
    </cfRule>
    <cfRule type="cellIs" dxfId="44" priority="560" operator="equal">
      <formula>"C"</formula>
    </cfRule>
    <cfRule type="cellIs" dxfId="43" priority="561" operator="equal">
      <formula>"B2"</formula>
    </cfRule>
    <cfRule type="cellIs" dxfId="42" priority="562" operator="equal">
      <formula>"B1"</formula>
    </cfRule>
    <cfRule type="cellIs" dxfId="41" priority="563" operator="equal">
      <formula>"B"</formula>
    </cfRule>
    <cfRule type="cellIs" dxfId="40" priority="564" operator="equal">
      <formula>"B1"</formula>
    </cfRule>
    <cfRule type="cellIs" dxfId="39" priority="565" operator="greaterThan">
      <formula>B</formula>
    </cfRule>
    <cfRule type="expression" dxfId="38" priority="566">
      <formula>B22</formula>
    </cfRule>
    <cfRule type="cellIs" dxfId="37" priority="567" operator="equal">
      <formula>B22</formula>
    </cfRule>
  </conditionalFormatting>
  <conditionalFormatting sqref="K69:K75 K23:K66">
    <cfRule type="cellIs" dxfId="36" priority="580" operator="equal">
      <formula>"A DN"</formula>
    </cfRule>
    <cfRule type="cellIs" dxfId="35" priority="581" operator="equal">
      <formula>"D"</formula>
    </cfRule>
    <cfRule type="cellIs" dxfId="34" priority="582" operator="equal">
      <formula>"C2"</formula>
    </cfRule>
    <cfRule type="cellIs" dxfId="33" priority="583" operator="equal">
      <formula>"C1"</formula>
    </cfRule>
    <cfRule type="cellIs" dxfId="32" priority="584" operator="equal">
      <formula>"C"</formula>
    </cfRule>
    <cfRule type="cellIs" dxfId="31" priority="585" operator="equal">
      <formula>"B2"</formula>
    </cfRule>
    <cfRule type="cellIs" dxfId="30" priority="586" operator="equal">
      <formula>"B1"</formula>
    </cfRule>
    <cfRule type="cellIs" dxfId="29" priority="587" operator="equal">
      <formula>"B"</formula>
    </cfRule>
    <cfRule type="cellIs" dxfId="28" priority="588" operator="equal">
      <formula>"B1"</formula>
    </cfRule>
    <cfRule type="cellIs" dxfId="27" priority="589" operator="greaterThan">
      <formula>B</formula>
    </cfRule>
    <cfRule type="expression" dxfId="26" priority="590">
      <formula>B18</formula>
    </cfRule>
    <cfRule type="cellIs" dxfId="25" priority="591" operator="equal">
      <formula>B18</formula>
    </cfRule>
  </conditionalFormatting>
  <conditionalFormatting sqref="K66:K1048576">
    <cfRule type="cellIs" dxfId="24" priority="592" operator="equal">
      <formula>"A DN"</formula>
    </cfRule>
    <cfRule type="cellIs" dxfId="23" priority="593" operator="equal">
      <formula>"D"</formula>
    </cfRule>
    <cfRule type="cellIs" dxfId="22" priority="594" operator="equal">
      <formula>"C2"</formula>
    </cfRule>
    <cfRule type="cellIs" dxfId="21" priority="595" operator="equal">
      <formula>"C1"</formula>
    </cfRule>
    <cfRule type="cellIs" dxfId="20" priority="596" operator="equal">
      <formula>"C"</formula>
    </cfRule>
    <cfRule type="cellIs" dxfId="19" priority="597" operator="equal">
      <formula>"B2"</formula>
    </cfRule>
    <cfRule type="cellIs" dxfId="18" priority="598" operator="equal">
      <formula>"B1"</formula>
    </cfRule>
    <cfRule type="cellIs" dxfId="17" priority="599" operator="equal">
      <formula>"B"</formula>
    </cfRule>
    <cfRule type="cellIs" dxfId="16" priority="600" operator="equal">
      <formula>"B1"</formula>
    </cfRule>
    <cfRule type="cellIs" dxfId="15" priority="601" operator="greaterThan">
      <formula>B</formula>
    </cfRule>
    <cfRule type="expression" dxfId="14" priority="602">
      <formula>B63</formula>
    </cfRule>
    <cfRule type="cellIs" dxfId="13" priority="603" operator="equal">
      <formula>B63</formula>
    </cfRule>
  </conditionalFormatting>
  <conditionalFormatting sqref="K69:K75">
    <cfRule type="cellIs" dxfId="11" priority="652" operator="equal">
      <formula>"A DN"</formula>
    </cfRule>
    <cfRule type="cellIs" dxfId="10" priority="653" operator="equal">
      <formula>"D"</formula>
    </cfRule>
    <cfRule type="cellIs" dxfId="9" priority="654" operator="equal">
      <formula>"C2"</formula>
    </cfRule>
    <cfRule type="cellIs" dxfId="8" priority="655" operator="equal">
      <formula>"C1"</formula>
    </cfRule>
    <cfRule type="cellIs" dxfId="7" priority="656" operator="equal">
      <formula>"C"</formula>
    </cfRule>
    <cfRule type="cellIs" dxfId="6" priority="657" operator="equal">
      <formula>"B2"</formula>
    </cfRule>
    <cfRule type="cellIs" dxfId="5" priority="658" operator="equal">
      <formula>"B1"</formula>
    </cfRule>
    <cfRule type="cellIs" dxfId="4" priority="659" operator="equal">
      <formula>"B"</formula>
    </cfRule>
    <cfRule type="cellIs" dxfId="3" priority="660" operator="equal">
      <formula>"B1"</formula>
    </cfRule>
    <cfRule type="cellIs" dxfId="2" priority="661" operator="greaterThan">
      <formula>B</formula>
    </cfRule>
    <cfRule type="expression" dxfId="1" priority="662">
      <formula>B62</formula>
    </cfRule>
    <cfRule type="cellIs" dxfId="0" priority="663" operator="equal">
      <formula>B62</formula>
    </cfRule>
  </conditionalFormatting>
  <printOptions horizontalCentered="1"/>
  <pageMargins left="0.22" right="0.17" top="0.25" bottom="0.34" header="0.12" footer="0.17"/>
  <pageSetup paperSize="9" scale="85" orientation="landscape" r:id="rId1"/>
  <headerFooter alignWithMargins="0">
    <oddFooter>Page &amp;P of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9081082A-A4B8-4DAE-AC50-72BF67D30E5D}">
            <xm:f>NOT(ISERROR(SEARCH(B,K1)))</xm:f>
            <xm:f>B</xm:f>
            <x14:dxf>
              <fill>
                <patternFill>
                  <bgColor theme="9" tint="0.59996337778862885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485" t="s">
        <v>490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4" t="s">
        <v>839</v>
      </c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</row>
    <row r="2" spans="1:30" ht="15" customHeight="1">
      <c r="A2" s="484" t="s">
        <v>840</v>
      </c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505" t="s">
        <v>841</v>
      </c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</row>
    <row r="3" spans="1:30" ht="19.5" customHeight="1">
      <c r="A3" s="505" t="s">
        <v>842</v>
      </c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488" t="s">
        <v>790</v>
      </c>
      <c r="B4" s="488"/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488"/>
      <c r="T4" s="488"/>
      <c r="U4" s="488"/>
      <c r="V4" s="488"/>
      <c r="W4" s="488"/>
      <c r="X4" s="488"/>
      <c r="Y4" s="488"/>
      <c r="Z4" s="488"/>
      <c r="AA4" s="488"/>
    </row>
    <row r="5" spans="1:30" ht="15.75">
      <c r="A5" s="488" t="s">
        <v>1125</v>
      </c>
      <c r="B5" s="488"/>
      <c r="C5" s="488"/>
      <c r="D5" s="488"/>
      <c r="E5" s="488"/>
      <c r="F5" s="488"/>
      <c r="G5" s="488"/>
      <c r="H5" s="488"/>
      <c r="I5" s="488"/>
      <c r="J5" s="488"/>
      <c r="K5" s="488"/>
      <c r="L5" s="488"/>
      <c r="M5" s="488"/>
      <c r="N5" s="488"/>
      <c r="O5" s="488"/>
      <c r="P5" s="488"/>
      <c r="Q5" s="488"/>
      <c r="R5" s="488"/>
      <c r="S5" s="488"/>
      <c r="T5" s="488"/>
      <c r="U5" s="488"/>
      <c r="V5" s="488"/>
      <c r="W5" s="488"/>
      <c r="X5" s="488"/>
      <c r="Y5" s="488"/>
      <c r="Z5" s="488"/>
      <c r="AA5" s="488"/>
    </row>
    <row r="6" spans="1:30" ht="45" customHeight="1">
      <c r="A6" s="509" t="s">
        <v>838</v>
      </c>
      <c r="B6" s="488"/>
      <c r="C6" s="488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8"/>
      <c r="T6" s="488"/>
      <c r="U6" s="488"/>
      <c r="V6" s="488"/>
      <c r="W6" s="488"/>
      <c r="X6" s="488"/>
      <c r="Y6" s="488"/>
      <c r="Z6" s="488"/>
      <c r="AA6" s="488"/>
    </row>
    <row r="7" spans="1:30" s="16" customFormat="1" ht="15">
      <c r="A7" s="7" t="s">
        <v>554</v>
      </c>
      <c r="C7" s="14"/>
      <c r="D7" s="14"/>
      <c r="E7" s="14"/>
      <c r="F7" s="14"/>
      <c r="G7" s="13"/>
      <c r="H7" s="504">
        <v>1050000</v>
      </c>
      <c r="I7" s="504"/>
      <c r="J7" s="18"/>
      <c r="K7" s="76"/>
      <c r="L7" s="17"/>
      <c r="M7" s="18"/>
      <c r="N7" s="47" t="s">
        <v>1185</v>
      </c>
      <c r="O7" s="13"/>
      <c r="P7" s="492" t="s">
        <v>832</v>
      </c>
      <c r="Q7" s="492"/>
      <c r="R7" s="492"/>
      <c r="S7" s="492"/>
      <c r="T7" s="492"/>
      <c r="U7" s="492"/>
      <c r="V7" s="25"/>
      <c r="W7" s="17"/>
      <c r="X7" s="17"/>
      <c r="Y7" s="40" t="s">
        <v>1171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843</v>
      </c>
      <c r="B9" s="506" t="s">
        <v>844</v>
      </c>
      <c r="C9" s="506"/>
      <c r="D9" s="31"/>
      <c r="E9" s="93" t="s">
        <v>51</v>
      </c>
      <c r="F9" s="93" t="s">
        <v>50</v>
      </c>
      <c r="G9" s="45" t="s">
        <v>1127</v>
      </c>
      <c r="H9" s="228" t="s">
        <v>1128</v>
      </c>
      <c r="I9" s="45" t="s">
        <v>1129</v>
      </c>
      <c r="J9" s="45" t="s">
        <v>1130</v>
      </c>
      <c r="K9" s="83" t="s">
        <v>845</v>
      </c>
      <c r="L9" s="31" t="s">
        <v>1131</v>
      </c>
      <c r="M9" s="31" t="s">
        <v>850</v>
      </c>
      <c r="N9" s="31" t="s">
        <v>1176</v>
      </c>
      <c r="O9" s="31" t="s">
        <v>48</v>
      </c>
      <c r="P9" s="31" t="s">
        <v>851</v>
      </c>
      <c r="Q9" s="31" t="s">
        <v>847</v>
      </c>
      <c r="R9" s="31" t="s">
        <v>1172</v>
      </c>
      <c r="S9" s="31" t="s">
        <v>1177</v>
      </c>
      <c r="T9" s="139" t="s">
        <v>1237</v>
      </c>
      <c r="U9" s="98" t="s">
        <v>1178</v>
      </c>
      <c r="V9" s="95" t="s">
        <v>1174</v>
      </c>
      <c r="W9" s="31" t="s">
        <v>1179</v>
      </c>
      <c r="X9" s="31" t="s">
        <v>1180</v>
      </c>
      <c r="Y9" s="31" t="s">
        <v>1090</v>
      </c>
      <c r="Z9" s="507" t="s">
        <v>40</v>
      </c>
      <c r="AA9" s="508"/>
      <c r="AB9" s="159"/>
      <c r="AC9" s="159"/>
    </row>
    <row r="10" spans="1:30" s="113" customFormat="1" ht="15" customHeight="1">
      <c r="A10" s="32" t="s">
        <v>1100</v>
      </c>
      <c r="B10" s="494" t="s">
        <v>1101</v>
      </c>
      <c r="C10" s="494"/>
      <c r="D10" s="32"/>
      <c r="E10" s="32"/>
      <c r="F10" s="32"/>
      <c r="G10" s="32" t="s">
        <v>1102</v>
      </c>
      <c r="H10" s="32" t="s">
        <v>1103</v>
      </c>
      <c r="I10" s="32" t="s">
        <v>1104</v>
      </c>
      <c r="J10" s="32" t="s">
        <v>1105</v>
      </c>
      <c r="K10" s="77" t="s">
        <v>1102</v>
      </c>
      <c r="L10" s="32" t="s">
        <v>1107</v>
      </c>
      <c r="M10" s="32" t="s">
        <v>1103</v>
      </c>
      <c r="N10" s="32" t="s">
        <v>1104</v>
      </c>
      <c r="O10" s="32" t="s">
        <v>1110</v>
      </c>
      <c r="P10" s="32" t="s">
        <v>1105</v>
      </c>
      <c r="Q10" s="32" t="s">
        <v>1106</v>
      </c>
      <c r="R10" s="32" t="s">
        <v>1113</v>
      </c>
      <c r="S10" s="32" t="s">
        <v>1107</v>
      </c>
      <c r="T10" s="140" t="s">
        <v>1115</v>
      </c>
      <c r="U10" s="32" t="s">
        <v>1108</v>
      </c>
      <c r="V10" s="52" t="s">
        <v>1117</v>
      </c>
      <c r="W10" s="32">
        <v>10</v>
      </c>
      <c r="X10" s="32">
        <v>11</v>
      </c>
      <c r="Y10" s="32">
        <v>12</v>
      </c>
      <c r="Z10" s="494">
        <v>13</v>
      </c>
      <c r="AA10" s="494"/>
      <c r="AB10" s="160"/>
      <c r="AC10" s="160"/>
    </row>
    <row r="11" spans="1:30" s="114" customFormat="1" ht="48">
      <c r="A11" s="33" t="s">
        <v>1100</v>
      </c>
      <c r="B11" s="37" t="s">
        <v>718</v>
      </c>
      <c r="C11" s="155" t="s">
        <v>719</v>
      </c>
      <c r="D11" s="155" t="s">
        <v>720</v>
      </c>
      <c r="E11" s="80" t="s">
        <v>721</v>
      </c>
      <c r="F11" s="173" t="s">
        <v>722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848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834</v>
      </c>
      <c r="AB11" s="161"/>
      <c r="AC11" s="161"/>
    </row>
    <row r="12" spans="1:30" s="114" customFormat="1" ht="22.5" customHeight="1">
      <c r="A12" s="33" t="s">
        <v>1101</v>
      </c>
      <c r="B12" s="37" t="s">
        <v>878</v>
      </c>
      <c r="C12" s="155" t="s">
        <v>879</v>
      </c>
      <c r="D12" s="155"/>
      <c r="E12" s="80" t="s">
        <v>262</v>
      </c>
      <c r="F12" s="80" t="s">
        <v>1242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848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835</v>
      </c>
      <c r="AB12" s="161"/>
      <c r="AC12" s="161"/>
    </row>
    <row r="13" spans="1:30" s="114" customFormat="1" ht="24" customHeight="1">
      <c r="A13" s="33" t="s">
        <v>1102</v>
      </c>
      <c r="B13" s="37" t="s">
        <v>880</v>
      </c>
      <c r="C13" s="155" t="s">
        <v>881</v>
      </c>
      <c r="D13" s="155"/>
      <c r="E13" s="94" t="s">
        <v>52</v>
      </c>
      <c r="F13" s="90" t="s">
        <v>1243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848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499" t="s">
        <v>773</v>
      </c>
      <c r="AC13" s="500"/>
      <c r="AD13" s="500"/>
    </row>
    <row r="14" spans="1:30" s="114" customFormat="1" ht="22.5" customHeight="1">
      <c r="A14" s="33" t="s">
        <v>1103</v>
      </c>
      <c r="B14" s="37" t="s">
        <v>882</v>
      </c>
      <c r="C14" s="155" t="s">
        <v>883</v>
      </c>
      <c r="D14" s="155"/>
      <c r="E14" s="94" t="s">
        <v>53</v>
      </c>
      <c r="F14" s="90" t="s">
        <v>1244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848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725</v>
      </c>
      <c r="AC14" s="161"/>
    </row>
    <row r="15" spans="1:30" s="114" customFormat="1" ht="22.5" customHeight="1">
      <c r="A15" s="33" t="s">
        <v>1104</v>
      </c>
      <c r="B15" s="37" t="s">
        <v>884</v>
      </c>
      <c r="C15" s="155" t="s">
        <v>857</v>
      </c>
      <c r="D15" s="155" t="s">
        <v>525</v>
      </c>
      <c r="E15" s="67" t="s">
        <v>54</v>
      </c>
      <c r="F15" s="80" t="s">
        <v>1245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848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1105</v>
      </c>
      <c r="B16" s="37" t="s">
        <v>1183</v>
      </c>
      <c r="C16" s="155" t="s">
        <v>875</v>
      </c>
      <c r="D16" s="155"/>
      <c r="E16" s="67" t="s">
        <v>55</v>
      </c>
      <c r="F16" s="80" t="s">
        <v>1246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848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1106</v>
      </c>
      <c r="B17" s="37" t="s">
        <v>887</v>
      </c>
      <c r="C17" s="155" t="s">
        <v>888</v>
      </c>
      <c r="D17" s="155"/>
      <c r="E17" s="67" t="s">
        <v>56</v>
      </c>
      <c r="F17" s="80" t="s">
        <v>1247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848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1107</v>
      </c>
      <c r="B18" s="37" t="s">
        <v>891</v>
      </c>
      <c r="C18" s="155" t="s">
        <v>861</v>
      </c>
      <c r="D18" s="155"/>
      <c r="E18" s="67" t="s">
        <v>58</v>
      </c>
      <c r="F18" s="80" t="s">
        <v>1249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848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836</v>
      </c>
      <c r="AB18" s="161"/>
      <c r="AC18" s="161"/>
    </row>
    <row r="19" spans="1:29" s="114" customFormat="1" ht="20.25" customHeight="1">
      <c r="A19" s="33" t="s">
        <v>1108</v>
      </c>
      <c r="B19" s="37" t="s">
        <v>892</v>
      </c>
      <c r="C19" s="155" t="s">
        <v>893</v>
      </c>
      <c r="D19" s="155"/>
      <c r="E19" s="67" t="s">
        <v>59</v>
      </c>
      <c r="F19" s="80" t="s">
        <v>1250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848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1109</v>
      </c>
      <c r="B20" s="37" t="s">
        <v>878</v>
      </c>
      <c r="C20" s="155" t="s">
        <v>553</v>
      </c>
      <c r="D20" s="155"/>
      <c r="E20" s="67" t="s">
        <v>61</v>
      </c>
      <c r="F20" s="80" t="s">
        <v>1252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848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806</v>
      </c>
      <c r="AB20" s="161"/>
      <c r="AC20" s="161"/>
    </row>
    <row r="21" spans="1:29" s="114" customFormat="1" ht="27" customHeight="1">
      <c r="A21" s="33" t="s">
        <v>1110</v>
      </c>
      <c r="B21" s="37" t="s">
        <v>896</v>
      </c>
      <c r="C21" s="155" t="s">
        <v>873</v>
      </c>
      <c r="D21" s="155"/>
      <c r="E21" s="67" t="s">
        <v>62</v>
      </c>
      <c r="F21" s="80" t="s">
        <v>1253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848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1111</v>
      </c>
      <c r="B22" s="37" t="s">
        <v>1157</v>
      </c>
      <c r="C22" s="155" t="s">
        <v>986</v>
      </c>
      <c r="D22" s="155"/>
      <c r="E22" s="67" t="s">
        <v>63</v>
      </c>
      <c r="F22" s="80" t="s">
        <v>1254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848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796</v>
      </c>
      <c r="AB22" s="161"/>
      <c r="AC22" s="161"/>
    </row>
    <row r="23" spans="1:29" s="114" customFormat="1" ht="25.5" customHeight="1">
      <c r="A23" s="33" t="s">
        <v>1112</v>
      </c>
      <c r="B23" s="237" t="s">
        <v>1158</v>
      </c>
      <c r="C23" s="275" t="s">
        <v>1159</v>
      </c>
      <c r="D23" s="275"/>
      <c r="E23" s="239" t="s">
        <v>64</v>
      </c>
      <c r="F23" s="240" t="s">
        <v>1255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783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1113</v>
      </c>
      <c r="B24" s="37" t="s">
        <v>1044</v>
      </c>
      <c r="C24" s="155" t="s">
        <v>1162</v>
      </c>
      <c r="D24" s="155"/>
      <c r="E24" s="67" t="s">
        <v>66</v>
      </c>
      <c r="F24" s="80" t="s">
        <v>1257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848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1114</v>
      </c>
      <c r="B25" s="37" t="s">
        <v>1163</v>
      </c>
      <c r="C25" s="155" t="s">
        <v>1025</v>
      </c>
      <c r="D25" s="155"/>
      <c r="E25" s="67" t="s">
        <v>67</v>
      </c>
      <c r="F25" s="80" t="s">
        <v>1258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848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1115</v>
      </c>
      <c r="B26" s="37" t="s">
        <v>263</v>
      </c>
      <c r="C26" s="155" t="s">
        <v>1077</v>
      </c>
      <c r="D26" s="155"/>
      <c r="E26" s="67" t="s">
        <v>311</v>
      </c>
      <c r="F26" s="107" t="s">
        <v>365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848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796</v>
      </c>
      <c r="AB26" s="161"/>
      <c r="AC26" s="161"/>
    </row>
    <row r="27" spans="1:29" s="114" customFormat="1" ht="23.25" customHeight="1">
      <c r="A27" s="33" t="s">
        <v>1116</v>
      </c>
      <c r="B27" s="37" t="s">
        <v>889</v>
      </c>
      <c r="C27" s="155" t="s">
        <v>890</v>
      </c>
      <c r="D27" s="155" t="s">
        <v>526</v>
      </c>
      <c r="E27" s="67" t="s">
        <v>57</v>
      </c>
      <c r="F27" s="80" t="s">
        <v>1248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848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1117</v>
      </c>
      <c r="B28" s="37" t="s">
        <v>264</v>
      </c>
      <c r="C28" s="155" t="s">
        <v>875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848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1121</v>
      </c>
      <c r="B29" s="37" t="s">
        <v>897</v>
      </c>
      <c r="C29" s="155" t="s">
        <v>870</v>
      </c>
      <c r="D29" s="155" t="s">
        <v>527</v>
      </c>
      <c r="E29" s="94" t="s">
        <v>68</v>
      </c>
      <c r="F29" s="80" t="s">
        <v>1259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848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725</v>
      </c>
      <c r="AC29" s="161"/>
    </row>
    <row r="30" spans="1:29" s="114" customFormat="1" ht="20.25" customHeight="1">
      <c r="A30" s="33" t="s">
        <v>1122</v>
      </c>
      <c r="B30" s="37" t="s">
        <v>898</v>
      </c>
      <c r="C30" s="155" t="s">
        <v>899</v>
      </c>
      <c r="D30" s="155"/>
      <c r="E30" s="67" t="s">
        <v>69</v>
      </c>
      <c r="F30" s="80" t="s">
        <v>1260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848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4" t="s">
        <v>828</v>
      </c>
      <c r="AC30" s="161"/>
    </row>
    <row r="31" spans="1:29" s="114" customFormat="1" ht="27.75" customHeight="1">
      <c r="A31" s="33" t="s">
        <v>1123</v>
      </c>
      <c r="B31" s="37" t="s">
        <v>901</v>
      </c>
      <c r="C31" s="155" t="s">
        <v>902</v>
      </c>
      <c r="D31" s="155"/>
      <c r="E31" s="67" t="s">
        <v>70</v>
      </c>
      <c r="F31" s="80" t="s">
        <v>1261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848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1132</v>
      </c>
      <c r="B32" s="37" t="s">
        <v>903</v>
      </c>
      <c r="C32" s="155" t="s">
        <v>873</v>
      </c>
      <c r="D32" s="155"/>
      <c r="E32" s="94" t="s">
        <v>71</v>
      </c>
      <c r="F32" s="80" t="s">
        <v>1262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848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1133</v>
      </c>
      <c r="B33" s="37" t="s">
        <v>265</v>
      </c>
      <c r="C33" s="155" t="s">
        <v>902</v>
      </c>
      <c r="D33" s="155"/>
      <c r="E33" s="67" t="s">
        <v>314</v>
      </c>
      <c r="F33" s="80" t="s">
        <v>366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848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1134</v>
      </c>
      <c r="B34" s="37" t="s">
        <v>491</v>
      </c>
      <c r="C34" s="155" t="s">
        <v>492</v>
      </c>
      <c r="D34" s="155"/>
      <c r="E34" s="168" t="s">
        <v>493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848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1135</v>
      </c>
      <c r="B35" s="37" t="s">
        <v>904</v>
      </c>
      <c r="C35" s="155" t="s">
        <v>872</v>
      </c>
      <c r="D35" s="155" t="s">
        <v>528</v>
      </c>
      <c r="E35" s="67" t="s">
        <v>72</v>
      </c>
      <c r="F35" s="80" t="s">
        <v>1263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848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797</v>
      </c>
      <c r="AB35" s="161"/>
      <c r="AC35" s="161"/>
    </row>
    <row r="36" spans="1:30" s="114" customFormat="1" ht="24" customHeight="1">
      <c r="A36" s="33" t="s">
        <v>1136</v>
      </c>
      <c r="B36" s="37" t="s">
        <v>859</v>
      </c>
      <c r="C36" s="155" t="s">
        <v>905</v>
      </c>
      <c r="D36" s="155"/>
      <c r="E36" s="67" t="s">
        <v>73</v>
      </c>
      <c r="F36" s="80" t="s">
        <v>1264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848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1137</v>
      </c>
      <c r="B37" s="37" t="s">
        <v>906</v>
      </c>
      <c r="C37" s="155" t="s">
        <v>907</v>
      </c>
      <c r="D37" s="155"/>
      <c r="E37" s="67" t="s">
        <v>74</v>
      </c>
      <c r="F37" s="80" t="s">
        <v>1265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848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781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1138</v>
      </c>
      <c r="B38" s="37" t="s">
        <v>1083</v>
      </c>
      <c r="C38" s="155" t="s">
        <v>1084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848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781</v>
      </c>
      <c r="AB38" s="161"/>
      <c r="AC38" s="161"/>
    </row>
    <row r="39" spans="1:30" s="114" customFormat="1" ht="23.25" customHeight="1">
      <c r="A39" s="33" t="s">
        <v>1139</v>
      </c>
      <c r="B39" s="37" t="s">
        <v>852</v>
      </c>
      <c r="C39" s="155" t="s">
        <v>908</v>
      </c>
      <c r="D39" s="155"/>
      <c r="E39" s="10" t="s">
        <v>75</v>
      </c>
      <c r="F39" s="90" t="s">
        <v>1266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848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778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1140</v>
      </c>
      <c r="B40" s="37" t="s">
        <v>923</v>
      </c>
      <c r="C40" s="155" t="s">
        <v>908</v>
      </c>
      <c r="D40" s="155" t="s">
        <v>529</v>
      </c>
      <c r="E40" s="67" t="s">
        <v>76</v>
      </c>
      <c r="F40" s="90" t="s">
        <v>1267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848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1141</v>
      </c>
      <c r="B41" s="37" t="s">
        <v>987</v>
      </c>
      <c r="C41" s="155" t="s">
        <v>1016</v>
      </c>
      <c r="D41" s="155"/>
      <c r="E41" s="67" t="s">
        <v>160</v>
      </c>
      <c r="F41" s="80" t="s">
        <v>1351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848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1142</v>
      </c>
      <c r="B42" s="37" t="s">
        <v>901</v>
      </c>
      <c r="C42" s="155" t="s">
        <v>875</v>
      </c>
      <c r="D42" s="155"/>
      <c r="E42" s="67" t="s">
        <v>313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848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1143</v>
      </c>
      <c r="B43" s="37" t="s">
        <v>1049</v>
      </c>
      <c r="C43" s="155" t="s">
        <v>1050</v>
      </c>
      <c r="D43" s="38"/>
      <c r="E43" s="67" t="s">
        <v>198</v>
      </c>
      <c r="F43" s="80" t="s">
        <v>1388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848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788</v>
      </c>
      <c r="AC43" s="161"/>
    </row>
    <row r="44" spans="1:30" s="114" customFormat="1" ht="21" customHeight="1">
      <c r="A44" s="33" t="s">
        <v>1144</v>
      </c>
      <c r="B44" s="37" t="s">
        <v>859</v>
      </c>
      <c r="C44" s="155" t="s">
        <v>1095</v>
      </c>
      <c r="D44" s="155" t="s">
        <v>1203</v>
      </c>
      <c r="E44" s="67" t="s">
        <v>77</v>
      </c>
      <c r="F44" s="80" t="s">
        <v>1268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848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796</v>
      </c>
      <c r="AB44" s="161"/>
      <c r="AC44" s="161"/>
    </row>
    <row r="45" spans="1:30" s="114" customFormat="1" ht="19.5" customHeight="1">
      <c r="A45" s="33" t="s">
        <v>1145</v>
      </c>
      <c r="B45" s="37" t="s">
        <v>909</v>
      </c>
      <c r="C45" s="155" t="s">
        <v>910</v>
      </c>
      <c r="D45" s="155" t="s">
        <v>530</v>
      </c>
      <c r="E45" s="67" t="s">
        <v>78</v>
      </c>
      <c r="F45" s="90" t="s">
        <v>1269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848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1146</v>
      </c>
      <c r="B46" s="37" t="s">
        <v>1164</v>
      </c>
      <c r="C46" s="155" t="s">
        <v>957</v>
      </c>
      <c r="D46" s="155"/>
      <c r="E46" s="67" t="s">
        <v>79</v>
      </c>
      <c r="F46" s="80" t="s">
        <v>1270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848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778</v>
      </c>
      <c r="AB46" s="161"/>
      <c r="AC46" s="161"/>
    </row>
    <row r="47" spans="1:30" s="114" customFormat="1" ht="24.75" customHeight="1">
      <c r="A47" s="33" t="s">
        <v>1147</v>
      </c>
      <c r="B47" s="37" t="s">
        <v>852</v>
      </c>
      <c r="C47" s="155" t="s">
        <v>911</v>
      </c>
      <c r="D47" s="155" t="s">
        <v>531</v>
      </c>
      <c r="E47" s="67" t="s">
        <v>80</v>
      </c>
      <c r="F47" s="80" t="s">
        <v>1271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848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807</v>
      </c>
      <c r="AB47" s="161"/>
      <c r="AC47" s="161"/>
    </row>
    <row r="48" spans="1:30" s="114" customFormat="1" ht="22.5" customHeight="1">
      <c r="A48" s="33" t="s">
        <v>1148</v>
      </c>
      <c r="B48" s="37" t="s">
        <v>912</v>
      </c>
      <c r="C48" s="155" t="s">
        <v>913</v>
      </c>
      <c r="D48" s="155"/>
      <c r="E48" s="67" t="s">
        <v>81</v>
      </c>
      <c r="F48" s="90" t="s">
        <v>1272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848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1149</v>
      </c>
      <c r="B49" s="37" t="s">
        <v>914</v>
      </c>
      <c r="C49" s="155" t="s">
        <v>915</v>
      </c>
      <c r="D49" s="155"/>
      <c r="E49" s="67" t="s">
        <v>82</v>
      </c>
      <c r="F49" s="80" t="s">
        <v>1273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848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837</v>
      </c>
      <c r="AB49" s="161"/>
      <c r="AC49" s="161"/>
    </row>
    <row r="50" spans="1:29" s="114" customFormat="1" ht="21" customHeight="1">
      <c r="A50" s="33" t="s">
        <v>1150</v>
      </c>
      <c r="B50" s="37" t="s">
        <v>916</v>
      </c>
      <c r="C50" s="155" t="s">
        <v>917</v>
      </c>
      <c r="D50" s="155"/>
      <c r="E50" s="67" t="s">
        <v>83</v>
      </c>
      <c r="F50" s="80" t="s">
        <v>1274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848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1151</v>
      </c>
      <c r="B51" s="37" t="s">
        <v>918</v>
      </c>
      <c r="C51" s="155" t="s">
        <v>919</v>
      </c>
      <c r="D51" s="155"/>
      <c r="E51" s="67" t="s">
        <v>84</v>
      </c>
      <c r="F51" s="80" t="s">
        <v>1275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848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725</v>
      </c>
      <c r="AC51" s="161"/>
    </row>
    <row r="52" spans="1:29" s="114" customFormat="1" ht="21.75" customHeight="1">
      <c r="A52" s="33" t="s">
        <v>1152</v>
      </c>
      <c r="B52" s="37" t="s">
        <v>880</v>
      </c>
      <c r="C52" s="155" t="s">
        <v>858</v>
      </c>
      <c r="D52" s="155"/>
      <c r="E52" s="67" t="s">
        <v>85</v>
      </c>
      <c r="F52" s="80" t="s">
        <v>1276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848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1153</v>
      </c>
      <c r="B53" s="37" t="s">
        <v>920</v>
      </c>
      <c r="C53" s="155" t="s">
        <v>907</v>
      </c>
      <c r="D53" s="155"/>
      <c r="E53" s="67" t="s">
        <v>86</v>
      </c>
      <c r="F53" s="80" t="s">
        <v>1277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848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798</v>
      </c>
      <c r="AB53" s="501"/>
      <c r="AC53" s="502"/>
    </row>
    <row r="54" spans="1:29" s="114" customFormat="1" ht="21" customHeight="1">
      <c r="A54" s="33" t="s">
        <v>1154</v>
      </c>
      <c r="B54" s="37" t="s">
        <v>268</v>
      </c>
      <c r="C54" s="155" t="s">
        <v>266</v>
      </c>
      <c r="D54" s="155"/>
      <c r="E54" s="67" t="s">
        <v>315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848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1155</v>
      </c>
      <c r="B55" s="237" t="s">
        <v>269</v>
      </c>
      <c r="C55" s="275" t="s">
        <v>267</v>
      </c>
      <c r="D55" s="275"/>
      <c r="E55" s="239" t="s">
        <v>316</v>
      </c>
      <c r="F55" s="276" t="s">
        <v>367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783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1156</v>
      </c>
      <c r="B56" s="37" t="s">
        <v>978</v>
      </c>
      <c r="C56" s="155" t="s">
        <v>1093</v>
      </c>
      <c r="D56" s="155"/>
      <c r="E56" s="67" t="s">
        <v>339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848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407</v>
      </c>
      <c r="B57" s="37" t="s">
        <v>921</v>
      </c>
      <c r="C57" s="155" t="s">
        <v>922</v>
      </c>
      <c r="D57" s="155" t="s">
        <v>532</v>
      </c>
      <c r="E57" s="67" t="s">
        <v>87</v>
      </c>
      <c r="F57" s="80" t="s">
        <v>1279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848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408</v>
      </c>
      <c r="B58" s="37" t="s">
        <v>924</v>
      </c>
      <c r="C58" s="155" t="s">
        <v>846</v>
      </c>
      <c r="D58" s="155"/>
      <c r="E58" s="67" t="s">
        <v>88</v>
      </c>
      <c r="F58" s="80" t="s">
        <v>1280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848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409</v>
      </c>
      <c r="B59" s="37" t="s">
        <v>927</v>
      </c>
      <c r="C59" s="155" t="s">
        <v>861</v>
      </c>
      <c r="D59" s="155"/>
      <c r="E59" s="67" t="s">
        <v>89</v>
      </c>
      <c r="F59" s="80" t="s">
        <v>1281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848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808</v>
      </c>
      <c r="AB59" s="161" t="s">
        <v>725</v>
      </c>
      <c r="AC59" s="161"/>
    </row>
    <row r="60" spans="1:29" s="114" customFormat="1" ht="18.75" customHeight="1">
      <c r="A60" s="33" t="s">
        <v>410</v>
      </c>
      <c r="B60" s="37" t="s">
        <v>928</v>
      </c>
      <c r="C60" s="155" t="s">
        <v>929</v>
      </c>
      <c r="D60" s="155"/>
      <c r="E60" s="67" t="s">
        <v>90</v>
      </c>
      <c r="F60" s="80" t="s">
        <v>1282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848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411</v>
      </c>
      <c r="B61" s="37" t="s">
        <v>930</v>
      </c>
      <c r="C61" s="155" t="s">
        <v>870</v>
      </c>
      <c r="D61" s="155"/>
      <c r="E61" s="67" t="s">
        <v>91</v>
      </c>
      <c r="F61" s="80" t="s">
        <v>1283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848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412</v>
      </c>
      <c r="B62" s="37" t="s">
        <v>933</v>
      </c>
      <c r="C62" s="155" t="s">
        <v>934</v>
      </c>
      <c r="D62" s="155"/>
      <c r="E62" s="67" t="s">
        <v>92</v>
      </c>
      <c r="F62" s="80" t="s">
        <v>1284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848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413</v>
      </c>
      <c r="B63" s="37" t="s">
        <v>288</v>
      </c>
      <c r="C63" s="155" t="s">
        <v>952</v>
      </c>
      <c r="D63" s="155"/>
      <c r="E63" s="67" t="s">
        <v>557</v>
      </c>
      <c r="F63" s="173" t="s">
        <v>558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848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414</v>
      </c>
      <c r="B64" s="37" t="s">
        <v>1010</v>
      </c>
      <c r="C64" s="155" t="s">
        <v>1011</v>
      </c>
      <c r="D64" s="155" t="s">
        <v>533</v>
      </c>
      <c r="E64" s="67" t="s">
        <v>141</v>
      </c>
      <c r="F64" s="80" t="s">
        <v>1333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848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775</v>
      </c>
      <c r="AB64" s="161"/>
      <c r="AC64" s="161"/>
    </row>
    <row r="65" spans="1:29" s="114" customFormat="1" ht="24" customHeight="1">
      <c r="A65" s="33" t="s">
        <v>415</v>
      </c>
      <c r="B65" s="37" t="s">
        <v>1217</v>
      </c>
      <c r="C65" s="155" t="s">
        <v>1197</v>
      </c>
      <c r="D65" s="155"/>
      <c r="E65" s="67" t="s">
        <v>144</v>
      </c>
      <c r="F65" s="80" t="s">
        <v>1336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848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799</v>
      </c>
      <c r="AB65" s="161"/>
      <c r="AC65" s="161"/>
    </row>
    <row r="66" spans="1:29" s="114" customFormat="1" ht="19.5" customHeight="1">
      <c r="A66" s="33" t="s">
        <v>416</v>
      </c>
      <c r="B66" s="37" t="s">
        <v>1167</v>
      </c>
      <c r="C66" s="155" t="s">
        <v>893</v>
      </c>
      <c r="D66" s="155"/>
      <c r="E66" s="67" t="s">
        <v>155</v>
      </c>
      <c r="F66" s="80" t="s">
        <v>1347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848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417</v>
      </c>
      <c r="B67" s="37" t="s">
        <v>284</v>
      </c>
      <c r="C67" s="155" t="s">
        <v>1077</v>
      </c>
      <c r="D67" s="155"/>
      <c r="E67" s="67" t="s">
        <v>329</v>
      </c>
      <c r="F67" s="107" t="s">
        <v>380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848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418</v>
      </c>
      <c r="B68" s="37" t="s">
        <v>286</v>
      </c>
      <c r="C68" s="155" t="s">
        <v>929</v>
      </c>
      <c r="D68" s="155"/>
      <c r="E68" s="67" t="s">
        <v>331</v>
      </c>
      <c r="F68" s="107" t="s">
        <v>382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848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419</v>
      </c>
      <c r="B69" s="37" t="s">
        <v>882</v>
      </c>
      <c r="C69" s="155" t="s">
        <v>946</v>
      </c>
      <c r="D69" s="155"/>
      <c r="E69" s="67" t="s">
        <v>333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848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725</v>
      </c>
      <c r="AC69" s="161"/>
    </row>
    <row r="70" spans="1:29" s="114" customFormat="1" ht="24" customHeight="1">
      <c r="A70" s="33" t="s">
        <v>420</v>
      </c>
      <c r="B70" s="37" t="s">
        <v>1211</v>
      </c>
      <c r="C70" s="155" t="s">
        <v>986</v>
      </c>
      <c r="D70" s="155"/>
      <c r="E70" s="67" t="s">
        <v>332</v>
      </c>
      <c r="F70" s="107" t="s">
        <v>383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848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421</v>
      </c>
      <c r="B71" s="37" t="s">
        <v>1015</v>
      </c>
      <c r="C71" s="155" t="s">
        <v>866</v>
      </c>
      <c r="D71" s="155" t="s">
        <v>534</v>
      </c>
      <c r="E71" s="67" t="s">
        <v>157</v>
      </c>
      <c r="F71" s="80" t="s">
        <v>1349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848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422</v>
      </c>
      <c r="B72" s="37" t="s">
        <v>1078</v>
      </c>
      <c r="C72" s="155" t="s">
        <v>1187</v>
      </c>
      <c r="D72" s="155"/>
      <c r="E72" s="67" t="s">
        <v>158</v>
      </c>
      <c r="F72" s="80" t="s">
        <v>1278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848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806</v>
      </c>
      <c r="AB72" s="161"/>
      <c r="AC72" s="161"/>
    </row>
    <row r="73" spans="1:29" s="114" customFormat="1" ht="24" customHeight="1">
      <c r="A73" s="33" t="s">
        <v>423</v>
      </c>
      <c r="B73" s="37" t="s">
        <v>291</v>
      </c>
      <c r="C73" s="155" t="s">
        <v>864</v>
      </c>
      <c r="D73" s="155"/>
      <c r="E73" s="67" t="s">
        <v>442</v>
      </c>
      <c r="F73" s="80" t="s">
        <v>441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848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424</v>
      </c>
      <c r="B74" s="37" t="s">
        <v>1034</v>
      </c>
      <c r="C74" s="155" t="s">
        <v>496</v>
      </c>
      <c r="D74" s="155"/>
      <c r="E74" s="67" t="s">
        <v>170</v>
      </c>
      <c r="F74" s="80" t="s">
        <v>1360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848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425</v>
      </c>
      <c r="B75" s="37" t="s">
        <v>1034</v>
      </c>
      <c r="C75" s="155" t="s">
        <v>497</v>
      </c>
      <c r="D75" s="155"/>
      <c r="E75" s="67" t="s">
        <v>494</v>
      </c>
      <c r="F75" s="80" t="s">
        <v>495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848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426</v>
      </c>
      <c r="B76" s="37" t="s">
        <v>1035</v>
      </c>
      <c r="C76" s="155" t="s">
        <v>855</v>
      </c>
      <c r="D76" s="155" t="s">
        <v>535</v>
      </c>
      <c r="E76" s="67" t="s">
        <v>180</v>
      </c>
      <c r="F76" s="90" t="s">
        <v>1370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848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725</v>
      </c>
      <c r="AC76" s="161"/>
    </row>
    <row r="77" spans="1:29" s="114" customFormat="1" ht="27" customHeight="1">
      <c r="A77" s="33" t="s">
        <v>427</v>
      </c>
      <c r="B77" s="284" t="s">
        <v>271</v>
      </c>
      <c r="C77" s="306" t="s">
        <v>270</v>
      </c>
      <c r="D77" s="306"/>
      <c r="E77" s="307" t="s">
        <v>317</v>
      </c>
      <c r="F77" s="287" t="s">
        <v>368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809</v>
      </c>
      <c r="AB77" s="161"/>
      <c r="AC77" s="161"/>
    </row>
    <row r="78" spans="1:29" s="114" customFormat="1" ht="29.25" customHeight="1">
      <c r="A78" s="33" t="s">
        <v>428</v>
      </c>
      <c r="B78" s="37" t="s">
        <v>935</v>
      </c>
      <c r="C78" s="38" t="s">
        <v>910</v>
      </c>
      <c r="D78" s="155" t="s">
        <v>536</v>
      </c>
      <c r="E78" s="67" t="s">
        <v>93</v>
      </c>
      <c r="F78" s="80" t="s">
        <v>1285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848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429</v>
      </c>
      <c r="B79" s="37" t="s">
        <v>273</v>
      </c>
      <c r="C79" s="38" t="s">
        <v>272</v>
      </c>
      <c r="D79" s="155"/>
      <c r="E79" s="67" t="s">
        <v>318</v>
      </c>
      <c r="F79" s="80" t="s">
        <v>369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848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430</v>
      </c>
      <c r="B80" s="37" t="s">
        <v>274</v>
      </c>
      <c r="C80" s="38" t="s">
        <v>902</v>
      </c>
      <c r="D80" s="155"/>
      <c r="E80" s="67" t="s">
        <v>319</v>
      </c>
      <c r="F80" s="80" t="s">
        <v>370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848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431</v>
      </c>
      <c r="B81" s="37" t="s">
        <v>928</v>
      </c>
      <c r="C81" s="38" t="s">
        <v>731</v>
      </c>
      <c r="D81" s="155"/>
      <c r="E81" s="67" t="s">
        <v>732</v>
      </c>
      <c r="F81" s="199" t="s">
        <v>733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848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556</v>
      </c>
      <c r="B82" s="37" t="s">
        <v>1004</v>
      </c>
      <c r="C82" s="38" t="s">
        <v>734</v>
      </c>
      <c r="D82" s="155"/>
      <c r="E82" s="67" t="s">
        <v>737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848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559</v>
      </c>
      <c r="B83" s="37" t="s">
        <v>736</v>
      </c>
      <c r="C83" s="38" t="s">
        <v>735</v>
      </c>
      <c r="D83" s="155"/>
      <c r="E83" s="67" t="s">
        <v>738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848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560</v>
      </c>
      <c r="B84" s="37" t="s">
        <v>1024</v>
      </c>
      <c r="C84" s="155" t="s">
        <v>1025</v>
      </c>
      <c r="D84" s="38"/>
      <c r="E84" s="67" t="s">
        <v>165</v>
      </c>
      <c r="F84" s="90" t="s">
        <v>1355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848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561</v>
      </c>
      <c r="B85" s="37" t="s">
        <v>880</v>
      </c>
      <c r="C85" s="155" t="s">
        <v>1018</v>
      </c>
      <c r="D85" s="155"/>
      <c r="E85" s="67" t="s">
        <v>193</v>
      </c>
      <c r="F85" s="80" t="s">
        <v>1383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848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562</v>
      </c>
      <c r="B86" s="37" t="s">
        <v>1160</v>
      </c>
      <c r="C86" s="155" t="s">
        <v>1161</v>
      </c>
      <c r="D86" s="155"/>
      <c r="E86" s="67" t="s">
        <v>65</v>
      </c>
      <c r="F86" s="80" t="s">
        <v>1256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848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563</v>
      </c>
      <c r="B87" s="37" t="s">
        <v>938</v>
      </c>
      <c r="C87" s="38" t="s">
        <v>939</v>
      </c>
      <c r="D87" s="38" t="s">
        <v>537</v>
      </c>
      <c r="E87" s="67" t="s">
        <v>94</v>
      </c>
      <c r="F87" s="80" t="s">
        <v>1287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848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810</v>
      </c>
      <c r="AC87" s="161"/>
    </row>
    <row r="88" spans="1:29" s="114" customFormat="1" ht="20.25" customHeight="1">
      <c r="A88" s="33" t="s">
        <v>564</v>
      </c>
      <c r="B88" s="37" t="s">
        <v>940</v>
      </c>
      <c r="C88" s="38" t="s">
        <v>941</v>
      </c>
      <c r="D88" s="38" t="s">
        <v>538</v>
      </c>
      <c r="E88" s="67" t="s">
        <v>95</v>
      </c>
      <c r="F88" s="80" t="s">
        <v>1288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848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811</v>
      </c>
      <c r="AC88" s="161"/>
    </row>
    <row r="89" spans="1:29" s="114" customFormat="1" ht="22.5" customHeight="1">
      <c r="A89" s="33" t="s">
        <v>565</v>
      </c>
      <c r="B89" s="37" t="s">
        <v>942</v>
      </c>
      <c r="C89" s="38" t="s">
        <v>873</v>
      </c>
      <c r="D89" s="38"/>
      <c r="E89" s="67" t="s">
        <v>96</v>
      </c>
      <c r="F89" s="90" t="s">
        <v>1289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848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812</v>
      </c>
      <c r="AC89" s="161"/>
    </row>
    <row r="90" spans="1:29" s="114" customFormat="1" ht="24.75" customHeight="1">
      <c r="A90" s="33" t="s">
        <v>566</v>
      </c>
      <c r="B90" s="37" t="s">
        <v>943</v>
      </c>
      <c r="C90" s="38" t="s">
        <v>863</v>
      </c>
      <c r="D90" s="38"/>
      <c r="E90" s="67" t="s">
        <v>97</v>
      </c>
      <c r="F90" s="80" t="s">
        <v>1290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848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813</v>
      </c>
      <c r="AC90" s="161"/>
    </row>
    <row r="91" spans="1:29" s="114" customFormat="1" ht="23.25" customHeight="1">
      <c r="A91" s="33" t="s">
        <v>567</v>
      </c>
      <c r="B91" s="37" t="s">
        <v>1210</v>
      </c>
      <c r="C91" s="38" t="s">
        <v>1193</v>
      </c>
      <c r="D91" s="38"/>
      <c r="E91" s="67" t="s">
        <v>98</v>
      </c>
      <c r="F91" s="80" t="s">
        <v>1291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848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814</v>
      </c>
      <c r="AC91" s="161"/>
    </row>
    <row r="92" spans="1:29" s="114" customFormat="1" ht="20.25" customHeight="1">
      <c r="A92" s="33" t="s">
        <v>568</v>
      </c>
      <c r="B92" s="37" t="s">
        <v>275</v>
      </c>
      <c r="C92" s="38" t="s">
        <v>999</v>
      </c>
      <c r="D92" s="38"/>
      <c r="E92" s="67" t="s">
        <v>320</v>
      </c>
      <c r="F92" s="80" t="s">
        <v>371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848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815</v>
      </c>
      <c r="AC92" s="161"/>
    </row>
    <row r="93" spans="1:29" s="114" customFormat="1" ht="22.5" customHeight="1">
      <c r="A93" s="33" t="s">
        <v>569</v>
      </c>
      <c r="B93" s="37" t="s">
        <v>944</v>
      </c>
      <c r="C93" s="38" t="s">
        <v>945</v>
      </c>
      <c r="D93" s="38" t="s">
        <v>539</v>
      </c>
      <c r="E93" s="67" t="s">
        <v>99</v>
      </c>
      <c r="F93" s="80" t="s">
        <v>1292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848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816</v>
      </c>
      <c r="AC93" s="161"/>
    </row>
    <row r="94" spans="1:29" s="114" customFormat="1" ht="27" customHeight="1">
      <c r="A94" s="33" t="s">
        <v>570</v>
      </c>
      <c r="B94" s="37" t="s">
        <v>852</v>
      </c>
      <c r="C94" s="38" t="s">
        <v>946</v>
      </c>
      <c r="D94" s="38"/>
      <c r="E94" s="67" t="s">
        <v>100</v>
      </c>
      <c r="F94" s="80" t="s">
        <v>1293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523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822</v>
      </c>
      <c r="AB94" s="171" t="s">
        <v>817</v>
      </c>
      <c r="AC94" s="161"/>
    </row>
    <row r="95" spans="1:29" s="114" customFormat="1" ht="26.25" customHeight="1">
      <c r="A95" s="33" t="s">
        <v>571</v>
      </c>
      <c r="B95" s="37" t="s">
        <v>947</v>
      </c>
      <c r="C95" s="38" t="s">
        <v>948</v>
      </c>
      <c r="D95" s="38"/>
      <c r="E95" s="67" t="s">
        <v>101</v>
      </c>
      <c r="F95" s="90" t="s">
        <v>1294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848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818</v>
      </c>
      <c r="AC95" s="161"/>
    </row>
    <row r="96" spans="1:29" s="114" customFormat="1" ht="20.25" customHeight="1">
      <c r="A96" s="33" t="s">
        <v>572</v>
      </c>
      <c r="B96" s="37" t="s">
        <v>949</v>
      </c>
      <c r="C96" s="38" t="s">
        <v>950</v>
      </c>
      <c r="D96" s="38"/>
      <c r="E96" s="67" t="s">
        <v>102</v>
      </c>
      <c r="F96" s="80" t="s">
        <v>1295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848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1109</v>
      </c>
      <c r="AC96" s="161"/>
    </row>
    <row r="97" spans="1:29" s="114" customFormat="1" ht="26.25" customHeight="1">
      <c r="A97" s="33" t="s">
        <v>573</v>
      </c>
      <c r="B97" s="37" t="s">
        <v>923</v>
      </c>
      <c r="C97" s="38" t="s">
        <v>957</v>
      </c>
      <c r="D97" s="38"/>
      <c r="E97" s="67" t="s">
        <v>103</v>
      </c>
      <c r="F97" s="80" t="s">
        <v>1296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848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1110</v>
      </c>
      <c r="AC97" s="161"/>
    </row>
    <row r="98" spans="1:29" s="114" customFormat="1" ht="21" customHeight="1">
      <c r="A98" s="33" t="s">
        <v>574</v>
      </c>
      <c r="B98" s="37" t="s">
        <v>1211</v>
      </c>
      <c r="C98" s="38" t="s">
        <v>886</v>
      </c>
      <c r="D98" s="38"/>
      <c r="E98" s="67" t="s">
        <v>104</v>
      </c>
      <c r="F98" s="80" t="s">
        <v>1297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848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1111</v>
      </c>
      <c r="AC98" s="161"/>
    </row>
    <row r="99" spans="1:29" s="114" customFormat="1" ht="25.5" customHeight="1">
      <c r="A99" s="33" t="s">
        <v>575</v>
      </c>
      <c r="B99" s="37" t="s">
        <v>951</v>
      </c>
      <c r="C99" s="38" t="s">
        <v>952</v>
      </c>
      <c r="D99" s="38" t="s">
        <v>540</v>
      </c>
      <c r="E99" s="67" t="s">
        <v>105</v>
      </c>
      <c r="F99" s="80" t="s">
        <v>1298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848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1112</v>
      </c>
      <c r="AC99" s="161"/>
    </row>
    <row r="100" spans="1:29" s="114" customFormat="1" ht="28.5" customHeight="1">
      <c r="A100" s="33" t="s">
        <v>576</v>
      </c>
      <c r="B100" s="37" t="s">
        <v>953</v>
      </c>
      <c r="C100" s="38" t="s">
        <v>863</v>
      </c>
      <c r="D100" s="38"/>
      <c r="E100" s="67" t="s">
        <v>106</v>
      </c>
      <c r="F100" s="80" t="s">
        <v>1299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848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1113</v>
      </c>
      <c r="AC100" s="161"/>
    </row>
    <row r="101" spans="1:29" s="114" customFormat="1" ht="20.25" customHeight="1">
      <c r="A101" s="33" t="s">
        <v>577</v>
      </c>
      <c r="B101" s="37" t="s">
        <v>954</v>
      </c>
      <c r="C101" s="38" t="s">
        <v>863</v>
      </c>
      <c r="D101" s="38"/>
      <c r="E101" s="67" t="s">
        <v>107</v>
      </c>
      <c r="F101" s="80" t="s">
        <v>1300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848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1114</v>
      </c>
      <c r="AC101" s="161"/>
    </row>
    <row r="102" spans="1:29" s="114" customFormat="1" ht="21" customHeight="1">
      <c r="A102" s="33" t="s">
        <v>578</v>
      </c>
      <c r="B102" s="37" t="s">
        <v>955</v>
      </c>
      <c r="C102" s="38" t="s">
        <v>956</v>
      </c>
      <c r="D102" s="38"/>
      <c r="E102" s="67" t="s">
        <v>108</v>
      </c>
      <c r="F102" s="80" t="s">
        <v>1301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848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1115</v>
      </c>
      <c r="AC102" s="161"/>
    </row>
    <row r="103" spans="1:29" s="114" customFormat="1" ht="19.5" customHeight="1">
      <c r="A103" s="33" t="s">
        <v>579</v>
      </c>
      <c r="B103" s="37" t="s">
        <v>1212</v>
      </c>
      <c r="C103" s="38" t="s">
        <v>907</v>
      </c>
      <c r="D103" s="38"/>
      <c r="E103" s="67" t="s">
        <v>109</v>
      </c>
      <c r="F103" s="80" t="s">
        <v>1302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848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1116</v>
      </c>
      <c r="AC103" s="161"/>
    </row>
    <row r="104" spans="1:29" s="114" customFormat="1" ht="23.25" customHeight="1">
      <c r="A104" s="33" t="s">
        <v>580</v>
      </c>
      <c r="B104" s="37" t="s">
        <v>1004</v>
      </c>
      <c r="C104" s="38" t="s">
        <v>864</v>
      </c>
      <c r="D104" s="38"/>
      <c r="E104" s="67" t="s">
        <v>321</v>
      </c>
      <c r="F104" s="80" t="s">
        <v>372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848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1117</v>
      </c>
      <c r="AC104" s="161"/>
    </row>
    <row r="105" spans="1:29" s="114" customFormat="1" ht="24" customHeight="1">
      <c r="A105" s="33" t="s">
        <v>581</v>
      </c>
      <c r="B105" s="37" t="s">
        <v>958</v>
      </c>
      <c r="C105" s="38" t="s">
        <v>873</v>
      </c>
      <c r="D105" s="38" t="s">
        <v>541</v>
      </c>
      <c r="E105" s="67" t="s">
        <v>110</v>
      </c>
      <c r="F105" s="80" t="s">
        <v>1303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848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1121</v>
      </c>
      <c r="AC105" s="161"/>
    </row>
    <row r="106" spans="1:29" s="114" customFormat="1" ht="21" customHeight="1">
      <c r="A106" s="33" t="s">
        <v>582</v>
      </c>
      <c r="B106" s="37" t="s">
        <v>959</v>
      </c>
      <c r="C106" s="38" t="s">
        <v>960</v>
      </c>
      <c r="D106" s="38"/>
      <c r="E106" s="67" t="s">
        <v>111</v>
      </c>
      <c r="F106" s="90" t="s">
        <v>1304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848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1122</v>
      </c>
      <c r="AC106" s="161"/>
    </row>
    <row r="107" spans="1:29" s="114" customFormat="1" ht="24.75" customHeight="1">
      <c r="A107" s="33" t="s">
        <v>583</v>
      </c>
      <c r="B107" s="37" t="s">
        <v>961</v>
      </c>
      <c r="C107" s="38" t="s">
        <v>917</v>
      </c>
      <c r="D107" s="38"/>
      <c r="E107" s="67" t="s">
        <v>112</v>
      </c>
      <c r="F107" s="80" t="s">
        <v>1305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848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1123</v>
      </c>
      <c r="AC107" s="161"/>
    </row>
    <row r="108" spans="1:29" s="114" customFormat="1" ht="22.5" customHeight="1">
      <c r="A108" s="33" t="s">
        <v>584</v>
      </c>
      <c r="B108" s="37" t="s">
        <v>962</v>
      </c>
      <c r="C108" s="38" t="s">
        <v>855</v>
      </c>
      <c r="D108" s="38"/>
      <c r="E108" s="67" t="s">
        <v>113</v>
      </c>
      <c r="F108" s="80" t="s">
        <v>1306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848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1132</v>
      </c>
      <c r="AC108" s="161"/>
    </row>
    <row r="109" spans="1:29" s="114" customFormat="1" ht="26.25" customHeight="1">
      <c r="A109" s="33" t="s">
        <v>585</v>
      </c>
      <c r="B109" s="37" t="s">
        <v>1213</v>
      </c>
      <c r="C109" s="38" t="s">
        <v>910</v>
      </c>
      <c r="D109" s="38"/>
      <c r="E109" s="67" t="s">
        <v>114</v>
      </c>
      <c r="F109" s="80" t="s">
        <v>1307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848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1133</v>
      </c>
      <c r="AC109" s="161"/>
    </row>
    <row r="110" spans="1:29" s="114" customFormat="1" ht="29.25" customHeight="1">
      <c r="A110" s="33" t="s">
        <v>586</v>
      </c>
      <c r="B110" s="37" t="s">
        <v>1214</v>
      </c>
      <c r="C110" s="38" t="s">
        <v>1195</v>
      </c>
      <c r="D110" s="38"/>
      <c r="E110" s="67" t="s">
        <v>115</v>
      </c>
      <c r="F110" s="80" t="s">
        <v>1308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848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1134</v>
      </c>
      <c r="AC110" s="161"/>
    </row>
    <row r="111" spans="1:29" s="114" customFormat="1" ht="29.25" customHeight="1">
      <c r="A111" s="33" t="s">
        <v>587</v>
      </c>
      <c r="B111" s="284" t="s">
        <v>278</v>
      </c>
      <c r="C111" s="285" t="s">
        <v>1168</v>
      </c>
      <c r="D111" s="285"/>
      <c r="E111" s="307" t="s">
        <v>322</v>
      </c>
      <c r="F111" s="287" t="s">
        <v>373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783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776</v>
      </c>
      <c r="AB111" s="171" t="s">
        <v>1135</v>
      </c>
      <c r="AC111" s="161"/>
    </row>
    <row r="112" spans="1:29" s="114" customFormat="1" ht="31.5" customHeight="1">
      <c r="A112" s="33" t="s">
        <v>588</v>
      </c>
      <c r="B112" s="237" t="s">
        <v>1235</v>
      </c>
      <c r="C112" s="238" t="s">
        <v>276</v>
      </c>
      <c r="D112" s="238"/>
      <c r="E112" s="239" t="s">
        <v>323</v>
      </c>
      <c r="F112" s="240" t="s">
        <v>374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783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777</v>
      </c>
      <c r="AB112" s="171" t="s">
        <v>1136</v>
      </c>
      <c r="AC112" s="161"/>
    </row>
    <row r="113" spans="1:29" s="114" customFormat="1" ht="20.25" customHeight="1">
      <c r="A113" s="33" t="s">
        <v>589</v>
      </c>
      <c r="B113" s="37" t="s">
        <v>279</v>
      </c>
      <c r="C113" s="38" t="s">
        <v>277</v>
      </c>
      <c r="D113" s="38"/>
      <c r="E113" s="67" t="s">
        <v>324</v>
      </c>
      <c r="F113" s="80" t="s">
        <v>375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848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1137</v>
      </c>
      <c r="AC113" s="161"/>
    </row>
    <row r="114" spans="1:29" s="114" customFormat="1" ht="29.25" customHeight="1">
      <c r="A114" s="33" t="s">
        <v>590</v>
      </c>
      <c r="B114" s="37" t="s">
        <v>909</v>
      </c>
      <c r="C114" s="97" t="s">
        <v>363</v>
      </c>
      <c r="D114" s="97"/>
      <c r="E114" s="67" t="s">
        <v>325</v>
      </c>
      <c r="F114" s="80" t="s">
        <v>376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848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781</v>
      </c>
      <c r="AB114" s="171" t="s">
        <v>1138</v>
      </c>
      <c r="AC114" s="161"/>
    </row>
    <row r="115" spans="1:29" s="114" customFormat="1" ht="26.25" customHeight="1">
      <c r="A115" s="33" t="s">
        <v>591</v>
      </c>
      <c r="B115" s="37" t="s">
        <v>985</v>
      </c>
      <c r="C115" s="38" t="s">
        <v>1031</v>
      </c>
      <c r="D115" s="38"/>
      <c r="E115" s="80" t="s">
        <v>432</v>
      </c>
      <c r="F115" s="10" t="s">
        <v>501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848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1139</v>
      </c>
      <c r="AC115" s="161"/>
    </row>
    <row r="116" spans="1:29" s="114" customFormat="1" ht="21" customHeight="1">
      <c r="A116" s="33" t="s">
        <v>592</v>
      </c>
      <c r="B116" s="37" t="s">
        <v>859</v>
      </c>
      <c r="C116" s="38" t="s">
        <v>907</v>
      </c>
      <c r="D116" s="38" t="s">
        <v>542</v>
      </c>
      <c r="E116" s="67" t="s">
        <v>116</v>
      </c>
      <c r="F116" s="90" t="s">
        <v>1309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848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1140</v>
      </c>
      <c r="AC116" s="161"/>
    </row>
    <row r="117" spans="1:29" s="114" customFormat="1" ht="24" customHeight="1">
      <c r="A117" s="33" t="s">
        <v>593</v>
      </c>
      <c r="B117" s="37" t="s">
        <v>859</v>
      </c>
      <c r="C117" s="38" t="s">
        <v>963</v>
      </c>
      <c r="D117" s="38"/>
      <c r="E117" s="67" t="s">
        <v>117</v>
      </c>
      <c r="F117" s="90" t="s">
        <v>1310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848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1141</v>
      </c>
      <c r="AC117" s="161"/>
    </row>
    <row r="118" spans="1:29" s="114" customFormat="1" ht="24" customHeight="1">
      <c r="A118" s="33" t="s">
        <v>594</v>
      </c>
      <c r="B118" s="37" t="s">
        <v>280</v>
      </c>
      <c r="C118" s="38" t="s">
        <v>881</v>
      </c>
      <c r="D118" s="38"/>
      <c r="E118" s="67" t="s">
        <v>326</v>
      </c>
      <c r="F118" s="80" t="s">
        <v>377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848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1142</v>
      </c>
      <c r="AC118" s="161"/>
    </row>
    <row r="119" spans="1:29" s="114" customFormat="1" ht="27" customHeight="1">
      <c r="A119" s="33" t="s">
        <v>595</v>
      </c>
      <c r="B119" s="37" t="s">
        <v>936</v>
      </c>
      <c r="C119" s="38" t="s">
        <v>857</v>
      </c>
      <c r="D119" s="38"/>
      <c r="E119" s="67" t="s">
        <v>118</v>
      </c>
      <c r="F119" s="80" t="s">
        <v>1286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848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1143</v>
      </c>
      <c r="AC119" s="161"/>
    </row>
    <row r="120" spans="1:29" s="114" customFormat="1" ht="24.75" customHeight="1">
      <c r="A120" s="33" t="s">
        <v>596</v>
      </c>
      <c r="B120" s="37" t="s">
        <v>965</v>
      </c>
      <c r="C120" s="38" t="s">
        <v>932</v>
      </c>
      <c r="D120" s="38" t="s">
        <v>543</v>
      </c>
      <c r="E120" s="67" t="s">
        <v>119</v>
      </c>
      <c r="F120" s="80" t="s">
        <v>1311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848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1144</v>
      </c>
      <c r="AC120" s="161"/>
    </row>
    <row r="121" spans="1:29" s="114" customFormat="1" ht="21.75" customHeight="1">
      <c r="A121" s="33" t="s">
        <v>597</v>
      </c>
      <c r="B121" s="37" t="s">
        <v>966</v>
      </c>
      <c r="C121" s="38" t="s">
        <v>879</v>
      </c>
      <c r="D121" s="38"/>
      <c r="E121" s="67" t="s">
        <v>120</v>
      </c>
      <c r="F121" s="80" t="s">
        <v>1312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848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1145</v>
      </c>
      <c r="AC121" s="161"/>
    </row>
    <row r="122" spans="1:29" s="114" customFormat="1" ht="23.25" customHeight="1">
      <c r="A122" s="33" t="s">
        <v>598</v>
      </c>
      <c r="B122" s="37" t="s">
        <v>1215</v>
      </c>
      <c r="C122" s="38" t="s">
        <v>1196</v>
      </c>
      <c r="D122" s="38"/>
      <c r="E122" s="67" t="s">
        <v>121</v>
      </c>
      <c r="F122" s="80" t="s">
        <v>1313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848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1146</v>
      </c>
      <c r="AC122" s="161"/>
    </row>
    <row r="123" spans="1:29" s="114" customFormat="1" ht="20.25" customHeight="1">
      <c r="A123" s="33" t="s">
        <v>599</v>
      </c>
      <c r="B123" s="37" t="s">
        <v>1216</v>
      </c>
      <c r="C123" s="38" t="s">
        <v>982</v>
      </c>
      <c r="D123" s="38"/>
      <c r="E123" s="67" t="s">
        <v>122</v>
      </c>
      <c r="F123" s="80" t="s">
        <v>1314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848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1147</v>
      </c>
      <c r="AC123" s="161"/>
    </row>
    <row r="124" spans="1:29" s="114" customFormat="1" ht="20.25" customHeight="1">
      <c r="A124" s="33" t="s">
        <v>600</v>
      </c>
      <c r="B124" s="37" t="s">
        <v>281</v>
      </c>
      <c r="C124" s="38" t="s">
        <v>879</v>
      </c>
      <c r="D124" s="38"/>
      <c r="E124" s="67" t="s">
        <v>327</v>
      </c>
      <c r="F124" s="80" t="s">
        <v>378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848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1148</v>
      </c>
      <c r="AC124" s="161"/>
    </row>
    <row r="125" spans="1:29" s="114" customFormat="1" ht="18.75" customHeight="1">
      <c r="A125" s="33" t="s">
        <v>601</v>
      </c>
      <c r="B125" s="37" t="s">
        <v>933</v>
      </c>
      <c r="C125" s="38" t="s">
        <v>939</v>
      </c>
      <c r="D125" s="38" t="s">
        <v>544</v>
      </c>
      <c r="E125" s="67" t="s">
        <v>123</v>
      </c>
      <c r="F125" s="80" t="s">
        <v>1315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848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1149</v>
      </c>
      <c r="AC125" s="161"/>
    </row>
    <row r="126" spans="1:29" s="114" customFormat="1" ht="24.75" customHeight="1">
      <c r="A126" s="33" t="s">
        <v>602</v>
      </c>
      <c r="B126" s="37" t="s">
        <v>967</v>
      </c>
      <c r="C126" s="38" t="s">
        <v>968</v>
      </c>
      <c r="D126" s="38"/>
      <c r="E126" s="67" t="s">
        <v>124</v>
      </c>
      <c r="F126" s="80" t="s">
        <v>1316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848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1150</v>
      </c>
      <c r="AC126" s="161"/>
    </row>
    <row r="127" spans="1:29" s="114" customFormat="1" ht="23.25" customHeight="1">
      <c r="A127" s="33" t="s">
        <v>603</v>
      </c>
      <c r="B127" s="37" t="s">
        <v>970</v>
      </c>
      <c r="C127" s="38" t="s">
        <v>971</v>
      </c>
      <c r="D127" s="38" t="s">
        <v>545</v>
      </c>
      <c r="E127" s="67" t="s">
        <v>125</v>
      </c>
      <c r="F127" s="80" t="s">
        <v>1317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848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800</v>
      </c>
      <c r="AB127" s="171" t="s">
        <v>1151</v>
      </c>
      <c r="AC127" s="161"/>
    </row>
    <row r="128" spans="1:29" s="114" customFormat="1" ht="26.25" customHeight="1">
      <c r="A128" s="33" t="s">
        <v>604</v>
      </c>
      <c r="B128" s="37" t="s">
        <v>972</v>
      </c>
      <c r="C128" s="38" t="s">
        <v>873</v>
      </c>
      <c r="D128" s="38"/>
      <c r="E128" s="67" t="s">
        <v>126</v>
      </c>
      <c r="F128" s="80" t="s">
        <v>1318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848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801</v>
      </c>
      <c r="AB128" s="171" t="s">
        <v>1152</v>
      </c>
      <c r="AC128" s="161"/>
    </row>
    <row r="129" spans="1:31" s="114" customFormat="1" ht="19.5" customHeight="1">
      <c r="A129" s="33" t="s">
        <v>605</v>
      </c>
      <c r="B129" s="37" t="s">
        <v>973</v>
      </c>
      <c r="C129" s="38" t="s">
        <v>886</v>
      </c>
      <c r="D129" s="38"/>
      <c r="E129" s="67" t="s">
        <v>127</v>
      </c>
      <c r="F129" s="80" t="s">
        <v>1319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848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802</v>
      </c>
      <c r="AB129" s="171" t="s">
        <v>1153</v>
      </c>
      <c r="AC129" s="161"/>
    </row>
    <row r="130" spans="1:31" s="114" customFormat="1" ht="39.75" customHeight="1">
      <c r="A130" s="33" t="s">
        <v>606</v>
      </c>
      <c r="B130" s="37" t="s">
        <v>974</v>
      </c>
      <c r="C130" s="38" t="s">
        <v>864</v>
      </c>
      <c r="D130" s="38"/>
      <c r="E130" s="67" t="s">
        <v>128</v>
      </c>
      <c r="F130" s="80" t="s">
        <v>1320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523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823</v>
      </c>
      <c r="AB130" s="171" t="s">
        <v>1154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607</v>
      </c>
      <c r="B131" s="37" t="s">
        <v>975</v>
      </c>
      <c r="C131" s="38" t="s">
        <v>976</v>
      </c>
      <c r="D131" s="38"/>
      <c r="E131" s="67" t="s">
        <v>129</v>
      </c>
      <c r="F131" s="90" t="s">
        <v>1321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848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1155</v>
      </c>
      <c r="AC131" s="161" t="s">
        <v>770</v>
      </c>
      <c r="AD131" s="114" t="s">
        <v>771</v>
      </c>
      <c r="AE131" s="114" t="s">
        <v>772</v>
      </c>
    </row>
    <row r="132" spans="1:31" s="114" customFormat="1" ht="24.75" customHeight="1">
      <c r="A132" s="33" t="s">
        <v>608</v>
      </c>
      <c r="B132" s="37" t="s">
        <v>967</v>
      </c>
      <c r="C132" s="38" t="s">
        <v>977</v>
      </c>
      <c r="D132" s="38"/>
      <c r="E132" s="67" t="s">
        <v>130</v>
      </c>
      <c r="F132" s="80" t="s">
        <v>1322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848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802</v>
      </c>
      <c r="AB132" s="171" t="s">
        <v>1156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609</v>
      </c>
      <c r="B133" s="37" t="s">
        <v>978</v>
      </c>
      <c r="C133" s="38" t="s">
        <v>957</v>
      </c>
      <c r="D133" s="38"/>
      <c r="E133" s="67" t="s">
        <v>131</v>
      </c>
      <c r="F133" s="80" t="s">
        <v>1323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848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802</v>
      </c>
      <c r="AB133" s="171" t="s">
        <v>407</v>
      </c>
      <c r="AC133" s="161"/>
    </row>
    <row r="134" spans="1:31" s="114" customFormat="1" ht="21" customHeight="1">
      <c r="A134" s="33" t="s">
        <v>610</v>
      </c>
      <c r="B134" s="37" t="s">
        <v>1192</v>
      </c>
      <c r="C134" s="38" t="s">
        <v>1190</v>
      </c>
      <c r="D134" s="38"/>
      <c r="E134" s="67" t="s">
        <v>133</v>
      </c>
      <c r="F134" s="80" t="s">
        <v>1325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848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802</v>
      </c>
      <c r="AB134" s="171" t="s">
        <v>408</v>
      </c>
      <c r="AC134" s="161"/>
    </row>
    <row r="135" spans="1:31" s="114" customFormat="1" ht="22.5" customHeight="1">
      <c r="A135" s="33" t="s">
        <v>611</v>
      </c>
      <c r="B135" s="37" t="s">
        <v>447</v>
      </c>
      <c r="C135" s="38" t="s">
        <v>446</v>
      </c>
      <c r="D135" s="38"/>
      <c r="E135" s="67" t="s">
        <v>448</v>
      </c>
      <c r="F135" s="80" t="s">
        <v>502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848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801</v>
      </c>
      <c r="AB135" s="171" t="s">
        <v>409</v>
      </c>
      <c r="AC135" s="161"/>
    </row>
    <row r="136" spans="1:31" s="114" customFormat="1" ht="22.5" customHeight="1">
      <c r="A136" s="33" t="s">
        <v>612</v>
      </c>
      <c r="B136" s="37" t="s">
        <v>1000</v>
      </c>
      <c r="C136" s="38" t="s">
        <v>1001</v>
      </c>
      <c r="D136" s="38" t="s">
        <v>546</v>
      </c>
      <c r="E136" s="67" t="s">
        <v>134</v>
      </c>
      <c r="F136" s="80" t="s">
        <v>1326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848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810</v>
      </c>
      <c r="AC136" s="161"/>
    </row>
    <row r="137" spans="1:31" s="114" customFormat="1" ht="20.25" customHeight="1">
      <c r="A137" s="33" t="s">
        <v>613</v>
      </c>
      <c r="B137" s="37" t="s">
        <v>1002</v>
      </c>
      <c r="C137" s="38" t="s">
        <v>1003</v>
      </c>
      <c r="D137" s="38"/>
      <c r="E137" s="67" t="s">
        <v>135</v>
      </c>
      <c r="F137" s="80" t="s">
        <v>1327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848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811</v>
      </c>
      <c r="AC137" s="161"/>
    </row>
    <row r="138" spans="1:31" s="114" customFormat="1" ht="21.75" customHeight="1">
      <c r="A138" s="33" t="s">
        <v>614</v>
      </c>
      <c r="B138" s="37" t="s">
        <v>1004</v>
      </c>
      <c r="C138" s="38" t="s">
        <v>864</v>
      </c>
      <c r="D138" s="38"/>
      <c r="E138" s="67" t="s">
        <v>136</v>
      </c>
      <c r="F138" s="80" t="s">
        <v>1328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848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812</v>
      </c>
      <c r="AC138" s="161"/>
    </row>
    <row r="139" spans="1:31" s="114" customFormat="1" ht="22.5" customHeight="1">
      <c r="A139" s="33" t="s">
        <v>615</v>
      </c>
      <c r="B139" s="37" t="s">
        <v>1005</v>
      </c>
      <c r="C139" s="38" t="s">
        <v>910</v>
      </c>
      <c r="D139" s="38"/>
      <c r="E139" s="67" t="s">
        <v>137</v>
      </c>
      <c r="F139" s="80" t="s">
        <v>1329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848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813</v>
      </c>
      <c r="AC139" s="161"/>
    </row>
    <row r="140" spans="1:31" s="114" customFormat="1" ht="32.25" customHeight="1">
      <c r="A140" s="33" t="s">
        <v>616</v>
      </c>
      <c r="B140" s="37" t="s">
        <v>1091</v>
      </c>
      <c r="C140" s="38" t="s">
        <v>1006</v>
      </c>
      <c r="D140" s="38"/>
      <c r="E140" s="67" t="s">
        <v>138</v>
      </c>
      <c r="F140" s="80" t="s">
        <v>1330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848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814</v>
      </c>
      <c r="AC140" s="161"/>
    </row>
    <row r="141" spans="1:31" s="114" customFormat="1" ht="23.25" customHeight="1">
      <c r="A141" s="33" t="s">
        <v>617</v>
      </c>
      <c r="B141" s="37" t="s">
        <v>1007</v>
      </c>
      <c r="C141" s="38" t="s">
        <v>937</v>
      </c>
      <c r="D141" s="38"/>
      <c r="E141" s="67" t="s">
        <v>139</v>
      </c>
      <c r="F141" s="80" t="s">
        <v>1331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848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815</v>
      </c>
      <c r="AC141" s="161"/>
    </row>
    <row r="142" spans="1:31" s="114" customFormat="1" ht="20.25" customHeight="1">
      <c r="A142" s="33" t="s">
        <v>618</v>
      </c>
      <c r="B142" s="37" t="s">
        <v>1008</v>
      </c>
      <c r="C142" s="38" t="s">
        <v>1009</v>
      </c>
      <c r="D142" s="38"/>
      <c r="E142" s="67" t="s">
        <v>140</v>
      </c>
      <c r="F142" s="80" t="s">
        <v>1332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848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816</v>
      </c>
      <c r="AC142" s="161"/>
    </row>
    <row r="143" spans="1:31" s="114" customFormat="1" ht="19.5" customHeight="1">
      <c r="A143" s="33" t="s">
        <v>619</v>
      </c>
      <c r="B143" s="37" t="s">
        <v>1012</v>
      </c>
      <c r="C143" s="38" t="s">
        <v>1013</v>
      </c>
      <c r="D143" s="38"/>
      <c r="E143" s="67" t="s">
        <v>142</v>
      </c>
      <c r="F143" s="80" t="s">
        <v>1334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848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817</v>
      </c>
      <c r="AC143" s="161"/>
    </row>
    <row r="144" spans="1:31" s="114" customFormat="1" ht="19.5" customHeight="1">
      <c r="A144" s="33" t="s">
        <v>620</v>
      </c>
      <c r="B144" s="37" t="s">
        <v>1218</v>
      </c>
      <c r="C144" s="38" t="s">
        <v>881</v>
      </c>
      <c r="D144" s="38"/>
      <c r="E144" s="67" t="s">
        <v>145</v>
      </c>
      <c r="F144" s="80" t="s">
        <v>1337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848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818</v>
      </c>
      <c r="AC144" s="161"/>
    </row>
    <row r="145" spans="1:29" s="114" customFormat="1" ht="20.25" customHeight="1">
      <c r="A145" s="33" t="s">
        <v>621</v>
      </c>
      <c r="B145" s="37" t="s">
        <v>1219</v>
      </c>
      <c r="C145" s="38" t="s">
        <v>1198</v>
      </c>
      <c r="D145" s="38"/>
      <c r="E145" s="67" t="s">
        <v>146</v>
      </c>
      <c r="F145" s="80" t="s">
        <v>1338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848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1109</v>
      </c>
      <c r="AC145" s="354" t="s">
        <v>829</v>
      </c>
    </row>
    <row r="146" spans="1:29" s="114" customFormat="1" ht="20.25" customHeight="1">
      <c r="A146" s="33" t="s">
        <v>622</v>
      </c>
      <c r="B146" s="37" t="s">
        <v>880</v>
      </c>
      <c r="C146" s="38" t="s">
        <v>857</v>
      </c>
      <c r="D146" s="38"/>
      <c r="E146" s="67" t="s">
        <v>147</v>
      </c>
      <c r="F146" s="80" t="s">
        <v>1339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848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1110</v>
      </c>
      <c r="AC146" s="161"/>
    </row>
    <row r="147" spans="1:29" s="114" customFormat="1" ht="21.75" customHeight="1">
      <c r="A147" s="33" t="s">
        <v>623</v>
      </c>
      <c r="B147" s="37" t="s">
        <v>1220</v>
      </c>
      <c r="C147" s="38" t="s">
        <v>1199</v>
      </c>
      <c r="D147" s="38"/>
      <c r="E147" s="67" t="s">
        <v>148</v>
      </c>
      <c r="F147" s="80" t="s">
        <v>1340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848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1111</v>
      </c>
      <c r="AC147" s="161"/>
    </row>
    <row r="148" spans="1:29" s="114" customFormat="1" ht="21" customHeight="1">
      <c r="A148" s="33" t="s">
        <v>624</v>
      </c>
      <c r="B148" s="37" t="s">
        <v>967</v>
      </c>
      <c r="C148" s="38" t="s">
        <v>874</v>
      </c>
      <c r="D148" s="38"/>
      <c r="E148" s="67" t="s">
        <v>149</v>
      </c>
      <c r="F148" s="80" t="s">
        <v>1341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848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1112</v>
      </c>
      <c r="AC148" s="161"/>
    </row>
    <row r="149" spans="1:29" s="114" customFormat="1" ht="25.5" customHeight="1">
      <c r="A149" s="33" t="s">
        <v>625</v>
      </c>
      <c r="B149" s="37" t="s">
        <v>1240</v>
      </c>
      <c r="C149" s="38" t="s">
        <v>1200</v>
      </c>
      <c r="D149" s="38"/>
      <c r="E149" s="67" t="s">
        <v>150</v>
      </c>
      <c r="F149" s="80" t="s">
        <v>1342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848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1113</v>
      </c>
      <c r="AC149" s="161"/>
    </row>
    <row r="150" spans="1:29" s="114" customFormat="1" ht="19.5" customHeight="1">
      <c r="A150" s="33" t="s">
        <v>626</v>
      </c>
      <c r="B150" s="37" t="s">
        <v>1221</v>
      </c>
      <c r="C150" s="38" t="s">
        <v>1201</v>
      </c>
      <c r="D150" s="38"/>
      <c r="E150" s="67" t="s">
        <v>151</v>
      </c>
      <c r="F150" s="80" t="s">
        <v>1343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848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1114</v>
      </c>
      <c r="AC150" s="161"/>
    </row>
    <row r="151" spans="1:29" s="114" customFormat="1" ht="25.5" customHeight="1">
      <c r="A151" s="33" t="s">
        <v>627</v>
      </c>
      <c r="B151" s="37" t="s">
        <v>1222</v>
      </c>
      <c r="C151" s="38" t="s">
        <v>969</v>
      </c>
      <c r="D151" s="38"/>
      <c r="E151" s="67" t="s">
        <v>152</v>
      </c>
      <c r="F151" s="80" t="s">
        <v>1344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848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1115</v>
      </c>
      <c r="AC151" s="161"/>
    </row>
    <row r="152" spans="1:29" s="114" customFormat="1" ht="25.5" customHeight="1">
      <c r="A152" s="33" t="s">
        <v>628</v>
      </c>
      <c r="B152" s="37" t="s">
        <v>1035</v>
      </c>
      <c r="C152" s="38" t="s">
        <v>1202</v>
      </c>
      <c r="D152" s="38"/>
      <c r="E152" s="67" t="s">
        <v>153</v>
      </c>
      <c r="F152" s="80" t="s">
        <v>1345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848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1116</v>
      </c>
      <c r="AC152" s="161"/>
    </row>
    <row r="153" spans="1:29" s="114" customFormat="1" ht="26.25" customHeight="1">
      <c r="A153" s="33" t="s">
        <v>629</v>
      </c>
      <c r="B153" s="37" t="s">
        <v>1223</v>
      </c>
      <c r="C153" s="38" t="s">
        <v>1203</v>
      </c>
      <c r="D153" s="38"/>
      <c r="E153" s="67" t="s">
        <v>154</v>
      </c>
      <c r="F153" s="80" t="s">
        <v>1346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848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1117</v>
      </c>
      <c r="AC153" s="161"/>
    </row>
    <row r="154" spans="1:29" s="114" customFormat="1" ht="24" customHeight="1">
      <c r="A154" s="33" t="s">
        <v>630</v>
      </c>
      <c r="B154" s="37" t="s">
        <v>880</v>
      </c>
      <c r="C154" s="38" t="s">
        <v>282</v>
      </c>
      <c r="D154" s="38"/>
      <c r="E154" s="67" t="s">
        <v>328</v>
      </c>
      <c r="F154" s="80" t="s">
        <v>379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848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1121</v>
      </c>
      <c r="AC154" s="161"/>
    </row>
    <row r="155" spans="1:29" s="114" customFormat="1" ht="24.75" customHeight="1">
      <c r="A155" s="33" t="s">
        <v>631</v>
      </c>
      <c r="B155" s="37" t="s">
        <v>880</v>
      </c>
      <c r="C155" s="38" t="s">
        <v>449</v>
      </c>
      <c r="D155" s="38"/>
      <c r="E155" s="67" t="s">
        <v>451</v>
      </c>
      <c r="F155" s="80" t="s">
        <v>450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848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1122</v>
      </c>
      <c r="AC155" s="161"/>
    </row>
    <row r="156" spans="1:29" s="114" customFormat="1" ht="21" customHeight="1">
      <c r="A156" s="33" t="s">
        <v>632</v>
      </c>
      <c r="B156" s="37" t="s">
        <v>931</v>
      </c>
      <c r="C156" s="155" t="s">
        <v>932</v>
      </c>
      <c r="D156" s="155"/>
      <c r="E156" s="67" t="s">
        <v>156</v>
      </c>
      <c r="F156" s="107" t="s">
        <v>1348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848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803</v>
      </c>
      <c r="AB156" s="171" t="s">
        <v>1123</v>
      </c>
      <c r="AC156" s="161"/>
    </row>
    <row r="157" spans="1:29" s="114" customFormat="1" ht="27" customHeight="1">
      <c r="A157" s="33" t="s">
        <v>633</v>
      </c>
      <c r="B157" s="37" t="s">
        <v>285</v>
      </c>
      <c r="C157" s="38" t="s">
        <v>283</v>
      </c>
      <c r="D157" s="155"/>
      <c r="E157" s="67" t="s">
        <v>330</v>
      </c>
      <c r="F157" s="107" t="s">
        <v>381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784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821</v>
      </c>
      <c r="AB157" s="171" t="s">
        <v>1132</v>
      </c>
      <c r="AC157" s="161"/>
    </row>
    <row r="158" spans="1:29" s="114" customFormat="1" ht="24" customHeight="1">
      <c r="A158" s="33" t="s">
        <v>634</v>
      </c>
      <c r="B158" s="37" t="s">
        <v>1166</v>
      </c>
      <c r="C158" s="38" t="s">
        <v>1165</v>
      </c>
      <c r="D158" s="38"/>
      <c r="E158" s="67" t="s">
        <v>143</v>
      </c>
      <c r="F158" s="80" t="s">
        <v>1335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848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1133</v>
      </c>
      <c r="AC158" s="161"/>
    </row>
    <row r="159" spans="1:29" s="114" customFormat="1" ht="24" customHeight="1">
      <c r="A159" s="33" t="s">
        <v>635</v>
      </c>
      <c r="B159" s="37" t="s">
        <v>928</v>
      </c>
      <c r="C159" s="38" t="s">
        <v>729</v>
      </c>
      <c r="D159" s="38"/>
      <c r="E159" s="67" t="s">
        <v>730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848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1134</v>
      </c>
      <c r="AC159" s="161"/>
    </row>
    <row r="160" spans="1:29" s="114" customFormat="1" ht="24" customHeight="1">
      <c r="A160" s="33" t="s">
        <v>636</v>
      </c>
      <c r="B160" s="37" t="s">
        <v>727</v>
      </c>
      <c r="C160" s="38" t="s">
        <v>726</v>
      </c>
      <c r="D160" s="38"/>
      <c r="E160" s="203" t="s">
        <v>728</v>
      </c>
      <c r="F160" s="80" t="s">
        <v>769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848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1135</v>
      </c>
      <c r="AC160" s="161"/>
    </row>
    <row r="161" spans="1:29" s="114" customFormat="1" ht="29.25" customHeight="1">
      <c r="A161" s="33" t="s">
        <v>637</v>
      </c>
      <c r="B161" s="37" t="s">
        <v>951</v>
      </c>
      <c r="C161" s="38" t="s">
        <v>1016</v>
      </c>
      <c r="D161" s="38" t="s">
        <v>547</v>
      </c>
      <c r="E161" s="67" t="s">
        <v>159</v>
      </c>
      <c r="F161" s="80" t="s">
        <v>1350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848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810</v>
      </c>
      <c r="AC161" s="161"/>
    </row>
    <row r="162" spans="1:29" s="114" customFormat="1" ht="21.75" customHeight="1">
      <c r="A162" s="33" t="s">
        <v>638</v>
      </c>
      <c r="B162" s="37" t="s">
        <v>1017</v>
      </c>
      <c r="C162" s="38" t="s">
        <v>1018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848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811</v>
      </c>
      <c r="AC162" s="161"/>
    </row>
    <row r="163" spans="1:29" s="114" customFormat="1" ht="21.75" customHeight="1">
      <c r="A163" s="33" t="s">
        <v>639</v>
      </c>
      <c r="B163" s="37" t="s">
        <v>1019</v>
      </c>
      <c r="C163" s="155" t="s">
        <v>1020</v>
      </c>
      <c r="D163" s="38"/>
      <c r="E163" s="67" t="s">
        <v>162</v>
      </c>
      <c r="F163" s="90" t="s">
        <v>1352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848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812</v>
      </c>
      <c r="AC163" s="161"/>
    </row>
    <row r="164" spans="1:29" s="114" customFormat="1" ht="27.75" customHeight="1">
      <c r="A164" s="33" t="s">
        <v>640</v>
      </c>
      <c r="B164" s="37" t="s">
        <v>1021</v>
      </c>
      <c r="C164" s="38" t="s">
        <v>1022</v>
      </c>
      <c r="D164" s="38"/>
      <c r="E164" s="67" t="s">
        <v>163</v>
      </c>
      <c r="F164" s="90" t="s">
        <v>1353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848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813</v>
      </c>
      <c r="AC164" s="161"/>
    </row>
    <row r="165" spans="1:29" s="114" customFormat="1" ht="30.75" customHeight="1">
      <c r="A165" s="33" t="s">
        <v>641</v>
      </c>
      <c r="B165" s="37" t="s">
        <v>1023</v>
      </c>
      <c r="C165" s="38" t="s">
        <v>874</v>
      </c>
      <c r="D165" s="38"/>
      <c r="E165" s="67" t="s">
        <v>164</v>
      </c>
      <c r="F165" s="80" t="s">
        <v>1354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848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814</v>
      </c>
      <c r="AC165" s="161"/>
    </row>
    <row r="166" spans="1:29" s="329" customFormat="1" ht="24">
      <c r="A166" s="33" t="s">
        <v>642</v>
      </c>
      <c r="B166" s="314" t="s">
        <v>1026</v>
      </c>
      <c r="C166" s="315" t="s">
        <v>1027</v>
      </c>
      <c r="D166" s="315"/>
      <c r="E166" s="303" t="s">
        <v>166</v>
      </c>
      <c r="F166" s="316" t="s">
        <v>1356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848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804</v>
      </c>
      <c r="AB166" s="171" t="s">
        <v>815</v>
      </c>
      <c r="AC166" s="328"/>
    </row>
    <row r="167" spans="1:29" s="114" customFormat="1" ht="21.75" customHeight="1">
      <c r="A167" s="33" t="s">
        <v>643</v>
      </c>
      <c r="B167" s="37" t="s">
        <v>1028</v>
      </c>
      <c r="C167" s="38" t="s">
        <v>1029</v>
      </c>
      <c r="D167" s="38"/>
      <c r="E167" s="67" t="s">
        <v>167</v>
      </c>
      <c r="F167" s="90" t="s">
        <v>1357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848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816</v>
      </c>
      <c r="AC167" s="161"/>
    </row>
    <row r="168" spans="1:29" s="114" customFormat="1" ht="20.25" customHeight="1">
      <c r="A168" s="33" t="s">
        <v>644</v>
      </c>
      <c r="B168" s="37" t="s">
        <v>1030</v>
      </c>
      <c r="C168" s="38" t="s">
        <v>1031</v>
      </c>
      <c r="D168" s="38"/>
      <c r="E168" s="67" t="s">
        <v>168</v>
      </c>
      <c r="F168" s="90" t="s">
        <v>1358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848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817</v>
      </c>
      <c r="AC168" s="161"/>
    </row>
    <row r="169" spans="1:29" s="114" customFormat="1" ht="20.25" customHeight="1">
      <c r="A169" s="33" t="s">
        <v>645</v>
      </c>
      <c r="B169" s="37" t="s">
        <v>1032</v>
      </c>
      <c r="C169" s="38" t="s">
        <v>1033</v>
      </c>
      <c r="D169" s="38"/>
      <c r="E169" s="67" t="s">
        <v>169</v>
      </c>
      <c r="F169" s="90" t="s">
        <v>1359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848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818</v>
      </c>
      <c r="AC169" s="161"/>
    </row>
    <row r="170" spans="1:29" s="114" customFormat="1" ht="21.75" customHeight="1">
      <c r="A170" s="33" t="s">
        <v>646</v>
      </c>
      <c r="B170" s="37" t="s">
        <v>987</v>
      </c>
      <c r="C170" s="38" t="s">
        <v>988</v>
      </c>
      <c r="D170" s="38"/>
      <c r="E170" s="67" t="s">
        <v>171</v>
      </c>
      <c r="F170" s="80" t="s">
        <v>1361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848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1109</v>
      </c>
      <c r="AC170" s="161"/>
    </row>
    <row r="171" spans="1:29" s="114" customFormat="1" ht="24.75" customHeight="1">
      <c r="A171" s="33" t="s">
        <v>647</v>
      </c>
      <c r="B171" s="37" t="s">
        <v>998</v>
      </c>
      <c r="C171" s="38" t="s">
        <v>999</v>
      </c>
      <c r="D171" s="38"/>
      <c r="E171" s="67" t="s">
        <v>172</v>
      </c>
      <c r="F171" s="80" t="s">
        <v>1362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848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1110</v>
      </c>
      <c r="AC171" s="161"/>
    </row>
    <row r="172" spans="1:29" s="114" customFormat="1" ht="22.5" customHeight="1">
      <c r="A172" s="33" t="s">
        <v>648</v>
      </c>
      <c r="B172" s="37" t="s">
        <v>985</v>
      </c>
      <c r="C172" s="38" t="s">
        <v>986</v>
      </c>
      <c r="D172" s="38"/>
      <c r="E172" s="67" t="s">
        <v>173</v>
      </c>
      <c r="F172" s="80" t="s">
        <v>1363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848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1111</v>
      </c>
      <c r="AC172" s="161"/>
    </row>
    <row r="173" spans="1:29" s="114" customFormat="1" ht="22.5" customHeight="1">
      <c r="A173" s="33" t="s">
        <v>649</v>
      </c>
      <c r="B173" s="37" t="s">
        <v>991</v>
      </c>
      <c r="C173" s="38" t="s">
        <v>910</v>
      </c>
      <c r="D173" s="38"/>
      <c r="E173" s="67" t="s">
        <v>174</v>
      </c>
      <c r="F173" s="90" t="s">
        <v>1364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848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1112</v>
      </c>
      <c r="AC173" s="161"/>
    </row>
    <row r="174" spans="1:29" s="114" customFormat="1" ht="21" customHeight="1">
      <c r="A174" s="33" t="s">
        <v>650</v>
      </c>
      <c r="B174" s="37" t="s">
        <v>983</v>
      </c>
      <c r="C174" s="38" t="s">
        <v>984</v>
      </c>
      <c r="D174" s="38"/>
      <c r="E174" s="67" t="s">
        <v>175</v>
      </c>
      <c r="F174" s="80" t="s">
        <v>1365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848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1113</v>
      </c>
      <c r="AC174" s="161"/>
    </row>
    <row r="175" spans="1:29" s="114" customFormat="1" ht="15.75">
      <c r="A175" s="33" t="s">
        <v>724</v>
      </c>
      <c r="B175" s="37" t="s">
        <v>981</v>
      </c>
      <c r="C175" s="38" t="s">
        <v>982</v>
      </c>
      <c r="D175" s="38"/>
      <c r="E175" s="67" t="s">
        <v>176</v>
      </c>
      <c r="F175" s="80" t="s">
        <v>1366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848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1114</v>
      </c>
      <c r="AC175" s="161"/>
    </row>
    <row r="176" spans="1:29" s="114" customFormat="1" ht="20.25" customHeight="1">
      <c r="A176" s="33" t="s">
        <v>651</v>
      </c>
      <c r="B176" s="37" t="s">
        <v>989</v>
      </c>
      <c r="C176" s="38" t="s">
        <v>990</v>
      </c>
      <c r="D176" s="38"/>
      <c r="E176" s="67" t="s">
        <v>177</v>
      </c>
      <c r="F176" s="80" t="s">
        <v>1367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848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1115</v>
      </c>
      <c r="AC176" s="161"/>
    </row>
    <row r="177" spans="1:29" s="114" customFormat="1" ht="21" customHeight="1">
      <c r="A177" s="33" t="s">
        <v>652</v>
      </c>
      <c r="B177" s="37" t="s">
        <v>1224</v>
      </c>
      <c r="C177" s="38" t="s">
        <v>1204</v>
      </c>
      <c r="D177" s="38"/>
      <c r="E177" s="67" t="s">
        <v>178</v>
      </c>
      <c r="F177" s="80" t="s">
        <v>1368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848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1116</v>
      </c>
      <c r="AC177" s="161"/>
    </row>
    <row r="178" spans="1:29" s="114" customFormat="1" ht="26.25" customHeight="1">
      <c r="A178" s="33" t="s">
        <v>653</v>
      </c>
      <c r="B178" s="37" t="s">
        <v>1241</v>
      </c>
      <c r="C178" s="38" t="s">
        <v>999</v>
      </c>
      <c r="D178" s="38"/>
      <c r="E178" s="67" t="s">
        <v>179</v>
      </c>
      <c r="F178" s="80" t="s">
        <v>1369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848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1117</v>
      </c>
      <c r="AC178" s="161"/>
    </row>
    <row r="179" spans="1:29" s="114" customFormat="1" ht="24" customHeight="1">
      <c r="A179" s="33" t="s">
        <v>654</v>
      </c>
      <c r="B179" s="37" t="s">
        <v>928</v>
      </c>
      <c r="C179" s="169" t="s">
        <v>362</v>
      </c>
      <c r="D179" s="169"/>
      <c r="E179" s="67" t="s">
        <v>334</v>
      </c>
      <c r="F179" s="80" t="s">
        <v>384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848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1121</v>
      </c>
      <c r="AC179" s="161"/>
    </row>
    <row r="180" spans="1:29" s="114" customFormat="1" ht="21.75" customHeight="1">
      <c r="A180" s="33" t="s">
        <v>655</v>
      </c>
      <c r="B180" s="37" t="s">
        <v>951</v>
      </c>
      <c r="C180" s="38" t="s">
        <v>881</v>
      </c>
      <c r="D180" s="38"/>
      <c r="E180" s="67" t="s">
        <v>335</v>
      </c>
      <c r="F180" s="80" t="s">
        <v>385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848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1122</v>
      </c>
      <c r="AC180" s="161"/>
    </row>
    <row r="181" spans="1:29" s="114" customFormat="1" ht="21.75" customHeight="1">
      <c r="A181" s="33" t="s">
        <v>656</v>
      </c>
      <c r="B181" s="37" t="s">
        <v>1226</v>
      </c>
      <c r="C181" s="38" t="s">
        <v>870</v>
      </c>
      <c r="D181" s="38"/>
      <c r="E181" s="67" t="s">
        <v>336</v>
      </c>
      <c r="F181" s="80" t="s">
        <v>386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848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1123</v>
      </c>
      <c r="AC181" s="161"/>
    </row>
    <row r="182" spans="1:29" s="114" customFormat="1" ht="24">
      <c r="A182" s="33" t="s">
        <v>657</v>
      </c>
      <c r="B182" s="37" t="s">
        <v>452</v>
      </c>
      <c r="C182" s="38" t="s">
        <v>453</v>
      </c>
      <c r="D182" s="38"/>
      <c r="E182" s="67" t="s">
        <v>455</v>
      </c>
      <c r="F182" s="80" t="s">
        <v>454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523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819</v>
      </c>
      <c r="AB182" s="171" t="s">
        <v>1132</v>
      </c>
      <c r="AC182" s="161"/>
    </row>
    <row r="183" spans="1:29" s="114" customFormat="1" ht="19.5" customHeight="1">
      <c r="A183" s="33" t="s">
        <v>658</v>
      </c>
      <c r="B183" s="37" t="s">
        <v>287</v>
      </c>
      <c r="C183" s="155" t="s">
        <v>873</v>
      </c>
      <c r="D183" s="155"/>
      <c r="E183" s="67" t="s">
        <v>337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848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1133</v>
      </c>
      <c r="AC183" s="161"/>
    </row>
    <row r="184" spans="1:29" s="114" customFormat="1" ht="22.5" customHeight="1">
      <c r="A184" s="33" t="s">
        <v>659</v>
      </c>
      <c r="B184" s="37" t="s">
        <v>740</v>
      </c>
      <c r="C184" s="38" t="s">
        <v>866</v>
      </c>
      <c r="D184" s="155"/>
      <c r="E184" s="205" t="s">
        <v>739</v>
      </c>
      <c r="F184" s="206" t="s">
        <v>741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848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1134</v>
      </c>
      <c r="AC184" s="161"/>
    </row>
    <row r="185" spans="1:29" s="114" customFormat="1" ht="22.5" customHeight="1">
      <c r="A185" s="33" t="s">
        <v>660</v>
      </c>
      <c r="B185" s="37" t="s">
        <v>992</v>
      </c>
      <c r="C185" s="38" t="s">
        <v>876</v>
      </c>
      <c r="D185" s="155"/>
      <c r="E185" s="205" t="s">
        <v>742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848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1135</v>
      </c>
      <c r="AC185" s="161"/>
    </row>
    <row r="186" spans="1:29" s="114" customFormat="1" ht="22.5" customHeight="1">
      <c r="A186" s="33" t="s">
        <v>661</v>
      </c>
      <c r="B186" s="37" t="s">
        <v>465</v>
      </c>
      <c r="C186" s="38" t="s">
        <v>744</v>
      </c>
      <c r="D186" s="155"/>
      <c r="E186" s="205" t="s">
        <v>743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848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1136</v>
      </c>
      <c r="AC186" s="161"/>
    </row>
    <row r="187" spans="1:29" s="114" customFormat="1" ht="15.75">
      <c r="A187" s="33" t="s">
        <v>662</v>
      </c>
      <c r="B187" s="37" t="s">
        <v>894</v>
      </c>
      <c r="C187" s="155" t="s">
        <v>895</v>
      </c>
      <c r="D187" s="155"/>
      <c r="E187" s="67" t="s">
        <v>60</v>
      </c>
      <c r="F187" s="90" t="s">
        <v>1251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848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1137</v>
      </c>
      <c r="AC187" s="161"/>
    </row>
    <row r="188" spans="1:29" s="114" customFormat="1" ht="18" customHeight="1">
      <c r="A188" s="33" t="s">
        <v>663</v>
      </c>
      <c r="B188" s="37" t="s">
        <v>979</v>
      </c>
      <c r="C188" s="38" t="s">
        <v>980</v>
      </c>
      <c r="D188" s="38" t="s">
        <v>548</v>
      </c>
      <c r="E188" s="67" t="s">
        <v>182</v>
      </c>
      <c r="F188" s="80" t="s">
        <v>1372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848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810</v>
      </c>
      <c r="AC188" s="161"/>
    </row>
    <row r="189" spans="1:29" s="114" customFormat="1" ht="18" customHeight="1">
      <c r="A189" s="33" t="s">
        <v>664</v>
      </c>
      <c r="B189" s="37" t="s">
        <v>852</v>
      </c>
      <c r="C189" s="38" t="s">
        <v>1036</v>
      </c>
      <c r="D189" s="38"/>
      <c r="E189" s="67" t="s">
        <v>181</v>
      </c>
      <c r="F189" s="90" t="s">
        <v>1371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848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811</v>
      </c>
      <c r="AC189" s="161"/>
    </row>
    <row r="190" spans="1:29" s="114" customFormat="1" ht="18" customHeight="1">
      <c r="A190" s="33" t="s">
        <v>665</v>
      </c>
      <c r="B190" s="37" t="s">
        <v>1037</v>
      </c>
      <c r="C190" s="38" t="s">
        <v>1038</v>
      </c>
      <c r="D190" s="38"/>
      <c r="E190" s="67" t="s">
        <v>183</v>
      </c>
      <c r="F190" s="80" t="s">
        <v>1373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848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812</v>
      </c>
      <c r="AC190" s="161"/>
    </row>
    <row r="191" spans="1:29" s="114" customFormat="1" ht="20.25" customHeight="1">
      <c r="A191" s="33" t="s">
        <v>666</v>
      </c>
      <c r="B191" s="37" t="s">
        <v>1037</v>
      </c>
      <c r="C191" s="38" t="s">
        <v>1175</v>
      </c>
      <c r="D191" s="38"/>
      <c r="E191" s="67" t="s">
        <v>184</v>
      </c>
      <c r="F191" s="80" t="s">
        <v>1374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848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813</v>
      </c>
      <c r="AC191" s="161"/>
    </row>
    <row r="192" spans="1:29" s="114" customFormat="1" ht="20.25" customHeight="1">
      <c r="A192" s="33" t="s">
        <v>667</v>
      </c>
      <c r="B192" s="37" t="s">
        <v>959</v>
      </c>
      <c r="C192" s="38" t="s">
        <v>1039</v>
      </c>
      <c r="D192" s="38"/>
      <c r="E192" s="67" t="s">
        <v>185</v>
      </c>
      <c r="F192" s="80" t="s">
        <v>1375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848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814</v>
      </c>
      <c r="AC192" s="161"/>
    </row>
    <row r="193" spans="1:29" s="114" customFormat="1" ht="21.75" customHeight="1">
      <c r="A193" s="33" t="s">
        <v>668</v>
      </c>
      <c r="B193" s="37" t="s">
        <v>1040</v>
      </c>
      <c r="C193" s="38" t="s">
        <v>1009</v>
      </c>
      <c r="D193" s="38"/>
      <c r="E193" s="67" t="s">
        <v>186</v>
      </c>
      <c r="F193" s="80" t="s">
        <v>1376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848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815</v>
      </c>
      <c r="AC193" s="161"/>
    </row>
    <row r="194" spans="1:29" s="114" customFormat="1" ht="20.25" customHeight="1">
      <c r="A194" s="33" t="s">
        <v>669</v>
      </c>
      <c r="B194" s="37" t="s">
        <v>925</v>
      </c>
      <c r="C194" s="38" t="s">
        <v>1041</v>
      </c>
      <c r="D194" s="38"/>
      <c r="E194" s="67" t="s">
        <v>187</v>
      </c>
      <c r="F194" s="80" t="s">
        <v>1377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848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816</v>
      </c>
      <c r="AC194" s="161"/>
    </row>
    <row r="195" spans="1:29" s="114" customFormat="1" ht="21" customHeight="1">
      <c r="A195" s="33" t="s">
        <v>670</v>
      </c>
      <c r="B195" s="37" t="s">
        <v>1042</v>
      </c>
      <c r="C195" s="38" t="s">
        <v>1043</v>
      </c>
      <c r="D195" s="38"/>
      <c r="E195" s="67" t="s">
        <v>188</v>
      </c>
      <c r="F195" s="80" t="s">
        <v>1378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848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817</v>
      </c>
      <c r="AC195" s="161"/>
    </row>
    <row r="196" spans="1:29" s="114" customFormat="1" ht="20.25" customHeight="1">
      <c r="A196" s="33" t="s">
        <v>671</v>
      </c>
      <c r="B196" s="37" t="s">
        <v>1044</v>
      </c>
      <c r="C196" s="38" t="s">
        <v>1041</v>
      </c>
      <c r="D196" s="38"/>
      <c r="E196" s="67" t="s">
        <v>189</v>
      </c>
      <c r="F196" s="80" t="s">
        <v>1379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848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818</v>
      </c>
      <c r="AC196" s="161"/>
    </row>
    <row r="197" spans="1:29" s="114" customFormat="1" ht="19.5" customHeight="1">
      <c r="A197" s="33" t="s">
        <v>672</v>
      </c>
      <c r="B197" s="37" t="s">
        <v>1044</v>
      </c>
      <c r="C197" s="38" t="s">
        <v>1014</v>
      </c>
      <c r="D197" s="38"/>
      <c r="E197" s="67" t="s">
        <v>190</v>
      </c>
      <c r="F197" s="80" t="s">
        <v>1380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848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1109</v>
      </c>
      <c r="AC197" s="161"/>
    </row>
    <row r="198" spans="1:29" s="114" customFormat="1" ht="20.25" customHeight="1">
      <c r="A198" s="33" t="s">
        <v>673</v>
      </c>
      <c r="B198" s="37" t="s">
        <v>1045</v>
      </c>
      <c r="C198" s="38" t="s">
        <v>1046</v>
      </c>
      <c r="D198" s="38"/>
      <c r="E198" s="67" t="s">
        <v>191</v>
      </c>
      <c r="F198" s="80" t="s">
        <v>1381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848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1110</v>
      </c>
      <c r="AC198" s="161"/>
    </row>
    <row r="199" spans="1:29" s="114" customFormat="1" ht="22.5" customHeight="1">
      <c r="A199" s="33" t="s">
        <v>674</v>
      </c>
      <c r="B199" s="37" t="s">
        <v>1047</v>
      </c>
      <c r="C199" s="38" t="s">
        <v>1048</v>
      </c>
      <c r="D199" s="38"/>
      <c r="E199" s="67" t="s">
        <v>192</v>
      </c>
      <c r="F199" s="80" t="s">
        <v>1382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848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1111</v>
      </c>
      <c r="AC199" s="161"/>
    </row>
    <row r="200" spans="1:29" s="114" customFormat="1" ht="20.25" customHeight="1">
      <c r="A200" s="33" t="s">
        <v>675</v>
      </c>
      <c r="B200" s="37" t="s">
        <v>994</v>
      </c>
      <c r="C200" s="38" t="s">
        <v>995</v>
      </c>
      <c r="D200" s="38"/>
      <c r="E200" s="67" t="s">
        <v>194</v>
      </c>
      <c r="F200" s="80" t="s">
        <v>1384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848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1112</v>
      </c>
      <c r="AC200" s="161"/>
    </row>
    <row r="201" spans="1:29" s="114" customFormat="1" ht="19.5" customHeight="1">
      <c r="A201" s="33" t="s">
        <v>676</v>
      </c>
      <c r="B201" s="37" t="s">
        <v>885</v>
      </c>
      <c r="C201" s="38" t="s">
        <v>996</v>
      </c>
      <c r="D201" s="38"/>
      <c r="E201" s="67" t="s">
        <v>195</v>
      </c>
      <c r="F201" s="80" t="s">
        <v>1385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848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1113</v>
      </c>
      <c r="AC201" s="161"/>
    </row>
    <row r="202" spans="1:29" s="114" customFormat="1" ht="20.25" customHeight="1">
      <c r="A202" s="33" t="s">
        <v>677</v>
      </c>
      <c r="B202" s="37" t="s">
        <v>997</v>
      </c>
      <c r="C202" s="38" t="s">
        <v>875</v>
      </c>
      <c r="D202" s="38"/>
      <c r="E202" s="67" t="s">
        <v>196</v>
      </c>
      <c r="F202" s="80" t="s">
        <v>1386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848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1114</v>
      </c>
      <c r="AC202" s="161"/>
    </row>
    <row r="203" spans="1:29" s="114" customFormat="1" ht="19.5" customHeight="1">
      <c r="A203" s="33" t="s">
        <v>678</v>
      </c>
      <c r="B203" s="37" t="s">
        <v>992</v>
      </c>
      <c r="C203" s="38" t="s">
        <v>993</v>
      </c>
      <c r="D203" s="38"/>
      <c r="E203" s="67" t="s">
        <v>197</v>
      </c>
      <c r="F203" s="80" t="s">
        <v>1387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848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1115</v>
      </c>
      <c r="AC203" s="161"/>
    </row>
    <row r="204" spans="1:29" s="114" customFormat="1" ht="24.75" customHeight="1">
      <c r="A204" s="33" t="s">
        <v>679</v>
      </c>
      <c r="B204" s="37" t="s">
        <v>288</v>
      </c>
      <c r="C204" s="38" t="s">
        <v>937</v>
      </c>
      <c r="D204" s="38"/>
      <c r="E204" s="67" t="s">
        <v>338</v>
      </c>
      <c r="F204" s="80" t="s">
        <v>387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848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1116</v>
      </c>
      <c r="AC204" s="161"/>
    </row>
    <row r="205" spans="1:29" s="114" customFormat="1" ht="20.25" customHeight="1">
      <c r="A205" s="33" t="s">
        <v>680</v>
      </c>
      <c r="B205" s="37" t="s">
        <v>1191</v>
      </c>
      <c r="C205" s="38" t="s">
        <v>1189</v>
      </c>
      <c r="D205" s="38"/>
      <c r="E205" s="67" t="s">
        <v>132</v>
      </c>
      <c r="F205" s="80" t="s">
        <v>1324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848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1117</v>
      </c>
      <c r="AC205" s="161"/>
    </row>
    <row r="206" spans="1:29" s="114" customFormat="1" ht="20.25" customHeight="1">
      <c r="A206" s="33" t="s">
        <v>681</v>
      </c>
      <c r="B206" s="37" t="s">
        <v>456</v>
      </c>
      <c r="C206" s="38" t="s">
        <v>457</v>
      </c>
      <c r="D206" s="38"/>
      <c r="E206" s="67" t="s">
        <v>462</v>
      </c>
      <c r="F206" s="107" t="s">
        <v>460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848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1121</v>
      </c>
      <c r="AC206" s="161"/>
    </row>
    <row r="207" spans="1:29" s="114" customFormat="1" ht="24" customHeight="1">
      <c r="A207" s="33" t="s">
        <v>682</v>
      </c>
      <c r="B207" s="37" t="s">
        <v>458</v>
      </c>
      <c r="C207" s="38" t="s">
        <v>1197</v>
      </c>
      <c r="D207" s="38"/>
      <c r="E207" s="67" t="s">
        <v>464</v>
      </c>
      <c r="F207" s="107" t="s">
        <v>461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848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1122</v>
      </c>
      <c r="AC207" s="161"/>
    </row>
    <row r="208" spans="1:29" s="114" customFormat="1" ht="21" customHeight="1">
      <c r="A208" s="33" t="s">
        <v>683</v>
      </c>
      <c r="B208" s="37" t="s">
        <v>459</v>
      </c>
      <c r="C208" s="38" t="s">
        <v>1009</v>
      </c>
      <c r="D208" s="38"/>
      <c r="E208" s="67" t="s">
        <v>463</v>
      </c>
      <c r="F208" s="107" t="s">
        <v>508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848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1123</v>
      </c>
      <c r="AC208" s="161"/>
    </row>
    <row r="209" spans="1:29" s="114" customFormat="1" ht="24" customHeight="1">
      <c r="A209" s="33" t="s">
        <v>684</v>
      </c>
      <c r="B209" s="37" t="s">
        <v>1051</v>
      </c>
      <c r="C209" s="38" t="s">
        <v>907</v>
      </c>
      <c r="D209" s="38"/>
      <c r="E209" s="67" t="s">
        <v>199</v>
      </c>
      <c r="F209" s="80" t="s">
        <v>1389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848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1132</v>
      </c>
      <c r="AC209" s="161"/>
    </row>
    <row r="210" spans="1:29" s="114" customFormat="1" ht="21.75" customHeight="1">
      <c r="A210" s="33" t="s">
        <v>685</v>
      </c>
      <c r="B210" s="37" t="s">
        <v>1052</v>
      </c>
      <c r="C210" s="38" t="s">
        <v>868</v>
      </c>
      <c r="D210" s="38"/>
      <c r="E210" s="67" t="s">
        <v>200</v>
      </c>
      <c r="F210" s="80" t="s">
        <v>1390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848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1133</v>
      </c>
      <c r="AC210" s="161"/>
    </row>
    <row r="211" spans="1:29" s="114" customFormat="1" ht="22.5" customHeight="1">
      <c r="A211" s="33" t="s">
        <v>686</v>
      </c>
      <c r="B211" s="37" t="s">
        <v>1053</v>
      </c>
      <c r="C211" s="38" t="s">
        <v>1054</v>
      </c>
      <c r="D211" s="38"/>
      <c r="E211" s="67" t="s">
        <v>201</v>
      </c>
      <c r="F211" s="80" t="s">
        <v>1391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848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1134</v>
      </c>
      <c r="AC211" s="161"/>
    </row>
    <row r="212" spans="1:29" s="114" customFormat="1" ht="21" customHeight="1">
      <c r="A212" s="33" t="s">
        <v>687</v>
      </c>
      <c r="B212" s="37" t="s">
        <v>1055</v>
      </c>
      <c r="C212" s="38" t="s">
        <v>1056</v>
      </c>
      <c r="D212" s="38"/>
      <c r="E212" s="67" t="s">
        <v>202</v>
      </c>
      <c r="F212" s="90" t="s">
        <v>1392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848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1135</v>
      </c>
      <c r="AC212" s="161"/>
    </row>
    <row r="213" spans="1:29" s="114" customFormat="1" ht="21" customHeight="1">
      <c r="A213" s="33" t="s">
        <v>688</v>
      </c>
      <c r="B213" s="37" t="s">
        <v>1057</v>
      </c>
      <c r="C213" s="38" t="s">
        <v>1009</v>
      </c>
      <c r="D213" s="38"/>
      <c r="E213" s="67" t="s">
        <v>203</v>
      </c>
      <c r="F213" s="80" t="s">
        <v>1393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848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1136</v>
      </c>
      <c r="AC213" s="161"/>
    </row>
    <row r="214" spans="1:29" s="114" customFormat="1" ht="15.75">
      <c r="A214" s="33" t="s">
        <v>689</v>
      </c>
      <c r="B214" s="37" t="s">
        <v>1058</v>
      </c>
      <c r="C214" s="38" t="s">
        <v>1059</v>
      </c>
      <c r="D214" s="38"/>
      <c r="E214" s="67" t="s">
        <v>204</v>
      </c>
      <c r="F214" s="80" t="s">
        <v>1394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848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1137</v>
      </c>
      <c r="AC214" s="161"/>
    </row>
    <row r="215" spans="1:29" s="353" customFormat="1" ht="27" customHeight="1">
      <c r="A215" s="33" t="s">
        <v>690</v>
      </c>
      <c r="B215" s="337" t="s">
        <v>1060</v>
      </c>
      <c r="C215" s="338" t="s">
        <v>900</v>
      </c>
      <c r="D215" s="338"/>
      <c r="E215" s="304" t="s">
        <v>205</v>
      </c>
      <c r="F215" s="339" t="s">
        <v>1395</v>
      </c>
      <c r="G215" s="340">
        <v>3.33</v>
      </c>
      <c r="H215" s="341"/>
      <c r="I215" s="342">
        <f t="shared" si="37"/>
        <v>3.33</v>
      </c>
      <c r="J215" s="342">
        <v>0.2</v>
      </c>
      <c r="K215" s="343">
        <f t="shared" si="45"/>
        <v>3.5300000000000002</v>
      </c>
      <c r="L215" s="344">
        <f t="shared" si="38"/>
        <v>3706500.0000000005</v>
      </c>
      <c r="M215" s="340" t="s">
        <v>523</v>
      </c>
      <c r="N215" s="34">
        <f t="shared" si="42"/>
        <v>1389937.5000000002</v>
      </c>
      <c r="O215" s="344">
        <f t="shared" si="40"/>
        <v>735000</v>
      </c>
      <c r="P215" s="340">
        <v>26</v>
      </c>
      <c r="Q215" s="304">
        <v>26</v>
      </c>
      <c r="R215" s="345">
        <f t="shared" si="46"/>
        <v>1389937.5000000002</v>
      </c>
      <c r="S215" s="344">
        <f t="shared" si="41"/>
        <v>1389937.5000000002</v>
      </c>
      <c r="T215" s="346"/>
      <c r="U215" s="344">
        <f t="shared" si="43"/>
        <v>0</v>
      </c>
      <c r="V215" s="347"/>
      <c r="W215" s="344">
        <f t="shared" si="39"/>
        <v>0</v>
      </c>
      <c r="X215" s="344">
        <f t="shared" si="36"/>
        <v>37065.000000000007</v>
      </c>
      <c r="Y215" s="348">
        <f t="shared" si="47"/>
        <v>1427002.5000000002</v>
      </c>
      <c r="Z215" s="349" t="str">
        <f t="shared" si="44"/>
        <v>205</v>
      </c>
      <c r="AA215" s="350" t="s">
        <v>820</v>
      </c>
      <c r="AB215" s="351" t="s">
        <v>1138</v>
      </c>
      <c r="AC215" s="352"/>
    </row>
    <row r="216" spans="1:29" s="114" customFormat="1" ht="26.25" customHeight="1">
      <c r="A216" s="33" t="s">
        <v>691</v>
      </c>
      <c r="B216" s="37" t="s">
        <v>1061</v>
      </c>
      <c r="C216" s="38" t="s">
        <v>1062</v>
      </c>
      <c r="D216" s="38"/>
      <c r="E216" s="67" t="s">
        <v>206</v>
      </c>
      <c r="F216" s="90" t="s">
        <v>1396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848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1139</v>
      </c>
      <c r="AC216" s="161"/>
    </row>
    <row r="217" spans="1:29" s="114" customFormat="1" ht="23.25" customHeight="1">
      <c r="A217" s="33" t="s">
        <v>692</v>
      </c>
      <c r="B217" s="284" t="s">
        <v>1063</v>
      </c>
      <c r="C217" s="285" t="s">
        <v>863</v>
      </c>
      <c r="D217" s="285"/>
      <c r="E217" s="307" t="s">
        <v>207</v>
      </c>
      <c r="F217" s="287" t="s">
        <v>1397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783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780</v>
      </c>
      <c r="AB217" s="171" t="s">
        <v>1140</v>
      </c>
      <c r="AC217" s="161"/>
    </row>
    <row r="218" spans="1:29" s="114" customFormat="1" ht="18" customHeight="1">
      <c r="A218" s="33" t="s">
        <v>693</v>
      </c>
      <c r="B218" s="37" t="s">
        <v>1064</v>
      </c>
      <c r="C218" s="38" t="s">
        <v>1065</v>
      </c>
      <c r="D218" s="38"/>
      <c r="E218" s="67" t="s">
        <v>208</v>
      </c>
      <c r="F218" s="80" t="s">
        <v>1398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848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1141</v>
      </c>
      <c r="AC218" s="161"/>
    </row>
    <row r="219" spans="1:29" s="114" customFormat="1" ht="20.25" customHeight="1">
      <c r="A219" s="33" t="s">
        <v>694</v>
      </c>
      <c r="B219" s="37" t="s">
        <v>1066</v>
      </c>
      <c r="C219" s="38" t="s">
        <v>857</v>
      </c>
      <c r="D219" s="38"/>
      <c r="E219" s="67" t="s">
        <v>209</v>
      </c>
      <c r="F219" s="80" t="s">
        <v>1399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848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1142</v>
      </c>
      <c r="AC219" s="161"/>
    </row>
    <row r="220" spans="1:29" s="114" customFormat="1" ht="24" customHeight="1">
      <c r="A220" s="33" t="s">
        <v>695</v>
      </c>
      <c r="B220" s="284" t="s">
        <v>1067</v>
      </c>
      <c r="C220" s="285" t="s">
        <v>1068</v>
      </c>
      <c r="D220" s="285"/>
      <c r="E220" s="307" t="s">
        <v>210</v>
      </c>
      <c r="F220" s="287" t="s">
        <v>1400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783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782</v>
      </c>
      <c r="AB220" s="171" t="s">
        <v>1143</v>
      </c>
      <c r="AC220" s="161"/>
    </row>
    <row r="221" spans="1:29" s="114" customFormat="1" ht="19.5" customHeight="1">
      <c r="A221" s="33" t="s">
        <v>696</v>
      </c>
      <c r="B221" s="37" t="s">
        <v>1069</v>
      </c>
      <c r="C221" s="38" t="s">
        <v>1014</v>
      </c>
      <c r="D221" s="38"/>
      <c r="E221" s="67" t="s">
        <v>211</v>
      </c>
      <c r="F221" s="80" t="s">
        <v>1401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848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1144</v>
      </c>
      <c r="AC221" s="161"/>
    </row>
    <row r="222" spans="1:29" s="114" customFormat="1" ht="19.5" customHeight="1">
      <c r="A222" s="33" t="s">
        <v>697</v>
      </c>
      <c r="B222" s="37" t="s">
        <v>1070</v>
      </c>
      <c r="C222" s="38" t="s">
        <v>1009</v>
      </c>
      <c r="D222" s="38"/>
      <c r="E222" s="67" t="s">
        <v>212</v>
      </c>
      <c r="F222" s="80" t="s">
        <v>1402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848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1145</v>
      </c>
      <c r="AC222" s="161"/>
    </row>
    <row r="223" spans="1:29" s="114" customFormat="1" ht="20.25" customHeight="1">
      <c r="A223" s="33" t="s">
        <v>698</v>
      </c>
      <c r="B223" s="37" t="s">
        <v>364</v>
      </c>
      <c r="C223" s="155" t="s">
        <v>873</v>
      </c>
      <c r="D223" s="155"/>
      <c r="E223" s="67" t="s">
        <v>389</v>
      </c>
      <c r="F223" s="80" t="s">
        <v>388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848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1146</v>
      </c>
      <c r="AC223" s="161"/>
    </row>
    <row r="224" spans="1:29" s="114" customFormat="1" ht="20.25" customHeight="1">
      <c r="A224" s="33" t="s">
        <v>699</v>
      </c>
      <c r="B224" s="37" t="s">
        <v>1071</v>
      </c>
      <c r="C224" s="38" t="s">
        <v>1025</v>
      </c>
      <c r="D224" s="38" t="s">
        <v>549</v>
      </c>
      <c r="E224" s="67" t="s">
        <v>213</v>
      </c>
      <c r="F224" s="80" t="s">
        <v>1403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848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725</v>
      </c>
      <c r="AC224" s="161"/>
    </row>
    <row r="225" spans="1:29" s="114" customFormat="1" ht="20.25" customHeight="1">
      <c r="A225" s="33" t="s">
        <v>700</v>
      </c>
      <c r="B225" s="37" t="s">
        <v>1072</v>
      </c>
      <c r="C225" s="38" t="s">
        <v>1041</v>
      </c>
      <c r="D225" s="38"/>
      <c r="E225" s="67" t="s">
        <v>214</v>
      </c>
      <c r="F225" s="80" t="s">
        <v>1404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848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701</v>
      </c>
      <c r="B226" s="37" t="s">
        <v>1005</v>
      </c>
      <c r="C226" s="38" t="s">
        <v>1073</v>
      </c>
      <c r="D226" s="38"/>
      <c r="E226" s="67" t="s">
        <v>215</v>
      </c>
      <c r="F226" s="80" t="s">
        <v>1405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848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702</v>
      </c>
      <c r="B227" s="37" t="s">
        <v>1074</v>
      </c>
      <c r="C227" s="38" t="s">
        <v>877</v>
      </c>
      <c r="D227" s="38"/>
      <c r="E227" s="67" t="s">
        <v>216</v>
      </c>
      <c r="F227" s="80" t="s">
        <v>1406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848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703</v>
      </c>
      <c r="B228" s="284" t="s">
        <v>1075</v>
      </c>
      <c r="C228" s="285" t="s">
        <v>939</v>
      </c>
      <c r="D228" s="285"/>
      <c r="E228" s="307" t="s">
        <v>217</v>
      </c>
      <c r="F228" s="287" t="s">
        <v>1407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848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805</v>
      </c>
      <c r="AB228" s="161" t="s">
        <v>725</v>
      </c>
      <c r="AC228" s="161"/>
    </row>
    <row r="229" spans="1:29" s="114" customFormat="1" ht="26.25" customHeight="1">
      <c r="A229" s="33" t="s">
        <v>704</v>
      </c>
      <c r="B229" s="37" t="s">
        <v>1239</v>
      </c>
      <c r="C229" s="38" t="s">
        <v>971</v>
      </c>
      <c r="D229" s="38"/>
      <c r="E229" s="67" t="s">
        <v>218</v>
      </c>
      <c r="F229" s="80" t="s">
        <v>1408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848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705</v>
      </c>
      <c r="B230" s="37" t="s">
        <v>1017</v>
      </c>
      <c r="C230" s="38" t="s">
        <v>853</v>
      </c>
      <c r="D230" s="38"/>
      <c r="E230" s="67" t="s">
        <v>340</v>
      </c>
      <c r="F230" s="80" t="s">
        <v>390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848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706</v>
      </c>
      <c r="B231" s="37" t="s">
        <v>498</v>
      </c>
      <c r="C231" s="38" t="s">
        <v>499</v>
      </c>
      <c r="D231" s="38"/>
      <c r="E231" s="67" t="s">
        <v>500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848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707</v>
      </c>
      <c r="B232" s="37" t="s">
        <v>1224</v>
      </c>
      <c r="C232" s="38" t="s">
        <v>1003</v>
      </c>
      <c r="D232" s="38"/>
      <c r="E232" s="67" t="s">
        <v>510</v>
      </c>
      <c r="F232" s="107" t="s">
        <v>509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784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821</v>
      </c>
      <c r="AB232" s="161"/>
      <c r="AC232" s="161"/>
    </row>
    <row r="233" spans="1:29" s="114" customFormat="1" ht="19.5" customHeight="1">
      <c r="A233" s="33" t="s">
        <v>708</v>
      </c>
      <c r="B233" s="37" t="s">
        <v>994</v>
      </c>
      <c r="C233" s="155" t="s">
        <v>952</v>
      </c>
      <c r="D233" s="155"/>
      <c r="E233" s="67" t="s">
        <v>341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848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709</v>
      </c>
      <c r="B234" s="284" t="s">
        <v>928</v>
      </c>
      <c r="C234" s="285" t="s">
        <v>982</v>
      </c>
      <c r="D234" s="285" t="s">
        <v>550</v>
      </c>
      <c r="E234" s="307" t="s">
        <v>219</v>
      </c>
      <c r="F234" s="330" t="s">
        <v>1409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848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778</v>
      </c>
      <c r="AB234" s="171" t="s">
        <v>810</v>
      </c>
      <c r="AC234" s="161"/>
    </row>
    <row r="235" spans="1:29" s="114" customFormat="1" ht="29.25" customHeight="1">
      <c r="A235" s="33" t="s">
        <v>710</v>
      </c>
      <c r="B235" s="37" t="s">
        <v>1076</v>
      </c>
      <c r="C235" s="38" t="s">
        <v>1077</v>
      </c>
      <c r="D235" s="38"/>
      <c r="E235" s="67" t="s">
        <v>220</v>
      </c>
      <c r="F235" s="80" t="s">
        <v>1410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848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811</v>
      </c>
      <c r="AC235" s="161"/>
    </row>
    <row r="236" spans="1:29" s="114" customFormat="1" ht="15.75">
      <c r="A236" s="33" t="s">
        <v>711</v>
      </c>
      <c r="B236" s="37" t="s">
        <v>959</v>
      </c>
      <c r="C236" s="38" t="s">
        <v>866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848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812</v>
      </c>
      <c r="AC236" s="161"/>
    </row>
    <row r="237" spans="1:29" s="114" customFormat="1" ht="25.5" customHeight="1">
      <c r="A237" s="33" t="s">
        <v>712</v>
      </c>
      <c r="B237" s="37" t="s">
        <v>1079</v>
      </c>
      <c r="C237" s="38" t="s">
        <v>1080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848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813</v>
      </c>
      <c r="AC237" s="161"/>
    </row>
    <row r="238" spans="1:29" s="114" customFormat="1" ht="30.75" customHeight="1">
      <c r="A238" s="33" t="s">
        <v>713</v>
      </c>
      <c r="B238" s="284" t="s">
        <v>1081</v>
      </c>
      <c r="C238" s="285" t="s">
        <v>1082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783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779</v>
      </c>
      <c r="AB238" s="171" t="s">
        <v>814</v>
      </c>
      <c r="AC238" s="161"/>
    </row>
    <row r="239" spans="1:29" s="114" customFormat="1" ht="30.75" customHeight="1">
      <c r="A239" s="33" t="s">
        <v>714</v>
      </c>
      <c r="B239" s="37" t="s">
        <v>1085</v>
      </c>
      <c r="C239" s="38" t="s">
        <v>960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848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815</v>
      </c>
      <c r="AC239" s="161"/>
    </row>
    <row r="240" spans="1:29" s="114" customFormat="1" ht="26.25" customHeight="1">
      <c r="A240" s="33" t="s">
        <v>715</v>
      </c>
      <c r="B240" s="37" t="s">
        <v>1225</v>
      </c>
      <c r="C240" s="38" t="s">
        <v>1205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848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816</v>
      </c>
      <c r="AC240" s="161"/>
    </row>
    <row r="241" spans="1:29" s="114" customFormat="1" ht="21.75" customHeight="1">
      <c r="A241" s="33" t="s">
        <v>716</v>
      </c>
      <c r="B241" s="37" t="s">
        <v>1226</v>
      </c>
      <c r="C241" s="38" t="s">
        <v>868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848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817</v>
      </c>
      <c r="AC241" s="161"/>
    </row>
    <row r="242" spans="1:29" s="114" customFormat="1" ht="22.5" customHeight="1">
      <c r="A242" s="33" t="s">
        <v>717</v>
      </c>
      <c r="B242" s="37" t="s">
        <v>1227</v>
      </c>
      <c r="C242" s="38" t="s">
        <v>1194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848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818</v>
      </c>
      <c r="AC242" s="161"/>
    </row>
    <row r="243" spans="1:29" s="114" customFormat="1" ht="21.75" customHeight="1">
      <c r="A243" s="33" t="s">
        <v>758</v>
      </c>
      <c r="B243" s="37" t="s">
        <v>289</v>
      </c>
      <c r="C243" s="38" t="s">
        <v>858</v>
      </c>
      <c r="D243" s="38"/>
      <c r="E243" s="67" t="s">
        <v>342</v>
      </c>
      <c r="F243" s="80" t="s">
        <v>391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848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1109</v>
      </c>
      <c r="AC243" s="161"/>
    </row>
    <row r="244" spans="1:29" s="114" customFormat="1" ht="22.5" customHeight="1">
      <c r="A244" s="33" t="s">
        <v>759</v>
      </c>
      <c r="B244" s="37" t="s">
        <v>1037</v>
      </c>
      <c r="C244" s="38" t="s">
        <v>1202</v>
      </c>
      <c r="D244" s="38"/>
      <c r="E244" s="67" t="s">
        <v>343</v>
      </c>
      <c r="F244" s="80" t="s">
        <v>392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848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1110</v>
      </c>
      <c r="AC244" s="161"/>
    </row>
    <row r="245" spans="1:29" s="114" customFormat="1" ht="27.75" customHeight="1">
      <c r="A245" s="33" t="s">
        <v>760</v>
      </c>
      <c r="B245" s="37" t="s">
        <v>290</v>
      </c>
      <c r="C245" s="38" t="s">
        <v>1208</v>
      </c>
      <c r="D245" s="38"/>
      <c r="E245" s="67" t="s">
        <v>344</v>
      </c>
      <c r="F245" s="80" t="s">
        <v>393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848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1111</v>
      </c>
      <c r="AC245" s="161"/>
    </row>
    <row r="246" spans="1:29" s="114" customFormat="1" ht="27.75" customHeight="1">
      <c r="A246" s="33" t="s">
        <v>761</v>
      </c>
      <c r="B246" s="37" t="s">
        <v>465</v>
      </c>
      <c r="C246" s="38" t="s">
        <v>866</v>
      </c>
      <c r="D246" s="38"/>
      <c r="E246" s="67" t="s">
        <v>468</v>
      </c>
      <c r="F246" s="80" t="s">
        <v>470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848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1112</v>
      </c>
      <c r="AC246" s="161"/>
    </row>
    <row r="247" spans="1:29" s="114" customFormat="1" ht="27.75" customHeight="1">
      <c r="A247" s="33" t="s">
        <v>762</v>
      </c>
      <c r="B247" s="284" t="s">
        <v>466</v>
      </c>
      <c r="C247" s="285" t="s">
        <v>467</v>
      </c>
      <c r="D247" s="285"/>
      <c r="E247" s="307" t="s">
        <v>469</v>
      </c>
      <c r="F247" s="287" t="s">
        <v>471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848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781</v>
      </c>
      <c r="AB247" s="171" t="s">
        <v>1113</v>
      </c>
      <c r="AC247" s="161"/>
    </row>
    <row r="248" spans="1:29" s="114" customFormat="1" ht="27.75" customHeight="1">
      <c r="A248" s="33" t="s">
        <v>763</v>
      </c>
      <c r="B248" s="37" t="s">
        <v>487</v>
      </c>
      <c r="C248" s="38" t="s">
        <v>1186</v>
      </c>
      <c r="D248" s="38"/>
      <c r="E248" s="80" t="s">
        <v>489</v>
      </c>
      <c r="F248" s="67" t="s">
        <v>488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848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1114</v>
      </c>
      <c r="AC248" s="161"/>
    </row>
    <row r="249" spans="1:29" s="114" customFormat="1" ht="27.75" customHeight="1">
      <c r="A249" s="33" t="s">
        <v>764</v>
      </c>
      <c r="B249" s="37" t="s">
        <v>925</v>
      </c>
      <c r="C249" s="155" t="s">
        <v>926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848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1115</v>
      </c>
      <c r="AC249" s="161"/>
    </row>
    <row r="250" spans="1:29" s="114" customFormat="1" ht="27.75" customHeight="1">
      <c r="A250" s="33" t="s">
        <v>765</v>
      </c>
      <c r="B250" s="37" t="s">
        <v>443</v>
      </c>
      <c r="C250" s="155" t="s">
        <v>864</v>
      </c>
      <c r="D250" s="38"/>
      <c r="E250" s="67" t="s">
        <v>345</v>
      </c>
      <c r="F250" s="80" t="s">
        <v>394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848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1116</v>
      </c>
      <c r="AC250" s="161"/>
    </row>
    <row r="251" spans="1:29" s="114" customFormat="1" ht="27.75" customHeight="1">
      <c r="A251" s="33" t="s">
        <v>766</v>
      </c>
      <c r="B251" s="37" t="s">
        <v>456</v>
      </c>
      <c r="C251" s="38" t="s">
        <v>753</v>
      </c>
      <c r="D251" s="38"/>
      <c r="E251" s="205" t="s">
        <v>745</v>
      </c>
      <c r="F251" s="206" t="s">
        <v>748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848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1117</v>
      </c>
      <c r="AC251" s="161"/>
    </row>
    <row r="252" spans="1:29" s="114" customFormat="1" ht="27.75" customHeight="1">
      <c r="A252" s="33" t="s">
        <v>767</v>
      </c>
      <c r="B252" s="37" t="s">
        <v>751</v>
      </c>
      <c r="C252" s="38" t="s">
        <v>752</v>
      </c>
      <c r="D252" s="38"/>
      <c r="E252" s="205" t="s">
        <v>746</v>
      </c>
      <c r="F252" s="209" t="s">
        <v>749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848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1121</v>
      </c>
      <c r="AC252" s="161"/>
    </row>
    <row r="253" spans="1:29" s="114" customFormat="1" ht="26.25" customHeight="1">
      <c r="A253" s="33" t="s">
        <v>768</v>
      </c>
      <c r="B253" s="66" t="s">
        <v>998</v>
      </c>
      <c r="C253" s="212" t="s">
        <v>879</v>
      </c>
      <c r="D253" s="212"/>
      <c r="E253" s="213" t="s">
        <v>747</v>
      </c>
      <c r="F253" s="214" t="s">
        <v>750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848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1122</v>
      </c>
      <c r="AC253" s="161"/>
    </row>
    <row r="254" spans="1:29" s="130" customFormat="1" ht="24.75" customHeight="1">
      <c r="A254" s="121"/>
      <c r="B254" s="122" t="s">
        <v>1099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>
      <c r="B256" s="334" t="e">
        <f ca="1">"Số tiền bằng chữ: "&amp;[1]!DocSoUniH(Y254)&amp;" đồng."</f>
        <v>#NAME?</v>
      </c>
      <c r="C256" s="19"/>
      <c r="D256" s="19"/>
      <c r="E256" s="19"/>
      <c r="F256" s="19"/>
      <c r="G256" s="15"/>
      <c r="H256" s="15"/>
      <c r="I256" s="15"/>
      <c r="J256" s="15"/>
      <c r="K256" s="85"/>
      <c r="L256" s="17"/>
      <c r="M256" s="18"/>
      <c r="N256" s="17"/>
      <c r="O256" s="17"/>
      <c r="P256" s="18"/>
      <c r="Q256" s="18"/>
      <c r="R256" s="18"/>
      <c r="S256" s="48"/>
      <c r="T256" s="137"/>
      <c r="U256" s="17"/>
      <c r="V256" s="25"/>
      <c r="W256" s="17"/>
      <c r="X256" s="17"/>
      <c r="Y256" s="48"/>
      <c r="AA256" s="102"/>
      <c r="AB256" s="158"/>
      <c r="AC256" s="158"/>
    </row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791</v>
      </c>
      <c r="Z258" s="36"/>
    </row>
    <row r="259" spans="1:29" s="16" customFormat="1" ht="15">
      <c r="A259" s="484" t="s">
        <v>849</v>
      </c>
      <c r="B259" s="484"/>
      <c r="C259" s="19"/>
      <c r="D259" s="19"/>
      <c r="E259" s="19"/>
      <c r="F259" s="19"/>
      <c r="G259" s="19"/>
      <c r="H259" s="19"/>
      <c r="I259" s="19"/>
      <c r="J259" s="13" t="s">
        <v>445</v>
      </c>
      <c r="K259" s="493" t="s">
        <v>444</v>
      </c>
      <c r="L259" s="493"/>
      <c r="M259" s="493"/>
      <c r="N259" s="493"/>
      <c r="O259" s="19"/>
      <c r="P259" s="13"/>
      <c r="R259" s="19"/>
      <c r="S259" s="13" t="s">
        <v>1181</v>
      </c>
      <c r="T259" s="19"/>
      <c r="U259" s="13"/>
      <c r="V259" s="19"/>
      <c r="W259" s="19"/>
      <c r="X259" s="484" t="s">
        <v>41</v>
      </c>
      <c r="Y259" s="484"/>
      <c r="Z259" s="484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503"/>
      <c r="I265" s="503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484" t="s">
        <v>551</v>
      </c>
      <c r="B266" s="484"/>
      <c r="C266" s="13"/>
      <c r="D266" s="13"/>
      <c r="E266" s="13"/>
      <c r="F266" s="13"/>
      <c r="G266" s="14"/>
      <c r="H266" s="19"/>
      <c r="I266" s="19"/>
      <c r="J266" s="13" t="s">
        <v>524</v>
      </c>
      <c r="K266" s="493" t="s">
        <v>524</v>
      </c>
      <c r="L266" s="493"/>
      <c r="M266" s="493"/>
      <c r="N266" s="493"/>
      <c r="O266" s="19"/>
      <c r="P266" s="13"/>
      <c r="R266" s="19"/>
      <c r="S266" s="13" t="s">
        <v>1092</v>
      </c>
      <c r="T266" s="19"/>
      <c r="U266" s="19"/>
      <c r="V266" s="19"/>
      <c r="W266" s="19"/>
      <c r="X266" s="484" t="s">
        <v>723</v>
      </c>
      <c r="Y266" s="484"/>
      <c r="Z266" s="484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1:M1"/>
    <mergeCell ref="N1:AA1"/>
    <mergeCell ref="A2:M2"/>
    <mergeCell ref="N2:AA2"/>
    <mergeCell ref="A5:AA5"/>
    <mergeCell ref="H7:I7"/>
    <mergeCell ref="P7:U7"/>
    <mergeCell ref="X259:Z259"/>
    <mergeCell ref="Z10:AA10"/>
    <mergeCell ref="A3:M3"/>
    <mergeCell ref="A4:AA4"/>
    <mergeCell ref="B9:C9"/>
    <mergeCell ref="Z9:AA9"/>
    <mergeCell ref="A6:AA6"/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</mergeCells>
  <phoneticPr fontId="4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485" t="s">
        <v>490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4" t="s">
        <v>839</v>
      </c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</row>
    <row r="2" spans="1:26" ht="14.25">
      <c r="A2" s="484" t="s">
        <v>840</v>
      </c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505" t="s">
        <v>841</v>
      </c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</row>
    <row r="3" spans="1:26" ht="15">
      <c r="A3" s="505" t="s">
        <v>842</v>
      </c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510" t="s">
        <v>787</v>
      </c>
      <c r="B5" s="510"/>
      <c r="C5" s="510"/>
      <c r="D5" s="510"/>
      <c r="E5" s="510"/>
      <c r="F5" s="510"/>
      <c r="G5" s="510"/>
      <c r="H5" s="510"/>
      <c r="I5" s="510"/>
      <c r="J5" s="510"/>
      <c r="K5" s="510"/>
      <c r="L5" s="510"/>
      <c r="M5" s="510"/>
      <c r="N5" s="510"/>
      <c r="O5" s="510"/>
      <c r="P5" s="510"/>
      <c r="Q5" s="510"/>
      <c r="R5" s="510"/>
      <c r="S5" s="510"/>
      <c r="T5" s="510"/>
      <c r="U5" s="510"/>
      <c r="V5" s="510"/>
      <c r="W5" s="510"/>
      <c r="X5" s="510"/>
      <c r="Y5" s="510"/>
      <c r="Z5" s="510"/>
    </row>
    <row r="6" spans="1:26" s="112" customFormat="1" ht="16.5">
      <c r="A6" s="510" t="s">
        <v>1124</v>
      </c>
      <c r="B6" s="510"/>
      <c r="C6" s="510"/>
      <c r="D6" s="510"/>
      <c r="E6" s="510"/>
      <c r="F6" s="510"/>
      <c r="G6" s="510"/>
      <c r="H6" s="510"/>
      <c r="I6" s="510"/>
      <c r="J6" s="510"/>
      <c r="K6" s="510"/>
      <c r="L6" s="510"/>
      <c r="M6" s="510"/>
      <c r="N6" s="510"/>
      <c r="O6" s="510"/>
      <c r="P6" s="510"/>
      <c r="Q6" s="510"/>
      <c r="R6" s="510"/>
      <c r="S6" s="510"/>
      <c r="T6" s="510"/>
      <c r="U6" s="510"/>
      <c r="V6" s="510"/>
      <c r="W6" s="510"/>
      <c r="X6" s="510"/>
      <c r="Y6" s="510"/>
      <c r="Z6" s="510"/>
    </row>
    <row r="7" spans="1:26" ht="33" customHeight="1">
      <c r="A7" s="509" t="s">
        <v>830</v>
      </c>
      <c r="B7" s="488"/>
      <c r="C7" s="488"/>
      <c r="D7" s="488"/>
      <c r="E7" s="488"/>
      <c r="F7" s="488"/>
      <c r="G7" s="488"/>
      <c r="H7" s="488"/>
      <c r="I7" s="488"/>
      <c r="J7" s="488"/>
      <c r="K7" s="488"/>
      <c r="L7" s="488"/>
      <c r="M7" s="488"/>
      <c r="N7" s="488"/>
      <c r="O7" s="488"/>
      <c r="P7" s="488"/>
      <c r="Q7" s="488"/>
      <c r="R7" s="488"/>
      <c r="S7" s="488"/>
      <c r="T7" s="488"/>
      <c r="U7" s="488"/>
      <c r="V7" s="488"/>
      <c r="W7" s="488"/>
      <c r="X7" s="488"/>
      <c r="Y7" s="488"/>
      <c r="Z7" s="488"/>
    </row>
    <row r="8" spans="1:26" s="16" customFormat="1" ht="18" customHeight="1">
      <c r="A8" s="18"/>
      <c r="B8" s="43" t="s">
        <v>555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1185</v>
      </c>
      <c r="P8" s="40" t="s">
        <v>832</v>
      </c>
      <c r="Q8" s="19"/>
      <c r="R8" s="19"/>
      <c r="S8" s="185"/>
      <c r="T8" s="19"/>
      <c r="U8" s="19"/>
      <c r="V8" s="19"/>
      <c r="W8" s="28"/>
      <c r="X8" s="40" t="s">
        <v>1171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843</v>
      </c>
      <c r="B10" s="511" t="s">
        <v>844</v>
      </c>
      <c r="C10" s="511"/>
      <c r="D10" s="93" t="s">
        <v>51</v>
      </c>
      <c r="E10" s="93" t="s">
        <v>50</v>
      </c>
      <c r="F10" s="8" t="s">
        <v>1127</v>
      </c>
      <c r="G10" s="187" t="s">
        <v>1128</v>
      </c>
      <c r="H10" s="9" t="s">
        <v>1129</v>
      </c>
      <c r="I10" s="8" t="s">
        <v>1130</v>
      </c>
      <c r="J10" s="9" t="s">
        <v>845</v>
      </c>
      <c r="K10" s="8" t="s">
        <v>1131</v>
      </c>
      <c r="L10" s="9" t="s">
        <v>850</v>
      </c>
      <c r="M10" s="31" t="s">
        <v>1176</v>
      </c>
      <c r="N10" s="31" t="s">
        <v>48</v>
      </c>
      <c r="O10" s="31" t="s">
        <v>851</v>
      </c>
      <c r="P10" s="31" t="s">
        <v>847</v>
      </c>
      <c r="Q10" s="31" t="s">
        <v>1172</v>
      </c>
      <c r="R10" s="31" t="s">
        <v>1177</v>
      </c>
      <c r="S10" s="188" t="s">
        <v>1238</v>
      </c>
      <c r="T10" s="98" t="s">
        <v>1184</v>
      </c>
      <c r="U10" s="95" t="s">
        <v>1182</v>
      </c>
      <c r="V10" s="31" t="s">
        <v>1179</v>
      </c>
      <c r="W10" s="31" t="s">
        <v>1180</v>
      </c>
      <c r="X10" s="8" t="s">
        <v>1090</v>
      </c>
      <c r="Y10" s="512" t="s">
        <v>40</v>
      </c>
      <c r="Z10" s="513"/>
    </row>
    <row r="11" spans="1:26" s="113" customFormat="1" ht="17.25" customHeight="1">
      <c r="A11" s="32" t="s">
        <v>1100</v>
      </c>
      <c r="B11" s="494" t="s">
        <v>1101</v>
      </c>
      <c r="C11" s="494"/>
      <c r="D11" s="32"/>
      <c r="E11" s="32"/>
      <c r="F11" s="32" t="s">
        <v>1102</v>
      </c>
      <c r="G11" s="32" t="s">
        <v>1103</v>
      </c>
      <c r="H11" s="32" t="s">
        <v>1104</v>
      </c>
      <c r="I11" s="32" t="s">
        <v>1105</v>
      </c>
      <c r="J11" s="32" t="s">
        <v>1102</v>
      </c>
      <c r="K11" s="32" t="s">
        <v>1107</v>
      </c>
      <c r="L11" s="32" t="s">
        <v>1103</v>
      </c>
      <c r="M11" s="32" t="s">
        <v>1104</v>
      </c>
      <c r="N11" s="32" t="s">
        <v>1110</v>
      </c>
      <c r="O11" s="32" t="s">
        <v>1105</v>
      </c>
      <c r="P11" s="32" t="s">
        <v>1106</v>
      </c>
      <c r="Q11" s="32" t="s">
        <v>1113</v>
      </c>
      <c r="R11" s="32" t="s">
        <v>1107</v>
      </c>
      <c r="S11" s="77" t="s">
        <v>1115</v>
      </c>
      <c r="T11" s="32" t="s">
        <v>1108</v>
      </c>
      <c r="U11" s="52" t="s">
        <v>1117</v>
      </c>
      <c r="V11" s="32">
        <v>10</v>
      </c>
      <c r="W11" s="32">
        <v>11</v>
      </c>
      <c r="X11" s="32">
        <v>12</v>
      </c>
      <c r="Y11" s="494" t="s">
        <v>1112</v>
      </c>
      <c r="Z11" s="494"/>
    </row>
    <row r="12" spans="1:26" s="114" customFormat="1" ht="36">
      <c r="A12" s="63" t="s">
        <v>1100</v>
      </c>
      <c r="B12" s="64" t="s">
        <v>953</v>
      </c>
      <c r="C12" s="172" t="s">
        <v>1093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848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833</v>
      </c>
    </row>
    <row r="13" spans="1:26" s="114" customFormat="1" ht="18" customHeight="1">
      <c r="A13" s="22" t="s">
        <v>1101</v>
      </c>
      <c r="B13" s="37" t="s">
        <v>1086</v>
      </c>
      <c r="C13" s="38" t="s">
        <v>1094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5" t="s">
        <v>848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1102</v>
      </c>
      <c r="B14" s="37" t="s">
        <v>860</v>
      </c>
      <c r="C14" s="38" t="s">
        <v>861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5" t="s">
        <v>848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1103</v>
      </c>
      <c r="B15" s="37" t="s">
        <v>862</v>
      </c>
      <c r="C15" s="38" t="s">
        <v>863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5" t="s">
        <v>848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1104</v>
      </c>
      <c r="B16" s="37" t="s">
        <v>865</v>
      </c>
      <c r="C16" s="38" t="s">
        <v>1096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5" t="s">
        <v>848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1105</v>
      </c>
      <c r="B17" s="37" t="s">
        <v>867</v>
      </c>
      <c r="C17" s="38" t="s">
        <v>853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5" t="s">
        <v>848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781</v>
      </c>
      <c r="AA17" s="514"/>
      <c r="AB17" s="515"/>
    </row>
    <row r="18" spans="1:28" s="114" customFormat="1" ht="21.75" customHeight="1">
      <c r="A18" s="22" t="s">
        <v>1106</v>
      </c>
      <c r="B18" s="37" t="s">
        <v>867</v>
      </c>
      <c r="C18" s="38" t="s">
        <v>868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5" t="s">
        <v>848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1107</v>
      </c>
      <c r="B19" s="37" t="s">
        <v>1087</v>
      </c>
      <c r="C19" s="38" t="s">
        <v>1097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5" t="s">
        <v>848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1108</v>
      </c>
      <c r="B20" s="37" t="s">
        <v>1088</v>
      </c>
      <c r="C20" s="38" t="s">
        <v>861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5" t="s">
        <v>848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1109</v>
      </c>
      <c r="B21" s="37" t="s">
        <v>869</v>
      </c>
      <c r="C21" s="38" t="s">
        <v>870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5" t="s">
        <v>848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1110</v>
      </c>
      <c r="B22" s="37" t="s">
        <v>871</v>
      </c>
      <c r="C22" s="38" t="s">
        <v>853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5" t="s">
        <v>848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1111</v>
      </c>
      <c r="B23" s="37" t="s">
        <v>1089</v>
      </c>
      <c r="C23" s="38" t="s">
        <v>872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5" t="s">
        <v>848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1112</v>
      </c>
      <c r="B24" s="37" t="s">
        <v>1098</v>
      </c>
      <c r="C24" s="38" t="s">
        <v>873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5" t="s">
        <v>523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825</v>
      </c>
    </row>
    <row r="25" spans="1:28" s="114" customFormat="1" ht="29.25" customHeight="1">
      <c r="A25" s="22" t="s">
        <v>1113</v>
      </c>
      <c r="B25" s="37" t="s">
        <v>1067</v>
      </c>
      <c r="C25" s="38" t="s">
        <v>1118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5" t="s">
        <v>848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1114</v>
      </c>
      <c r="B26" s="237" t="s">
        <v>1119</v>
      </c>
      <c r="C26" s="238" t="s">
        <v>875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5" t="s">
        <v>783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793</v>
      </c>
      <c r="AA26" s="514"/>
      <c r="AB26" s="516"/>
    </row>
    <row r="27" spans="1:28" s="114" customFormat="1" ht="24.75" customHeight="1">
      <c r="A27" s="22" t="s">
        <v>1115</v>
      </c>
      <c r="B27" s="37" t="s">
        <v>1120</v>
      </c>
      <c r="C27" s="38" t="s">
        <v>876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5" t="s">
        <v>848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1116</v>
      </c>
      <c r="B28" s="37" t="s">
        <v>1188</v>
      </c>
      <c r="C28" s="38" t="s">
        <v>902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5" t="s">
        <v>848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1117</v>
      </c>
      <c r="B29" s="37" t="s">
        <v>1228</v>
      </c>
      <c r="C29" s="38" t="s">
        <v>1206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5" t="s">
        <v>848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1121</v>
      </c>
      <c r="B30" s="37" t="s">
        <v>1229</v>
      </c>
      <c r="C30" s="38" t="s">
        <v>1207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5" t="s">
        <v>848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1122</v>
      </c>
      <c r="B31" s="37" t="s">
        <v>1230</v>
      </c>
      <c r="C31" s="38" t="s">
        <v>1208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5" t="s">
        <v>848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1123</v>
      </c>
      <c r="B32" s="37" t="s">
        <v>1231</v>
      </c>
      <c r="C32" s="38" t="s">
        <v>980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5" t="s">
        <v>848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1132</v>
      </c>
      <c r="B33" s="37" t="s">
        <v>1232</v>
      </c>
      <c r="C33" s="38" t="s">
        <v>1093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5" t="s">
        <v>523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826</v>
      </c>
      <c r="AA33" s="336" t="s">
        <v>789</v>
      </c>
    </row>
    <row r="34" spans="1:29" s="114" customFormat="1" ht="20.25" customHeight="1">
      <c r="A34" s="22" t="s">
        <v>1133</v>
      </c>
      <c r="B34" s="37" t="s">
        <v>1233</v>
      </c>
      <c r="C34" s="38" t="s">
        <v>986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5" t="s">
        <v>848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1134</v>
      </c>
      <c r="B35" s="37" t="s">
        <v>1234</v>
      </c>
      <c r="C35" s="38" t="s">
        <v>1096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5" t="s">
        <v>848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1135</v>
      </c>
      <c r="B36" s="37" t="s">
        <v>1235</v>
      </c>
      <c r="C36" s="38" t="s">
        <v>855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5" t="s">
        <v>848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1136</v>
      </c>
      <c r="B37" s="37" t="s">
        <v>1236</v>
      </c>
      <c r="C37" s="38" t="s">
        <v>1209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5" t="s">
        <v>848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1137</v>
      </c>
      <c r="B38" s="237" t="s">
        <v>44</v>
      </c>
      <c r="C38" s="238" t="s">
        <v>1193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5" t="s">
        <v>783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774</v>
      </c>
    </row>
    <row r="39" spans="1:29" s="114" customFormat="1" ht="19.5" customHeight="1">
      <c r="A39" s="22" t="s">
        <v>1138</v>
      </c>
      <c r="B39" s="37" t="s">
        <v>298</v>
      </c>
      <c r="C39" s="38" t="s">
        <v>49</v>
      </c>
      <c r="D39" s="10" t="s">
        <v>346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5" t="s">
        <v>848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1139</v>
      </c>
      <c r="B40" s="37" t="s">
        <v>299</v>
      </c>
      <c r="C40" s="38" t="s">
        <v>964</v>
      </c>
      <c r="D40" s="10" t="s">
        <v>347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5" t="s">
        <v>848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781</v>
      </c>
    </row>
    <row r="41" spans="1:29" s="114" customFormat="1" ht="24" customHeight="1">
      <c r="A41" s="22" t="s">
        <v>1140</v>
      </c>
      <c r="B41" s="37" t="s">
        <v>300</v>
      </c>
      <c r="C41" s="38" t="s">
        <v>873</v>
      </c>
      <c r="D41" s="10" t="s">
        <v>348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5" t="s">
        <v>848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1141</v>
      </c>
      <c r="B42" s="37" t="s">
        <v>301</v>
      </c>
      <c r="C42" s="38" t="s">
        <v>292</v>
      </c>
      <c r="D42" s="10" t="s">
        <v>349</v>
      </c>
      <c r="E42" s="80" t="s">
        <v>395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5" t="s">
        <v>848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794</v>
      </c>
    </row>
    <row r="43" spans="1:29" s="114" customFormat="1" ht="19.5" customHeight="1">
      <c r="A43" s="22" t="s">
        <v>1142</v>
      </c>
      <c r="B43" s="37" t="s">
        <v>1224</v>
      </c>
      <c r="C43" s="38" t="s">
        <v>293</v>
      </c>
      <c r="D43" s="10" t="s">
        <v>350</v>
      </c>
      <c r="E43" s="80" t="s">
        <v>396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5" t="s">
        <v>848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1143</v>
      </c>
      <c r="B44" s="37" t="s">
        <v>302</v>
      </c>
      <c r="C44" s="38" t="s">
        <v>283</v>
      </c>
      <c r="D44" s="10" t="s">
        <v>351</v>
      </c>
      <c r="E44" s="80" t="s">
        <v>397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5" t="s">
        <v>848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1144</v>
      </c>
      <c r="B45" s="37" t="s">
        <v>880</v>
      </c>
      <c r="C45" s="38" t="s">
        <v>294</v>
      </c>
      <c r="D45" s="10" t="s">
        <v>352</v>
      </c>
      <c r="E45" s="80" t="s">
        <v>398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5" t="s">
        <v>848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1145</v>
      </c>
      <c r="B46" s="37" t="s">
        <v>992</v>
      </c>
      <c r="C46" s="38" t="s">
        <v>295</v>
      </c>
      <c r="D46" s="10" t="s">
        <v>353</v>
      </c>
      <c r="E46" s="80" t="s">
        <v>399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5" t="s">
        <v>848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1146</v>
      </c>
      <c r="B47" s="37" t="s">
        <v>303</v>
      </c>
      <c r="C47" s="38" t="s">
        <v>296</v>
      </c>
      <c r="D47" s="10" t="s">
        <v>354</v>
      </c>
      <c r="E47" s="80" t="s">
        <v>400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5" t="s">
        <v>848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1147</v>
      </c>
      <c r="B48" s="37" t="s">
        <v>304</v>
      </c>
      <c r="C48" s="38" t="s">
        <v>853</v>
      </c>
      <c r="D48" s="10" t="s">
        <v>355</v>
      </c>
      <c r="E48" s="80" t="s">
        <v>401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5" t="s">
        <v>848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1148</v>
      </c>
      <c r="B49" s="37" t="s">
        <v>305</v>
      </c>
      <c r="C49" s="38" t="s">
        <v>956</v>
      </c>
      <c r="D49" s="10" t="s">
        <v>356</v>
      </c>
      <c r="E49" s="80" t="s">
        <v>402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5" t="s">
        <v>848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1149</v>
      </c>
      <c r="B50" s="37" t="s">
        <v>859</v>
      </c>
      <c r="C50" s="38" t="s">
        <v>297</v>
      </c>
      <c r="D50" s="10" t="s">
        <v>357</v>
      </c>
      <c r="E50" s="80" t="s">
        <v>403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5" t="s">
        <v>848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1150</v>
      </c>
      <c r="B51" s="37" t="s">
        <v>1219</v>
      </c>
      <c r="C51" s="38" t="s">
        <v>1197</v>
      </c>
      <c r="D51" s="10" t="s">
        <v>358</v>
      </c>
      <c r="E51" s="80" t="s">
        <v>404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5" t="s">
        <v>848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1151</v>
      </c>
      <c r="B52" s="37" t="s">
        <v>306</v>
      </c>
      <c r="C52" s="38" t="s">
        <v>307</v>
      </c>
      <c r="D52" s="10" t="s">
        <v>359</v>
      </c>
      <c r="E52" s="80" t="s">
        <v>405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5" t="s">
        <v>848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1152</v>
      </c>
      <c r="B53" s="37" t="s">
        <v>308</v>
      </c>
      <c r="C53" s="38" t="s">
        <v>907</v>
      </c>
      <c r="D53" s="10" t="s">
        <v>360</v>
      </c>
      <c r="E53" s="80" t="s">
        <v>406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5" t="s">
        <v>848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1153</v>
      </c>
      <c r="B54" s="37" t="s">
        <v>310</v>
      </c>
      <c r="C54" s="38" t="s">
        <v>309</v>
      </c>
      <c r="D54" s="10" t="s">
        <v>361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5" t="s">
        <v>848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1154</v>
      </c>
      <c r="B55" s="37" t="s">
        <v>45</v>
      </c>
      <c r="C55" s="38" t="s">
        <v>913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5" t="s">
        <v>848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1155</v>
      </c>
      <c r="B56" s="284" t="s">
        <v>433</v>
      </c>
      <c r="C56" s="285" t="s">
        <v>434</v>
      </c>
      <c r="D56" s="286" t="s">
        <v>436</v>
      </c>
      <c r="E56" s="287" t="s">
        <v>435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5" t="s">
        <v>848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795</v>
      </c>
    </row>
    <row r="57" spans="1:29" s="114" customFormat="1" ht="19.5" customHeight="1">
      <c r="A57" s="22" t="s">
        <v>1156</v>
      </c>
      <c r="B57" s="37" t="s">
        <v>437</v>
      </c>
      <c r="C57" s="38" t="s">
        <v>438</v>
      </c>
      <c r="D57" s="119" t="s">
        <v>440</v>
      </c>
      <c r="E57" s="80" t="s">
        <v>439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5" t="s">
        <v>848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407</v>
      </c>
      <c r="B58" s="37" t="s">
        <v>472</v>
      </c>
      <c r="C58" s="38" t="s">
        <v>473</v>
      </c>
      <c r="D58" s="119" t="s">
        <v>480</v>
      </c>
      <c r="E58" s="80" t="s">
        <v>479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5" t="s">
        <v>848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408</v>
      </c>
      <c r="B59" s="37" t="s">
        <v>474</v>
      </c>
      <c r="C59" s="38" t="s">
        <v>475</v>
      </c>
      <c r="D59" s="119" t="s">
        <v>484</v>
      </c>
      <c r="E59" s="80" t="s">
        <v>481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5" t="s">
        <v>848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409</v>
      </c>
      <c r="B60" s="37" t="s">
        <v>476</v>
      </c>
      <c r="C60" s="38" t="s">
        <v>910</v>
      </c>
      <c r="D60" s="119" t="s">
        <v>485</v>
      </c>
      <c r="E60" s="80" t="s">
        <v>482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5" t="s">
        <v>848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410</v>
      </c>
      <c r="B61" s="37" t="s">
        <v>477</v>
      </c>
      <c r="C61" s="38" t="s">
        <v>478</v>
      </c>
      <c r="D61" s="119" t="s">
        <v>486</v>
      </c>
      <c r="E61" s="80" t="s">
        <v>483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5" t="s">
        <v>848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411</v>
      </c>
      <c r="B62" s="37" t="s">
        <v>503</v>
      </c>
      <c r="C62" s="38" t="s">
        <v>969</v>
      </c>
      <c r="D62" s="119" t="s">
        <v>505</v>
      </c>
      <c r="E62" s="80" t="s">
        <v>504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5" t="s">
        <v>848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412</v>
      </c>
      <c r="B63" s="37" t="s">
        <v>1067</v>
      </c>
      <c r="C63" s="38" t="s">
        <v>910</v>
      </c>
      <c r="D63" s="119" t="s">
        <v>507</v>
      </c>
      <c r="E63" s="80" t="s">
        <v>506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5" t="s">
        <v>848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413</v>
      </c>
      <c r="B64" s="149" t="s">
        <v>511</v>
      </c>
      <c r="C64" s="38" t="s">
        <v>512</v>
      </c>
      <c r="D64" s="150" t="s">
        <v>517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5" t="s">
        <v>848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414</v>
      </c>
      <c r="B65" s="149" t="s">
        <v>513</v>
      </c>
      <c r="C65" s="38" t="s">
        <v>1016</v>
      </c>
      <c r="D65" s="150" t="s">
        <v>518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5" t="s">
        <v>523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827</v>
      </c>
    </row>
    <row r="66" spans="1:26" s="114" customFormat="1" ht="17.25" customHeight="1">
      <c r="A66" s="22" t="s">
        <v>415</v>
      </c>
      <c r="B66" s="149" t="s">
        <v>1049</v>
      </c>
      <c r="C66" s="38" t="s">
        <v>514</v>
      </c>
      <c r="D66" s="150" t="s">
        <v>519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5" t="s">
        <v>848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416</v>
      </c>
      <c r="B67" s="149" t="s">
        <v>515</v>
      </c>
      <c r="C67" s="38" t="s">
        <v>1003</v>
      </c>
      <c r="D67" s="150" t="s">
        <v>520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5" t="s">
        <v>848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417</v>
      </c>
      <c r="B68" s="149" t="s">
        <v>985</v>
      </c>
      <c r="C68" s="38" t="s">
        <v>873</v>
      </c>
      <c r="D68" s="150" t="s">
        <v>521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5" t="s">
        <v>848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418</v>
      </c>
      <c r="B69" s="149" t="s">
        <v>516</v>
      </c>
      <c r="C69" s="38" t="s">
        <v>1020</v>
      </c>
      <c r="D69" s="150" t="s">
        <v>522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5" t="s">
        <v>848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419</v>
      </c>
      <c r="B70" s="37" t="s">
        <v>754</v>
      </c>
      <c r="C70" s="38" t="s">
        <v>1009</v>
      </c>
      <c r="D70" s="119" t="s">
        <v>756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5" t="s">
        <v>848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420</v>
      </c>
      <c r="B71" s="66" t="s">
        <v>755</v>
      </c>
      <c r="C71" s="212" t="s">
        <v>1031</v>
      </c>
      <c r="D71" s="222" t="s">
        <v>757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523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824</v>
      </c>
    </row>
    <row r="72" spans="1:26" ht="25.5" customHeight="1">
      <c r="A72" s="142"/>
      <c r="B72" s="517" t="s">
        <v>1099</v>
      </c>
      <c r="C72" s="518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519"/>
      <c r="Z72" s="520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"&amp;[1]!DocSoUniH(X72)&amp;"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792</v>
      </c>
      <c r="Y76" s="36"/>
      <c r="Z76" s="36"/>
    </row>
    <row r="77" spans="1:26" s="16" customFormat="1" ht="15">
      <c r="A77" s="484" t="s">
        <v>849</v>
      </c>
      <c r="B77" s="484"/>
      <c r="C77" s="19"/>
      <c r="D77" s="19"/>
      <c r="E77" s="19"/>
      <c r="F77" s="13"/>
      <c r="G77" s="19"/>
      <c r="H77" s="19"/>
      <c r="I77" s="13"/>
      <c r="K77" s="19"/>
      <c r="L77" s="13" t="s">
        <v>444</v>
      </c>
      <c r="N77" s="19"/>
      <c r="O77" s="19"/>
      <c r="P77" s="19"/>
      <c r="Q77" s="13"/>
      <c r="R77" s="484" t="s">
        <v>1181</v>
      </c>
      <c r="S77" s="484"/>
      <c r="T77" s="484"/>
      <c r="U77" s="19"/>
      <c r="W77" s="484" t="s">
        <v>41</v>
      </c>
      <c r="X77" s="484"/>
      <c r="Y77" s="484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484" t="s">
        <v>552</v>
      </c>
      <c r="B84" s="484"/>
      <c r="C84" s="13"/>
      <c r="D84" s="13"/>
      <c r="E84" s="13"/>
      <c r="F84" s="13"/>
      <c r="G84" s="19"/>
      <c r="H84" s="19"/>
      <c r="I84" s="13"/>
      <c r="K84" s="19"/>
      <c r="L84" s="13" t="s">
        <v>524</v>
      </c>
      <c r="N84" s="19"/>
      <c r="O84" s="19"/>
      <c r="P84" s="19"/>
      <c r="Q84" s="13"/>
      <c r="R84" s="484" t="s">
        <v>1092</v>
      </c>
      <c r="S84" s="484"/>
      <c r="T84" s="484"/>
      <c r="U84" s="19"/>
      <c r="W84" s="484" t="s">
        <v>723</v>
      </c>
      <c r="X84" s="484"/>
      <c r="Y84" s="484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84:B84"/>
    <mergeCell ref="R84:T84"/>
    <mergeCell ref="W84:Y84"/>
    <mergeCell ref="AA17:AB17"/>
    <mergeCell ref="AA26:AB26"/>
    <mergeCell ref="B72:C72"/>
    <mergeCell ref="Y72:Z72"/>
    <mergeCell ref="A77:B77"/>
    <mergeCell ref="A5:Z5"/>
    <mergeCell ref="B11:C11"/>
    <mergeCell ref="Y11:Z11"/>
    <mergeCell ref="R77:T77"/>
    <mergeCell ref="W77:Y77"/>
    <mergeCell ref="A6:Z6"/>
    <mergeCell ref="A7:Z7"/>
    <mergeCell ref="B10:C10"/>
    <mergeCell ref="Y10:Z10"/>
    <mergeCell ref="A1:L1"/>
    <mergeCell ref="M1:Z1"/>
    <mergeCell ref="A2:L2"/>
    <mergeCell ref="M2:Z2"/>
    <mergeCell ref="A3:L3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485" t="s">
        <v>490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4" t="s">
        <v>839</v>
      </c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</row>
    <row r="2" spans="1:28" ht="14.25">
      <c r="A2" s="484" t="s">
        <v>840</v>
      </c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505" t="s">
        <v>841</v>
      </c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</row>
    <row r="3" spans="1:28" ht="14.25">
      <c r="A3" s="505" t="s">
        <v>842</v>
      </c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488" t="s">
        <v>786</v>
      </c>
      <c r="B5" s="488"/>
      <c r="C5" s="488"/>
      <c r="D5" s="488"/>
      <c r="E5" s="488"/>
      <c r="F5" s="488"/>
      <c r="G5" s="488"/>
      <c r="H5" s="488"/>
      <c r="I5" s="488"/>
      <c r="J5" s="488"/>
      <c r="K5" s="488"/>
      <c r="L5" s="488"/>
      <c r="M5" s="488"/>
      <c r="N5" s="488"/>
      <c r="O5" s="488"/>
      <c r="P5" s="488"/>
      <c r="Q5" s="488"/>
      <c r="R5" s="488"/>
      <c r="S5" s="488"/>
      <c r="T5" s="488"/>
      <c r="U5" s="488"/>
      <c r="V5" s="488"/>
      <c r="W5" s="488"/>
      <c r="X5" s="488"/>
      <c r="Y5" s="488"/>
      <c r="Z5" s="488"/>
      <c r="AA5" s="488"/>
    </row>
    <row r="6" spans="1:28" ht="15.75">
      <c r="A6" s="488" t="s">
        <v>1126</v>
      </c>
      <c r="B6" s="488"/>
      <c r="C6" s="488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8"/>
      <c r="T6" s="488"/>
      <c r="U6" s="488"/>
      <c r="V6" s="488"/>
      <c r="W6" s="488"/>
      <c r="X6" s="488"/>
      <c r="Y6" s="488"/>
      <c r="Z6" s="488"/>
      <c r="AA6" s="488"/>
    </row>
    <row r="7" spans="1:28" ht="34.5" customHeight="1">
      <c r="A7" s="509" t="s">
        <v>831</v>
      </c>
      <c r="B7" s="488"/>
      <c r="C7" s="488"/>
      <c r="D7" s="488"/>
      <c r="E7" s="488"/>
      <c r="F7" s="488"/>
      <c r="G7" s="488"/>
      <c r="H7" s="488"/>
      <c r="I7" s="488"/>
      <c r="J7" s="488"/>
      <c r="K7" s="488"/>
      <c r="L7" s="488"/>
      <c r="M7" s="488"/>
      <c r="N7" s="488"/>
      <c r="O7" s="488"/>
      <c r="P7" s="488"/>
      <c r="Q7" s="488"/>
      <c r="R7" s="488"/>
      <c r="S7" s="488"/>
      <c r="T7" s="488"/>
      <c r="U7" s="488"/>
      <c r="V7" s="488"/>
      <c r="W7" s="488"/>
      <c r="X7" s="488"/>
      <c r="Y7" s="488"/>
      <c r="Z7" s="488"/>
      <c r="AA7" s="488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555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1185</v>
      </c>
      <c r="O9" s="13"/>
      <c r="P9" s="492" t="s">
        <v>832</v>
      </c>
      <c r="Q9" s="492"/>
      <c r="R9" s="492"/>
      <c r="S9" s="492"/>
      <c r="T9" s="492"/>
      <c r="U9" s="492"/>
      <c r="V9" s="28"/>
      <c r="W9" s="28" t="s">
        <v>1171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843</v>
      </c>
      <c r="B11" s="511" t="s">
        <v>844</v>
      </c>
      <c r="C11" s="511"/>
      <c r="D11" s="8"/>
      <c r="E11" s="82" t="s">
        <v>51</v>
      </c>
      <c r="F11" s="82" t="s">
        <v>50</v>
      </c>
      <c r="G11" s="69" t="s">
        <v>1127</v>
      </c>
      <c r="H11" s="70" t="s">
        <v>1128</v>
      </c>
      <c r="I11" s="71" t="s">
        <v>1129</v>
      </c>
      <c r="J11" s="69" t="s">
        <v>1130</v>
      </c>
      <c r="K11" s="9" t="s">
        <v>845</v>
      </c>
      <c r="L11" s="69" t="s">
        <v>1131</v>
      </c>
      <c r="M11" s="9" t="s">
        <v>850</v>
      </c>
      <c r="N11" s="31" t="s">
        <v>1176</v>
      </c>
      <c r="O11" s="45" t="s">
        <v>47</v>
      </c>
      <c r="P11" s="31" t="s">
        <v>851</v>
      </c>
      <c r="Q11" s="31" t="s">
        <v>847</v>
      </c>
      <c r="R11" s="45" t="s">
        <v>1172</v>
      </c>
      <c r="S11" s="31" t="s">
        <v>1177</v>
      </c>
      <c r="T11" s="46" t="s">
        <v>1173</v>
      </c>
      <c r="U11" s="31" t="s">
        <v>1178</v>
      </c>
      <c r="V11" s="46" t="s">
        <v>1174</v>
      </c>
      <c r="W11" s="31" t="s">
        <v>1179</v>
      </c>
      <c r="X11" s="31" t="s">
        <v>1180</v>
      </c>
      <c r="Y11" s="8" t="s">
        <v>1090</v>
      </c>
      <c r="Z11" s="511" t="s">
        <v>40</v>
      </c>
      <c r="AA11" s="511"/>
    </row>
    <row r="12" spans="1:28" s="114" customFormat="1">
      <c r="A12" s="24" t="s">
        <v>1100</v>
      </c>
      <c r="B12" s="521" t="s">
        <v>1101</v>
      </c>
      <c r="C12" s="521"/>
      <c r="D12" s="24"/>
      <c r="E12" s="24"/>
      <c r="F12" s="32"/>
      <c r="G12" s="72" t="s">
        <v>1102</v>
      </c>
      <c r="H12" s="72" t="s">
        <v>1103</v>
      </c>
      <c r="I12" s="72" t="s">
        <v>1104</v>
      </c>
      <c r="J12" s="72" t="s">
        <v>1105</v>
      </c>
      <c r="K12" s="24" t="s">
        <v>1102</v>
      </c>
      <c r="L12" s="72" t="s">
        <v>1107</v>
      </c>
      <c r="M12" s="24" t="s">
        <v>1103</v>
      </c>
      <c r="N12" s="24" t="s">
        <v>1104</v>
      </c>
      <c r="O12" s="72" t="s">
        <v>1110</v>
      </c>
      <c r="P12" s="24" t="s">
        <v>1105</v>
      </c>
      <c r="Q12" s="24" t="s">
        <v>1106</v>
      </c>
      <c r="R12" s="72" t="s">
        <v>1113</v>
      </c>
      <c r="S12" s="24" t="s">
        <v>1107</v>
      </c>
      <c r="T12" s="74" t="s">
        <v>1115</v>
      </c>
      <c r="U12" s="24" t="s">
        <v>1108</v>
      </c>
      <c r="V12" s="74" t="s">
        <v>1117</v>
      </c>
      <c r="W12" s="24">
        <v>10</v>
      </c>
      <c r="X12" s="24">
        <v>11</v>
      </c>
      <c r="Y12" s="24">
        <v>12</v>
      </c>
      <c r="Z12" s="521" t="s">
        <v>1112</v>
      </c>
      <c r="AA12" s="521"/>
      <c r="AB12" s="165"/>
    </row>
    <row r="13" spans="1:28" s="113" customFormat="1" ht="22.5" customHeight="1">
      <c r="A13" s="63" t="s">
        <v>1100</v>
      </c>
      <c r="B13" s="64" t="s">
        <v>852</v>
      </c>
      <c r="C13" s="183" t="s">
        <v>853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848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1101</v>
      </c>
      <c r="B14" s="37" t="s">
        <v>854</v>
      </c>
      <c r="C14" s="155" t="s">
        <v>855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848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1102</v>
      </c>
      <c r="B15" s="37" t="s">
        <v>1170</v>
      </c>
      <c r="C15" s="155" t="s">
        <v>1168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848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1103</v>
      </c>
      <c r="B16" s="66" t="s">
        <v>1169</v>
      </c>
      <c r="C16" s="261" t="s">
        <v>977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848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522" t="s">
        <v>856</v>
      </c>
      <c r="C17" s="522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"&amp;[1]!DocSoUniH(Y17)&amp;"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785</v>
      </c>
    </row>
    <row r="21" spans="1:27" s="16" customFormat="1" ht="15">
      <c r="A21" s="484" t="s">
        <v>849</v>
      </c>
      <c r="B21" s="484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445</v>
      </c>
      <c r="O21" s="19"/>
      <c r="P21" s="19"/>
      <c r="Q21" s="484" t="s">
        <v>1181</v>
      </c>
      <c r="R21" s="484"/>
      <c r="S21" s="484"/>
      <c r="T21" s="484"/>
      <c r="U21" s="484"/>
      <c r="V21" s="19"/>
      <c r="X21" s="484" t="s">
        <v>41</v>
      </c>
      <c r="Y21" s="484"/>
      <c r="Z21" s="484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484" t="s">
        <v>552</v>
      </c>
      <c r="B28" s="484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524</v>
      </c>
      <c r="O28" s="19"/>
      <c r="P28" s="19"/>
      <c r="Q28" s="484" t="s">
        <v>1092</v>
      </c>
      <c r="R28" s="484"/>
      <c r="S28" s="484"/>
      <c r="T28" s="484"/>
      <c r="U28" s="484"/>
      <c r="V28" s="19"/>
      <c r="X28" s="484" t="s">
        <v>723</v>
      </c>
      <c r="Y28" s="484"/>
      <c r="Z28" s="484"/>
      <c r="AA28" s="19"/>
    </row>
    <row r="29" spans="1:27" ht="15.75">
      <c r="A29" s="6"/>
      <c r="H29" s="115"/>
      <c r="T29" s="109"/>
      <c r="V29" s="109"/>
    </row>
  </sheetData>
  <mergeCells count="20"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  <mergeCell ref="A1:M1"/>
    <mergeCell ref="N1:AA1"/>
    <mergeCell ref="A2:M2"/>
    <mergeCell ref="N2:AA2"/>
    <mergeCell ref="A3:M3"/>
    <mergeCell ref="A5:AA5"/>
    <mergeCell ref="A6:AA6"/>
    <mergeCell ref="A7:AA7"/>
    <mergeCell ref="P9:U9"/>
    <mergeCell ref="B11:C11"/>
    <mergeCell ref="Z11:AA11"/>
  </mergeCells>
  <phoneticPr fontId="4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CN</vt:lpstr>
      <vt:lpstr>CN mới</vt:lpstr>
      <vt:lpstr>THPT mới</vt:lpstr>
      <vt:lpstr>NH mới</vt:lpstr>
      <vt:lpstr>CN!Print_Area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2023-11-15T08:17:07Z</cp:lastPrinted>
  <dcterms:created xsi:type="dcterms:W3CDTF">2007-10-05T01:09:12Z</dcterms:created>
  <dcterms:modified xsi:type="dcterms:W3CDTF">2023-11-15T11:46:04Z</dcterms:modified>
</cp:coreProperties>
</file>