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19440" windowHeight="15420" firstSheet="1" activeTab="5"/>
  </bookViews>
  <sheets>
    <sheet name="Sheet1" sheetId="1" r:id="rId1"/>
    <sheet name="22C1-CMT1" sheetId="4" r:id="rId2"/>
    <sheet name="22C1-LTM1" sheetId="5" r:id="rId3"/>
    <sheet name="22C1-QTM1" sheetId="9" r:id="rId4"/>
    <sheet name="22C1-THU1" sheetId="2" r:id="rId5"/>
    <sheet name="22C1-TKĐ1" sheetId="3" r:id="rId6"/>
    <sheet name="22C1-TKĐ2" sheetId="6" r:id="rId7"/>
    <sheet name="22C1-TKW1" sheetId="7" r:id="rId8"/>
    <sheet name="22C7-LTM1" sheetId="8" r:id="rId9"/>
    <sheet name="Sheet2" sheetId="10" r:id="rId10"/>
  </sheets>
  <calcPr calcId="144525"/>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30" i="8" l="1"/>
  <c r="F30" i="8"/>
  <c r="G30" i="8" s="1"/>
  <c r="H29" i="8"/>
  <c r="F29" i="8"/>
  <c r="G29" i="8" s="1"/>
  <c r="H28" i="8"/>
  <c r="F28" i="8"/>
  <c r="G28" i="8" s="1"/>
  <c r="H27" i="8"/>
  <c r="F27" i="8"/>
  <c r="G27" i="8" s="1"/>
  <c r="H26" i="8"/>
  <c r="F26" i="8"/>
  <c r="G26" i="8" s="1"/>
  <c r="H25" i="8"/>
  <c r="F25" i="8"/>
  <c r="G25" i="8" s="1"/>
  <c r="H24" i="8"/>
  <c r="G24" i="8"/>
  <c r="F24" i="8"/>
  <c r="H23" i="8"/>
  <c r="F23" i="8"/>
  <c r="G23" i="8" s="1"/>
  <c r="H22" i="8"/>
  <c r="F22" i="8"/>
  <c r="G22" i="8" s="1"/>
  <c r="H21" i="8"/>
  <c r="F21" i="8"/>
  <c r="G21" i="8" s="1"/>
  <c r="E38" i="8" l="1"/>
  <c r="E36" i="8"/>
  <c r="E34" i="8"/>
  <c r="E39" i="8"/>
  <c r="E37" i="8"/>
  <c r="E35" i="8"/>
  <c r="H36" i="7"/>
  <c r="H37" i="7"/>
  <c r="H38" i="7"/>
  <c r="H39" i="7"/>
  <c r="G36" i="7"/>
  <c r="G37" i="7"/>
  <c r="G38" i="7"/>
  <c r="G39" i="7"/>
  <c r="F36" i="7"/>
  <c r="F37" i="7"/>
  <c r="F38" i="7"/>
  <c r="F39" i="7"/>
  <c r="H35" i="7"/>
  <c r="F35" i="7"/>
  <c r="G35" i="7" s="1"/>
  <c r="H34" i="7"/>
  <c r="F34" i="7"/>
  <c r="G34" i="7" s="1"/>
  <c r="H33" i="7"/>
  <c r="F33" i="7"/>
  <c r="G33" i="7" s="1"/>
  <c r="H32" i="7"/>
  <c r="F32" i="7"/>
  <c r="G32" i="7" s="1"/>
  <c r="H31" i="7"/>
  <c r="F31" i="7"/>
  <c r="G31" i="7" s="1"/>
  <c r="H30" i="7"/>
  <c r="F30" i="7"/>
  <c r="G30" i="7" s="1"/>
  <c r="H29" i="7"/>
  <c r="F29" i="7"/>
  <c r="G29" i="7" s="1"/>
  <c r="H28" i="7"/>
  <c r="F28" i="7"/>
  <c r="G28" i="7" s="1"/>
  <c r="H27" i="7"/>
  <c r="F27" i="7"/>
  <c r="G27" i="7" s="1"/>
  <c r="H26" i="7"/>
  <c r="F26" i="7"/>
  <c r="G26" i="7" s="1"/>
  <c r="H25" i="7"/>
  <c r="F25" i="7"/>
  <c r="G25" i="7" s="1"/>
  <c r="H24" i="7"/>
  <c r="F24" i="7"/>
  <c r="G24" i="7" s="1"/>
  <c r="H23" i="7"/>
  <c r="F23" i="7"/>
  <c r="G23" i="7" s="1"/>
  <c r="H22" i="7"/>
  <c r="F22" i="7"/>
  <c r="G22" i="7" s="1"/>
  <c r="H21" i="7"/>
  <c r="F21" i="7"/>
  <c r="G21" i="7" s="1"/>
  <c r="H67" i="3"/>
  <c r="H68" i="3"/>
  <c r="H69" i="3"/>
  <c r="H70" i="3"/>
  <c r="H71" i="3"/>
  <c r="H72" i="3"/>
  <c r="H73" i="3"/>
  <c r="G67" i="3"/>
  <c r="G68" i="3"/>
  <c r="G69" i="3"/>
  <c r="G70" i="3"/>
  <c r="G71" i="3"/>
  <c r="G72" i="3"/>
  <c r="G73" i="3"/>
  <c r="F67" i="3"/>
  <c r="F68" i="3"/>
  <c r="F69" i="3"/>
  <c r="F70" i="3"/>
  <c r="F71" i="3"/>
  <c r="F72" i="3"/>
  <c r="F73" i="3"/>
  <c r="H55" i="6"/>
  <c r="G55" i="6"/>
  <c r="F55" i="6"/>
  <c r="H54" i="6"/>
  <c r="F54" i="6"/>
  <c r="G54" i="6" s="1"/>
  <c r="H53" i="6"/>
  <c r="F53" i="6"/>
  <c r="G53" i="6" s="1"/>
  <c r="H52" i="6"/>
  <c r="F52" i="6"/>
  <c r="G52" i="6" s="1"/>
  <c r="H51" i="6"/>
  <c r="F51" i="6"/>
  <c r="G51" i="6" s="1"/>
  <c r="H50" i="6"/>
  <c r="F50" i="6"/>
  <c r="G50" i="6" s="1"/>
  <c r="H49" i="6"/>
  <c r="F49" i="6"/>
  <c r="G49" i="6" s="1"/>
  <c r="H48" i="6"/>
  <c r="G48" i="6"/>
  <c r="F48" i="6"/>
  <c r="H47" i="6"/>
  <c r="G47" i="6"/>
  <c r="F47" i="6"/>
  <c r="H46" i="6"/>
  <c r="F46" i="6"/>
  <c r="G46" i="6" s="1"/>
  <c r="H45" i="6"/>
  <c r="F45" i="6"/>
  <c r="G45" i="6" s="1"/>
  <c r="H44" i="6"/>
  <c r="F44" i="6"/>
  <c r="G44" i="6" s="1"/>
  <c r="H43" i="6"/>
  <c r="F43" i="6"/>
  <c r="G43" i="6" s="1"/>
  <c r="H42" i="6"/>
  <c r="F42" i="6"/>
  <c r="G42" i="6" s="1"/>
  <c r="H41" i="6"/>
  <c r="F41" i="6"/>
  <c r="G41" i="6" s="1"/>
  <c r="H40" i="6"/>
  <c r="G40" i="6"/>
  <c r="F40" i="6"/>
  <c r="H39" i="6"/>
  <c r="G39" i="6"/>
  <c r="F39" i="6"/>
  <c r="H38" i="6"/>
  <c r="F38" i="6"/>
  <c r="G38" i="6" s="1"/>
  <c r="H37" i="6"/>
  <c r="F37" i="6"/>
  <c r="G37" i="6" s="1"/>
  <c r="H36" i="6"/>
  <c r="F36" i="6"/>
  <c r="G36" i="6" s="1"/>
  <c r="H35" i="6"/>
  <c r="F35" i="6"/>
  <c r="G35" i="6" s="1"/>
  <c r="H34" i="6"/>
  <c r="F34" i="6"/>
  <c r="G34" i="6" s="1"/>
  <c r="H33" i="6"/>
  <c r="F33" i="6"/>
  <c r="G33" i="6" s="1"/>
  <c r="H32" i="6"/>
  <c r="G32" i="6"/>
  <c r="F32" i="6"/>
  <c r="H31" i="6"/>
  <c r="G31" i="6"/>
  <c r="F31" i="6"/>
  <c r="H30" i="6"/>
  <c r="F30" i="6"/>
  <c r="G30" i="6" s="1"/>
  <c r="H29" i="6"/>
  <c r="F29" i="6"/>
  <c r="G29" i="6" s="1"/>
  <c r="H28" i="6"/>
  <c r="F28" i="6"/>
  <c r="G28" i="6" s="1"/>
  <c r="H27" i="6"/>
  <c r="F27" i="6"/>
  <c r="G27" i="6" s="1"/>
  <c r="H26" i="6"/>
  <c r="F26" i="6"/>
  <c r="G26" i="6" s="1"/>
  <c r="H25" i="6"/>
  <c r="F25" i="6"/>
  <c r="G25" i="6" s="1"/>
  <c r="H24" i="6"/>
  <c r="G24" i="6"/>
  <c r="F24" i="6"/>
  <c r="H23" i="6"/>
  <c r="G23" i="6"/>
  <c r="F23" i="6"/>
  <c r="H22" i="6"/>
  <c r="F22" i="6"/>
  <c r="G22" i="6" s="1"/>
  <c r="H21" i="6"/>
  <c r="F21" i="6"/>
  <c r="G21" i="6" s="1"/>
  <c r="H66" i="3"/>
  <c r="F66" i="3"/>
  <c r="G66" i="3" s="1"/>
  <c r="H65" i="3"/>
  <c r="G65" i="3"/>
  <c r="F65" i="3"/>
  <c r="H64" i="3"/>
  <c r="F64" i="3"/>
  <c r="G64" i="3" s="1"/>
  <c r="H63" i="3"/>
  <c r="G63" i="3"/>
  <c r="F63" i="3"/>
  <c r="H62" i="3"/>
  <c r="F62" i="3"/>
  <c r="G62" i="3" s="1"/>
  <c r="H61" i="3"/>
  <c r="F61" i="3"/>
  <c r="G61" i="3" s="1"/>
  <c r="H60" i="3"/>
  <c r="F60" i="3"/>
  <c r="G60" i="3" s="1"/>
  <c r="H59" i="3"/>
  <c r="F59" i="3"/>
  <c r="G59" i="3" s="1"/>
  <c r="H58" i="3"/>
  <c r="F58" i="3"/>
  <c r="G58" i="3" s="1"/>
  <c r="H57" i="3"/>
  <c r="G57" i="3"/>
  <c r="F57" i="3"/>
  <c r="H56" i="3"/>
  <c r="F56" i="3"/>
  <c r="G56" i="3" s="1"/>
  <c r="H55" i="3"/>
  <c r="G55" i="3"/>
  <c r="F55" i="3"/>
  <c r="H54" i="3"/>
  <c r="F54" i="3"/>
  <c r="G54" i="3" s="1"/>
  <c r="H53" i="3"/>
  <c r="F53" i="3"/>
  <c r="G53" i="3" s="1"/>
  <c r="H52" i="3"/>
  <c r="F52" i="3"/>
  <c r="G52" i="3" s="1"/>
  <c r="H51" i="3"/>
  <c r="F51" i="3"/>
  <c r="G51" i="3" s="1"/>
  <c r="H50" i="3"/>
  <c r="F50" i="3"/>
  <c r="G50" i="3" s="1"/>
  <c r="H49" i="3"/>
  <c r="G49" i="3"/>
  <c r="F49" i="3"/>
  <c r="H48" i="3"/>
  <c r="F48" i="3"/>
  <c r="G48" i="3" s="1"/>
  <c r="H47" i="3"/>
  <c r="G47" i="3"/>
  <c r="F47" i="3"/>
  <c r="H46" i="3"/>
  <c r="F46" i="3"/>
  <c r="G46" i="3" s="1"/>
  <c r="H45" i="3"/>
  <c r="F45" i="3"/>
  <c r="G45" i="3" s="1"/>
  <c r="H44" i="3"/>
  <c r="F44" i="3"/>
  <c r="G44" i="3" s="1"/>
  <c r="H43" i="3"/>
  <c r="F43" i="3"/>
  <c r="G43" i="3" s="1"/>
  <c r="H42" i="3"/>
  <c r="F42" i="3"/>
  <c r="G42" i="3" s="1"/>
  <c r="H41" i="3"/>
  <c r="G41" i="3"/>
  <c r="F41" i="3"/>
  <c r="H40" i="3"/>
  <c r="F40" i="3"/>
  <c r="G40" i="3" s="1"/>
  <c r="H39" i="3"/>
  <c r="G39" i="3"/>
  <c r="F39" i="3"/>
  <c r="H38" i="3"/>
  <c r="F38" i="3"/>
  <c r="G38" i="3" s="1"/>
  <c r="H37" i="3"/>
  <c r="F37" i="3"/>
  <c r="G37" i="3" s="1"/>
  <c r="H36" i="3"/>
  <c r="F36" i="3"/>
  <c r="G36" i="3" s="1"/>
  <c r="H35" i="3"/>
  <c r="F35" i="3"/>
  <c r="G35" i="3" s="1"/>
  <c r="H34" i="3"/>
  <c r="F34" i="3"/>
  <c r="G34" i="3" s="1"/>
  <c r="H33" i="3"/>
  <c r="G33" i="3"/>
  <c r="F33" i="3"/>
  <c r="H32" i="3"/>
  <c r="F32" i="3"/>
  <c r="G32" i="3" s="1"/>
  <c r="H31" i="3"/>
  <c r="G31" i="3"/>
  <c r="F31" i="3"/>
  <c r="H30" i="3"/>
  <c r="F30" i="3"/>
  <c r="G30" i="3" s="1"/>
  <c r="H29" i="3"/>
  <c r="F29" i="3"/>
  <c r="G29" i="3" s="1"/>
  <c r="H28" i="3"/>
  <c r="F28" i="3"/>
  <c r="G28" i="3" s="1"/>
  <c r="H27" i="3"/>
  <c r="F27" i="3"/>
  <c r="G27" i="3" s="1"/>
  <c r="H26" i="3"/>
  <c r="F26" i="3"/>
  <c r="G26" i="3" s="1"/>
  <c r="H25" i="3"/>
  <c r="G25" i="3"/>
  <c r="F25" i="3"/>
  <c r="H24" i="3"/>
  <c r="F24" i="3"/>
  <c r="G24" i="3" s="1"/>
  <c r="H23" i="3"/>
  <c r="G23" i="3"/>
  <c r="F23" i="3"/>
  <c r="H22" i="3"/>
  <c r="F22" i="3"/>
  <c r="G22" i="3" s="1"/>
  <c r="H21" i="3"/>
  <c r="F21" i="3"/>
  <c r="G21" i="3" s="1"/>
  <c r="H36" i="9"/>
  <c r="F36" i="9"/>
  <c r="G36" i="9" s="1"/>
  <c r="H35" i="9"/>
  <c r="F35" i="9"/>
  <c r="G35" i="9" s="1"/>
  <c r="H34" i="9"/>
  <c r="F34" i="9"/>
  <c r="G34" i="9" s="1"/>
  <c r="H33" i="9"/>
  <c r="F33" i="9"/>
  <c r="G33" i="9" s="1"/>
  <c r="H32" i="9"/>
  <c r="F32" i="9"/>
  <c r="G32" i="9" s="1"/>
  <c r="H31" i="9"/>
  <c r="F31" i="9"/>
  <c r="G31" i="9" s="1"/>
  <c r="H30" i="9"/>
  <c r="F30" i="9"/>
  <c r="G30" i="9" s="1"/>
  <c r="H29" i="9"/>
  <c r="F29" i="9"/>
  <c r="G29" i="9" s="1"/>
  <c r="H28" i="9"/>
  <c r="F28" i="9"/>
  <c r="G28" i="9" s="1"/>
  <c r="H27" i="9"/>
  <c r="F27" i="9"/>
  <c r="G27" i="9" s="1"/>
  <c r="H26" i="9"/>
  <c r="F26" i="9"/>
  <c r="G26" i="9" s="1"/>
  <c r="H25" i="9"/>
  <c r="F25" i="9"/>
  <c r="G25" i="9" s="1"/>
  <c r="H24" i="9"/>
  <c r="F24" i="9"/>
  <c r="G24" i="9" s="1"/>
  <c r="H23" i="9"/>
  <c r="F23" i="9"/>
  <c r="G23" i="9" s="1"/>
  <c r="H22" i="9"/>
  <c r="F22" i="9"/>
  <c r="G22" i="9" s="1"/>
  <c r="H21" i="9"/>
  <c r="F21" i="9"/>
  <c r="G21" i="9" s="1"/>
  <c r="H55" i="5"/>
  <c r="F55" i="5"/>
  <c r="G55" i="5" s="1"/>
  <c r="H54" i="5"/>
  <c r="F54" i="5"/>
  <c r="G54" i="5" s="1"/>
  <c r="H53" i="5"/>
  <c r="F53" i="5"/>
  <c r="G53" i="5" s="1"/>
  <c r="H52" i="5"/>
  <c r="F52" i="5"/>
  <c r="G52" i="5" s="1"/>
  <c r="H51" i="5"/>
  <c r="F51" i="5"/>
  <c r="G51" i="5" s="1"/>
  <c r="H50" i="5"/>
  <c r="G50" i="5"/>
  <c r="F50" i="5"/>
  <c r="H49" i="5"/>
  <c r="F49" i="5"/>
  <c r="G49" i="5" s="1"/>
  <c r="H48" i="5"/>
  <c r="F48" i="5"/>
  <c r="G48" i="5" s="1"/>
  <c r="H47" i="5"/>
  <c r="F47" i="5"/>
  <c r="G47" i="5" s="1"/>
  <c r="H46" i="5"/>
  <c r="F46" i="5"/>
  <c r="G46" i="5" s="1"/>
  <c r="H45" i="5"/>
  <c r="F45" i="5"/>
  <c r="G45" i="5" s="1"/>
  <c r="H44" i="5"/>
  <c r="F44" i="5"/>
  <c r="G44" i="5" s="1"/>
  <c r="H43" i="5"/>
  <c r="F43" i="5"/>
  <c r="G43" i="5" s="1"/>
  <c r="H42" i="5"/>
  <c r="F42" i="5"/>
  <c r="G42" i="5" s="1"/>
  <c r="H41" i="5"/>
  <c r="F41" i="5"/>
  <c r="G41" i="5" s="1"/>
  <c r="H40" i="5"/>
  <c r="F40" i="5"/>
  <c r="G40" i="5" s="1"/>
  <c r="H39" i="5"/>
  <c r="F39" i="5"/>
  <c r="G39" i="5" s="1"/>
  <c r="H38" i="5"/>
  <c r="F38" i="5"/>
  <c r="G38" i="5" s="1"/>
  <c r="H37" i="5"/>
  <c r="F37" i="5"/>
  <c r="G37" i="5" s="1"/>
  <c r="H36" i="5"/>
  <c r="F36" i="5"/>
  <c r="G36" i="5" s="1"/>
  <c r="H35" i="5"/>
  <c r="F35" i="5"/>
  <c r="G35" i="5" s="1"/>
  <c r="H34" i="5"/>
  <c r="F34" i="5"/>
  <c r="G34" i="5" s="1"/>
  <c r="H33" i="5"/>
  <c r="F33" i="5"/>
  <c r="G33" i="5" s="1"/>
  <c r="H32" i="5"/>
  <c r="F32" i="5"/>
  <c r="G32" i="5" s="1"/>
  <c r="H31" i="5"/>
  <c r="F31" i="5"/>
  <c r="G31" i="5" s="1"/>
  <c r="H30" i="5"/>
  <c r="F30" i="5"/>
  <c r="G30" i="5" s="1"/>
  <c r="H29" i="5"/>
  <c r="F29" i="5"/>
  <c r="G29" i="5" s="1"/>
  <c r="H28" i="5"/>
  <c r="F28" i="5"/>
  <c r="G28" i="5" s="1"/>
  <c r="H27" i="5"/>
  <c r="F27" i="5"/>
  <c r="G27" i="5" s="1"/>
  <c r="H26" i="5"/>
  <c r="F26" i="5"/>
  <c r="G26" i="5" s="1"/>
  <c r="H25" i="5"/>
  <c r="F25" i="5"/>
  <c r="G25" i="5" s="1"/>
  <c r="H24" i="5"/>
  <c r="F24" i="5"/>
  <c r="G24" i="5" s="1"/>
  <c r="H23" i="5"/>
  <c r="F23" i="5"/>
  <c r="G23" i="5" s="1"/>
  <c r="H22" i="5"/>
  <c r="F22" i="5"/>
  <c r="G22" i="5" s="1"/>
  <c r="H21" i="5"/>
  <c r="F21" i="5"/>
  <c r="G21" i="5" s="1"/>
  <c r="H39" i="4"/>
  <c r="H40" i="4"/>
  <c r="H41" i="4"/>
  <c r="H42" i="4"/>
  <c r="H43" i="4"/>
  <c r="H44" i="4"/>
  <c r="H45" i="4"/>
  <c r="H46" i="4"/>
  <c r="H47" i="4"/>
  <c r="H48" i="4"/>
  <c r="H49" i="4"/>
  <c r="H50" i="4"/>
  <c r="H51" i="4"/>
  <c r="H52" i="4"/>
  <c r="H53" i="4"/>
  <c r="H54" i="4"/>
  <c r="H55" i="4"/>
  <c r="H56" i="4"/>
  <c r="H57" i="4"/>
  <c r="H58" i="4"/>
  <c r="F39" i="4"/>
  <c r="G39" i="4" s="1"/>
  <c r="F40" i="4"/>
  <c r="G40" i="4" s="1"/>
  <c r="F41" i="4"/>
  <c r="G41" i="4" s="1"/>
  <c r="F42" i="4"/>
  <c r="G42" i="4" s="1"/>
  <c r="F43" i="4"/>
  <c r="G43" i="4" s="1"/>
  <c r="F44" i="4"/>
  <c r="G44" i="4" s="1"/>
  <c r="F45" i="4"/>
  <c r="G45" i="4" s="1"/>
  <c r="F46" i="4"/>
  <c r="G46" i="4" s="1"/>
  <c r="F47" i="4"/>
  <c r="G47" i="4" s="1"/>
  <c r="F48" i="4"/>
  <c r="G48" i="4" s="1"/>
  <c r="F49" i="4"/>
  <c r="G49" i="4" s="1"/>
  <c r="F50" i="4"/>
  <c r="G50" i="4" s="1"/>
  <c r="F51" i="4"/>
  <c r="G51" i="4" s="1"/>
  <c r="F52" i="4"/>
  <c r="G52" i="4" s="1"/>
  <c r="F53" i="4"/>
  <c r="G53" i="4" s="1"/>
  <c r="F54" i="4"/>
  <c r="G54" i="4" s="1"/>
  <c r="F55" i="4"/>
  <c r="G55" i="4" s="1"/>
  <c r="F56" i="4"/>
  <c r="G56" i="4" s="1"/>
  <c r="F57" i="4"/>
  <c r="G57" i="4" s="1"/>
  <c r="F58" i="4"/>
  <c r="G58" i="4" s="1"/>
  <c r="F59" i="4"/>
  <c r="E40" i="8" l="1"/>
  <c r="F35" i="8" s="1"/>
  <c r="F34" i="8"/>
  <c r="F37" i="8"/>
  <c r="E47" i="7"/>
  <c r="E43" i="7"/>
  <c r="E44" i="7"/>
  <c r="E46" i="7"/>
  <c r="E48" i="7"/>
  <c r="E45" i="7"/>
  <c r="E81" i="3"/>
  <c r="E63" i="6"/>
  <c r="E61" i="6"/>
  <c r="E59" i="6"/>
  <c r="E64" i="6"/>
  <c r="E62" i="6"/>
  <c r="E60" i="6"/>
  <c r="E78" i="3"/>
  <c r="E80" i="3"/>
  <c r="E82" i="3"/>
  <c r="E77" i="3"/>
  <c r="E79" i="3"/>
  <c r="E44" i="9"/>
  <c r="E42" i="9"/>
  <c r="E40" i="9"/>
  <c r="E45" i="9"/>
  <c r="E43" i="9"/>
  <c r="E41" i="9"/>
  <c r="E61" i="5"/>
  <c r="E62" i="5"/>
  <c r="E60" i="5"/>
  <c r="E63" i="5"/>
  <c r="E59" i="5"/>
  <c r="E64" i="5"/>
  <c r="H35" i="2"/>
  <c r="F35" i="2"/>
  <c r="G35" i="2" s="1"/>
  <c r="H34" i="2"/>
  <c r="F34" i="2"/>
  <c r="G34" i="2" s="1"/>
  <c r="H33" i="2"/>
  <c r="F33" i="2"/>
  <c r="G33" i="2" s="1"/>
  <c r="H32" i="2"/>
  <c r="F32" i="2"/>
  <c r="G32" i="2" s="1"/>
  <c r="H31" i="2"/>
  <c r="F31" i="2"/>
  <c r="G31" i="2" s="1"/>
  <c r="H30" i="2"/>
  <c r="F30" i="2"/>
  <c r="G30" i="2" s="1"/>
  <c r="H29" i="2"/>
  <c r="F29" i="2"/>
  <c r="G29" i="2" s="1"/>
  <c r="H28" i="2"/>
  <c r="F28" i="2"/>
  <c r="G28" i="2" s="1"/>
  <c r="H27" i="2"/>
  <c r="F27" i="2"/>
  <c r="G27" i="2" s="1"/>
  <c r="H26" i="2"/>
  <c r="F26" i="2"/>
  <c r="G26" i="2" s="1"/>
  <c r="H25" i="2"/>
  <c r="F25" i="2"/>
  <c r="G25" i="2" s="1"/>
  <c r="H24" i="2"/>
  <c r="F24" i="2"/>
  <c r="G24" i="2" s="1"/>
  <c r="H23" i="2"/>
  <c r="F23" i="2"/>
  <c r="G23" i="2" s="1"/>
  <c r="H22" i="2"/>
  <c r="F22" i="2"/>
  <c r="G22" i="2" s="1"/>
  <c r="H21" i="2"/>
  <c r="F21" i="2"/>
  <c r="G21" i="2" s="1"/>
  <c r="H22" i="4"/>
  <c r="H23" i="4"/>
  <c r="H24" i="4"/>
  <c r="H25" i="4"/>
  <c r="H26" i="4"/>
  <c r="H27" i="4"/>
  <c r="H28" i="4"/>
  <c r="H29" i="4"/>
  <c r="H30" i="4"/>
  <c r="H31" i="4"/>
  <c r="H32" i="4"/>
  <c r="H33" i="4"/>
  <c r="H34" i="4"/>
  <c r="H35" i="4"/>
  <c r="H36" i="4"/>
  <c r="H37" i="4"/>
  <c r="H38" i="4"/>
  <c r="H59" i="4"/>
  <c r="H21" i="4"/>
  <c r="F39" i="8" l="1"/>
  <c r="F36" i="8"/>
  <c r="F38" i="8"/>
  <c r="E49" i="7"/>
  <c r="F46" i="7" s="1"/>
  <c r="F62" i="6"/>
  <c r="E65" i="6"/>
  <c r="F64" i="6" s="1"/>
  <c r="F59" i="6"/>
  <c r="F60" i="6"/>
  <c r="F63" i="6"/>
  <c r="E83" i="3"/>
  <c r="F81" i="3" s="1"/>
  <c r="E46" i="9"/>
  <c r="F45" i="9" s="1"/>
  <c r="F44" i="9"/>
  <c r="E65" i="5"/>
  <c r="F60" i="5" s="1"/>
  <c r="E39" i="2"/>
  <c r="E44" i="2"/>
  <c r="E43" i="2"/>
  <c r="E41" i="2"/>
  <c r="E42" i="2"/>
  <c r="E40" i="2"/>
  <c r="F22" i="4"/>
  <c r="G22" i="4" s="1"/>
  <c r="F23" i="4"/>
  <c r="G23" i="4" s="1"/>
  <c r="F24" i="4"/>
  <c r="G24" i="4" s="1"/>
  <c r="F25" i="4"/>
  <c r="G25" i="4" s="1"/>
  <c r="F26" i="4"/>
  <c r="G26" i="4" s="1"/>
  <c r="F27" i="4"/>
  <c r="G27" i="4" s="1"/>
  <c r="F28" i="4"/>
  <c r="G28" i="4" s="1"/>
  <c r="F29" i="4"/>
  <c r="G29" i="4" s="1"/>
  <c r="F30" i="4"/>
  <c r="G30" i="4" s="1"/>
  <c r="F31" i="4"/>
  <c r="G31" i="4" s="1"/>
  <c r="F32" i="4"/>
  <c r="G32" i="4" s="1"/>
  <c r="F33" i="4"/>
  <c r="G33" i="4" s="1"/>
  <c r="F34" i="4"/>
  <c r="G34" i="4" s="1"/>
  <c r="F35" i="4"/>
  <c r="G35" i="4" s="1"/>
  <c r="F36" i="4"/>
  <c r="G36" i="4" s="1"/>
  <c r="F37" i="4"/>
  <c r="G37" i="4" s="1"/>
  <c r="F38" i="4"/>
  <c r="G38" i="4" s="1"/>
  <c r="G59" i="4"/>
  <c r="F21" i="4"/>
  <c r="G21" i="4" s="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E65" i="1"/>
  <c r="E64" i="1"/>
  <c r="E63" i="1"/>
  <c r="E62" i="1"/>
  <c r="E61" i="1"/>
  <c r="E60" i="1"/>
  <c r="E66" i="1" s="1"/>
  <c r="F63" i="1" s="1"/>
  <c r="F61" i="5" l="1"/>
  <c r="F47" i="7"/>
  <c r="F45" i="7"/>
  <c r="F48" i="7"/>
  <c r="F44" i="7"/>
  <c r="F43" i="7"/>
  <c r="F80" i="3"/>
  <c r="F82" i="3"/>
  <c r="F61" i="6"/>
  <c r="F77" i="3"/>
  <c r="F78" i="3"/>
  <c r="F79" i="3"/>
  <c r="F43" i="9"/>
  <c r="F41" i="9"/>
  <c r="F40" i="9"/>
  <c r="F42" i="9"/>
  <c r="F64" i="5"/>
  <c r="F59" i="5"/>
  <c r="F63" i="5"/>
  <c r="F62" i="5"/>
  <c r="E63" i="4"/>
  <c r="E65" i="4"/>
  <c r="E64" i="4"/>
  <c r="E67" i="4"/>
  <c r="E68" i="4"/>
  <c r="E66" i="4"/>
  <c r="E45" i="2"/>
  <c r="F44" i="2" s="1"/>
  <c r="F61" i="1"/>
  <c r="F62" i="1"/>
  <c r="F60" i="1"/>
  <c r="F65" i="1"/>
  <c r="F64" i="1"/>
  <c r="E69" i="4" l="1"/>
  <c r="F67" i="4" s="1"/>
  <c r="F39" i="2"/>
  <c r="F42" i="2"/>
  <c r="F43" i="2"/>
  <c r="F41" i="2"/>
  <c r="F40" i="2"/>
  <c r="H21" i="1"/>
  <c r="F66" i="4" l="1"/>
  <c r="F64" i="4"/>
  <c r="F65" i="4"/>
  <c r="F68" i="4"/>
  <c r="F63" i="4"/>
</calcChain>
</file>

<file path=xl/sharedStrings.xml><?xml version="1.0" encoding="utf-8"?>
<sst xmlns="http://schemas.openxmlformats.org/spreadsheetml/2006/main" count="1386" uniqueCount="637">
  <si>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</si>
  <si>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</si>
  <si>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</si>
  <si>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</si>
  <si>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</si>
  <si>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</si>
  <si>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</si>
  <si>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</si>
  <si>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</si>
  <si>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</si>
  <si>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</si>
  <si>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</si>
  <si>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</si>
  <si>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</si>
  <si>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</si>
  <si>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</si>
  <si>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</si>
  <si>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</si>
  <si>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</si>
  <si>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</si>
  <si>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</si>
  <si>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</si>
  <si>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</si>
  <si>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</si>
  <si>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</si>
  <si>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</si>
  <si>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</si>
  <si>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</si>
  <si>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</si>
  <si>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</si>
  <si>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</si>
  <si>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</si>
  <si>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</si>
  <si>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</si>
  <si>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</si>
  <si>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</si>
  <si>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</si>
  <si>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</si>
  <si>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</si>
  <si>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</si>
  <si>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</si>
  <si>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</si>
  <si>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</si>
  <si>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</si>
  <si>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</si>
  <si>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TRƯỞNG KHOA</t>
  </si>
  <si>
    <t>01</t>
  </si>
  <si>
    <t>02</t>
  </si>
  <si>
    <t>03</t>
  </si>
  <si>
    <t>04</t>
  </si>
  <si>
    <t>Nguyễn Văn</t>
  </si>
  <si>
    <t>D</t>
  </si>
  <si>
    <t xml:space="preserve">HỌC KỲ … </t>
  </si>
  <si>
    <t>Không xếp loại</t>
  </si>
  <si>
    <t>KHOA CÔNG NGHỆ THÔNG TIN</t>
  </si>
  <si>
    <t>Trần Việt Khánh</t>
  </si>
  <si>
    <t>Thành phố Hồ Chí Minh, ngày … tháng … năm 2023</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</si>
  <si>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</si>
  <si>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</si>
  <si>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</si>
  <si>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</si>
  <si>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</si>
  <si>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</si>
  <si>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</si>
  <si>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</si>
  <si>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</si>
  <si>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</si>
  <si>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</si>
  <si>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</si>
  <si>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</si>
  <si>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</si>
  <si>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</si>
  <si>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</si>
  <si>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</si>
  <si>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</si>
  <si>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</si>
  <si>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</si>
  <si>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</si>
  <si>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</si>
  <si>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</si>
  <si>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</si>
  <si>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</si>
  <si>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</si>
  <si>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</si>
  <si>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</si>
  <si>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</si>
  <si>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</si>
  <si>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</si>
  <si>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</si>
  <si>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SV đồng ý</t>
  </si>
  <si>
    <t>SV tham gia</t>
  </si>
  <si>
    <t>Tỷ lệ %</t>
  </si>
  <si>
    <t>Anh</t>
  </si>
  <si>
    <t>Bảo</t>
  </si>
  <si>
    <t>Dũng</t>
  </si>
  <si>
    <t>Duy</t>
  </si>
  <si>
    <t>Hào</t>
  </si>
  <si>
    <t>Huy</t>
  </si>
  <si>
    <t>Khang</t>
  </si>
  <si>
    <t>Khánh</t>
  </si>
  <si>
    <t>Khôi</t>
  </si>
  <si>
    <t>Lộc</t>
  </si>
  <si>
    <t>Long</t>
  </si>
  <si>
    <t>Minh</t>
  </si>
  <si>
    <t>Phong</t>
  </si>
  <si>
    <t>Phúc</t>
  </si>
  <si>
    <t>Quang</t>
  </si>
  <si>
    <t>Nguyễn Tấn</t>
  </si>
  <si>
    <t>Sang</t>
  </si>
  <si>
    <t>Lê Văn</t>
  </si>
  <si>
    <t>Tài</t>
  </si>
  <si>
    <t>Đặng Quốc</t>
  </si>
  <si>
    <t>Thắng</t>
  </si>
  <si>
    <t>Thành</t>
  </si>
  <si>
    <t>Thái</t>
  </si>
  <si>
    <t>Thiện</t>
  </si>
  <si>
    <t>Thịnh</t>
  </si>
  <si>
    <t>Trần Minh</t>
  </si>
  <si>
    <t>Trí</t>
  </si>
  <si>
    <t>Tuấn</t>
  </si>
  <si>
    <t>Lê Thanh</t>
  </si>
  <si>
    <t>Tùng</t>
  </si>
  <si>
    <t>Việt</t>
  </si>
  <si>
    <t>Vũ</t>
  </si>
  <si>
    <t>37</t>
  </si>
  <si>
    <t>38</t>
  </si>
  <si>
    <t>Lớp trưởng</t>
  </si>
  <si>
    <t>LP học tập</t>
  </si>
  <si>
    <t>LP phong trào</t>
  </si>
  <si>
    <t>HỌC KỲ  I</t>
  </si>
  <si>
    <t>NĂM HỌC: 2023-2024</t>
  </si>
  <si>
    <t>P.TRƯỞNG KHOA</t>
  </si>
  <si>
    <t>Địa điểm: .........</t>
  </si>
  <si>
    <t>Nam</t>
  </si>
  <si>
    <t>Nhi</t>
  </si>
  <si>
    <t>Nguyễn Đức</t>
  </si>
  <si>
    <t>Nguyễn Thị Thu</t>
  </si>
  <si>
    <t>Quân</t>
  </si>
  <si>
    <t>Quốc</t>
  </si>
  <si>
    <t>Trần Thiên</t>
  </si>
  <si>
    <t>Nguyễn Hoàng</t>
  </si>
  <si>
    <t>Thông</t>
  </si>
  <si>
    <t>Thuận</t>
  </si>
  <si>
    <t>Triều</t>
  </si>
  <si>
    <t>Nguyễn Minh</t>
  </si>
  <si>
    <t>Dương</t>
  </si>
  <si>
    <t>Hưng</t>
  </si>
  <si>
    <t>Nghĩa</t>
  </si>
  <si>
    <t>Phạm Duy</t>
  </si>
  <si>
    <t>Tiên</t>
  </si>
  <si>
    <t>Lê Hữu</t>
  </si>
  <si>
    <t>Vắng: 0 SV, lý do: 0</t>
  </si>
  <si>
    <t>22C1-CMT1</t>
  </si>
  <si>
    <r>
      <rPr>
        <b/>
        <sz val="13"/>
        <color theme="1"/>
        <rFont val="Times New Roman"/>
        <family val="1"/>
      </rPr>
      <t xml:space="preserve">Thời gian họp: </t>
    </r>
    <r>
      <rPr>
        <sz val="13"/>
        <color theme="1"/>
        <rFont val="Times New Roman"/>
        <family val="1"/>
      </rPr>
      <t>….. giờ …. phút ngày      /      /2024.</t>
    </r>
  </si>
  <si>
    <r>
      <t>Thành phần tham dự: Tập thể lớp</t>
    </r>
    <r>
      <rPr>
        <b/>
        <sz val="13"/>
        <color theme="1"/>
        <rFont val="Times New Roman"/>
        <family val="1"/>
      </rPr>
      <t xml:space="preserve"> 22C1-CMT1</t>
    </r>
  </si>
  <si>
    <t>39</t>
  </si>
  <si>
    <t>40</t>
  </si>
  <si>
    <t>41</t>
  </si>
  <si>
    <t>42</t>
  </si>
  <si>
    <t>43</t>
  </si>
  <si>
    <t>44</t>
  </si>
  <si>
    <t>45</t>
  </si>
  <si>
    <t>46</t>
  </si>
  <si>
    <t>47</t>
  </si>
  <si>
    <t>48</t>
  </si>
  <si>
    <t>49</t>
  </si>
  <si>
    <t>50</t>
  </si>
  <si>
    <t>51</t>
  </si>
  <si>
    <t>52</t>
  </si>
  <si>
    <t>53</t>
  </si>
  <si>
    <t>Lê Khánh</t>
  </si>
  <si>
    <t>An</t>
  </si>
  <si>
    <t>Đinh Thái</t>
  </si>
  <si>
    <t>Hồ Chí</t>
  </si>
  <si>
    <t>Lê Hồng</t>
  </si>
  <si>
    <t>Chương</t>
  </si>
  <si>
    <t>Võ Quốc</t>
  </si>
  <si>
    <t>Cường</t>
  </si>
  <si>
    <t>Nguyễn Hải</t>
  </si>
  <si>
    <t>Đăng</t>
  </si>
  <si>
    <t>Âu Dương</t>
  </si>
  <si>
    <t>Đạt</t>
  </si>
  <si>
    <t>Đỗ Hoàng</t>
  </si>
  <si>
    <t>Lê Đinh Minh</t>
  </si>
  <si>
    <t>Trương Văn</t>
  </si>
  <si>
    <t>Hậu</t>
  </si>
  <si>
    <t>Nguyễn Thế</t>
  </si>
  <si>
    <t>Hiển</t>
  </si>
  <si>
    <t>Nguyễn Phi</t>
  </si>
  <si>
    <t>Hùng</t>
  </si>
  <si>
    <t>Phạm Quốc</t>
  </si>
  <si>
    <t>Ngô Gia</t>
  </si>
  <si>
    <t>Nguyễn Nhựt Quang</t>
  </si>
  <si>
    <t>Lê Vũ Hiếu</t>
  </si>
  <si>
    <t>Phan Trung</t>
  </si>
  <si>
    <t>Kiên</t>
  </si>
  <si>
    <t>Điểu Minh</t>
  </si>
  <si>
    <t>Luân</t>
  </si>
  <si>
    <t>Bùi Văn Ngọc</t>
  </si>
  <si>
    <t>Trần Lương Tiểu</t>
  </si>
  <si>
    <t>Lê Đình</t>
  </si>
  <si>
    <t>Đỗ Trọng</t>
  </si>
  <si>
    <t>Lâm Hồng</t>
  </si>
  <si>
    <t>Phát</t>
  </si>
  <si>
    <t>Quyến</t>
  </si>
  <si>
    <t>Đỗ Hồng</t>
  </si>
  <si>
    <t>Sơn</t>
  </si>
  <si>
    <t>Đặng Minh</t>
  </si>
  <si>
    <t>Lý Đức</t>
  </si>
  <si>
    <t>Tâm</t>
  </si>
  <si>
    <t>Trần Vũ Thiên</t>
  </si>
  <si>
    <t>Tân</t>
  </si>
  <si>
    <t>Vũ Đức</t>
  </si>
  <si>
    <t>Thanh</t>
  </si>
  <si>
    <t>Nguyễn Phước</t>
  </si>
  <si>
    <t>Đặng Lý Minh</t>
  </si>
  <si>
    <t>Tiến</t>
  </si>
  <si>
    <t>Kiều Hoàng Thanh</t>
  </si>
  <si>
    <t>Tín</t>
  </si>
  <si>
    <t>Võ Minh</t>
  </si>
  <si>
    <t>Trung</t>
  </si>
  <si>
    <t>Thạch Quang</t>
  </si>
  <si>
    <t>Trường</t>
  </si>
  <si>
    <t>Vương Thanh</t>
  </si>
  <si>
    <t>Vàng</t>
  </si>
  <si>
    <t>Lê Quốc</t>
  </si>
  <si>
    <t>Vinh</t>
  </si>
  <si>
    <t>Bùi Võ Khánh</t>
  </si>
  <si>
    <t>Tiêu Nguyễn Hoàng</t>
  </si>
  <si>
    <t>Ân</t>
  </si>
  <si>
    <t>Lê Lương Bảo</t>
  </si>
  <si>
    <t>Mach</t>
  </si>
  <si>
    <t>Arafin</t>
  </si>
  <si>
    <t>Trương Quân</t>
  </si>
  <si>
    <t>Trương Triển</t>
  </si>
  <si>
    <t>Cần</t>
  </si>
  <si>
    <t>Trương</t>
  </si>
  <si>
    <t>Đình</t>
  </si>
  <si>
    <t>Đinh Thị Mỹ</t>
  </si>
  <si>
    <t>Dung</t>
  </si>
  <si>
    <t>Lê Quang Nhật</t>
  </si>
  <si>
    <t>Hoàng</t>
  </si>
  <si>
    <t>Đinh Lê Tấn</t>
  </si>
  <si>
    <t>Nguyễn Hữu</t>
  </si>
  <si>
    <t>Nguyễn Quốc</t>
  </si>
  <si>
    <t>Mai Trần Trọng</t>
  </si>
  <si>
    <t>Đỗ Duy</t>
  </si>
  <si>
    <t>Phạm Đăng</t>
  </si>
  <si>
    <t>Khoa</t>
  </si>
  <si>
    <t>Trịnh Đình</t>
  </si>
  <si>
    <t>Kiệt</t>
  </si>
  <si>
    <t>Đoàn Võ Hoàng</t>
  </si>
  <si>
    <t>Lập</t>
  </si>
  <si>
    <t>Huỳnh Ngọc</t>
  </si>
  <si>
    <t>Lợi</t>
  </si>
  <si>
    <t>Nguyễn Thái</t>
  </si>
  <si>
    <t>Huỳnh Thanh</t>
  </si>
  <si>
    <t>Trương Đặng Thiên</t>
  </si>
  <si>
    <t>Lê Đình Quang</t>
  </si>
  <si>
    <t>Phước</t>
  </si>
  <si>
    <t>Trương Hữu</t>
  </si>
  <si>
    <t>Phạm Hồng</t>
  </si>
  <si>
    <t>Tăng Phúc</t>
  </si>
  <si>
    <t>Phạm Nguyễn Phúc</t>
  </si>
  <si>
    <t>Trần Công</t>
  </si>
  <si>
    <t>Phạm Ngọc</t>
  </si>
  <si>
    <t>Điểu Ý</t>
  </si>
  <si>
    <t>Vĩ</t>
  </si>
  <si>
    <t>Ngô Chí</t>
  </si>
  <si>
    <t>22C1-LTM1</t>
  </si>
  <si>
    <r>
      <t>Thành phần tham dự: Tập thể lớp</t>
    </r>
    <r>
      <rPr>
        <b/>
        <sz val="13"/>
        <color theme="1"/>
        <rFont val="Times New Roman"/>
        <family val="1"/>
      </rPr>
      <t xml:space="preserve"> 22C1-LTM1</t>
    </r>
  </si>
  <si>
    <t>Nguyễn Viết Tuấn</t>
  </si>
  <si>
    <t>Du</t>
  </si>
  <si>
    <t>Nguyễn Tiến</t>
  </si>
  <si>
    <t>Dủ</t>
  </si>
  <si>
    <t>Đoàn Minh</t>
  </si>
  <si>
    <t>Đức</t>
  </si>
  <si>
    <t>Thái Kim</t>
  </si>
  <si>
    <t>Hoàng Ngô Đặng</t>
  </si>
  <si>
    <t>Ngô Trường</t>
  </si>
  <si>
    <t>Giang</t>
  </si>
  <si>
    <t>Hiệp</t>
  </si>
  <si>
    <t>Đỗ Minh</t>
  </si>
  <si>
    <t>Hòa</t>
  </si>
  <si>
    <t>Đặng Lê Khắc</t>
  </si>
  <si>
    <t>Lê Duy</t>
  </si>
  <si>
    <t>Lê Phúc</t>
  </si>
  <si>
    <t>Đỗ Nguyễn Hoàng</t>
  </si>
  <si>
    <t>Trịnh Trần Hữu</t>
  </si>
  <si>
    <t>22C1-QTM</t>
  </si>
  <si>
    <r>
      <t>Thành phần tham dự: Tập thể lớp</t>
    </r>
    <r>
      <rPr>
        <b/>
        <sz val="13"/>
        <color theme="1"/>
        <rFont val="Times New Roman"/>
        <family val="1"/>
      </rPr>
      <t xml:space="preserve"> 22C1-QTM1</t>
    </r>
  </si>
  <si>
    <t>Trần Bảo</t>
  </si>
  <si>
    <t>Châu</t>
  </si>
  <si>
    <t>Hảo</t>
  </si>
  <si>
    <t>Nguyễn Song</t>
  </si>
  <si>
    <t>Hứa Thanh</t>
  </si>
  <si>
    <t>Khiết</t>
  </si>
  <si>
    <t>Trần Kim</t>
  </si>
  <si>
    <t>Liên</t>
  </si>
  <si>
    <t>Coóng Nghiệp</t>
  </si>
  <si>
    <t>Mẫn</t>
  </si>
  <si>
    <t>Lê Nguyễn Trung</t>
  </si>
  <si>
    <t>Lê Tuấn</t>
  </si>
  <si>
    <t>Phạm Đan</t>
  </si>
  <si>
    <t>Quế</t>
  </si>
  <si>
    <t>Nguyễn Ngọc Hoài</t>
  </si>
  <si>
    <t>Huỳnh Nguyễn Công</t>
  </si>
  <si>
    <t>Hồ Quốc</t>
  </si>
  <si>
    <t>Toàn</t>
  </si>
  <si>
    <t>Đào Long</t>
  </si>
  <si>
    <t>22C1-THU1</t>
  </si>
  <si>
    <r>
      <t>Thành phần tham dự: Tập thể lớp</t>
    </r>
    <r>
      <rPr>
        <b/>
        <sz val="13"/>
        <color theme="1"/>
        <rFont val="Times New Roman"/>
        <family val="1"/>
      </rPr>
      <t xml:space="preserve"> 22C1-THU1</t>
    </r>
  </si>
  <si>
    <t>Hiện diện: 15/15 SV.</t>
  </si>
  <si>
    <t>Chủ tọa: Ông (Bà) Đặng Ngọc Đoàn; Chức vụ: Cố vấn học tập.</t>
  </si>
  <si>
    <t>Đặng Ngọc Đoàn</t>
  </si>
  <si>
    <t>Chủ tọa: Ông (Bà) Nguyễn Sanh Cường; Chức vụ: Cố vấn học tập.</t>
  </si>
  <si>
    <t>Nguyễn Sanh Cường</t>
  </si>
  <si>
    <t>Chủ tọa: Ông (Bà) Lê Qúy Hưng Quốc; Chức vụ: Cố vấn học tập.</t>
  </si>
  <si>
    <t>Lê Qúy Hưng Quốc</t>
  </si>
  <si>
    <t>Lê Qúy  Hưng Quốc</t>
  </si>
  <si>
    <t>22C1-TKĐ1</t>
  </si>
  <si>
    <t>Chủ tọa: Ông (Bà) Nguyễn Tất Thắng; Chức vụ: Cố vấn học tập.</t>
  </si>
  <si>
    <r>
      <t>Thành phần tham dự: Tập thể lớp</t>
    </r>
    <r>
      <rPr>
        <b/>
        <sz val="13"/>
        <color theme="1"/>
        <rFont val="Times New Roman"/>
        <family val="1"/>
      </rPr>
      <t xml:space="preserve"> 22C1-TKĐ1</t>
    </r>
  </si>
  <si>
    <t>Phạm Hà Việt</t>
  </si>
  <si>
    <t>Trần Tuấn</t>
  </si>
  <si>
    <t>Nguyễn Trương Gia</t>
  </si>
  <si>
    <t>Dương Minh</t>
  </si>
  <si>
    <t>Cảnh</t>
  </si>
  <si>
    <t>Hồ Võ Chí</t>
  </si>
  <si>
    <t>Trần Tiến</t>
  </si>
  <si>
    <t>Nguyễn Thị Ngọc</t>
  </si>
  <si>
    <t>Diệu</t>
  </si>
  <si>
    <t>Quách Hoàng</t>
  </si>
  <si>
    <t>Dinh</t>
  </si>
  <si>
    <t>Lê Phương</t>
  </si>
  <si>
    <t>Võ Thành</t>
  </si>
  <si>
    <t>Lại Công</t>
  </si>
  <si>
    <t>Nguyễn Sơn</t>
  </si>
  <si>
    <t>Hà</t>
  </si>
  <si>
    <t>Trần Nguyên Hồng</t>
  </si>
  <si>
    <t>Lê Hoàng</t>
  </si>
  <si>
    <t>Hải</t>
  </si>
  <si>
    <t>Huỳnh Đức</t>
  </si>
  <si>
    <t>Hiếu</t>
  </si>
  <si>
    <t>Nguyễn Tuấn</t>
  </si>
  <si>
    <t>Hoàng Phi</t>
  </si>
  <si>
    <t>Diệp Bảo</t>
  </si>
  <si>
    <t>Võ Tuấn</t>
  </si>
  <si>
    <t>Khanh</t>
  </si>
  <si>
    <t>Trương Đăng</t>
  </si>
  <si>
    <t>Vũ Đăng</t>
  </si>
  <si>
    <t>Phan Thị Ngọc</t>
  </si>
  <si>
    <t>Lắm</t>
  </si>
  <si>
    <t>Bùi Lê Hương</t>
  </si>
  <si>
    <t>Linh</t>
  </si>
  <si>
    <t>Dương Thanh</t>
  </si>
  <si>
    <t>Cao Thành</t>
  </si>
  <si>
    <t>Trần Quang</t>
  </si>
  <si>
    <t>Lê Dương Tuyết</t>
  </si>
  <si>
    <t>Ngân</t>
  </si>
  <si>
    <t>Huỳnh Lê Bảo</t>
  </si>
  <si>
    <t>Ngọc</t>
  </si>
  <si>
    <t>Huỳnh Thị Yến</t>
  </si>
  <si>
    <t>Ngô Kha</t>
  </si>
  <si>
    <t>Nhĩ</t>
  </si>
  <si>
    <t>Trần Thị Quỳnh</t>
  </si>
  <si>
    <t>Như</t>
  </si>
  <si>
    <t>Cao Vũ</t>
  </si>
  <si>
    <t>Phi</t>
  </si>
  <si>
    <t>Phan Nguyễn Hồng</t>
  </si>
  <si>
    <t>Nguyễn Trung</t>
  </si>
  <si>
    <t>Nguyễn Thanh</t>
  </si>
  <si>
    <t>Bùi Nhật</t>
  </si>
  <si>
    <t>Bùi Hữu</t>
  </si>
  <si>
    <t>Thảo</t>
  </si>
  <si>
    <t>Trương Thiên</t>
  </si>
  <si>
    <t>Nguyễn Hoàng Minh</t>
  </si>
  <si>
    <t>Thư</t>
  </si>
  <si>
    <t>Lê Hoàng Anh</t>
  </si>
  <si>
    <t>Bùi Xuân</t>
  </si>
  <si>
    <t>Nguyễn Huỳnh Châu</t>
  </si>
  <si>
    <t>Vân</t>
  </si>
  <si>
    <t>Vạn</t>
  </si>
  <si>
    <t>Phan Khả</t>
  </si>
  <si>
    <t>Vi</t>
  </si>
  <si>
    <t>Hiện diện: 53/53 SV.</t>
  </si>
  <si>
    <t>Nguyễn Tất Thắng</t>
  </si>
  <si>
    <t>Dương Minh Cảnh</t>
  </si>
  <si>
    <t>Lê Trần Hồng</t>
  </si>
  <si>
    <t>Phạm Trần Phương</t>
  </si>
  <si>
    <t>Bắc</t>
  </si>
  <si>
    <t>Trịnh Văn</t>
  </si>
  <si>
    <t>Hồ Kim</t>
  </si>
  <si>
    <t>Cương</t>
  </si>
  <si>
    <t>Hoàng Việt</t>
  </si>
  <si>
    <t>Nguyễn Gia Phú</t>
  </si>
  <si>
    <t>Đông</t>
  </si>
  <si>
    <t>Nguyễn Ánh Thùy</t>
  </si>
  <si>
    <t>Nguyễn Tuyết</t>
  </si>
  <si>
    <t>Hằng</t>
  </si>
  <si>
    <t>Võ Đức</t>
  </si>
  <si>
    <t>Châu Lê Quốc</t>
  </si>
  <si>
    <t>Phan Đức Đăng</t>
  </si>
  <si>
    <t>Lý Minh</t>
  </si>
  <si>
    <t>Trần Lê</t>
  </si>
  <si>
    <t>Nguyễn Duy Bảo</t>
  </si>
  <si>
    <t>Lâm</t>
  </si>
  <si>
    <t>Phạm Nguyễn Cát</t>
  </si>
  <si>
    <t>Lan</t>
  </si>
  <si>
    <t>Trần Thành</t>
  </si>
  <si>
    <t>Lê Đỗ Ngọc</t>
  </si>
  <si>
    <t>Huyên Bảo</t>
  </si>
  <si>
    <t>Trần Ý</t>
  </si>
  <si>
    <t>Dương Hoàng</t>
  </si>
  <si>
    <t>Nguyễn Phạm Thiên</t>
  </si>
  <si>
    <t>Võ Châu Trường</t>
  </si>
  <si>
    <t>Trần Thủy</t>
  </si>
  <si>
    <t>Trương Thành</t>
  </si>
  <si>
    <t>Tính</t>
  </si>
  <si>
    <t>Tư</t>
  </si>
  <si>
    <t>Nguyễn Trọng</t>
  </si>
  <si>
    <t>Đặng Mạnh</t>
  </si>
  <si>
    <t>22C1TKĐ2</t>
  </si>
  <si>
    <r>
      <t>Thành phần tham dự: Tập thể lớp</t>
    </r>
    <r>
      <rPr>
        <b/>
        <sz val="13"/>
        <color theme="1"/>
        <rFont val="Times New Roman"/>
        <family val="1"/>
      </rPr>
      <t xml:space="preserve"> 22C1-TKĐ2</t>
    </r>
  </si>
  <si>
    <t>Chủ tọa: Ông (Bà) Trương Hữu Lộc; Chức vụ: Cố vấn học tập.</t>
  </si>
  <si>
    <t>Trương Hữu Lộc</t>
  </si>
  <si>
    <t>Lâm Chữ</t>
  </si>
  <si>
    <t>Mai Chí</t>
  </si>
  <si>
    <t>Tiêu Gia</t>
  </si>
  <si>
    <t>Đồng Đức</t>
  </si>
  <si>
    <t>Lê Hoàng Minh</t>
  </si>
  <si>
    <t>Lý Thu</t>
  </si>
  <si>
    <t>Trần Đức</t>
  </si>
  <si>
    <t>Trần Quốc</t>
  </si>
  <si>
    <t>Lữ Quốc</t>
  </si>
  <si>
    <t>Thiên</t>
  </si>
  <si>
    <t>Nguyễn Lê Hoàng</t>
  </si>
  <si>
    <t>Trần Trung</t>
  </si>
  <si>
    <t>Trần Đức Khả</t>
  </si>
  <si>
    <t>Bùi Văn</t>
  </si>
  <si>
    <t>Đỗ Anh</t>
  </si>
  <si>
    <t>Nguyễn Gia</t>
  </si>
  <si>
    <t>Tuệ</t>
  </si>
  <si>
    <t>Nông Trịnh Việt</t>
  </si>
  <si>
    <t>Lê Hùng</t>
  </si>
  <si>
    <t>22C1-TKW1</t>
  </si>
  <si>
    <r>
      <t>Thành phần tham dự: Tập thể lớp</t>
    </r>
    <r>
      <rPr>
        <b/>
        <sz val="13"/>
        <color theme="1"/>
        <rFont val="Times New Roman"/>
        <family val="1"/>
      </rPr>
      <t xml:space="preserve"> 22C1-TKW1</t>
    </r>
  </si>
  <si>
    <t>Chủ tọa: Ông (Bà) Nguyễn Thị Khánh Thư; Chức vụ: Cố vấn học tập.</t>
  </si>
  <si>
    <t>Nguyễn Thị Khánh Thư</t>
  </si>
  <si>
    <t>Hiện diện: 19/19 SV.</t>
  </si>
  <si>
    <t>Hiện diện: 35/35SV.</t>
  </si>
  <si>
    <t>Vắng: 0 SV, lý do: Không</t>
  </si>
  <si>
    <t>Thư ký: Dương Minh Cảnh; Chức vụ: Lớp trưởng</t>
  </si>
  <si>
    <t>Tổ trưởng tổ 1</t>
  </si>
  <si>
    <t>Tổ trưởng tổ 3</t>
  </si>
  <si>
    <t>Tổ trưởng tổ 2</t>
  </si>
  <si>
    <t>Lớp phó PT</t>
  </si>
  <si>
    <t>Lớp phó HT</t>
  </si>
  <si>
    <t>Tổ trưởng tổ 4</t>
  </si>
  <si>
    <t>UV BCH Hội SV trường</t>
  </si>
  <si>
    <t>22C7-LTM1</t>
  </si>
  <si>
    <t>Phùng Tuấn</t>
  </si>
  <si>
    <t>Hoàng Tiến</t>
  </si>
  <si>
    <t>Huỳnh Chí</t>
  </si>
  <si>
    <t>Trương Lương Huy</t>
  </si>
  <si>
    <t>Phan Nguyễn Nhật</t>
  </si>
  <si>
    <t>Quỳnh</t>
  </si>
  <si>
    <t>Nguyễn Hoài</t>
  </si>
  <si>
    <t>Thương</t>
  </si>
  <si>
    <t>Dương Đại</t>
  </si>
  <si>
    <t>Tôn</t>
  </si>
  <si>
    <t>Trần Hoàng</t>
  </si>
  <si>
    <t>Hiện diện: 10/10 SV.</t>
  </si>
  <si>
    <r>
      <rPr>
        <b/>
        <sz val="13"/>
        <color theme="1"/>
        <rFont val="Times New Roman"/>
        <family val="1"/>
      </rPr>
      <t xml:space="preserve">Thời gian họp: </t>
    </r>
    <r>
      <rPr>
        <sz val="13"/>
        <color theme="1"/>
        <rFont val="Times New Roman"/>
        <family val="1"/>
      </rPr>
      <t>….. giờ …. phút ngày     /      /2023.</t>
    </r>
  </si>
  <si>
    <r>
      <t>Thành phần tham dự: Tập thể lớp</t>
    </r>
    <r>
      <rPr>
        <b/>
        <sz val="13"/>
        <color theme="1"/>
        <rFont val="Times New Roman"/>
        <family val="1"/>
      </rPr>
      <t xml:space="preserve"> 22C7-LTM1</t>
    </r>
  </si>
  <si>
    <t>ớp phó HT</t>
  </si>
  <si>
    <t>Trương Lương Huy Hào</t>
  </si>
  <si>
    <t>Nguyễn Cao Phong</t>
  </si>
  <si>
    <t>Thư ký: Trương Lương Huy Hào; Chức vụ: Lớp trưởng</t>
  </si>
  <si>
    <t>Chủ tọa: Ông (Bà) Nguyễn Cao Phong; Chức vụ: Cố vấn học tập.</t>
  </si>
  <si>
    <t>Lý Minh Khôi</t>
  </si>
  <si>
    <t>Thư ký: Lý Minh Khôi; Chức vụ: Lớp trưởng</t>
  </si>
  <si>
    <t>Lê Hoàng Minh Khoa</t>
  </si>
  <si>
    <t>Thư ký: Lê Hoàng Minh Khoa; Chức vụ: Lớp trưởng</t>
  </si>
  <si>
    <t>Thư ký: Nguyễn Tiến Đức; Chức vụ: Lớp trưởng</t>
  </si>
  <si>
    <t>Nguyễn Đức Tiến</t>
  </si>
  <si>
    <t>Thư ký: Lê Quốc Thái; Chức vụ: Lớp trưởng</t>
  </si>
  <si>
    <t>Lê Quốc Thái</t>
  </si>
  <si>
    <t>Điểu Ý Vĩ</t>
  </si>
  <si>
    <t>Thư ký: Điểu Ý Vĩ; Chức vụ: Lớp trưởng</t>
  </si>
  <si>
    <t>Thư ký: Lê Hồng Chương; Chức vụ: Lớp trưởng</t>
  </si>
  <si>
    <t>Lê Hồng Chương</t>
  </si>
  <si>
    <t>22002488</t>
  </si>
  <si>
    <t>22003229</t>
  </si>
  <si>
    <t>22002537</t>
  </si>
  <si>
    <t>22002623</t>
  </si>
  <si>
    <t>22003873</t>
  </si>
  <si>
    <t>22003326</t>
  </si>
  <si>
    <t>22003611</t>
  </si>
  <si>
    <t>22004814</t>
  </si>
  <si>
    <t>22004615</t>
  </si>
  <si>
    <t>21003226</t>
  </si>
  <si>
    <t>22002840</t>
  </si>
  <si>
    <t>22003748</t>
  </si>
  <si>
    <t>22002897</t>
  </si>
  <si>
    <t>22004209</t>
  </si>
  <si>
    <t>22002925</t>
  </si>
  <si>
    <t>22003774</t>
  </si>
  <si>
    <t>22003776</t>
  </si>
  <si>
    <t>22003498</t>
  </si>
  <si>
    <t>22003343</t>
  </si>
  <si>
    <t>22003492</t>
  </si>
  <si>
    <t>22004219</t>
  </si>
  <si>
    <t>22003184</t>
  </si>
  <si>
    <t>22003918</t>
  </si>
  <si>
    <t>22004008</t>
  </si>
  <si>
    <t>22002915</t>
  </si>
  <si>
    <t>22004841</t>
  </si>
  <si>
    <t>22004369</t>
  </si>
  <si>
    <t>22003084</t>
  </si>
  <si>
    <t>22003656</t>
  </si>
  <si>
    <t>22002710</t>
  </si>
  <si>
    <t>22004616</t>
  </si>
  <si>
    <t>22004676</t>
  </si>
  <si>
    <t>22003455</t>
  </si>
  <si>
    <t>22003725</t>
  </si>
  <si>
    <t>22004519</t>
  </si>
  <si>
    <t>22000954</t>
  </si>
  <si>
    <t>22002869</t>
  </si>
  <si>
    <t>22002189</t>
  </si>
  <si>
    <t>22004494</t>
  </si>
  <si>
    <t>Hiện diện: 39/39 SV.</t>
  </si>
  <si>
    <t>22002888</t>
  </si>
  <si>
    <t>22004857</t>
  </si>
  <si>
    <t>19005230</t>
  </si>
  <si>
    <t>22005605</t>
  </si>
  <si>
    <t>22005581</t>
  </si>
  <si>
    <t>22004003</t>
  </si>
  <si>
    <t>22003709</t>
  </si>
  <si>
    <t>22002564</t>
  </si>
  <si>
    <t>22004633</t>
  </si>
  <si>
    <t>22004449</t>
  </si>
  <si>
    <t>22005625</t>
  </si>
  <si>
    <t>22004128</t>
  </si>
  <si>
    <t>22003824</t>
  </si>
  <si>
    <t>22004648</t>
  </si>
  <si>
    <t>22003644</t>
  </si>
  <si>
    <t>22001622</t>
  </si>
  <si>
    <t>22003640</t>
  </si>
  <si>
    <t>22003328</t>
  </si>
  <si>
    <t>22002878</t>
  </si>
  <si>
    <t>22001115</t>
  </si>
  <si>
    <t>22002803</t>
  </si>
  <si>
    <t>22002431</t>
  </si>
  <si>
    <t>22004223</t>
  </si>
  <si>
    <t>22004702</t>
  </si>
  <si>
    <t>22001370</t>
  </si>
  <si>
    <t>22002419</t>
  </si>
  <si>
    <t>22004804</t>
  </si>
  <si>
    <t>22004413</t>
  </si>
  <si>
    <t>22002593</t>
  </si>
  <si>
    <t>22001869</t>
  </si>
  <si>
    <t>22001277</t>
  </si>
  <si>
    <t>22003337</t>
  </si>
  <si>
    <t>22004551</t>
  </si>
  <si>
    <t>22002595</t>
  </si>
  <si>
    <t>22003416</t>
  </si>
  <si>
    <t>Hiện diện: 35/35 SV.</t>
  </si>
  <si>
    <t>22003298</t>
  </si>
  <si>
    <t>22001990</t>
  </si>
  <si>
    <t>22004344</t>
  </si>
  <si>
    <t>22002887</t>
  </si>
  <si>
    <t>22004642</t>
  </si>
  <si>
    <t>22003418</t>
  </si>
  <si>
    <t>22002751</t>
  </si>
  <si>
    <t>22003545</t>
  </si>
  <si>
    <t>22004914</t>
  </si>
  <si>
    <t>22003124</t>
  </si>
  <si>
    <t>22004048</t>
  </si>
  <si>
    <t>22003869</t>
  </si>
  <si>
    <t>22004271</t>
  </si>
  <si>
    <t>22004619</t>
  </si>
  <si>
    <t>22002157</t>
  </si>
  <si>
    <t>22002795</t>
  </si>
  <si>
    <t>Hiện diện: 16/16 SV.</t>
  </si>
  <si>
    <r>
      <rPr>
        <b/>
        <sz val="13"/>
        <color theme="1"/>
        <rFont val="Times New Roman"/>
        <family val="1"/>
      </rPr>
      <t xml:space="preserve">Thời gian họp: </t>
    </r>
    <r>
      <rPr>
        <sz val="13"/>
        <color theme="1"/>
        <rFont val="Times New Roman"/>
        <family val="1"/>
      </rPr>
      <t>….. giờ …. phút ngày     /     / 2024.</t>
    </r>
  </si>
  <si>
    <t>22004197</t>
  </si>
  <si>
    <t>22004700</t>
  </si>
  <si>
    <t>22002666</t>
  </si>
  <si>
    <t>22002769</t>
  </si>
  <si>
    <t>22004538</t>
  </si>
  <si>
    <t>22000928</t>
  </si>
  <si>
    <t>22003919</t>
  </si>
  <si>
    <t>22003386</t>
  </si>
  <si>
    <t>22003980</t>
  </si>
  <si>
    <t>22004325</t>
  </si>
  <si>
    <t>22004198</t>
  </si>
  <si>
    <t>22004244</t>
  </si>
  <si>
    <t>22003227</t>
  </si>
  <si>
    <t>22003217</t>
  </si>
  <si>
    <t>22004189</t>
  </si>
  <si>
    <r>
      <rPr>
        <b/>
        <sz val="13"/>
        <color theme="1"/>
        <rFont val="Times New Roman"/>
        <family val="1"/>
      </rPr>
      <t xml:space="preserve">Thời gian họp: </t>
    </r>
    <r>
      <rPr>
        <sz val="13"/>
        <color theme="1"/>
        <rFont val="Times New Roman"/>
        <family val="1"/>
      </rPr>
      <t>….. giờ …. phút ngày      /     /2024.</t>
    </r>
  </si>
  <si>
    <t>22003587</t>
  </si>
  <si>
    <t>22004323</t>
  </si>
  <si>
    <t>22003876</t>
  </si>
  <si>
    <t>22004110</t>
  </si>
  <si>
    <t>22003812</t>
  </si>
  <si>
    <t>22003507</t>
  </si>
  <si>
    <t>22004314</t>
  </si>
  <si>
    <t>22003723</t>
  </si>
  <si>
    <t>22004634</t>
  </si>
  <si>
    <t>22004661</t>
  </si>
  <si>
    <t>22004805</t>
  </si>
  <si>
    <t>22004322</t>
  </si>
  <si>
    <t>22004715</t>
  </si>
  <si>
    <t>22002877</t>
  </si>
  <si>
    <t>22004025</t>
  </si>
  <si>
    <t>22005904</t>
  </si>
  <si>
    <t>22003439</t>
  </si>
  <si>
    <t>22003353</t>
  </si>
  <si>
    <t>22004849</t>
  </si>
  <si>
    <t>22003458</t>
  </si>
  <si>
    <t>22004135</t>
  </si>
  <si>
    <t>22004624</t>
  </si>
  <si>
    <t>22004584</t>
  </si>
  <si>
    <t>22004855</t>
  </si>
  <si>
    <t>22004151</t>
  </si>
  <si>
    <t>22004425</t>
  </si>
  <si>
    <t>22003537</t>
  </si>
  <si>
    <t>22003667</t>
  </si>
  <si>
    <t>22003843</t>
  </si>
  <si>
    <t>22004049</t>
  </si>
  <si>
    <t>22003489</t>
  </si>
  <si>
    <t>22003523</t>
  </si>
  <si>
    <t>22003348</t>
  </si>
  <si>
    <t>22004693</t>
  </si>
  <si>
    <t>22004238</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</si>
</sst>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Calibri"/>
      <family val="2"/>
      <charset val="163"/>
      <scheme val="minor"/>
    </font>
    <font>
      <sz val="13"/>
      <color theme="0"/>
      <name val="Times New Roman"/>
      <family val="1"/>
    </font>
    <font>
      <sz val="11"/>
      <color indexed="8"/>
      <name val="Times New Roman"/>
      <family val="1"/>
    </font>
    <font>
      <sz val="8"/>
      <name val="Calibri"/>
      <family val="2"/>
      <charset val="163"/>
      <scheme val="minor"/>
    </font>
    <font>
      <b/>
      <sz val="11"/>
      <color indexed="8"/>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9" fontId="8" fillId="0" borderId="0" applyFont="0" applyFill="0" applyBorder="0" applyAlignment="0" applyProtection="0"/>
  </cellStyleXfs>
  <cellXfs count="8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9" fillId="0" borderId="0" xfId="0" applyFont="1" applyAlignment="1">
      <alignment horizontal="center" vertical="center"/>
    </xf>
    <xf numFmtId="9" fontId="3" fillId="0" borderId="1" xfId="1"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wrapText="1"/>
    </xf>
    <xf numFmtId="0" fontId="10" fillId="0" borderId="1" xfId="0" quotePrefix="1" applyFont="1" applyBorder="1" applyAlignment="1">
      <alignment horizontal="center" vertical="center"/>
    </xf>
    <xf numFmtId="0" fontId="10" fillId="0" borderId="9" xfId="0" applyFont="1" applyBorder="1" applyAlignment="1">
      <alignment vertical="center"/>
    </xf>
    <xf numFmtId="0" fontId="12" fillId="0" borderId="8" xfId="0" applyFont="1" applyBorder="1" applyAlignment="1">
      <alignment vertical="center"/>
    </xf>
    <xf numFmtId="0" fontId="3" fillId="0" borderId="1" xfId="0" applyFont="1" applyBorder="1" applyAlignment="1">
      <alignment vertical="center" wrapText="1"/>
    </xf>
    <xf numFmtId="0" fontId="10" fillId="0" borderId="1" xfId="0" applyFont="1" applyBorder="1" applyAlignment="1">
      <alignment horizontal="center" vertical="center"/>
    </xf>
    <xf numFmtId="0" fontId="1" fillId="0" borderId="1" xfId="0" applyFont="1" applyBorder="1" applyAlignment="1">
      <alignment horizontal="center" vertical="center"/>
    </xf>
    <xf numFmtId="0" fontId="10" fillId="2" borderId="1" xfId="0" applyFont="1" applyFill="1" applyBorder="1" applyAlignment="1">
      <alignment horizontal="center" vertical="center"/>
    </xf>
    <xf numFmtId="0" fontId="10" fillId="2" borderId="1" xfId="0" quotePrefix="1" applyFont="1" applyFill="1" applyBorder="1" applyAlignment="1">
      <alignment horizontal="center" vertical="center"/>
    </xf>
    <xf numFmtId="0" fontId="10" fillId="2" borderId="9" xfId="0" applyFont="1" applyFill="1" applyBorder="1" applyAlignment="1">
      <alignment vertical="center"/>
    </xf>
    <xf numFmtId="0" fontId="12" fillId="2" borderId="8" xfId="0" applyFont="1" applyFill="1" applyBorder="1" applyAlignment="1">
      <alignment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Border="1" applyAlignment="1">
      <alignment vertical="center"/>
    </xf>
    <xf numFmtId="0" fontId="3" fillId="0" borderId="0" xfId="0" applyFont="1" applyBorder="1" applyAlignment="1">
      <alignment vertical="center" wrapText="1"/>
    </xf>
    <xf numFmtId="0" fontId="3" fillId="2" borderId="0" xfId="0" applyFont="1" applyFill="1" applyBorder="1" applyAlignment="1">
      <alignment vertical="center" wrapText="1"/>
    </xf>
    <xf numFmtId="0" fontId="1"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2" fillId="0" borderId="0" xfId="0" applyFont="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xf numFmtId="0" fontId="1" fillId="0" borderId="0" xfId="0" applyFont="1" applyAlignment="1">
      <alignment horizontal="justify" vertical="justify" wrapText="1"/>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0" fillId="0" borderId="0" xfId="0" quotePrefix="1" applyFont="1" applyBorder="1" applyAlignment="1">
      <alignment horizontal="center" vertical="center"/>
    </xf>
    <xf numFmtId="0" fontId="10" fillId="0" borderId="0" xfId="0" applyFont="1" applyBorder="1" applyAlignment="1">
      <alignment vertical="center"/>
    </xf>
    <xf numFmtId="0" fontId="12" fillId="0" borderId="0" xfId="0" applyFont="1" applyBorder="1" applyAlignment="1">
      <alignment vertical="center"/>
    </xf>
    <xf numFmtId="0" fontId="10" fillId="2" borderId="0" xfId="0" quotePrefix="1" applyFont="1" applyFill="1" applyBorder="1" applyAlignment="1">
      <alignment horizontal="center" vertical="center"/>
    </xf>
    <xf numFmtId="0" fontId="10" fillId="2" borderId="0" xfId="0" applyFont="1" applyFill="1" applyBorder="1" applyAlignment="1">
      <alignment vertical="center"/>
    </xf>
    <xf numFmtId="0" fontId="12" fillId="2" borderId="0" xfId="0" applyFont="1" applyFill="1" applyBorder="1" applyAlignment="1">
      <alignment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a:extLst>
            <a:ext uri="{FF2B5EF4-FFF2-40B4-BE49-F238E27FC236}">
              <a16:creationId xmlns:a16="http://schemas.microsoft.com/office/drawing/2014/main" xmlns="" id="{00000000-0008-0000-0000-000004000000}"/>
            </a:ext>
          </a:extLst>
        </xdr:cNvPr>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882395E0-21CC-4895-B5BF-77EA0D112A9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CF9E2DE-4643-4A30-8F34-33BA8D49EF5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D21E6BBB-1D45-4D10-9DA2-20C230AE879C}"/>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E18FD966-EF9F-43F1-95F5-CE7101C46460}"/>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4D90151C-8DFF-4595-9897-F06D2E5381CA}"/>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66961A1A-960C-43F7-9923-C8C781EA3AD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8020EDD4-B10F-40F0-9DE8-E0CB31FD365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8CD9EC58-8D6D-4E26-8376-3F694F3584F5}"/>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C2CCD1CA-F227-4DF0-B696-98DD9363E3F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29200F7E-A7B6-43DF-9E08-75BB400A8E49}"/>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8" name="Straight Connector 7">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9" name="Straight Connector 8">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10" name="Straight Connector 9">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11" name="Straight Connector 10">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12" name="Straight Connector 11">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13" name="Straight Connector 12">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a16="http://schemas.microsoft.com/office/drawing/2014/main" xmlns=""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a16="http://schemas.microsoft.com/office/drawing/2014/main" xmlns=""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a16="http://schemas.microsoft.com/office/drawing/2014/main" xmlns=""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a16="http://schemas.microsoft.com/office/drawing/2014/main" xmlns=""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a16="http://schemas.microsoft.com/office/drawing/2014/main" xmlns=""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a16="http://schemas.microsoft.com/office/drawing/2014/main" xmlns=""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topLeftCell="A10" zoomScale="130" zoomScaleNormal="130" workbookViewId="0">
      <selection activeCell="G21" sqref="G21"/>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12"/>
      <c r="B4" s="12"/>
      <c r="C4" s="12"/>
      <c r="D4" s="12"/>
      <c r="E4" s="12"/>
      <c r="F4" s="5"/>
      <c r="G4" s="5"/>
      <c r="H4" s="5"/>
      <c r="I4" s="5"/>
    </row>
    <row r="5" spans="1:9" ht="23.25" customHeight="1" x14ac:dyDescent="0.25">
      <c r="A5" s="67" t="s">
        <v>4</v>
      </c>
      <c r="B5" s="67"/>
      <c r="C5" s="67"/>
      <c r="D5" s="67"/>
      <c r="E5" s="67"/>
      <c r="F5" s="67"/>
      <c r="G5" s="67"/>
      <c r="H5" s="67"/>
      <c r="I5" s="67"/>
    </row>
    <row r="6" spans="1:9" s="6" customFormat="1" x14ac:dyDescent="0.25">
      <c r="B6" s="6" t="s">
        <v>5</v>
      </c>
      <c r="D6" s="20" t="s">
        <v>52</v>
      </c>
      <c r="F6" s="20" t="s">
        <v>6</v>
      </c>
    </row>
    <row r="7" spans="1:9" s="6" customFormat="1" x14ac:dyDescent="0.25">
      <c r="E7" s="5"/>
      <c r="F7" s="5"/>
      <c r="G7" s="5"/>
    </row>
    <row r="8" spans="1:9" ht="21.75" customHeight="1" x14ac:dyDescent="0.25">
      <c r="A8" s="8" t="s">
        <v>7</v>
      </c>
      <c r="B8" s="1" t="s">
        <v>8</v>
      </c>
    </row>
    <row r="9" spans="1:9" ht="21.75" customHeight="1" x14ac:dyDescent="0.25">
      <c r="A9" s="8" t="s">
        <v>10</v>
      </c>
      <c r="B9" s="1" t="s">
        <v>9</v>
      </c>
    </row>
    <row r="10" spans="1:9" ht="21.75" customHeight="1" x14ac:dyDescent="0.25">
      <c r="A10" s="8" t="s">
        <v>11</v>
      </c>
      <c r="B10" s="6" t="s">
        <v>12</v>
      </c>
    </row>
    <row r="11" spans="1:9" ht="22.5" customHeight="1" x14ac:dyDescent="0.25">
      <c r="A11" s="8"/>
      <c r="B11" s="1" t="s">
        <v>13</v>
      </c>
    </row>
    <row r="12" spans="1:9" ht="22.5" customHeight="1" x14ac:dyDescent="0.25">
      <c r="A12" s="8"/>
      <c r="B12" s="1" t="s">
        <v>14</v>
      </c>
    </row>
    <row r="13" spans="1:9" ht="22.5" customHeight="1" x14ac:dyDescent="0.25">
      <c r="A13" s="8"/>
      <c r="B13" s="1" t="s">
        <v>15</v>
      </c>
    </row>
    <row r="14" spans="1:9" ht="22.5" customHeight="1" x14ac:dyDescent="0.25">
      <c r="A14" s="8"/>
      <c r="B14" s="1" t="s">
        <v>16</v>
      </c>
    </row>
    <row r="15" spans="1:9" ht="22.5" customHeight="1" x14ac:dyDescent="0.25">
      <c r="A15" s="8"/>
      <c r="B15" s="1" t="s">
        <v>17</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10" t="s">
        <v>26</v>
      </c>
      <c r="G20" s="10" t="s">
        <v>27</v>
      </c>
      <c r="H20" s="10" t="s">
        <v>91</v>
      </c>
      <c r="I20" s="82"/>
      <c r="K20" s="64"/>
      <c r="M20" s="1">
        <v>20</v>
      </c>
    </row>
    <row r="21" spans="1:13" x14ac:dyDescent="0.25">
      <c r="A21" s="16" t="s">
        <v>46</v>
      </c>
      <c r="B21" s="14"/>
      <c r="C21" s="17" t="s">
        <v>50</v>
      </c>
      <c r="D21" s="18" t="s">
        <v>51</v>
      </c>
      <c r="E21" s="14"/>
      <c r="F21" s="14"/>
      <c r="G21" s="14" t="s">
        <v>33</v>
      </c>
      <c r="H21" s="11">
        <f>K21/$M$20</f>
        <v>0</v>
      </c>
      <c r="I21" s="11"/>
      <c r="K21" s="29">
        <v>0</v>
      </c>
    </row>
    <row r="22" spans="1:13" x14ac:dyDescent="0.25">
      <c r="A22" s="16" t="s">
        <v>47</v>
      </c>
      <c r="B22" s="14"/>
      <c r="C22" s="17"/>
      <c r="D22" s="18"/>
      <c r="E22" s="14"/>
      <c r="F22" s="14"/>
      <c r="G22" s="14"/>
      <c r="H22" s="11">
        <f t="shared" ref="H22:H56" si="0">K22/$M$20</f>
        <v>0</v>
      </c>
      <c r="I22" s="11"/>
      <c r="K22" s="29">
        <v>0</v>
      </c>
    </row>
    <row r="23" spans="1:13" x14ac:dyDescent="0.25">
      <c r="A23" s="16" t="s">
        <v>48</v>
      </c>
      <c r="B23" s="14"/>
      <c r="C23" s="17"/>
      <c r="D23" s="18"/>
      <c r="E23" s="14"/>
      <c r="F23" s="14"/>
      <c r="G23" s="14"/>
      <c r="H23" s="11">
        <f t="shared" si="0"/>
        <v>0</v>
      </c>
      <c r="I23" s="11"/>
      <c r="K23" s="29">
        <v>0</v>
      </c>
    </row>
    <row r="24" spans="1:13" x14ac:dyDescent="0.25">
      <c r="A24" s="16" t="s">
        <v>49</v>
      </c>
      <c r="B24" s="14"/>
      <c r="C24" s="17"/>
      <c r="D24" s="18"/>
      <c r="E24" s="14"/>
      <c r="F24" s="14"/>
      <c r="G24" s="14"/>
      <c r="H24" s="11">
        <f t="shared" si="0"/>
        <v>0</v>
      </c>
      <c r="I24" s="11"/>
      <c r="K24" s="29">
        <v>0</v>
      </c>
    </row>
    <row r="25" spans="1:13" x14ac:dyDescent="0.25">
      <c r="A25" s="16" t="s">
        <v>57</v>
      </c>
      <c r="B25" s="14"/>
      <c r="C25" s="17"/>
      <c r="D25" s="18"/>
      <c r="E25" s="14"/>
      <c r="F25" s="14"/>
      <c r="G25" s="14"/>
      <c r="H25" s="11">
        <f t="shared" si="0"/>
        <v>0</v>
      </c>
      <c r="I25" s="11"/>
      <c r="K25" s="29">
        <v>0</v>
      </c>
    </row>
    <row r="26" spans="1:13" x14ac:dyDescent="0.25">
      <c r="A26" s="16" t="s">
        <v>58</v>
      </c>
      <c r="B26" s="14"/>
      <c r="C26" s="17"/>
      <c r="D26" s="18"/>
      <c r="E26" s="14"/>
      <c r="F26" s="14"/>
      <c r="G26" s="14"/>
      <c r="H26" s="11">
        <f t="shared" si="0"/>
        <v>0</v>
      </c>
      <c r="I26" s="11"/>
      <c r="K26" s="29">
        <v>0</v>
      </c>
    </row>
    <row r="27" spans="1:13" x14ac:dyDescent="0.25">
      <c r="A27" s="16" t="s">
        <v>59</v>
      </c>
      <c r="B27" s="14"/>
      <c r="C27" s="17"/>
      <c r="D27" s="18"/>
      <c r="E27" s="14"/>
      <c r="F27" s="14"/>
      <c r="G27" s="14"/>
      <c r="H27" s="11">
        <f t="shared" si="0"/>
        <v>0</v>
      </c>
      <c r="I27" s="11"/>
      <c r="K27" s="29">
        <v>0</v>
      </c>
    </row>
    <row r="28" spans="1:13" x14ac:dyDescent="0.25">
      <c r="A28" s="16" t="s">
        <v>60</v>
      </c>
      <c r="B28" s="14"/>
      <c r="C28" s="17"/>
      <c r="D28" s="18"/>
      <c r="E28" s="14"/>
      <c r="F28" s="14"/>
      <c r="G28" s="14"/>
      <c r="H28" s="11">
        <f t="shared" si="0"/>
        <v>0</v>
      </c>
      <c r="I28" s="11"/>
      <c r="K28" s="29">
        <v>0</v>
      </c>
    </row>
    <row r="29" spans="1:13" x14ac:dyDescent="0.25">
      <c r="A29" s="16" t="s">
        <v>61</v>
      </c>
      <c r="B29" s="14"/>
      <c r="C29" s="17"/>
      <c r="D29" s="18"/>
      <c r="E29" s="14"/>
      <c r="F29" s="14"/>
      <c r="G29" s="14"/>
      <c r="H29" s="11">
        <f t="shared" si="0"/>
        <v>0</v>
      </c>
      <c r="I29" s="11"/>
      <c r="K29" s="29">
        <v>0</v>
      </c>
    </row>
    <row r="30" spans="1:13" x14ac:dyDescent="0.25">
      <c r="A30" s="16" t="s">
        <v>62</v>
      </c>
      <c r="B30" s="14"/>
      <c r="C30" s="17"/>
      <c r="D30" s="18"/>
      <c r="E30" s="14"/>
      <c r="F30" s="14"/>
      <c r="G30" s="14"/>
      <c r="H30" s="11">
        <f t="shared" si="0"/>
        <v>0</v>
      </c>
      <c r="I30" s="11"/>
      <c r="K30" s="29">
        <v>0</v>
      </c>
    </row>
    <row r="31" spans="1:13" x14ac:dyDescent="0.25">
      <c r="A31" s="16" t="s">
        <v>63</v>
      </c>
      <c r="B31" s="14"/>
      <c r="C31" s="17"/>
      <c r="D31" s="18"/>
      <c r="E31" s="14"/>
      <c r="F31" s="14"/>
      <c r="G31" s="14"/>
      <c r="H31" s="11">
        <f t="shared" si="0"/>
        <v>0</v>
      </c>
      <c r="I31" s="11"/>
      <c r="K31" s="29">
        <v>0</v>
      </c>
    </row>
    <row r="32" spans="1:13" x14ac:dyDescent="0.25">
      <c r="A32" s="16" t="s">
        <v>64</v>
      </c>
      <c r="B32" s="14"/>
      <c r="C32" s="17"/>
      <c r="D32" s="18"/>
      <c r="E32" s="14"/>
      <c r="F32" s="14"/>
      <c r="G32" s="14"/>
      <c r="H32" s="11">
        <f t="shared" si="0"/>
        <v>0</v>
      </c>
      <c r="I32" s="11"/>
      <c r="K32" s="29">
        <v>0</v>
      </c>
    </row>
    <row r="33" spans="1:11" x14ac:dyDescent="0.25">
      <c r="A33" s="16" t="s">
        <v>65</v>
      </c>
      <c r="B33" s="14"/>
      <c r="C33" s="17"/>
      <c r="D33" s="18"/>
      <c r="E33" s="14"/>
      <c r="F33" s="14"/>
      <c r="G33" s="14"/>
      <c r="H33" s="11">
        <f t="shared" si="0"/>
        <v>0</v>
      </c>
      <c r="I33" s="11"/>
      <c r="K33" s="29">
        <v>0</v>
      </c>
    </row>
    <row r="34" spans="1:11" x14ac:dyDescent="0.25">
      <c r="A34" s="16" t="s">
        <v>66</v>
      </c>
      <c r="B34" s="14"/>
      <c r="C34" s="17"/>
      <c r="D34" s="18"/>
      <c r="E34" s="14"/>
      <c r="F34" s="14"/>
      <c r="G34" s="14"/>
      <c r="H34" s="11">
        <f t="shared" si="0"/>
        <v>0</v>
      </c>
      <c r="I34" s="11"/>
      <c r="K34" s="29">
        <v>0</v>
      </c>
    </row>
    <row r="35" spans="1:11" x14ac:dyDescent="0.25">
      <c r="A35" s="16" t="s">
        <v>67</v>
      </c>
      <c r="B35" s="14"/>
      <c r="C35" s="17"/>
      <c r="D35" s="18"/>
      <c r="E35" s="14"/>
      <c r="F35" s="14"/>
      <c r="G35" s="14"/>
      <c r="H35" s="11">
        <f t="shared" si="0"/>
        <v>0</v>
      </c>
      <c r="I35" s="11"/>
      <c r="K35" s="29">
        <v>0</v>
      </c>
    </row>
    <row r="36" spans="1:11" x14ac:dyDescent="0.25">
      <c r="A36" s="16" t="s">
        <v>68</v>
      </c>
      <c r="B36" s="14"/>
      <c r="C36" s="17"/>
      <c r="D36" s="18"/>
      <c r="E36" s="14"/>
      <c r="F36" s="14"/>
      <c r="G36" s="14"/>
      <c r="H36" s="11">
        <f t="shared" si="0"/>
        <v>0</v>
      </c>
      <c r="I36" s="11"/>
      <c r="K36" s="29">
        <v>0</v>
      </c>
    </row>
    <row r="37" spans="1:11" x14ac:dyDescent="0.25">
      <c r="A37" s="16" t="s">
        <v>69</v>
      </c>
      <c r="B37" s="14"/>
      <c r="C37" s="17"/>
      <c r="D37" s="18"/>
      <c r="E37" s="14"/>
      <c r="F37" s="14"/>
      <c r="G37" s="14"/>
      <c r="H37" s="11">
        <f t="shared" si="0"/>
        <v>0</v>
      </c>
      <c r="I37" s="11"/>
      <c r="K37" s="29">
        <v>0</v>
      </c>
    </row>
    <row r="38" spans="1:11" x14ac:dyDescent="0.25">
      <c r="A38" s="16" t="s">
        <v>70</v>
      </c>
      <c r="B38" s="14"/>
      <c r="C38" s="17"/>
      <c r="D38" s="18"/>
      <c r="E38" s="14"/>
      <c r="F38" s="14"/>
      <c r="G38" s="14"/>
      <c r="H38" s="11">
        <f t="shared" si="0"/>
        <v>0</v>
      </c>
      <c r="I38" s="11"/>
      <c r="K38" s="29">
        <v>0</v>
      </c>
    </row>
    <row r="39" spans="1:11" x14ac:dyDescent="0.25">
      <c r="A39" s="16" t="s">
        <v>71</v>
      </c>
      <c r="B39" s="14"/>
      <c r="C39" s="17"/>
      <c r="D39" s="18"/>
      <c r="E39" s="14"/>
      <c r="F39" s="14"/>
      <c r="G39" s="14"/>
      <c r="H39" s="11">
        <f t="shared" si="0"/>
        <v>0</v>
      </c>
      <c r="I39" s="11"/>
      <c r="K39" s="29">
        <v>0</v>
      </c>
    </row>
    <row r="40" spans="1:11" x14ac:dyDescent="0.25">
      <c r="A40" s="16" t="s">
        <v>72</v>
      </c>
      <c r="B40" s="14"/>
      <c r="C40" s="17"/>
      <c r="D40" s="18"/>
      <c r="E40" s="14"/>
      <c r="F40" s="14"/>
      <c r="G40" s="14"/>
      <c r="H40" s="11">
        <f t="shared" si="0"/>
        <v>0</v>
      </c>
      <c r="I40" s="11"/>
      <c r="K40" s="29">
        <v>0</v>
      </c>
    </row>
    <row r="41" spans="1:11" x14ac:dyDescent="0.25">
      <c r="A41" s="16" t="s">
        <v>73</v>
      </c>
      <c r="B41" s="14"/>
      <c r="C41" s="17"/>
      <c r="D41" s="18"/>
      <c r="E41" s="14"/>
      <c r="F41" s="14"/>
      <c r="G41" s="14"/>
      <c r="H41" s="11">
        <f t="shared" si="0"/>
        <v>0</v>
      </c>
      <c r="I41" s="11"/>
      <c r="K41" s="29">
        <v>0</v>
      </c>
    </row>
    <row r="42" spans="1:11" x14ac:dyDescent="0.25">
      <c r="A42" s="16" t="s">
        <v>74</v>
      </c>
      <c r="B42" s="14"/>
      <c r="C42" s="17"/>
      <c r="D42" s="18"/>
      <c r="E42" s="14"/>
      <c r="F42" s="14"/>
      <c r="G42" s="14"/>
      <c r="H42" s="11">
        <f t="shared" si="0"/>
        <v>0</v>
      </c>
      <c r="I42" s="11"/>
      <c r="K42" s="29">
        <v>0</v>
      </c>
    </row>
    <row r="43" spans="1:11" x14ac:dyDescent="0.25">
      <c r="A43" s="16" t="s">
        <v>75</v>
      </c>
      <c r="B43" s="14"/>
      <c r="C43" s="17"/>
      <c r="D43" s="18"/>
      <c r="E43" s="14"/>
      <c r="F43" s="14"/>
      <c r="G43" s="14"/>
      <c r="H43" s="11">
        <f t="shared" si="0"/>
        <v>0</v>
      </c>
      <c r="I43" s="11"/>
      <c r="K43" s="29">
        <v>0</v>
      </c>
    </row>
    <row r="44" spans="1:11" x14ac:dyDescent="0.25">
      <c r="A44" s="16" t="s">
        <v>76</v>
      </c>
      <c r="B44" s="14"/>
      <c r="C44" s="17"/>
      <c r="D44" s="18"/>
      <c r="E44" s="14"/>
      <c r="F44" s="14"/>
      <c r="G44" s="14"/>
      <c r="H44" s="11">
        <f t="shared" si="0"/>
        <v>0</v>
      </c>
      <c r="I44" s="11"/>
      <c r="K44" s="29">
        <v>0</v>
      </c>
    </row>
    <row r="45" spans="1:11" x14ac:dyDescent="0.25">
      <c r="A45" s="16" t="s">
        <v>77</v>
      </c>
      <c r="B45" s="14"/>
      <c r="C45" s="17"/>
      <c r="D45" s="18"/>
      <c r="E45" s="14"/>
      <c r="F45" s="14"/>
      <c r="G45" s="14"/>
      <c r="H45" s="11">
        <f t="shared" si="0"/>
        <v>0</v>
      </c>
      <c r="I45" s="11"/>
      <c r="K45" s="29">
        <v>0</v>
      </c>
    </row>
    <row r="46" spans="1:11" x14ac:dyDescent="0.25">
      <c r="A46" s="16" t="s">
        <v>78</v>
      </c>
      <c r="B46" s="14"/>
      <c r="C46" s="17"/>
      <c r="D46" s="18"/>
      <c r="E46" s="14"/>
      <c r="F46" s="14"/>
      <c r="G46" s="14"/>
      <c r="H46" s="11">
        <f t="shared" si="0"/>
        <v>0</v>
      </c>
      <c r="I46" s="11"/>
      <c r="K46" s="29">
        <v>0</v>
      </c>
    </row>
    <row r="47" spans="1:11" x14ac:dyDescent="0.25">
      <c r="A47" s="16" t="s">
        <v>79</v>
      </c>
      <c r="B47" s="14"/>
      <c r="C47" s="17"/>
      <c r="D47" s="18"/>
      <c r="E47" s="14"/>
      <c r="F47" s="14"/>
      <c r="G47" s="14"/>
      <c r="H47" s="11">
        <f t="shared" si="0"/>
        <v>0</v>
      </c>
      <c r="I47" s="11"/>
      <c r="K47" s="29">
        <v>0</v>
      </c>
    </row>
    <row r="48" spans="1:11" x14ac:dyDescent="0.25">
      <c r="A48" s="16" t="s">
        <v>80</v>
      </c>
      <c r="B48" s="14"/>
      <c r="C48" s="17"/>
      <c r="D48" s="18"/>
      <c r="E48" s="14"/>
      <c r="F48" s="14"/>
      <c r="G48" s="14"/>
      <c r="H48" s="11">
        <f t="shared" si="0"/>
        <v>0</v>
      </c>
      <c r="I48" s="11"/>
      <c r="K48" s="29">
        <v>0</v>
      </c>
    </row>
    <row r="49" spans="1:11" x14ac:dyDescent="0.25">
      <c r="A49" s="16" t="s">
        <v>81</v>
      </c>
      <c r="B49" s="14"/>
      <c r="C49" s="17"/>
      <c r="D49" s="18"/>
      <c r="E49" s="14"/>
      <c r="F49" s="14"/>
      <c r="G49" s="14"/>
      <c r="H49" s="11">
        <f t="shared" si="0"/>
        <v>0</v>
      </c>
      <c r="I49" s="11"/>
      <c r="K49" s="29">
        <v>0</v>
      </c>
    </row>
    <row r="50" spans="1:11" x14ac:dyDescent="0.25">
      <c r="A50" s="16" t="s">
        <v>82</v>
      </c>
      <c r="B50" s="14"/>
      <c r="C50" s="17"/>
      <c r="D50" s="18"/>
      <c r="E50" s="14"/>
      <c r="F50" s="14"/>
      <c r="G50" s="14"/>
      <c r="H50" s="11">
        <f t="shared" si="0"/>
        <v>0</v>
      </c>
      <c r="I50" s="11"/>
      <c r="K50" s="29">
        <v>0</v>
      </c>
    </row>
    <row r="51" spans="1:11" x14ac:dyDescent="0.25">
      <c r="A51" s="16" t="s">
        <v>83</v>
      </c>
      <c r="B51" s="14"/>
      <c r="C51" s="17"/>
      <c r="D51" s="18"/>
      <c r="E51" s="14"/>
      <c r="F51" s="14"/>
      <c r="G51" s="14"/>
      <c r="H51" s="11">
        <f t="shared" si="0"/>
        <v>0</v>
      </c>
      <c r="I51" s="11"/>
      <c r="K51" s="29">
        <v>0</v>
      </c>
    </row>
    <row r="52" spans="1:11" x14ac:dyDescent="0.25">
      <c r="A52" s="16" t="s">
        <v>84</v>
      </c>
      <c r="B52" s="14"/>
      <c r="C52" s="17"/>
      <c r="D52" s="18"/>
      <c r="E52" s="14"/>
      <c r="F52" s="14"/>
      <c r="G52" s="14"/>
      <c r="H52" s="11">
        <f t="shared" si="0"/>
        <v>0</v>
      </c>
      <c r="I52" s="11"/>
      <c r="K52" s="29">
        <v>0</v>
      </c>
    </row>
    <row r="53" spans="1:11" x14ac:dyDescent="0.25">
      <c r="A53" s="16" t="s">
        <v>85</v>
      </c>
      <c r="B53" s="14"/>
      <c r="C53" s="17"/>
      <c r="D53" s="18"/>
      <c r="E53" s="14"/>
      <c r="F53" s="14"/>
      <c r="G53" s="14"/>
      <c r="H53" s="11">
        <f t="shared" si="0"/>
        <v>0</v>
      </c>
      <c r="I53" s="11"/>
      <c r="K53" s="29">
        <v>0</v>
      </c>
    </row>
    <row r="54" spans="1:11" x14ac:dyDescent="0.25">
      <c r="A54" s="16" t="s">
        <v>86</v>
      </c>
      <c r="B54" s="14"/>
      <c r="C54" s="17"/>
      <c r="D54" s="18"/>
      <c r="E54" s="14"/>
      <c r="F54" s="14"/>
      <c r="G54" s="14"/>
      <c r="H54" s="11">
        <f t="shared" si="0"/>
        <v>0</v>
      </c>
      <c r="I54" s="11"/>
      <c r="K54" s="29">
        <v>0</v>
      </c>
    </row>
    <row r="55" spans="1:11" x14ac:dyDescent="0.25">
      <c r="A55" s="16" t="s">
        <v>87</v>
      </c>
      <c r="B55" s="14"/>
      <c r="C55" s="17"/>
      <c r="D55" s="18"/>
      <c r="E55" s="14"/>
      <c r="F55" s="14"/>
      <c r="G55" s="14"/>
      <c r="H55" s="11">
        <f t="shared" si="0"/>
        <v>0</v>
      </c>
      <c r="I55" s="11"/>
      <c r="K55" s="29">
        <v>0</v>
      </c>
    </row>
    <row r="56" spans="1:11" x14ac:dyDescent="0.25">
      <c r="A56" s="16" t="s">
        <v>88</v>
      </c>
      <c r="B56" s="14"/>
      <c r="C56" s="17"/>
      <c r="D56" s="18"/>
      <c r="E56" s="14"/>
      <c r="F56" s="14"/>
      <c r="G56" s="14"/>
      <c r="H56" s="11">
        <f t="shared" si="0"/>
        <v>0</v>
      </c>
      <c r="I56" s="11"/>
      <c r="K56" s="29">
        <v>0</v>
      </c>
    </row>
    <row r="57" spans="1:11" ht="10.5" customHeight="1" x14ac:dyDescent="0.25"/>
    <row r="58" spans="1:11" s="3" customFormat="1" ht="26.25" customHeight="1" x14ac:dyDescent="0.25">
      <c r="B58" s="1" t="s">
        <v>29</v>
      </c>
      <c r="E58" s="4"/>
      <c r="F58" s="4"/>
      <c r="G58" s="4"/>
    </row>
    <row r="59" spans="1:11" s="3" customFormat="1" ht="31.5" x14ac:dyDescent="0.25">
      <c r="B59" s="23"/>
      <c r="C59" s="77" t="s">
        <v>30</v>
      </c>
      <c r="D59" s="78"/>
      <c r="E59" s="10" t="s">
        <v>31</v>
      </c>
      <c r="F59" s="10" t="s">
        <v>32</v>
      </c>
      <c r="G59" s="4"/>
    </row>
    <row r="60" spans="1:11" s="3" customFormat="1" ht="15.75" x14ac:dyDescent="0.25">
      <c r="C60" s="22" t="s">
        <v>33</v>
      </c>
      <c r="D60" s="21"/>
      <c r="E60" s="15">
        <f>COUNTIF($G$21:$G$56,"Xuất sắc")</f>
        <v>1</v>
      </c>
      <c r="F60" s="32">
        <f>E60/$E$66</f>
        <v>1</v>
      </c>
      <c r="G60" s="4"/>
    </row>
    <row r="61" spans="1:11" s="3" customFormat="1" ht="15.75" x14ac:dyDescent="0.25">
      <c r="C61" s="22" t="s">
        <v>34</v>
      </c>
      <c r="D61" s="21"/>
      <c r="E61" s="15">
        <f>COUNTIF($G$21:$G$56,"Tốt")</f>
        <v>0</v>
      </c>
      <c r="F61" s="32">
        <f t="shared" ref="F61:F65" si="1">E61/$E$66</f>
        <v>0</v>
      </c>
      <c r="G61" s="4"/>
    </row>
    <row r="62" spans="1:11" s="3" customFormat="1" ht="15.75" x14ac:dyDescent="0.25">
      <c r="C62" s="22" t="s">
        <v>35</v>
      </c>
      <c r="D62" s="21"/>
      <c r="E62" s="15">
        <f>COUNTIF($G$21:$G$56,"Khá")</f>
        <v>0</v>
      </c>
      <c r="F62" s="32">
        <f t="shared" si="1"/>
        <v>0</v>
      </c>
      <c r="G62" s="4"/>
    </row>
    <row r="63" spans="1:11" s="3" customFormat="1" ht="15.75" x14ac:dyDescent="0.25">
      <c r="C63" s="22" t="s">
        <v>36</v>
      </c>
      <c r="D63" s="21"/>
      <c r="E63" s="15">
        <f>COUNTIF($G$21:$G$56,"Trung bình")</f>
        <v>0</v>
      </c>
      <c r="F63" s="32">
        <f t="shared" si="1"/>
        <v>0</v>
      </c>
      <c r="G63" s="4"/>
    </row>
    <row r="64" spans="1:11" s="3" customFormat="1" ht="15.75" x14ac:dyDescent="0.25">
      <c r="C64" s="22" t="s">
        <v>37</v>
      </c>
      <c r="D64" s="21"/>
      <c r="E64" s="15">
        <f>COUNTIF($G$21:$G$56,"Yếu")</f>
        <v>0</v>
      </c>
      <c r="F64" s="32">
        <f t="shared" si="1"/>
        <v>0</v>
      </c>
      <c r="G64" s="4"/>
    </row>
    <row r="65" spans="1:10" s="3" customFormat="1" ht="15.75" x14ac:dyDescent="0.25">
      <c r="C65" s="22" t="s">
        <v>53</v>
      </c>
      <c r="D65" s="21"/>
      <c r="E65" s="15">
        <f>COUNTIF($G$21:$G$56,"Không xếp loại")</f>
        <v>0</v>
      </c>
      <c r="F65" s="32">
        <f t="shared" si="1"/>
        <v>0</v>
      </c>
      <c r="G65" s="4"/>
    </row>
    <row r="66" spans="1:10" x14ac:dyDescent="0.25">
      <c r="E66" s="31">
        <f>SUM(E60:E65)</f>
        <v>1</v>
      </c>
    </row>
    <row r="67" spans="1:10" ht="57" customHeight="1" x14ac:dyDescent="0.25">
      <c r="A67" s="74" t="s">
        <v>38</v>
      </c>
      <c r="B67" s="74"/>
      <c r="C67" s="74"/>
      <c r="D67" s="74"/>
      <c r="E67" s="74"/>
      <c r="F67" s="74"/>
      <c r="G67" s="74"/>
      <c r="H67" s="74"/>
      <c r="I67" s="74"/>
      <c r="J67" s="9"/>
    </row>
    <row r="69" spans="1:10" s="6" customFormat="1" x14ac:dyDescent="0.25">
      <c r="B69" s="67" t="s">
        <v>39</v>
      </c>
      <c r="C69" s="67"/>
      <c r="D69" s="67"/>
      <c r="E69" s="67"/>
      <c r="F69" s="67" t="s">
        <v>40</v>
      </c>
      <c r="G69" s="67"/>
      <c r="H69" s="67"/>
      <c r="I69" s="67"/>
    </row>
    <row r="74" spans="1:10" x14ac:dyDescent="0.25">
      <c r="B74" s="72" t="s">
        <v>42</v>
      </c>
      <c r="C74" s="72"/>
      <c r="D74" s="72"/>
      <c r="E74" s="72"/>
      <c r="F74" s="72" t="s">
        <v>43</v>
      </c>
      <c r="G74" s="72"/>
      <c r="H74" s="72"/>
      <c r="I74" s="72"/>
    </row>
    <row r="75" spans="1:10" x14ac:dyDescent="0.25">
      <c r="B75" s="2"/>
      <c r="C75" s="2"/>
      <c r="D75" s="2"/>
      <c r="H75" s="2"/>
      <c r="I75" s="2"/>
    </row>
    <row r="76" spans="1:10" x14ac:dyDescent="0.25">
      <c r="A76" s="73" t="s">
        <v>41</v>
      </c>
      <c r="B76" s="73"/>
      <c r="C76" s="73"/>
      <c r="D76" s="73"/>
      <c r="E76" s="73"/>
      <c r="F76" s="73"/>
      <c r="G76" s="73"/>
      <c r="H76" s="73"/>
      <c r="I76" s="73"/>
    </row>
    <row r="77" spans="1:10" ht="150.75" customHeight="1" x14ac:dyDescent="0.25">
      <c r="A77" s="65" t="s">
        <v>44</v>
      </c>
      <c r="B77" s="66"/>
      <c r="C77" s="66"/>
      <c r="D77" s="66"/>
      <c r="E77" s="66"/>
      <c r="F77" s="66"/>
      <c r="G77" s="66"/>
      <c r="H77" s="66"/>
      <c r="I77" s="66"/>
    </row>
    <row r="79" spans="1:10" x14ac:dyDescent="0.25">
      <c r="I79" s="13" t="s">
        <v>56</v>
      </c>
    </row>
    <row r="80" spans="1:10" x14ac:dyDescent="0.25">
      <c r="F80" s="67" t="s">
        <v>45</v>
      </c>
      <c r="G80" s="67"/>
      <c r="H80" s="67"/>
    </row>
    <row r="86" spans="6:8" x14ac:dyDescent="0.25">
      <c r="F86" s="67" t="s">
        <v>55</v>
      </c>
      <c r="G86" s="67"/>
      <c r="H86" s="67"/>
    </row>
  </sheetData>
  <mergeCells count="24">
    <mergeCell ref="A1:D1"/>
    <mergeCell ref="A2:D2"/>
    <mergeCell ref="A3:D3"/>
    <mergeCell ref="E2:H2"/>
    <mergeCell ref="C59:D59"/>
    <mergeCell ref="E19:E20"/>
    <mergeCell ref="F19:H19"/>
    <mergeCell ref="F3:I3"/>
    <mergeCell ref="I19:I20"/>
    <mergeCell ref="A5:I5"/>
    <mergeCell ref="A17:I17"/>
    <mergeCell ref="A19:A20"/>
    <mergeCell ref="B19:B20"/>
    <mergeCell ref="K19:K20"/>
    <mergeCell ref="A77:I77"/>
    <mergeCell ref="F80:H80"/>
    <mergeCell ref="F86:H86"/>
    <mergeCell ref="C19:D20"/>
    <mergeCell ref="B69:E69"/>
    <mergeCell ref="B74:E74"/>
    <mergeCell ref="F69:I69"/>
    <mergeCell ref="F74:I74"/>
    <mergeCell ref="A76:I76"/>
    <mergeCell ref="A67:I67"/>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9"/>
  <sheetViews>
    <sheetView topLeftCell="A7" workbookViewId="0">
      <selection activeCell="I21" sqref="I21:I59"/>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8" customWidth="1"/>
    <col min="6" max="6" width="9.140625" style="28"/>
    <col min="7" max="7" width="12.140625" style="28" customWidth="1"/>
    <col min="8" max="8" width="8.7109375" style="1" customWidth="1"/>
    <col min="9" max="9" width="13.28515625" style="1" customWidth="1"/>
    <col min="10" max="13" width="9.140625" style="1"/>
    <col min="14" max="14" width="19.7109375" style="1" customWidth="1"/>
    <col min="15"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27"/>
      <c r="B4" s="27"/>
      <c r="C4" s="27"/>
      <c r="D4" s="27"/>
      <c r="E4" s="27"/>
      <c r="F4" s="24"/>
      <c r="G4" s="24"/>
      <c r="H4" s="24"/>
      <c r="I4" s="24"/>
    </row>
    <row r="5" spans="1:9" ht="23.25" customHeight="1" x14ac:dyDescent="0.25">
      <c r="A5" s="67" t="s">
        <v>4</v>
      </c>
      <c r="B5" s="67"/>
      <c r="C5" s="67"/>
      <c r="D5" s="67"/>
      <c r="E5" s="67"/>
      <c r="F5" s="67"/>
      <c r="G5" s="67"/>
      <c r="H5" s="67"/>
      <c r="I5" s="67"/>
    </row>
    <row r="6" spans="1:9" s="6" customFormat="1" x14ac:dyDescent="0.25">
      <c r="B6" s="6" t="s">
        <v>5</v>
      </c>
      <c r="C6" s="6" t="s">
        <v>152</v>
      </c>
      <c r="D6" s="20" t="s">
        <v>129</v>
      </c>
      <c r="F6" s="20" t="s">
        <v>130</v>
      </c>
    </row>
    <row r="7" spans="1:9" s="6" customFormat="1" x14ac:dyDescent="0.25">
      <c r="E7" s="24"/>
      <c r="F7" s="24"/>
      <c r="G7" s="24"/>
    </row>
    <row r="8" spans="1:9" ht="21.75" customHeight="1" x14ac:dyDescent="0.25">
      <c r="A8" s="8" t="s">
        <v>7</v>
      </c>
      <c r="B8" s="1" t="s">
        <v>153</v>
      </c>
    </row>
    <row r="9" spans="1:9" ht="21.75" customHeight="1" x14ac:dyDescent="0.25">
      <c r="A9" s="8" t="s">
        <v>10</v>
      </c>
      <c r="B9" s="6" t="s">
        <v>132</v>
      </c>
    </row>
    <row r="10" spans="1:9" ht="21.75" customHeight="1" x14ac:dyDescent="0.25">
      <c r="A10" s="8" t="s">
        <v>11</v>
      </c>
      <c r="B10" s="6" t="s">
        <v>12</v>
      </c>
    </row>
    <row r="11" spans="1:9" ht="22.5" customHeight="1" x14ac:dyDescent="0.25">
      <c r="A11" s="8"/>
      <c r="B11" s="1" t="s">
        <v>313</v>
      </c>
    </row>
    <row r="12" spans="1:9" ht="22.5" customHeight="1" x14ac:dyDescent="0.25">
      <c r="A12" s="8"/>
      <c r="B12" s="1" t="s">
        <v>490</v>
      </c>
    </row>
    <row r="13" spans="1:9" ht="22.5" customHeight="1" x14ac:dyDescent="0.25">
      <c r="A13" s="8"/>
      <c r="B13" s="1" t="s">
        <v>154</v>
      </c>
    </row>
    <row r="14" spans="1:9" ht="22.5" customHeight="1" x14ac:dyDescent="0.25">
      <c r="A14" s="8"/>
      <c r="B14" s="1" t="s">
        <v>531</v>
      </c>
    </row>
    <row r="15" spans="1:9" ht="22.5" customHeight="1" x14ac:dyDescent="0.25">
      <c r="A15" s="8"/>
      <c r="B15" s="1" t="s">
        <v>451</v>
      </c>
    </row>
    <row r="16" spans="1:9" x14ac:dyDescent="0.25">
      <c r="A16" s="8" t="s">
        <v>19</v>
      </c>
      <c r="B16" s="6" t="s">
        <v>18</v>
      </c>
    </row>
    <row r="17" spans="1:16" ht="46.5" customHeight="1" x14ac:dyDescent="0.25">
      <c r="A17" s="74" t="s">
        <v>20</v>
      </c>
      <c r="B17" s="74"/>
      <c r="C17" s="74"/>
      <c r="D17" s="74"/>
      <c r="E17" s="74"/>
      <c r="F17" s="74"/>
      <c r="G17" s="74"/>
      <c r="H17" s="74"/>
      <c r="I17" s="74"/>
      <c r="J17" s="9"/>
    </row>
    <row r="18" spans="1:16" x14ac:dyDescent="0.25">
      <c r="A18" s="7"/>
    </row>
    <row r="19" spans="1:16" ht="33" customHeight="1" x14ac:dyDescent="0.25">
      <c r="A19" s="81" t="s">
        <v>21</v>
      </c>
      <c r="B19" s="81" t="s">
        <v>22</v>
      </c>
      <c r="C19" s="68" t="s">
        <v>23</v>
      </c>
      <c r="D19" s="69"/>
      <c r="E19" s="79" t="s">
        <v>24</v>
      </c>
      <c r="F19" s="81" t="s">
        <v>25</v>
      </c>
      <c r="G19" s="81"/>
      <c r="H19" s="81"/>
      <c r="I19" s="82" t="s">
        <v>28</v>
      </c>
      <c r="K19" s="64" t="s">
        <v>89</v>
      </c>
      <c r="M19" s="30" t="s">
        <v>90</v>
      </c>
    </row>
    <row r="20" spans="1:16" ht="16.5" customHeight="1" x14ac:dyDescent="0.25">
      <c r="A20" s="81"/>
      <c r="B20" s="81"/>
      <c r="C20" s="70"/>
      <c r="D20" s="71"/>
      <c r="E20" s="80"/>
      <c r="F20" s="25" t="s">
        <v>26</v>
      </c>
      <c r="G20" s="25" t="s">
        <v>27</v>
      </c>
      <c r="H20" s="25" t="s">
        <v>91</v>
      </c>
      <c r="I20" s="82"/>
      <c r="K20" s="64"/>
      <c r="M20" s="60">
        <v>39</v>
      </c>
      <c r="N20" s="61"/>
      <c r="O20" s="61"/>
      <c r="P20" s="61"/>
    </row>
    <row r="21" spans="1:16" x14ac:dyDescent="0.25">
      <c r="A21" s="16" t="s">
        <v>46</v>
      </c>
      <c r="B21" s="38" t="s">
        <v>492</v>
      </c>
      <c r="C21" s="39" t="s">
        <v>170</v>
      </c>
      <c r="D21" s="40" t="s">
        <v>171</v>
      </c>
      <c r="E21" s="42"/>
      <c r="F21" s="14">
        <f>E21</f>
        <v>0</v>
      </c>
      <c r="G21" s="14" t="str">
        <f>IF(AND(F21&gt;=90),"Xuất sắc",IF(AND(F21&gt;=80),"Tốt",IF(AND(F21&gt;=70),"Khá",IF(AND(F21&gt;=60),"TB",IF(AND(F21&gt;=50),"TB",IF(AND(F21&lt;50),IF(AND(F21&gt;0),"Yếu",IF(AND(F21=0),"Không XL"," "))))))))</f>
        <v>Không XL</v>
      </c>
      <c r="H21" s="14">
        <f>K21/$M$20*100</f>
        <v>100</v>
      </c>
      <c r="I21" s="41"/>
      <c r="K21" s="43">
        <v>39</v>
      </c>
      <c r="N21" s="61"/>
      <c r="O21" s="61"/>
      <c r="P21" s="62"/>
    </row>
    <row r="22" spans="1:16" x14ac:dyDescent="0.25">
      <c r="A22" s="16" t="s">
        <v>47</v>
      </c>
      <c r="B22" s="38" t="s">
        <v>493</v>
      </c>
      <c r="C22" s="39" t="s">
        <v>50</v>
      </c>
      <c r="D22" s="40" t="s">
        <v>171</v>
      </c>
      <c r="E22" s="42"/>
      <c r="F22" s="14">
        <f t="shared" ref="F22:F59" si="0">E22</f>
        <v>0</v>
      </c>
      <c r="G22" s="14" t="str">
        <f t="shared" ref="G22:G59" si="1">IF(AND(F22&gt;=90),"Xuất sắc",IF(AND(F22&gt;=80),"Tốt",IF(AND(F22&gt;=70),"Khá",IF(AND(F22&gt;=60),"TB",IF(AND(F22&gt;=50),"TB",IF(AND(F22&lt;50),IF(AND(F22&gt;0),"Yếu",IF(AND(F22=0),"Không XL"," "))))))))</f>
        <v>Không XL</v>
      </c>
      <c r="H22" s="14">
        <f t="shared" ref="H22:H59" si="2">K22/$M$20*100</f>
        <v>100</v>
      </c>
      <c r="I22" s="41"/>
      <c r="K22" s="43">
        <v>39</v>
      </c>
      <c r="N22" s="61"/>
      <c r="O22" s="61"/>
      <c r="P22" s="62"/>
    </row>
    <row r="23" spans="1:16" x14ac:dyDescent="0.25">
      <c r="A23" s="16" t="s">
        <v>48</v>
      </c>
      <c r="B23" s="38" t="s">
        <v>494</v>
      </c>
      <c r="C23" s="39" t="s">
        <v>172</v>
      </c>
      <c r="D23" s="40" t="s">
        <v>92</v>
      </c>
      <c r="E23" s="42"/>
      <c r="F23" s="14">
        <f t="shared" si="0"/>
        <v>0</v>
      </c>
      <c r="G23" s="14" t="str">
        <f t="shared" si="1"/>
        <v>Không XL</v>
      </c>
      <c r="H23" s="14">
        <f t="shared" si="2"/>
        <v>100</v>
      </c>
      <c r="I23" s="41"/>
      <c r="K23" s="43">
        <v>39</v>
      </c>
      <c r="N23" s="61"/>
      <c r="O23" s="61"/>
      <c r="P23" s="62"/>
    </row>
    <row r="24" spans="1:16" x14ac:dyDescent="0.25">
      <c r="A24" s="16" t="s">
        <v>49</v>
      </c>
      <c r="B24" s="38" t="s">
        <v>495</v>
      </c>
      <c r="C24" s="39" t="s">
        <v>173</v>
      </c>
      <c r="D24" s="40" t="s">
        <v>93</v>
      </c>
      <c r="E24" s="42"/>
      <c r="F24" s="14">
        <f t="shared" si="0"/>
        <v>0</v>
      </c>
      <c r="G24" s="14" t="str">
        <f t="shared" si="1"/>
        <v>Không XL</v>
      </c>
      <c r="H24" s="14">
        <f t="shared" si="2"/>
        <v>100</v>
      </c>
      <c r="I24" s="41" t="s">
        <v>456</v>
      </c>
      <c r="K24" s="43">
        <v>39</v>
      </c>
      <c r="N24" s="61"/>
      <c r="O24" s="61"/>
      <c r="P24" s="62"/>
    </row>
    <row r="25" spans="1:16" x14ac:dyDescent="0.25">
      <c r="A25" s="16" t="s">
        <v>57</v>
      </c>
      <c r="B25" s="38" t="s">
        <v>496</v>
      </c>
      <c r="C25" s="39" t="s">
        <v>174</v>
      </c>
      <c r="D25" s="40" t="s">
        <v>175</v>
      </c>
      <c r="E25" s="42"/>
      <c r="F25" s="14">
        <f t="shared" si="0"/>
        <v>0</v>
      </c>
      <c r="G25" s="14" t="str">
        <f t="shared" si="1"/>
        <v>Không XL</v>
      </c>
      <c r="H25" s="14">
        <f t="shared" si="2"/>
        <v>100</v>
      </c>
      <c r="I25" s="41" t="s">
        <v>126</v>
      </c>
      <c r="K25" s="43">
        <v>39</v>
      </c>
      <c r="N25" s="61"/>
      <c r="O25" s="61"/>
      <c r="P25" s="62"/>
    </row>
    <row r="26" spans="1:16" x14ac:dyDescent="0.25">
      <c r="A26" s="16" t="s">
        <v>58</v>
      </c>
      <c r="B26" s="45" t="s">
        <v>497</v>
      </c>
      <c r="C26" s="46" t="s">
        <v>176</v>
      </c>
      <c r="D26" s="47" t="s">
        <v>177</v>
      </c>
      <c r="E26" s="44"/>
      <c r="F26" s="53">
        <f t="shared" si="0"/>
        <v>0</v>
      </c>
      <c r="G26" s="53" t="str">
        <f t="shared" si="1"/>
        <v>Không XL</v>
      </c>
      <c r="H26" s="53">
        <f t="shared" si="2"/>
        <v>100</v>
      </c>
      <c r="I26" s="54"/>
      <c r="K26" s="43">
        <v>39</v>
      </c>
      <c r="N26" s="61"/>
      <c r="O26" s="61"/>
      <c r="P26" s="63"/>
    </row>
    <row r="27" spans="1:16" x14ac:dyDescent="0.25">
      <c r="A27" s="16" t="s">
        <v>59</v>
      </c>
      <c r="B27" s="38" t="s">
        <v>498</v>
      </c>
      <c r="C27" s="39" t="s">
        <v>178</v>
      </c>
      <c r="D27" s="40" t="s">
        <v>179</v>
      </c>
      <c r="E27" s="42"/>
      <c r="F27" s="14">
        <f t="shared" si="0"/>
        <v>0</v>
      </c>
      <c r="G27" s="14" t="str">
        <f t="shared" si="1"/>
        <v>Không XL</v>
      </c>
      <c r="H27" s="14">
        <f t="shared" si="2"/>
        <v>100</v>
      </c>
      <c r="I27" s="41"/>
      <c r="K27" s="43">
        <v>39</v>
      </c>
      <c r="N27" s="61"/>
      <c r="O27" s="61"/>
      <c r="P27" s="62"/>
    </row>
    <row r="28" spans="1:16" x14ac:dyDescent="0.25">
      <c r="A28" s="16" t="s">
        <v>60</v>
      </c>
      <c r="B28" s="38" t="s">
        <v>499</v>
      </c>
      <c r="C28" s="39" t="s">
        <v>180</v>
      </c>
      <c r="D28" s="40" t="s">
        <v>181</v>
      </c>
      <c r="E28" s="42"/>
      <c r="F28" s="14">
        <f t="shared" si="0"/>
        <v>0</v>
      </c>
      <c r="G28" s="14" t="str">
        <f t="shared" si="1"/>
        <v>Không XL</v>
      </c>
      <c r="H28" s="14">
        <f t="shared" si="2"/>
        <v>100</v>
      </c>
      <c r="I28" s="41"/>
      <c r="K28" s="43">
        <v>39</v>
      </c>
      <c r="N28" s="61"/>
      <c r="O28" s="61"/>
      <c r="P28" s="62"/>
    </row>
    <row r="29" spans="1:16" ht="31.5" x14ac:dyDescent="0.25">
      <c r="A29" s="16" t="s">
        <v>61</v>
      </c>
      <c r="B29" s="38" t="s">
        <v>500</v>
      </c>
      <c r="C29" s="39" t="s">
        <v>182</v>
      </c>
      <c r="D29" s="40" t="s">
        <v>181</v>
      </c>
      <c r="E29" s="42"/>
      <c r="F29" s="14">
        <f t="shared" si="0"/>
        <v>0</v>
      </c>
      <c r="G29" s="14" t="str">
        <f t="shared" si="1"/>
        <v>Không XL</v>
      </c>
      <c r="H29" s="14">
        <f t="shared" si="2"/>
        <v>100</v>
      </c>
      <c r="I29" s="41" t="s">
        <v>453</v>
      </c>
      <c r="K29" s="43">
        <v>39</v>
      </c>
      <c r="N29" s="61"/>
      <c r="O29" s="61"/>
      <c r="P29" s="62"/>
    </row>
    <row r="30" spans="1:16" x14ac:dyDescent="0.25">
      <c r="A30" s="16" t="s">
        <v>62</v>
      </c>
      <c r="B30" s="38" t="s">
        <v>501</v>
      </c>
      <c r="C30" s="39" t="s">
        <v>183</v>
      </c>
      <c r="D30" s="40" t="s">
        <v>181</v>
      </c>
      <c r="E30" s="42"/>
      <c r="F30" s="14">
        <f t="shared" si="0"/>
        <v>0</v>
      </c>
      <c r="G30" s="14" t="str">
        <f t="shared" si="1"/>
        <v>Không XL</v>
      </c>
      <c r="H30" s="14">
        <f t="shared" si="2"/>
        <v>100</v>
      </c>
      <c r="I30" s="41"/>
      <c r="K30" s="43">
        <v>39</v>
      </c>
      <c r="N30" s="61"/>
      <c r="O30" s="61"/>
      <c r="P30" s="62"/>
    </row>
    <row r="31" spans="1:16" x14ac:dyDescent="0.25">
      <c r="A31" s="16" t="s">
        <v>63</v>
      </c>
      <c r="B31" s="38" t="s">
        <v>502</v>
      </c>
      <c r="C31" s="39" t="s">
        <v>184</v>
      </c>
      <c r="D31" s="40" t="s">
        <v>185</v>
      </c>
      <c r="E31" s="42"/>
      <c r="F31" s="14">
        <f t="shared" si="0"/>
        <v>0</v>
      </c>
      <c r="G31" s="14" t="str">
        <f t="shared" si="1"/>
        <v>Không XL</v>
      </c>
      <c r="H31" s="14">
        <f t="shared" si="2"/>
        <v>100</v>
      </c>
      <c r="I31" s="41"/>
      <c r="K31" s="43">
        <v>39</v>
      </c>
      <c r="N31" s="61"/>
      <c r="O31" s="61"/>
      <c r="P31" s="62"/>
    </row>
    <row r="32" spans="1:16" x14ac:dyDescent="0.25">
      <c r="A32" s="16" t="s">
        <v>64</v>
      </c>
      <c r="B32" s="38" t="s">
        <v>503</v>
      </c>
      <c r="C32" s="39" t="s">
        <v>186</v>
      </c>
      <c r="D32" s="40" t="s">
        <v>187</v>
      </c>
      <c r="E32" s="42"/>
      <c r="F32" s="14">
        <f t="shared" si="0"/>
        <v>0</v>
      </c>
      <c r="G32" s="14" t="str">
        <f t="shared" si="1"/>
        <v>Không XL</v>
      </c>
      <c r="H32" s="14">
        <f t="shared" si="2"/>
        <v>100</v>
      </c>
      <c r="I32" s="41"/>
      <c r="K32" s="43">
        <v>39</v>
      </c>
      <c r="N32" s="61"/>
      <c r="O32" s="61"/>
      <c r="P32" s="62"/>
    </row>
    <row r="33" spans="1:16" x14ac:dyDescent="0.25">
      <c r="A33" s="16" t="s">
        <v>65</v>
      </c>
      <c r="B33" s="38" t="s">
        <v>504</v>
      </c>
      <c r="C33" s="39" t="s">
        <v>188</v>
      </c>
      <c r="D33" s="40" t="s">
        <v>189</v>
      </c>
      <c r="E33" s="42"/>
      <c r="F33" s="14">
        <f t="shared" si="0"/>
        <v>0</v>
      </c>
      <c r="G33" s="14" t="str">
        <f t="shared" si="1"/>
        <v>Không XL</v>
      </c>
      <c r="H33" s="14">
        <f t="shared" si="2"/>
        <v>100</v>
      </c>
      <c r="I33" s="41"/>
      <c r="K33" s="43">
        <v>39</v>
      </c>
      <c r="N33" s="61"/>
      <c r="O33" s="61"/>
      <c r="P33" s="62"/>
    </row>
    <row r="34" spans="1:16" x14ac:dyDescent="0.25">
      <c r="A34" s="16" t="s">
        <v>66</v>
      </c>
      <c r="B34" s="38" t="s">
        <v>505</v>
      </c>
      <c r="C34" s="39" t="s">
        <v>190</v>
      </c>
      <c r="D34" s="40" t="s">
        <v>189</v>
      </c>
      <c r="E34" s="42"/>
      <c r="F34" s="14">
        <f t="shared" si="0"/>
        <v>0</v>
      </c>
      <c r="G34" s="14" t="str">
        <f t="shared" si="1"/>
        <v>Không XL</v>
      </c>
      <c r="H34" s="14">
        <f t="shared" si="2"/>
        <v>100</v>
      </c>
      <c r="I34" s="41"/>
      <c r="K34" s="43">
        <v>39</v>
      </c>
      <c r="N34" s="61"/>
      <c r="O34" s="61"/>
      <c r="P34" s="62"/>
    </row>
    <row r="35" spans="1:16" x14ac:dyDescent="0.25">
      <c r="A35" s="16" t="s">
        <v>67</v>
      </c>
      <c r="B35" s="38" t="s">
        <v>506</v>
      </c>
      <c r="C35" s="39" t="s">
        <v>191</v>
      </c>
      <c r="D35" s="40" t="s">
        <v>97</v>
      </c>
      <c r="E35" s="42"/>
      <c r="F35" s="14">
        <f t="shared" si="0"/>
        <v>0</v>
      </c>
      <c r="G35" s="14" t="str">
        <f t="shared" si="1"/>
        <v>Không XL</v>
      </c>
      <c r="H35" s="14">
        <f t="shared" si="2"/>
        <v>100</v>
      </c>
      <c r="I35" s="41"/>
      <c r="K35" s="43">
        <v>39</v>
      </c>
      <c r="N35" s="61"/>
      <c r="O35" s="61"/>
      <c r="P35" s="62"/>
    </row>
    <row r="36" spans="1:16" ht="31.5" x14ac:dyDescent="0.25">
      <c r="A36" s="16" t="s">
        <v>68</v>
      </c>
      <c r="B36" s="38" t="s">
        <v>507</v>
      </c>
      <c r="C36" s="39" t="s">
        <v>192</v>
      </c>
      <c r="D36" s="40" t="s">
        <v>97</v>
      </c>
      <c r="E36" s="42"/>
      <c r="F36" s="14">
        <f t="shared" si="0"/>
        <v>0</v>
      </c>
      <c r="G36" s="14" t="str">
        <f t="shared" si="1"/>
        <v>Không XL</v>
      </c>
      <c r="H36" s="14">
        <f t="shared" si="2"/>
        <v>100</v>
      </c>
      <c r="I36" s="41" t="s">
        <v>455</v>
      </c>
      <c r="K36" s="43">
        <v>39</v>
      </c>
      <c r="N36" s="61"/>
      <c r="O36" s="61"/>
      <c r="P36" s="62"/>
    </row>
    <row r="37" spans="1:16" x14ac:dyDescent="0.25">
      <c r="A37" s="16" t="s">
        <v>69</v>
      </c>
      <c r="B37" s="38" t="s">
        <v>508</v>
      </c>
      <c r="C37" s="39" t="s">
        <v>193</v>
      </c>
      <c r="D37" s="40" t="s">
        <v>98</v>
      </c>
      <c r="E37" s="42"/>
      <c r="F37" s="14">
        <f t="shared" si="0"/>
        <v>0</v>
      </c>
      <c r="G37" s="14" t="str">
        <f t="shared" si="1"/>
        <v>Không XL</v>
      </c>
      <c r="H37" s="14">
        <f t="shared" si="2"/>
        <v>100</v>
      </c>
      <c r="I37" s="41"/>
      <c r="K37" s="43">
        <v>39</v>
      </c>
      <c r="N37" s="61"/>
      <c r="O37" s="61"/>
      <c r="P37" s="62"/>
    </row>
    <row r="38" spans="1:16" x14ac:dyDescent="0.25">
      <c r="A38" s="16" t="s">
        <v>70</v>
      </c>
      <c r="B38" s="38" t="s">
        <v>509</v>
      </c>
      <c r="C38" s="39" t="s">
        <v>194</v>
      </c>
      <c r="D38" s="40" t="s">
        <v>195</v>
      </c>
      <c r="E38" s="42"/>
      <c r="F38" s="14">
        <f t="shared" si="0"/>
        <v>0</v>
      </c>
      <c r="G38" s="14" t="str">
        <f t="shared" si="1"/>
        <v>Không XL</v>
      </c>
      <c r="H38" s="14">
        <f t="shared" si="2"/>
        <v>100</v>
      </c>
      <c r="I38" s="41"/>
      <c r="K38" s="43">
        <v>39</v>
      </c>
      <c r="N38" s="61"/>
      <c r="O38" s="61"/>
      <c r="P38" s="62"/>
    </row>
    <row r="39" spans="1:16" x14ac:dyDescent="0.25">
      <c r="A39" s="16" t="s">
        <v>71</v>
      </c>
      <c r="B39" s="38" t="s">
        <v>510</v>
      </c>
      <c r="C39" s="39" t="s">
        <v>196</v>
      </c>
      <c r="D39" s="40" t="s">
        <v>197</v>
      </c>
      <c r="E39" s="42"/>
      <c r="F39" s="14">
        <f t="shared" si="0"/>
        <v>0</v>
      </c>
      <c r="G39" s="14" t="str">
        <f t="shared" si="1"/>
        <v>Không XL</v>
      </c>
      <c r="H39" s="14">
        <f t="shared" si="2"/>
        <v>100</v>
      </c>
      <c r="I39" s="41"/>
      <c r="K39" s="43">
        <v>39</v>
      </c>
      <c r="N39" s="61"/>
      <c r="O39" s="61"/>
      <c r="P39" s="62"/>
    </row>
    <row r="40" spans="1:16" x14ac:dyDescent="0.25">
      <c r="A40" s="16" t="s">
        <v>72</v>
      </c>
      <c r="B40" s="38" t="s">
        <v>511</v>
      </c>
      <c r="C40" s="39" t="s">
        <v>198</v>
      </c>
      <c r="D40" s="40" t="s">
        <v>103</v>
      </c>
      <c r="E40" s="42"/>
      <c r="F40" s="14">
        <f t="shared" si="0"/>
        <v>0</v>
      </c>
      <c r="G40" s="14" t="str">
        <f t="shared" si="1"/>
        <v>Không XL</v>
      </c>
      <c r="H40" s="14">
        <f t="shared" si="2"/>
        <v>100</v>
      </c>
      <c r="I40" s="41"/>
      <c r="K40" s="43">
        <v>39</v>
      </c>
      <c r="N40" s="61"/>
      <c r="O40" s="61"/>
      <c r="P40" s="62"/>
    </row>
    <row r="41" spans="1:16" x14ac:dyDescent="0.25">
      <c r="A41" s="16" t="s">
        <v>73</v>
      </c>
      <c r="B41" s="38" t="s">
        <v>512</v>
      </c>
      <c r="C41" s="39" t="s">
        <v>199</v>
      </c>
      <c r="D41" s="40" t="s">
        <v>103</v>
      </c>
      <c r="E41" s="42"/>
      <c r="F41" s="14">
        <f t="shared" si="0"/>
        <v>0</v>
      </c>
      <c r="G41" s="14" t="str">
        <f t="shared" si="1"/>
        <v>Không XL</v>
      </c>
      <c r="H41" s="14">
        <f t="shared" si="2"/>
        <v>100</v>
      </c>
      <c r="I41" s="41"/>
      <c r="K41" s="43">
        <v>39</v>
      </c>
      <c r="N41" s="61"/>
      <c r="O41" s="61"/>
      <c r="P41" s="62"/>
    </row>
    <row r="42" spans="1:16" x14ac:dyDescent="0.25">
      <c r="A42" s="16" t="s">
        <v>74</v>
      </c>
      <c r="B42" s="38" t="s">
        <v>513</v>
      </c>
      <c r="C42" s="39" t="s">
        <v>200</v>
      </c>
      <c r="D42" s="40" t="s">
        <v>133</v>
      </c>
      <c r="E42" s="42"/>
      <c r="F42" s="14">
        <f t="shared" si="0"/>
        <v>0</v>
      </c>
      <c r="G42" s="14" t="str">
        <f t="shared" si="1"/>
        <v>Không XL</v>
      </c>
      <c r="H42" s="14">
        <f t="shared" si="2"/>
        <v>100</v>
      </c>
      <c r="I42" s="41"/>
      <c r="K42" s="43">
        <v>39</v>
      </c>
      <c r="N42" s="61"/>
      <c r="O42" s="61"/>
      <c r="P42" s="62"/>
    </row>
    <row r="43" spans="1:16" x14ac:dyDescent="0.25">
      <c r="A43" s="16" t="s">
        <v>75</v>
      </c>
      <c r="B43" s="38" t="s">
        <v>514</v>
      </c>
      <c r="C43" s="39" t="s">
        <v>201</v>
      </c>
      <c r="D43" s="40" t="s">
        <v>147</v>
      </c>
      <c r="E43" s="42"/>
      <c r="F43" s="14">
        <f t="shared" si="0"/>
        <v>0</v>
      </c>
      <c r="G43" s="14" t="str">
        <f t="shared" si="1"/>
        <v>Không XL</v>
      </c>
      <c r="H43" s="14">
        <f t="shared" si="2"/>
        <v>100</v>
      </c>
      <c r="I43" s="41"/>
      <c r="K43" s="43">
        <v>39</v>
      </c>
      <c r="N43" s="61"/>
      <c r="O43" s="61"/>
      <c r="P43" s="62"/>
    </row>
    <row r="44" spans="1:16" x14ac:dyDescent="0.25">
      <c r="A44" s="16" t="s">
        <v>76</v>
      </c>
      <c r="B44" s="38" t="s">
        <v>515</v>
      </c>
      <c r="C44" s="39" t="s">
        <v>202</v>
      </c>
      <c r="D44" s="40" t="s">
        <v>203</v>
      </c>
      <c r="E44" s="42"/>
      <c r="F44" s="14">
        <f t="shared" si="0"/>
        <v>0</v>
      </c>
      <c r="G44" s="14" t="str">
        <f t="shared" si="1"/>
        <v>Không XL</v>
      </c>
      <c r="H44" s="14">
        <f t="shared" si="2"/>
        <v>100</v>
      </c>
      <c r="I44" s="41"/>
      <c r="K44" s="43">
        <v>39</v>
      </c>
      <c r="N44" s="61"/>
      <c r="O44" s="61"/>
      <c r="P44" s="62"/>
    </row>
    <row r="45" spans="1:16" x14ac:dyDescent="0.25">
      <c r="A45" s="16" t="s">
        <v>77</v>
      </c>
      <c r="B45" s="38" t="s">
        <v>516</v>
      </c>
      <c r="C45" s="39" t="s">
        <v>140</v>
      </c>
      <c r="D45" s="40" t="s">
        <v>105</v>
      </c>
      <c r="E45" s="42"/>
      <c r="F45" s="14">
        <f t="shared" si="0"/>
        <v>0</v>
      </c>
      <c r="G45" s="14" t="str">
        <f t="shared" si="1"/>
        <v>Không XL</v>
      </c>
      <c r="H45" s="14">
        <f t="shared" si="2"/>
        <v>100</v>
      </c>
      <c r="I45" s="41"/>
      <c r="K45" s="43">
        <v>39</v>
      </c>
      <c r="N45" s="61"/>
      <c r="O45" s="61"/>
      <c r="P45" s="62"/>
    </row>
    <row r="46" spans="1:16" ht="31.5" x14ac:dyDescent="0.25">
      <c r="A46" s="16" t="s">
        <v>78</v>
      </c>
      <c r="B46" s="38" t="s">
        <v>517</v>
      </c>
      <c r="C46" s="39" t="s">
        <v>50</v>
      </c>
      <c r="D46" s="40" t="s">
        <v>204</v>
      </c>
      <c r="E46" s="42"/>
      <c r="F46" s="14">
        <f t="shared" si="0"/>
        <v>0</v>
      </c>
      <c r="G46" s="14" t="str">
        <f t="shared" si="1"/>
        <v>Không XL</v>
      </c>
      <c r="H46" s="14">
        <f t="shared" si="2"/>
        <v>100</v>
      </c>
      <c r="I46" s="41" t="s">
        <v>454</v>
      </c>
      <c r="K46" s="43">
        <v>39</v>
      </c>
      <c r="N46" s="61"/>
      <c r="O46" s="61"/>
      <c r="P46" s="62"/>
    </row>
    <row r="47" spans="1:16" x14ac:dyDescent="0.25">
      <c r="A47" s="16" t="s">
        <v>79</v>
      </c>
      <c r="B47" s="38" t="s">
        <v>518</v>
      </c>
      <c r="C47" s="39" t="s">
        <v>205</v>
      </c>
      <c r="D47" s="40" t="s">
        <v>206</v>
      </c>
      <c r="E47" s="42"/>
      <c r="F47" s="14">
        <f t="shared" si="0"/>
        <v>0</v>
      </c>
      <c r="G47" s="14" t="str">
        <f t="shared" si="1"/>
        <v>Không XL</v>
      </c>
      <c r="H47" s="14">
        <f t="shared" si="2"/>
        <v>100</v>
      </c>
      <c r="I47" s="41"/>
      <c r="K47" s="43">
        <v>39</v>
      </c>
      <c r="N47" s="61"/>
      <c r="O47" s="61"/>
      <c r="P47" s="62"/>
    </row>
    <row r="48" spans="1:16" x14ac:dyDescent="0.25">
      <c r="A48" s="16" t="s">
        <v>80</v>
      </c>
      <c r="B48" s="38" t="s">
        <v>519</v>
      </c>
      <c r="C48" s="39" t="s">
        <v>207</v>
      </c>
      <c r="D48" s="40" t="s">
        <v>110</v>
      </c>
      <c r="E48" s="42"/>
      <c r="F48" s="14">
        <f t="shared" si="0"/>
        <v>0</v>
      </c>
      <c r="G48" s="14" t="str">
        <f t="shared" si="1"/>
        <v>Không XL</v>
      </c>
      <c r="H48" s="14">
        <f t="shared" si="2"/>
        <v>100</v>
      </c>
      <c r="I48" s="41"/>
      <c r="K48" s="43">
        <v>39</v>
      </c>
      <c r="N48" s="61"/>
      <c r="O48" s="61"/>
      <c r="P48" s="62"/>
    </row>
    <row r="49" spans="1:16" x14ac:dyDescent="0.25">
      <c r="A49" s="16" t="s">
        <v>81</v>
      </c>
      <c r="B49" s="38" t="s">
        <v>520</v>
      </c>
      <c r="C49" s="39" t="s">
        <v>208</v>
      </c>
      <c r="D49" s="40" t="s">
        <v>110</v>
      </c>
      <c r="E49" s="42"/>
      <c r="F49" s="14">
        <f t="shared" si="0"/>
        <v>0</v>
      </c>
      <c r="G49" s="14" t="str">
        <f t="shared" si="1"/>
        <v>Không XL</v>
      </c>
      <c r="H49" s="14">
        <f t="shared" si="2"/>
        <v>100</v>
      </c>
      <c r="I49" s="41"/>
      <c r="K49" s="43">
        <v>39</v>
      </c>
      <c r="N49" s="61"/>
      <c r="O49" s="61"/>
      <c r="P49" s="62"/>
    </row>
    <row r="50" spans="1:16" x14ac:dyDescent="0.25">
      <c r="A50" s="16" t="s">
        <v>82</v>
      </c>
      <c r="B50" s="38" t="s">
        <v>521</v>
      </c>
      <c r="C50" s="39" t="s">
        <v>144</v>
      </c>
      <c r="D50" s="40" t="s">
        <v>209</v>
      </c>
      <c r="E50" s="42"/>
      <c r="F50" s="14">
        <f t="shared" si="0"/>
        <v>0</v>
      </c>
      <c r="G50" s="14" t="str">
        <f t="shared" si="1"/>
        <v>Không XL</v>
      </c>
      <c r="H50" s="14">
        <f t="shared" si="2"/>
        <v>100</v>
      </c>
      <c r="I50" s="41"/>
      <c r="K50" s="43">
        <v>39</v>
      </c>
      <c r="N50" s="61"/>
      <c r="O50" s="61"/>
      <c r="P50" s="62"/>
    </row>
    <row r="51" spans="1:16" x14ac:dyDescent="0.25">
      <c r="A51" s="16" t="s">
        <v>83</v>
      </c>
      <c r="B51" s="38" t="s">
        <v>522</v>
      </c>
      <c r="C51" s="39" t="s">
        <v>210</v>
      </c>
      <c r="D51" s="40" t="s">
        <v>209</v>
      </c>
      <c r="E51" s="42"/>
      <c r="F51" s="14">
        <f t="shared" si="0"/>
        <v>0</v>
      </c>
      <c r="G51" s="14" t="str">
        <f t="shared" si="1"/>
        <v>Không XL</v>
      </c>
      <c r="H51" s="14">
        <f t="shared" si="2"/>
        <v>100</v>
      </c>
      <c r="I51" s="41"/>
      <c r="K51" s="43">
        <v>39</v>
      </c>
      <c r="N51" s="61"/>
      <c r="O51" s="61"/>
      <c r="P51" s="62"/>
    </row>
    <row r="52" spans="1:16" x14ac:dyDescent="0.25">
      <c r="A52" s="16" t="s">
        <v>84</v>
      </c>
      <c r="B52" s="38" t="s">
        <v>523</v>
      </c>
      <c r="C52" s="39" t="s">
        <v>212</v>
      </c>
      <c r="D52" s="40" t="s">
        <v>213</v>
      </c>
      <c r="E52" s="42"/>
      <c r="F52" s="14">
        <f t="shared" si="0"/>
        <v>0</v>
      </c>
      <c r="G52" s="14" t="str">
        <f t="shared" si="1"/>
        <v>Không XL</v>
      </c>
      <c r="H52" s="14">
        <f t="shared" si="2"/>
        <v>100</v>
      </c>
      <c r="I52" s="41"/>
      <c r="K52" s="43">
        <v>39</v>
      </c>
      <c r="N52" s="61"/>
      <c r="O52" s="61"/>
      <c r="P52" s="62"/>
    </row>
    <row r="53" spans="1:16" x14ac:dyDescent="0.25">
      <c r="A53" s="16" t="s">
        <v>85</v>
      </c>
      <c r="B53" s="38" t="s">
        <v>524</v>
      </c>
      <c r="C53" s="39" t="s">
        <v>214</v>
      </c>
      <c r="D53" s="40" t="s">
        <v>115</v>
      </c>
      <c r="E53" s="42"/>
      <c r="F53" s="14">
        <f t="shared" si="0"/>
        <v>0</v>
      </c>
      <c r="G53" s="14" t="str">
        <f t="shared" si="1"/>
        <v>Không XL</v>
      </c>
      <c r="H53" s="14">
        <f t="shared" si="2"/>
        <v>100</v>
      </c>
      <c r="I53" s="41" t="s">
        <v>457</v>
      </c>
      <c r="K53" s="43">
        <v>39</v>
      </c>
      <c r="N53" s="61"/>
      <c r="O53" s="61"/>
      <c r="P53" s="62"/>
    </row>
    <row r="54" spans="1:16" x14ac:dyDescent="0.25">
      <c r="A54" s="16" t="s">
        <v>86</v>
      </c>
      <c r="B54" s="38" t="s">
        <v>525</v>
      </c>
      <c r="C54" s="39" t="s">
        <v>215</v>
      </c>
      <c r="D54" s="40" t="s">
        <v>216</v>
      </c>
      <c r="E54" s="42"/>
      <c r="F54" s="14">
        <f t="shared" si="0"/>
        <v>0</v>
      </c>
      <c r="G54" s="14" t="str">
        <f t="shared" si="1"/>
        <v>Không XL</v>
      </c>
      <c r="H54" s="14">
        <f t="shared" si="2"/>
        <v>100</v>
      </c>
      <c r="I54" s="41"/>
      <c r="K54" s="43">
        <v>39</v>
      </c>
      <c r="N54" s="61"/>
      <c r="O54" s="61"/>
      <c r="P54" s="62"/>
    </row>
    <row r="55" spans="1:16" x14ac:dyDescent="0.25">
      <c r="A55" s="16" t="s">
        <v>87</v>
      </c>
      <c r="B55" s="38" t="s">
        <v>526</v>
      </c>
      <c r="C55" s="39" t="s">
        <v>217</v>
      </c>
      <c r="D55" s="40" t="s">
        <v>218</v>
      </c>
      <c r="E55" s="42"/>
      <c r="F55" s="14">
        <f t="shared" si="0"/>
        <v>0</v>
      </c>
      <c r="G55" s="14" t="str">
        <f t="shared" si="1"/>
        <v>Không XL</v>
      </c>
      <c r="H55" s="14">
        <f t="shared" si="2"/>
        <v>100</v>
      </c>
      <c r="I55" s="41"/>
      <c r="K55" s="43">
        <v>39</v>
      </c>
      <c r="N55" s="61"/>
      <c r="O55" s="61"/>
      <c r="P55" s="62"/>
    </row>
    <row r="56" spans="1:16" x14ac:dyDescent="0.25">
      <c r="A56" s="16" t="s">
        <v>88</v>
      </c>
      <c r="B56" s="38" t="s">
        <v>527</v>
      </c>
      <c r="C56" s="39" t="s">
        <v>221</v>
      </c>
      <c r="D56" s="40" t="s">
        <v>222</v>
      </c>
      <c r="E56" s="42"/>
      <c r="F56" s="14">
        <f t="shared" si="0"/>
        <v>0</v>
      </c>
      <c r="G56" s="14" t="str">
        <f t="shared" si="1"/>
        <v>Không XL</v>
      </c>
      <c r="H56" s="14">
        <f t="shared" si="2"/>
        <v>100</v>
      </c>
      <c r="I56" s="41"/>
      <c r="K56" s="43">
        <v>39</v>
      </c>
      <c r="N56" s="61"/>
      <c r="O56" s="61"/>
      <c r="P56" s="62"/>
    </row>
    <row r="57" spans="1:16" x14ac:dyDescent="0.25">
      <c r="A57" s="16" t="s">
        <v>124</v>
      </c>
      <c r="B57" s="38" t="s">
        <v>528</v>
      </c>
      <c r="C57" s="39" t="s">
        <v>223</v>
      </c>
      <c r="D57" s="40" t="s">
        <v>224</v>
      </c>
      <c r="E57" s="42"/>
      <c r="F57" s="14">
        <f t="shared" si="0"/>
        <v>0</v>
      </c>
      <c r="G57" s="14" t="str">
        <f t="shared" si="1"/>
        <v>Không XL</v>
      </c>
      <c r="H57" s="14">
        <f t="shared" si="2"/>
        <v>100</v>
      </c>
      <c r="I57" s="41"/>
      <c r="K57" s="43">
        <v>39</v>
      </c>
      <c r="N57" s="61"/>
      <c r="O57" s="61"/>
      <c r="P57" s="62"/>
    </row>
    <row r="58" spans="1:16" ht="31.5" x14ac:dyDescent="0.25">
      <c r="A58" s="16" t="s">
        <v>125</v>
      </c>
      <c r="B58" s="38" t="s">
        <v>529</v>
      </c>
      <c r="C58" s="39" t="s">
        <v>225</v>
      </c>
      <c r="D58" s="40" t="s">
        <v>122</v>
      </c>
      <c r="E58" s="42"/>
      <c r="F58" s="14">
        <f t="shared" si="0"/>
        <v>0</v>
      </c>
      <c r="G58" s="14" t="str">
        <f t="shared" si="1"/>
        <v>Không XL</v>
      </c>
      <c r="H58" s="14">
        <f t="shared" si="2"/>
        <v>100</v>
      </c>
      <c r="I58" s="41" t="s">
        <v>458</v>
      </c>
      <c r="K58" s="43">
        <v>39</v>
      </c>
      <c r="N58" s="61"/>
      <c r="O58" s="61"/>
      <c r="P58" s="62"/>
    </row>
    <row r="59" spans="1:16" x14ac:dyDescent="0.25">
      <c r="A59" s="16" t="s">
        <v>155</v>
      </c>
      <c r="B59" s="38" t="s">
        <v>530</v>
      </c>
      <c r="C59" s="39" t="s">
        <v>186</v>
      </c>
      <c r="D59" s="40" t="s">
        <v>226</v>
      </c>
      <c r="E59" s="42"/>
      <c r="F59" s="14">
        <f t="shared" si="0"/>
        <v>0</v>
      </c>
      <c r="G59" s="14" t="str">
        <f t="shared" si="1"/>
        <v>Không XL</v>
      </c>
      <c r="H59" s="14">
        <f t="shared" si="2"/>
        <v>100</v>
      </c>
      <c r="I59" s="41"/>
      <c r="K59" s="43">
        <v>39</v>
      </c>
      <c r="N59" s="61"/>
      <c r="O59" s="61"/>
      <c r="P59" s="62"/>
    </row>
    <row r="60" spans="1:16" ht="10.5" customHeight="1" x14ac:dyDescent="0.25"/>
    <row r="61" spans="1:16" s="3" customFormat="1" ht="26.25" customHeight="1" x14ac:dyDescent="0.25">
      <c r="B61" s="1" t="s">
        <v>29</v>
      </c>
      <c r="E61" s="26"/>
      <c r="F61" s="26"/>
      <c r="G61" s="26"/>
    </row>
    <row r="62" spans="1:16" s="3" customFormat="1" ht="31.5" x14ac:dyDescent="0.25">
      <c r="B62" s="23"/>
      <c r="C62" s="77" t="s">
        <v>30</v>
      </c>
      <c r="D62" s="78"/>
      <c r="E62" s="25" t="s">
        <v>31</v>
      </c>
      <c r="F62" s="25" t="s">
        <v>32</v>
      </c>
      <c r="G62" s="26"/>
    </row>
    <row r="63" spans="1:16" s="3" customFormat="1" ht="15.75" x14ac:dyDescent="0.25">
      <c r="C63" s="22" t="s">
        <v>33</v>
      </c>
      <c r="D63" s="21"/>
      <c r="E63" s="15">
        <f>COUNTIF($G$21:$G$59,"Xuất sắc")</f>
        <v>0</v>
      </c>
      <c r="F63" s="32">
        <f>E63/$E$69</f>
        <v>0</v>
      </c>
      <c r="G63" s="26"/>
    </row>
    <row r="64" spans="1:16" s="3" customFormat="1" ht="15.75" x14ac:dyDescent="0.25">
      <c r="C64" s="22" t="s">
        <v>34</v>
      </c>
      <c r="D64" s="21"/>
      <c r="E64" s="15">
        <f>COUNTIF($G$21:$G$59,"Tốt")</f>
        <v>0</v>
      </c>
      <c r="F64" s="32">
        <f t="shared" ref="F64:F68" si="3">E64/$E$69</f>
        <v>0</v>
      </c>
      <c r="G64" s="26"/>
    </row>
    <row r="65" spans="1:10" s="3" customFormat="1" ht="15.75" x14ac:dyDescent="0.25">
      <c r="C65" s="22" t="s">
        <v>35</v>
      </c>
      <c r="D65" s="21"/>
      <c r="E65" s="15">
        <f>COUNTIF($G$21:$G$59,"Khá")</f>
        <v>0</v>
      </c>
      <c r="F65" s="32">
        <f t="shared" si="3"/>
        <v>0</v>
      </c>
      <c r="G65" s="26"/>
    </row>
    <row r="66" spans="1:10" s="3" customFormat="1" ht="15.75" x14ac:dyDescent="0.25">
      <c r="C66" s="22" t="s">
        <v>36</v>
      </c>
      <c r="D66" s="21"/>
      <c r="E66" s="15">
        <f>COUNTIF($G$21:$G$59,"TB")</f>
        <v>0</v>
      </c>
      <c r="F66" s="32">
        <f t="shared" si="3"/>
        <v>0</v>
      </c>
      <c r="G66" s="26"/>
    </row>
    <row r="67" spans="1:10" s="3" customFormat="1" ht="15.75" x14ac:dyDescent="0.25">
      <c r="C67" s="22" t="s">
        <v>37</v>
      </c>
      <c r="D67" s="21"/>
      <c r="E67" s="15">
        <f>COUNTIF($G$21:$G$59,"Yếu")</f>
        <v>0</v>
      </c>
      <c r="F67" s="32">
        <f t="shared" si="3"/>
        <v>0</v>
      </c>
      <c r="G67" s="26"/>
    </row>
    <row r="68" spans="1:10" s="3" customFormat="1" ht="15.75" x14ac:dyDescent="0.25">
      <c r="C68" s="22" t="s">
        <v>53</v>
      </c>
      <c r="D68" s="21"/>
      <c r="E68" s="15">
        <f>COUNTIF($G$21:$G$59,"Không XL")</f>
        <v>39</v>
      </c>
      <c r="F68" s="32">
        <f t="shared" si="3"/>
        <v>1</v>
      </c>
      <c r="G68" s="26"/>
    </row>
    <row r="69" spans="1:10" x14ac:dyDescent="0.25">
      <c r="E69" s="31">
        <f>SUM(E63:E68)</f>
        <v>39</v>
      </c>
    </row>
    <row r="70" spans="1:10" ht="57" customHeight="1" x14ac:dyDescent="0.25">
      <c r="A70" s="74" t="s">
        <v>38</v>
      </c>
      <c r="B70" s="74"/>
      <c r="C70" s="74"/>
      <c r="D70" s="74"/>
      <c r="E70" s="74"/>
      <c r="F70" s="74"/>
      <c r="G70" s="74"/>
      <c r="H70" s="74"/>
      <c r="I70" s="74"/>
      <c r="J70" s="9"/>
    </row>
    <row r="72" spans="1:10" s="6" customFormat="1" x14ac:dyDescent="0.25">
      <c r="B72" s="67" t="s">
        <v>39</v>
      </c>
      <c r="C72" s="67"/>
      <c r="D72" s="67"/>
      <c r="E72" s="67"/>
      <c r="F72" s="67" t="s">
        <v>40</v>
      </c>
      <c r="G72" s="67"/>
      <c r="H72" s="67"/>
      <c r="I72" s="67"/>
    </row>
    <row r="77" spans="1:10" x14ac:dyDescent="0.25">
      <c r="B77" s="72" t="s">
        <v>491</v>
      </c>
      <c r="C77" s="72"/>
      <c r="D77" s="72"/>
      <c r="E77" s="72"/>
      <c r="F77" s="72" t="s">
        <v>314</v>
      </c>
      <c r="G77" s="72"/>
      <c r="H77" s="72"/>
      <c r="I77" s="72"/>
    </row>
    <row r="78" spans="1:10" x14ac:dyDescent="0.25">
      <c r="B78" s="28"/>
      <c r="C78" s="28"/>
      <c r="D78" s="28"/>
      <c r="H78" s="28"/>
      <c r="I78" s="28"/>
    </row>
    <row r="79" spans="1:10" x14ac:dyDescent="0.25">
      <c r="A79" s="73" t="s">
        <v>41</v>
      </c>
      <c r="B79" s="73"/>
      <c r="C79" s="73"/>
      <c r="D79" s="73"/>
      <c r="E79" s="73"/>
      <c r="F79" s="73"/>
      <c r="G79" s="73"/>
      <c r="H79" s="73"/>
      <c r="I79" s="73"/>
    </row>
    <row r="80" spans="1:10" ht="150.75" customHeight="1" x14ac:dyDescent="0.25">
      <c r="A80" s="65" t="s">
        <v>44</v>
      </c>
      <c r="B80" s="66"/>
      <c r="C80" s="66"/>
      <c r="D80" s="66"/>
      <c r="E80" s="66"/>
      <c r="F80" s="66"/>
      <c r="G80" s="66"/>
      <c r="H80" s="66"/>
      <c r="I80" s="66"/>
    </row>
    <row r="82" spans="5:9" x14ac:dyDescent="0.25">
      <c r="I82" s="13" t="s">
        <v>56</v>
      </c>
    </row>
    <row r="83" spans="5:9" x14ac:dyDescent="0.25">
      <c r="F83" s="67" t="s">
        <v>131</v>
      </c>
      <c r="G83" s="67"/>
      <c r="H83" s="67"/>
    </row>
    <row r="89" spans="5:9" x14ac:dyDescent="0.25">
      <c r="E89" s="1"/>
      <c r="F89" s="67" t="s">
        <v>55</v>
      </c>
      <c r="G89" s="67"/>
      <c r="H89" s="67"/>
    </row>
  </sheetData>
  <mergeCells count="24">
    <mergeCell ref="A79:I79"/>
    <mergeCell ref="A80:I80"/>
    <mergeCell ref="F83:H83"/>
    <mergeCell ref="F89:H89"/>
    <mergeCell ref="K19:K20"/>
    <mergeCell ref="C62:D62"/>
    <mergeCell ref="A70:I70"/>
    <mergeCell ref="B72:E72"/>
    <mergeCell ref="F72:I72"/>
    <mergeCell ref="B77:E77"/>
    <mergeCell ref="F77:I77"/>
    <mergeCell ref="A17:I17"/>
    <mergeCell ref="A19:A20"/>
    <mergeCell ref="B19:B20"/>
    <mergeCell ref="C19:D20"/>
    <mergeCell ref="E19:E20"/>
    <mergeCell ref="F19:H19"/>
    <mergeCell ref="I19:I20"/>
    <mergeCell ref="A5:I5"/>
    <mergeCell ref="A1:D1"/>
    <mergeCell ref="A2:D2"/>
    <mergeCell ref="E2:H2"/>
    <mergeCell ref="A3:D3"/>
    <mergeCell ref="F3:I3"/>
  </mergeCells>
  <phoneticPr fontId="11"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5"/>
  <sheetViews>
    <sheetView topLeftCell="A3" workbookViewId="0">
      <selection activeCell="I21" sqref="I21:I55"/>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51"/>
      <c r="B4" s="51"/>
      <c r="C4" s="51"/>
      <c r="D4" s="51"/>
      <c r="E4" s="51"/>
      <c r="F4" s="48"/>
      <c r="G4" s="48"/>
      <c r="H4" s="48"/>
      <c r="I4" s="48"/>
    </row>
    <row r="5" spans="1:9" x14ac:dyDescent="0.25">
      <c r="A5" s="67" t="s">
        <v>4</v>
      </c>
      <c r="B5" s="67"/>
      <c r="C5" s="67"/>
      <c r="D5" s="67"/>
      <c r="E5" s="67"/>
      <c r="F5" s="67"/>
      <c r="G5" s="67"/>
      <c r="H5" s="67"/>
      <c r="I5" s="67"/>
    </row>
    <row r="6" spans="1:9" s="6" customFormat="1" x14ac:dyDescent="0.25">
      <c r="B6" s="6" t="s">
        <v>5</v>
      </c>
      <c r="C6" s="6" t="s">
        <v>269</v>
      </c>
      <c r="D6" s="20" t="s">
        <v>129</v>
      </c>
      <c r="F6" s="20" t="s">
        <v>130</v>
      </c>
    </row>
    <row r="7" spans="1:9" s="6" customFormat="1" x14ac:dyDescent="0.25">
      <c r="E7" s="48"/>
      <c r="F7" s="48"/>
      <c r="G7" s="48"/>
    </row>
    <row r="8" spans="1:9" x14ac:dyDescent="0.25">
      <c r="A8" s="8" t="s">
        <v>7</v>
      </c>
      <c r="B8" s="1" t="s">
        <v>153</v>
      </c>
    </row>
    <row r="9" spans="1:9" x14ac:dyDescent="0.25">
      <c r="A9" s="8" t="s">
        <v>10</v>
      </c>
      <c r="B9" s="6" t="s">
        <v>132</v>
      </c>
    </row>
    <row r="10" spans="1:9" x14ac:dyDescent="0.25">
      <c r="A10" s="8" t="s">
        <v>11</v>
      </c>
      <c r="B10" s="6" t="s">
        <v>12</v>
      </c>
    </row>
    <row r="11" spans="1:9" x14ac:dyDescent="0.25">
      <c r="A11" s="8"/>
      <c r="B11" s="1" t="s">
        <v>315</v>
      </c>
    </row>
    <row r="12" spans="1:9" x14ac:dyDescent="0.25">
      <c r="A12" s="8"/>
      <c r="B12" s="1" t="s">
        <v>489</v>
      </c>
    </row>
    <row r="13" spans="1:9" x14ac:dyDescent="0.25">
      <c r="A13" s="8"/>
      <c r="B13" s="1" t="s">
        <v>270</v>
      </c>
    </row>
    <row r="14" spans="1:9" x14ac:dyDescent="0.25">
      <c r="A14" s="8"/>
      <c r="B14" s="1" t="s">
        <v>567</v>
      </c>
    </row>
    <row r="15" spans="1:9" x14ac:dyDescent="0.25">
      <c r="A15" s="8"/>
      <c r="B15" s="1" t="s">
        <v>451</v>
      </c>
    </row>
    <row r="16" spans="1:9" x14ac:dyDescent="0.25">
      <c r="A16" s="8" t="s">
        <v>19</v>
      </c>
      <c r="B16" s="6" t="s">
        <v>18</v>
      </c>
    </row>
    <row r="17" spans="1:17" x14ac:dyDescent="0.25">
      <c r="A17" s="74" t="s">
        <v>20</v>
      </c>
      <c r="B17" s="74"/>
      <c r="C17" s="74"/>
      <c r="D17" s="74"/>
      <c r="E17" s="74"/>
      <c r="F17" s="74"/>
      <c r="G17" s="74"/>
      <c r="H17" s="74"/>
      <c r="I17" s="74"/>
      <c r="J17" s="9"/>
    </row>
    <row r="18" spans="1:17" x14ac:dyDescent="0.25">
      <c r="A18" s="7"/>
    </row>
    <row r="19" spans="1:17" ht="49.5" x14ac:dyDescent="0.25">
      <c r="A19" s="81" t="s">
        <v>21</v>
      </c>
      <c r="B19" s="81" t="s">
        <v>22</v>
      </c>
      <c r="C19" s="68" t="s">
        <v>23</v>
      </c>
      <c r="D19" s="69"/>
      <c r="E19" s="79" t="s">
        <v>24</v>
      </c>
      <c r="F19" s="81" t="s">
        <v>25</v>
      </c>
      <c r="G19" s="81"/>
      <c r="H19" s="81"/>
      <c r="I19" s="82" t="s">
        <v>28</v>
      </c>
      <c r="K19" s="64" t="s">
        <v>89</v>
      </c>
      <c r="M19" s="30" t="s">
        <v>90</v>
      </c>
    </row>
    <row r="20" spans="1:17" x14ac:dyDescent="0.25">
      <c r="A20" s="81"/>
      <c r="B20" s="81"/>
      <c r="C20" s="70"/>
      <c r="D20" s="71"/>
      <c r="E20" s="80"/>
      <c r="F20" s="52" t="s">
        <v>26</v>
      </c>
      <c r="G20" s="52" t="s">
        <v>27</v>
      </c>
      <c r="H20" s="52" t="s">
        <v>91</v>
      </c>
      <c r="I20" s="82"/>
      <c r="K20" s="64"/>
      <c r="M20" s="60">
        <v>35</v>
      </c>
    </row>
    <row r="21" spans="1:17" ht="31.5" x14ac:dyDescent="0.25">
      <c r="A21" s="16" t="s">
        <v>46</v>
      </c>
      <c r="B21" s="38" t="s">
        <v>532</v>
      </c>
      <c r="C21" s="39" t="s">
        <v>227</v>
      </c>
      <c r="D21" s="40" t="s">
        <v>171</v>
      </c>
      <c r="E21" s="42"/>
      <c r="F21" s="14">
        <f>E21</f>
        <v>0</v>
      </c>
      <c r="G21" s="14" t="str">
        <f>IF(AND(F21&gt;=90),"Xuất sắc",IF(AND(F21&gt;=80),"Tốt",IF(AND(F21&gt;=70),"Khá",IF(AND(F21&gt;=60),"TB",IF(AND(F21&gt;=50),"TB",IF(AND(F21&lt;50),IF(AND(F21&gt;0),"Yếu",IF(AND(F21=0),"Không XL"," "))))))))</f>
        <v>Không XL</v>
      </c>
      <c r="H21" s="14">
        <f>K21/$M$20*100</f>
        <v>100</v>
      </c>
      <c r="I21" s="41" t="s">
        <v>453</v>
      </c>
      <c r="K21" s="43">
        <v>35</v>
      </c>
      <c r="N21" s="83"/>
      <c r="O21" s="84"/>
      <c r="P21" s="85"/>
      <c r="Q21" s="62"/>
    </row>
    <row r="22" spans="1:17" x14ac:dyDescent="0.25">
      <c r="A22" s="16" t="s">
        <v>47</v>
      </c>
      <c r="B22" s="38" t="s">
        <v>533</v>
      </c>
      <c r="C22" s="39" t="s">
        <v>228</v>
      </c>
      <c r="D22" s="40" t="s">
        <v>171</v>
      </c>
      <c r="E22" s="42"/>
      <c r="F22" s="14">
        <f t="shared" ref="F22:F55" si="0">E22</f>
        <v>0</v>
      </c>
      <c r="G22" s="14" t="str">
        <f t="shared" ref="G22:G55" si="1">IF(AND(F22&gt;=90),"Xuất sắc",IF(AND(F22&gt;=80),"Tốt",IF(AND(F22&gt;=70),"Khá",IF(AND(F22&gt;=60),"TB",IF(AND(F22&gt;=50),"TB",IF(AND(F22&lt;50),IF(AND(F22&gt;0),"Yếu",IF(AND(F22=0),"Không XL"," "))))))))</f>
        <v>Không XL</v>
      </c>
      <c r="H22" s="14">
        <f t="shared" ref="H22:H55" si="2">K22/$M$20*100</f>
        <v>100</v>
      </c>
      <c r="I22" s="41"/>
      <c r="K22" s="43">
        <v>35</v>
      </c>
      <c r="N22" s="83"/>
      <c r="O22" s="84"/>
      <c r="P22" s="85"/>
      <c r="Q22" s="62"/>
    </row>
    <row r="23" spans="1:17" x14ac:dyDescent="0.25">
      <c r="A23" s="16" t="s">
        <v>48</v>
      </c>
      <c r="B23" s="38" t="s">
        <v>534</v>
      </c>
      <c r="C23" s="39" t="s">
        <v>139</v>
      </c>
      <c r="D23" s="40" t="s">
        <v>229</v>
      </c>
      <c r="E23" s="42"/>
      <c r="F23" s="14">
        <f t="shared" si="0"/>
        <v>0</v>
      </c>
      <c r="G23" s="14" t="str">
        <f t="shared" si="1"/>
        <v>Không XL</v>
      </c>
      <c r="H23" s="14">
        <f t="shared" si="2"/>
        <v>100</v>
      </c>
      <c r="I23" s="41"/>
      <c r="K23" s="43">
        <v>35</v>
      </c>
      <c r="N23" s="83"/>
      <c r="O23" s="84"/>
      <c r="P23" s="85"/>
      <c r="Q23" s="62"/>
    </row>
    <row r="24" spans="1:17" x14ac:dyDescent="0.25">
      <c r="A24" s="16" t="s">
        <v>49</v>
      </c>
      <c r="B24" s="38" t="s">
        <v>535</v>
      </c>
      <c r="C24" s="39" t="s">
        <v>230</v>
      </c>
      <c r="D24" s="40" t="s">
        <v>92</v>
      </c>
      <c r="E24" s="42"/>
      <c r="F24" s="14">
        <f t="shared" si="0"/>
        <v>0</v>
      </c>
      <c r="G24" s="14" t="str">
        <f t="shared" si="1"/>
        <v>Không XL</v>
      </c>
      <c r="H24" s="14">
        <f t="shared" si="2"/>
        <v>100</v>
      </c>
      <c r="I24" s="41"/>
      <c r="K24" s="43">
        <v>35</v>
      </c>
      <c r="N24" s="83"/>
      <c r="O24" s="84"/>
      <c r="P24" s="85"/>
      <c r="Q24" s="62"/>
    </row>
    <row r="25" spans="1:17" x14ac:dyDescent="0.25">
      <c r="A25" s="16" t="s">
        <v>57</v>
      </c>
      <c r="B25" s="38" t="s">
        <v>536</v>
      </c>
      <c r="C25" s="39" t="s">
        <v>231</v>
      </c>
      <c r="D25" s="40" t="s">
        <v>232</v>
      </c>
      <c r="E25" s="42"/>
      <c r="F25" s="14">
        <f t="shared" si="0"/>
        <v>0</v>
      </c>
      <c r="G25" s="14" t="str">
        <f t="shared" si="1"/>
        <v>Không XL</v>
      </c>
      <c r="H25" s="14">
        <f t="shared" si="2"/>
        <v>100</v>
      </c>
      <c r="I25" s="41"/>
      <c r="K25" s="43">
        <v>35</v>
      </c>
      <c r="N25" s="83"/>
      <c r="O25" s="84"/>
      <c r="P25" s="85"/>
      <c r="Q25" s="62"/>
    </row>
    <row r="26" spans="1:17" x14ac:dyDescent="0.25">
      <c r="A26" s="16" t="s">
        <v>58</v>
      </c>
      <c r="B26" s="45" t="s">
        <v>537</v>
      </c>
      <c r="C26" s="46" t="s">
        <v>233</v>
      </c>
      <c r="D26" s="47" t="s">
        <v>93</v>
      </c>
      <c r="E26" s="44"/>
      <c r="F26" s="53">
        <f t="shared" si="0"/>
        <v>0</v>
      </c>
      <c r="G26" s="53" t="str">
        <f t="shared" si="1"/>
        <v>Không XL</v>
      </c>
      <c r="H26" s="53">
        <f t="shared" si="2"/>
        <v>100</v>
      </c>
      <c r="I26" s="54"/>
      <c r="K26" s="43">
        <v>35</v>
      </c>
      <c r="N26" s="86"/>
      <c r="O26" s="87"/>
      <c r="P26" s="88"/>
      <c r="Q26" s="63"/>
    </row>
    <row r="27" spans="1:17" x14ac:dyDescent="0.25">
      <c r="A27" s="16" t="s">
        <v>59</v>
      </c>
      <c r="B27" s="38" t="s">
        <v>538</v>
      </c>
      <c r="C27" s="39" t="s">
        <v>234</v>
      </c>
      <c r="D27" s="40" t="s">
        <v>235</v>
      </c>
      <c r="E27" s="42"/>
      <c r="F27" s="14">
        <f t="shared" si="0"/>
        <v>0</v>
      </c>
      <c r="G27" s="14" t="str">
        <f t="shared" si="1"/>
        <v>Không XL</v>
      </c>
      <c r="H27" s="14">
        <f t="shared" si="2"/>
        <v>100</v>
      </c>
      <c r="I27" s="41"/>
      <c r="K27" s="43">
        <v>35</v>
      </c>
      <c r="N27" s="83"/>
      <c r="O27" s="84"/>
      <c r="P27" s="85"/>
      <c r="Q27" s="62"/>
    </row>
    <row r="28" spans="1:17" x14ac:dyDescent="0.25">
      <c r="A28" s="16" t="s">
        <v>60</v>
      </c>
      <c r="B28" s="38" t="s">
        <v>539</v>
      </c>
      <c r="C28" s="39" t="s">
        <v>236</v>
      </c>
      <c r="D28" s="40" t="s">
        <v>237</v>
      </c>
      <c r="E28" s="42"/>
      <c r="F28" s="14">
        <f t="shared" si="0"/>
        <v>0</v>
      </c>
      <c r="G28" s="14" t="str">
        <f t="shared" si="1"/>
        <v>Không XL</v>
      </c>
      <c r="H28" s="14">
        <f t="shared" si="2"/>
        <v>100</v>
      </c>
      <c r="I28" s="41"/>
      <c r="K28" s="43">
        <v>35</v>
      </c>
      <c r="N28" s="83"/>
      <c r="O28" s="84"/>
      <c r="P28" s="85"/>
      <c r="Q28" s="62"/>
    </row>
    <row r="29" spans="1:17" x14ac:dyDescent="0.25">
      <c r="A29" s="16" t="s">
        <v>61</v>
      </c>
      <c r="B29" s="38" t="s">
        <v>540</v>
      </c>
      <c r="C29" s="39" t="s">
        <v>238</v>
      </c>
      <c r="D29" s="40" t="s">
        <v>239</v>
      </c>
      <c r="E29" s="42"/>
      <c r="F29" s="14">
        <f t="shared" si="0"/>
        <v>0</v>
      </c>
      <c r="G29" s="14" t="str">
        <f t="shared" si="1"/>
        <v>Không XL</v>
      </c>
      <c r="H29" s="14">
        <f t="shared" si="2"/>
        <v>100</v>
      </c>
      <c r="I29" s="41" t="s">
        <v>457</v>
      </c>
      <c r="K29" s="43">
        <v>35</v>
      </c>
      <c r="N29" s="83"/>
      <c r="O29" s="84"/>
      <c r="P29" s="85"/>
      <c r="Q29" s="62"/>
    </row>
    <row r="30" spans="1:17" x14ac:dyDescent="0.25">
      <c r="A30" s="16" t="s">
        <v>62</v>
      </c>
      <c r="B30" s="38" t="s">
        <v>541</v>
      </c>
      <c r="C30" s="39" t="s">
        <v>240</v>
      </c>
      <c r="D30" s="40" t="s">
        <v>241</v>
      </c>
      <c r="E30" s="42"/>
      <c r="F30" s="14">
        <f t="shared" si="0"/>
        <v>0</v>
      </c>
      <c r="G30" s="14" t="str">
        <f t="shared" si="1"/>
        <v>Không XL</v>
      </c>
      <c r="H30" s="14">
        <f t="shared" si="2"/>
        <v>100</v>
      </c>
      <c r="I30" s="41"/>
      <c r="K30" s="43">
        <v>35</v>
      </c>
      <c r="N30" s="83"/>
      <c r="O30" s="84"/>
      <c r="P30" s="85"/>
      <c r="Q30" s="62"/>
    </row>
    <row r="31" spans="1:17" x14ac:dyDescent="0.25">
      <c r="A31" s="16" t="s">
        <v>63</v>
      </c>
      <c r="B31" s="38" t="s">
        <v>542</v>
      </c>
      <c r="C31" s="39" t="s">
        <v>242</v>
      </c>
      <c r="D31" s="40" t="s">
        <v>97</v>
      </c>
      <c r="E31" s="42"/>
      <c r="F31" s="14">
        <f t="shared" si="0"/>
        <v>0</v>
      </c>
      <c r="G31" s="14" t="str">
        <f t="shared" si="1"/>
        <v>Không XL</v>
      </c>
      <c r="H31" s="14">
        <f t="shared" si="2"/>
        <v>100</v>
      </c>
      <c r="I31" s="41"/>
      <c r="K31" s="43">
        <v>35</v>
      </c>
      <c r="N31" s="83"/>
      <c r="O31" s="84"/>
      <c r="P31" s="85"/>
      <c r="Q31" s="62"/>
    </row>
    <row r="32" spans="1:17" x14ac:dyDescent="0.25">
      <c r="A32" s="16" t="s">
        <v>64</v>
      </c>
      <c r="B32" s="38" t="s">
        <v>543</v>
      </c>
      <c r="C32" s="39" t="s">
        <v>243</v>
      </c>
      <c r="D32" s="40" t="s">
        <v>97</v>
      </c>
      <c r="E32" s="42"/>
      <c r="F32" s="14">
        <f t="shared" si="0"/>
        <v>0</v>
      </c>
      <c r="G32" s="14" t="str">
        <f t="shared" si="1"/>
        <v>Không XL</v>
      </c>
      <c r="H32" s="14">
        <f t="shared" si="2"/>
        <v>100</v>
      </c>
      <c r="I32" s="41"/>
      <c r="K32" s="43">
        <v>35</v>
      </c>
      <c r="N32" s="83"/>
      <c r="O32" s="84"/>
      <c r="P32" s="85"/>
      <c r="Q32" s="62"/>
    </row>
    <row r="33" spans="1:17" x14ac:dyDescent="0.25">
      <c r="A33" s="16" t="s">
        <v>65</v>
      </c>
      <c r="B33" s="38" t="s">
        <v>544</v>
      </c>
      <c r="C33" s="39" t="s">
        <v>244</v>
      </c>
      <c r="D33" s="40" t="s">
        <v>97</v>
      </c>
      <c r="E33" s="42"/>
      <c r="F33" s="14">
        <f t="shared" si="0"/>
        <v>0</v>
      </c>
      <c r="G33" s="14" t="str">
        <f t="shared" si="1"/>
        <v>Không XL</v>
      </c>
      <c r="H33" s="14">
        <f t="shared" si="2"/>
        <v>100</v>
      </c>
      <c r="I33" s="41"/>
      <c r="K33" s="43">
        <v>35</v>
      </c>
      <c r="N33" s="83"/>
      <c r="O33" s="84"/>
      <c r="P33" s="85"/>
      <c r="Q33" s="62"/>
    </row>
    <row r="34" spans="1:17" x14ac:dyDescent="0.25">
      <c r="A34" s="16" t="s">
        <v>66</v>
      </c>
      <c r="B34" s="38" t="s">
        <v>545</v>
      </c>
      <c r="C34" s="39" t="s">
        <v>245</v>
      </c>
      <c r="D34" s="40" t="s">
        <v>98</v>
      </c>
      <c r="E34" s="42"/>
      <c r="F34" s="14">
        <f t="shared" si="0"/>
        <v>0</v>
      </c>
      <c r="G34" s="14" t="str">
        <f t="shared" si="1"/>
        <v>Không XL</v>
      </c>
      <c r="H34" s="14">
        <f t="shared" si="2"/>
        <v>100</v>
      </c>
      <c r="I34" s="41"/>
      <c r="K34" s="43">
        <v>35</v>
      </c>
      <c r="N34" s="83"/>
      <c r="O34" s="84"/>
      <c r="P34" s="85"/>
      <c r="Q34" s="62"/>
    </row>
    <row r="35" spans="1:17" x14ac:dyDescent="0.25">
      <c r="A35" s="16" t="s">
        <v>67</v>
      </c>
      <c r="B35" s="38" t="s">
        <v>546</v>
      </c>
      <c r="C35" s="39" t="s">
        <v>246</v>
      </c>
      <c r="D35" s="40" t="s">
        <v>99</v>
      </c>
      <c r="E35" s="42"/>
      <c r="F35" s="14">
        <f t="shared" si="0"/>
        <v>0</v>
      </c>
      <c r="G35" s="14" t="str">
        <f t="shared" si="1"/>
        <v>Không XL</v>
      </c>
      <c r="H35" s="14">
        <f t="shared" si="2"/>
        <v>100</v>
      </c>
      <c r="I35" s="41"/>
      <c r="K35" s="43">
        <v>35</v>
      </c>
      <c r="N35" s="83"/>
      <c r="O35" s="84"/>
      <c r="P35" s="85"/>
      <c r="Q35" s="62"/>
    </row>
    <row r="36" spans="1:17" ht="17.25" customHeight="1" x14ac:dyDescent="0.25">
      <c r="A36" s="16" t="s">
        <v>68</v>
      </c>
      <c r="B36" s="38" t="s">
        <v>547</v>
      </c>
      <c r="C36" s="39" t="s">
        <v>247</v>
      </c>
      <c r="D36" s="40" t="s">
        <v>248</v>
      </c>
      <c r="E36" s="42"/>
      <c r="F36" s="14">
        <f t="shared" si="0"/>
        <v>0</v>
      </c>
      <c r="G36" s="14" t="str">
        <f t="shared" si="1"/>
        <v>Không XL</v>
      </c>
      <c r="H36" s="14">
        <f t="shared" si="2"/>
        <v>100</v>
      </c>
      <c r="I36" s="41"/>
      <c r="K36" s="43">
        <v>35</v>
      </c>
      <c r="N36" s="83"/>
      <c r="O36" s="84"/>
      <c r="P36" s="85"/>
      <c r="Q36" s="62"/>
    </row>
    <row r="37" spans="1:17" x14ac:dyDescent="0.25">
      <c r="A37" s="16" t="s">
        <v>69</v>
      </c>
      <c r="B37" s="38" t="s">
        <v>548</v>
      </c>
      <c r="C37" s="39" t="s">
        <v>249</v>
      </c>
      <c r="D37" s="40" t="s">
        <v>248</v>
      </c>
      <c r="E37" s="42"/>
      <c r="F37" s="14">
        <f t="shared" si="0"/>
        <v>0</v>
      </c>
      <c r="G37" s="14" t="str">
        <f t="shared" si="1"/>
        <v>Không XL</v>
      </c>
      <c r="H37" s="14">
        <f t="shared" si="2"/>
        <v>100</v>
      </c>
      <c r="I37" s="41"/>
      <c r="K37" s="43">
        <v>35</v>
      </c>
      <c r="N37" s="83"/>
      <c r="O37" s="84"/>
      <c r="P37" s="85"/>
      <c r="Q37" s="62"/>
    </row>
    <row r="38" spans="1:17" x14ac:dyDescent="0.25">
      <c r="A38" s="16" t="s">
        <v>70</v>
      </c>
      <c r="B38" s="38" t="s">
        <v>549</v>
      </c>
      <c r="C38" s="39" t="s">
        <v>111</v>
      </c>
      <c r="D38" s="40" t="s">
        <v>250</v>
      </c>
      <c r="E38" s="42"/>
      <c r="F38" s="14">
        <f t="shared" si="0"/>
        <v>0</v>
      </c>
      <c r="G38" s="14" t="str">
        <f t="shared" si="1"/>
        <v>Không XL</v>
      </c>
      <c r="H38" s="14">
        <f t="shared" si="2"/>
        <v>100</v>
      </c>
      <c r="I38" s="41"/>
      <c r="K38" s="43">
        <v>35</v>
      </c>
      <c r="N38" s="83"/>
      <c r="O38" s="84"/>
      <c r="P38" s="85"/>
      <c r="Q38" s="62"/>
    </row>
    <row r="39" spans="1:17" ht="31.5" x14ac:dyDescent="0.25">
      <c r="A39" s="16" t="s">
        <v>71</v>
      </c>
      <c r="B39" s="38" t="s">
        <v>550</v>
      </c>
      <c r="C39" s="39" t="s">
        <v>251</v>
      </c>
      <c r="D39" s="40" t="s">
        <v>252</v>
      </c>
      <c r="E39" s="42"/>
      <c r="F39" s="14">
        <f t="shared" si="0"/>
        <v>0</v>
      </c>
      <c r="G39" s="14" t="str">
        <f t="shared" si="1"/>
        <v>Không XL</v>
      </c>
      <c r="H39" s="14">
        <f t="shared" si="2"/>
        <v>100</v>
      </c>
      <c r="I39" s="41" t="s">
        <v>458</v>
      </c>
      <c r="K39" s="43">
        <v>35</v>
      </c>
      <c r="N39" s="83"/>
      <c r="O39" s="84"/>
      <c r="P39" s="85"/>
      <c r="Q39" s="62"/>
    </row>
    <row r="40" spans="1:17" x14ac:dyDescent="0.25">
      <c r="A40" s="16" t="s">
        <v>72</v>
      </c>
      <c r="B40" s="38" t="s">
        <v>551</v>
      </c>
      <c r="C40" s="39" t="s">
        <v>253</v>
      </c>
      <c r="D40" s="40" t="s">
        <v>254</v>
      </c>
      <c r="E40" s="42"/>
      <c r="F40" s="14">
        <f t="shared" si="0"/>
        <v>0</v>
      </c>
      <c r="G40" s="14" t="str">
        <f t="shared" si="1"/>
        <v>Không XL</v>
      </c>
      <c r="H40" s="14">
        <f t="shared" si="2"/>
        <v>100</v>
      </c>
      <c r="I40" s="41"/>
      <c r="K40" s="43">
        <v>35</v>
      </c>
      <c r="N40" s="83"/>
      <c r="O40" s="84"/>
      <c r="P40" s="85"/>
      <c r="Q40" s="62"/>
    </row>
    <row r="41" spans="1:17" x14ac:dyDescent="0.25">
      <c r="A41" s="16" t="s">
        <v>73</v>
      </c>
      <c r="B41" s="38" t="s">
        <v>552</v>
      </c>
      <c r="C41" s="39" t="s">
        <v>255</v>
      </c>
      <c r="D41" s="40" t="s">
        <v>197</v>
      </c>
      <c r="E41" s="42"/>
      <c r="F41" s="14">
        <f t="shared" si="0"/>
        <v>0</v>
      </c>
      <c r="G41" s="14" t="str">
        <f t="shared" si="1"/>
        <v>Không XL</v>
      </c>
      <c r="H41" s="14">
        <f t="shared" si="2"/>
        <v>100</v>
      </c>
      <c r="I41" s="41"/>
      <c r="K41" s="43">
        <v>35</v>
      </c>
      <c r="N41" s="83"/>
      <c r="O41" s="84"/>
      <c r="P41" s="85"/>
      <c r="Q41" s="62"/>
    </row>
    <row r="42" spans="1:17" x14ac:dyDescent="0.25">
      <c r="A42" s="16" t="s">
        <v>74</v>
      </c>
      <c r="B42" s="38" t="s">
        <v>553</v>
      </c>
      <c r="C42" s="39" t="s">
        <v>256</v>
      </c>
      <c r="D42" s="40" t="s">
        <v>104</v>
      </c>
      <c r="E42" s="42"/>
      <c r="F42" s="14">
        <f t="shared" si="0"/>
        <v>0</v>
      </c>
      <c r="G42" s="14" t="str">
        <f t="shared" si="1"/>
        <v>Không XL</v>
      </c>
      <c r="H42" s="14">
        <f t="shared" si="2"/>
        <v>100</v>
      </c>
      <c r="I42" s="41"/>
      <c r="K42" s="43">
        <v>35</v>
      </c>
      <c r="N42" s="83"/>
      <c r="O42" s="84"/>
      <c r="P42" s="85"/>
      <c r="Q42" s="62"/>
    </row>
    <row r="43" spans="1:17" x14ac:dyDescent="0.25">
      <c r="A43" s="16" t="s">
        <v>75</v>
      </c>
      <c r="B43" s="38" t="s">
        <v>554</v>
      </c>
      <c r="C43" s="39" t="s">
        <v>257</v>
      </c>
      <c r="D43" s="40" t="s">
        <v>105</v>
      </c>
      <c r="E43" s="42"/>
      <c r="F43" s="14">
        <f t="shared" si="0"/>
        <v>0</v>
      </c>
      <c r="G43" s="14" t="str">
        <f t="shared" si="1"/>
        <v>Không XL</v>
      </c>
      <c r="H43" s="14">
        <f t="shared" si="2"/>
        <v>100</v>
      </c>
      <c r="I43" s="41"/>
      <c r="K43" s="43">
        <v>35</v>
      </c>
      <c r="N43" s="83"/>
      <c r="O43" s="84"/>
      <c r="P43" s="85"/>
      <c r="Q43" s="62"/>
    </row>
    <row r="44" spans="1:17" x14ac:dyDescent="0.25">
      <c r="A44" s="16" t="s">
        <v>76</v>
      </c>
      <c r="B44" s="38" t="s">
        <v>555</v>
      </c>
      <c r="C44" s="39" t="s">
        <v>258</v>
      </c>
      <c r="D44" s="40" t="s">
        <v>259</v>
      </c>
      <c r="E44" s="42"/>
      <c r="F44" s="14">
        <f t="shared" si="0"/>
        <v>0</v>
      </c>
      <c r="G44" s="14" t="str">
        <f t="shared" si="1"/>
        <v>Không XL</v>
      </c>
      <c r="H44" s="14">
        <f t="shared" si="2"/>
        <v>100</v>
      </c>
      <c r="I44" s="41"/>
      <c r="K44" s="43">
        <v>35</v>
      </c>
      <c r="N44" s="83"/>
      <c r="O44" s="84"/>
      <c r="P44" s="85"/>
      <c r="Q44" s="62"/>
    </row>
    <row r="45" spans="1:17" x14ac:dyDescent="0.25">
      <c r="A45" s="16" t="s">
        <v>77</v>
      </c>
      <c r="B45" s="38" t="s">
        <v>556</v>
      </c>
      <c r="C45" s="39" t="s">
        <v>144</v>
      </c>
      <c r="D45" s="40" t="s">
        <v>106</v>
      </c>
      <c r="E45" s="42"/>
      <c r="F45" s="14">
        <f t="shared" si="0"/>
        <v>0</v>
      </c>
      <c r="G45" s="14" t="str">
        <f t="shared" si="1"/>
        <v>Không XL</v>
      </c>
      <c r="H45" s="14">
        <f t="shared" si="2"/>
        <v>100</v>
      </c>
      <c r="I45" s="41" t="s">
        <v>456</v>
      </c>
      <c r="K45" s="43">
        <v>35</v>
      </c>
      <c r="N45" s="83"/>
      <c r="O45" s="84"/>
      <c r="P45" s="85"/>
      <c r="Q45" s="62"/>
    </row>
    <row r="46" spans="1:17" x14ac:dyDescent="0.25">
      <c r="A46" s="16" t="s">
        <v>78</v>
      </c>
      <c r="B46" s="38" t="s">
        <v>557</v>
      </c>
      <c r="C46" s="39" t="s">
        <v>117</v>
      </c>
      <c r="D46" s="40" t="s">
        <v>106</v>
      </c>
      <c r="E46" s="42"/>
      <c r="F46" s="14">
        <f t="shared" si="0"/>
        <v>0</v>
      </c>
      <c r="G46" s="14" t="str">
        <f t="shared" si="1"/>
        <v>Không XL</v>
      </c>
      <c r="H46" s="14">
        <f t="shared" si="2"/>
        <v>100</v>
      </c>
      <c r="I46" s="41"/>
      <c r="K46" s="43">
        <v>35</v>
      </c>
      <c r="N46" s="83"/>
      <c r="O46" s="84"/>
      <c r="P46" s="85"/>
      <c r="Q46" s="62"/>
    </row>
    <row r="47" spans="1:17" x14ac:dyDescent="0.25">
      <c r="A47" s="16" t="s">
        <v>79</v>
      </c>
      <c r="B47" s="38" t="s">
        <v>558</v>
      </c>
      <c r="C47" s="39" t="s">
        <v>260</v>
      </c>
      <c r="D47" s="40" t="s">
        <v>138</v>
      </c>
      <c r="E47" s="42"/>
      <c r="F47" s="14">
        <f t="shared" si="0"/>
        <v>0</v>
      </c>
      <c r="G47" s="14" t="str">
        <f t="shared" si="1"/>
        <v>Không XL</v>
      </c>
      <c r="H47" s="14">
        <f t="shared" si="2"/>
        <v>100</v>
      </c>
      <c r="I47" s="41"/>
      <c r="K47" s="43">
        <v>35</v>
      </c>
      <c r="N47" s="83"/>
      <c r="O47" s="84"/>
      <c r="P47" s="85"/>
      <c r="Q47" s="62"/>
    </row>
    <row r="48" spans="1:17" x14ac:dyDescent="0.25">
      <c r="A48" s="16" t="s">
        <v>80</v>
      </c>
      <c r="B48" s="38" t="s">
        <v>559</v>
      </c>
      <c r="C48" s="39" t="s">
        <v>261</v>
      </c>
      <c r="D48" s="40" t="s">
        <v>206</v>
      </c>
      <c r="E48" s="42"/>
      <c r="F48" s="14">
        <f t="shared" si="0"/>
        <v>0</v>
      </c>
      <c r="G48" s="14" t="str">
        <f t="shared" si="1"/>
        <v>Không XL</v>
      </c>
      <c r="H48" s="14">
        <f t="shared" si="2"/>
        <v>100</v>
      </c>
      <c r="I48" s="41"/>
      <c r="K48" s="43">
        <v>35</v>
      </c>
      <c r="N48" s="83"/>
      <c r="O48" s="84"/>
      <c r="P48" s="85"/>
      <c r="Q48" s="62"/>
    </row>
    <row r="49" spans="1:17" x14ac:dyDescent="0.25">
      <c r="A49" s="16" t="s">
        <v>81</v>
      </c>
      <c r="B49" s="38" t="s">
        <v>560</v>
      </c>
      <c r="C49" s="39" t="s">
        <v>262</v>
      </c>
      <c r="D49" s="40" t="s">
        <v>110</v>
      </c>
      <c r="E49" s="42"/>
      <c r="F49" s="14">
        <f t="shared" si="0"/>
        <v>0</v>
      </c>
      <c r="G49" s="14" t="str">
        <f t="shared" si="1"/>
        <v>Không XL</v>
      </c>
      <c r="H49" s="14">
        <f t="shared" si="2"/>
        <v>100</v>
      </c>
      <c r="I49" s="41"/>
      <c r="K49" s="43">
        <v>35</v>
      </c>
      <c r="N49" s="83"/>
      <c r="O49" s="84"/>
      <c r="P49" s="85"/>
      <c r="Q49" s="62"/>
    </row>
    <row r="50" spans="1:17" x14ac:dyDescent="0.25">
      <c r="A50" s="16" t="s">
        <v>82</v>
      </c>
      <c r="B50" s="38" t="s">
        <v>561</v>
      </c>
      <c r="C50" s="39" t="s">
        <v>263</v>
      </c>
      <c r="D50" s="40" t="s">
        <v>116</v>
      </c>
      <c r="E50" s="42"/>
      <c r="F50" s="14">
        <f t="shared" si="0"/>
        <v>0</v>
      </c>
      <c r="G50" s="14" t="str">
        <f t="shared" si="1"/>
        <v>Không XL</v>
      </c>
      <c r="H50" s="14">
        <f t="shared" si="2"/>
        <v>100</v>
      </c>
      <c r="I50" s="41"/>
      <c r="K50" s="43">
        <v>35</v>
      </c>
      <c r="N50" s="83"/>
      <c r="O50" s="84"/>
      <c r="P50" s="85"/>
      <c r="Q50" s="62"/>
    </row>
    <row r="51" spans="1:17" ht="31.5" x14ac:dyDescent="0.25">
      <c r="A51" s="16" t="s">
        <v>83</v>
      </c>
      <c r="B51" s="38" t="s">
        <v>562</v>
      </c>
      <c r="C51" s="39" t="s">
        <v>144</v>
      </c>
      <c r="D51" s="40" t="s">
        <v>142</v>
      </c>
      <c r="E51" s="42"/>
      <c r="F51" s="14">
        <f t="shared" si="0"/>
        <v>0</v>
      </c>
      <c r="G51" s="14" t="str">
        <f t="shared" si="1"/>
        <v>Không XL</v>
      </c>
      <c r="H51" s="14">
        <f t="shared" si="2"/>
        <v>100</v>
      </c>
      <c r="I51" s="41" t="s">
        <v>455</v>
      </c>
      <c r="K51" s="43">
        <v>35</v>
      </c>
      <c r="N51" s="83"/>
      <c r="O51" s="84"/>
      <c r="P51" s="85"/>
      <c r="Q51" s="62"/>
    </row>
    <row r="52" spans="1:17" ht="31.5" x14ac:dyDescent="0.25">
      <c r="A52" s="16" t="s">
        <v>84</v>
      </c>
      <c r="B52" s="38" t="s">
        <v>563</v>
      </c>
      <c r="C52" s="39" t="s">
        <v>264</v>
      </c>
      <c r="D52" s="40" t="s">
        <v>118</v>
      </c>
      <c r="E52" s="42"/>
      <c r="F52" s="14">
        <f t="shared" si="0"/>
        <v>0</v>
      </c>
      <c r="G52" s="14" t="str">
        <f t="shared" si="1"/>
        <v>Không XL</v>
      </c>
      <c r="H52" s="14">
        <f t="shared" si="2"/>
        <v>100</v>
      </c>
      <c r="I52" s="41" t="s">
        <v>454</v>
      </c>
      <c r="K52" s="43">
        <v>35</v>
      </c>
      <c r="N52" s="83"/>
      <c r="O52" s="84"/>
      <c r="P52" s="85"/>
      <c r="Q52" s="62"/>
    </row>
    <row r="53" spans="1:17" x14ac:dyDescent="0.25">
      <c r="A53" s="16" t="s">
        <v>85</v>
      </c>
      <c r="B53" s="38" t="s">
        <v>564</v>
      </c>
      <c r="C53" s="39" t="s">
        <v>265</v>
      </c>
      <c r="D53" s="40" t="s">
        <v>222</v>
      </c>
      <c r="E53" s="42"/>
      <c r="F53" s="14">
        <f t="shared" si="0"/>
        <v>0</v>
      </c>
      <c r="G53" s="14" t="str">
        <f t="shared" si="1"/>
        <v>Không XL</v>
      </c>
      <c r="H53" s="14">
        <f t="shared" si="2"/>
        <v>100</v>
      </c>
      <c r="I53" s="41"/>
      <c r="K53" s="43">
        <v>35</v>
      </c>
      <c r="N53" s="83"/>
      <c r="O53" s="84"/>
      <c r="P53" s="85"/>
      <c r="Q53" s="62"/>
    </row>
    <row r="54" spans="1:17" x14ac:dyDescent="0.25">
      <c r="A54" s="16" t="s">
        <v>86</v>
      </c>
      <c r="B54" s="38" t="s">
        <v>565</v>
      </c>
      <c r="C54" s="39" t="s">
        <v>266</v>
      </c>
      <c r="D54" s="40" t="s">
        <v>267</v>
      </c>
      <c r="E54" s="42"/>
      <c r="F54" s="14">
        <f t="shared" si="0"/>
        <v>0</v>
      </c>
      <c r="G54" s="14" t="str">
        <f t="shared" si="1"/>
        <v>Không XL</v>
      </c>
      <c r="H54" s="14">
        <f t="shared" si="2"/>
        <v>100</v>
      </c>
      <c r="I54" s="41" t="s">
        <v>126</v>
      </c>
      <c r="K54" s="43">
        <v>35</v>
      </c>
      <c r="N54" s="83"/>
      <c r="O54" s="84"/>
      <c r="P54" s="85"/>
      <c r="Q54" s="62"/>
    </row>
    <row r="55" spans="1:17" x14ac:dyDescent="0.25">
      <c r="A55" s="16" t="s">
        <v>87</v>
      </c>
      <c r="B55" s="38" t="s">
        <v>566</v>
      </c>
      <c r="C55" s="39" t="s">
        <v>268</v>
      </c>
      <c r="D55" s="40" t="s">
        <v>267</v>
      </c>
      <c r="E55" s="42"/>
      <c r="F55" s="14">
        <f t="shared" si="0"/>
        <v>0</v>
      </c>
      <c r="G55" s="14" t="str">
        <f t="shared" si="1"/>
        <v>Không XL</v>
      </c>
      <c r="H55" s="14">
        <f t="shared" si="2"/>
        <v>100</v>
      </c>
      <c r="I55" s="41"/>
      <c r="K55" s="43">
        <v>35</v>
      </c>
      <c r="N55" s="83"/>
      <c r="O55" s="84"/>
      <c r="P55" s="85"/>
      <c r="Q55" s="62"/>
    </row>
    <row r="57" spans="1:17" s="3" customFormat="1" x14ac:dyDescent="0.25">
      <c r="B57" s="1" t="s">
        <v>29</v>
      </c>
      <c r="E57" s="50"/>
      <c r="F57" s="50"/>
      <c r="G57" s="50"/>
    </row>
    <row r="58" spans="1:17" s="3" customFormat="1" ht="31.5" x14ac:dyDescent="0.25">
      <c r="B58" s="23"/>
      <c r="C58" s="77" t="s">
        <v>30</v>
      </c>
      <c r="D58" s="78"/>
      <c r="E58" s="52" t="s">
        <v>31</v>
      </c>
      <c r="F58" s="52" t="s">
        <v>32</v>
      </c>
      <c r="G58" s="50"/>
    </row>
    <row r="59" spans="1:17" s="3" customFormat="1" ht="15.75" x14ac:dyDescent="0.25">
      <c r="C59" s="22" t="s">
        <v>33</v>
      </c>
      <c r="D59" s="21"/>
      <c r="E59" s="15">
        <f>COUNTIF($G$21:$G$55,"Xuất sắc")</f>
        <v>0</v>
      </c>
      <c r="F59" s="32">
        <f>E59/$E$65</f>
        <v>0</v>
      </c>
      <c r="G59" s="50"/>
    </row>
    <row r="60" spans="1:17" s="3" customFormat="1" ht="15.75" x14ac:dyDescent="0.25">
      <c r="C60" s="22" t="s">
        <v>34</v>
      </c>
      <c r="D60" s="21"/>
      <c r="E60" s="15">
        <f>COUNTIF($G$21:$G$55,"Tốt")</f>
        <v>0</v>
      </c>
      <c r="F60" s="32">
        <f t="shared" ref="F60:F64" si="3">E60/$E$65</f>
        <v>0</v>
      </c>
      <c r="G60" s="50"/>
    </row>
    <row r="61" spans="1:17" s="3" customFormat="1" ht="15.75" x14ac:dyDescent="0.25">
      <c r="C61" s="22" t="s">
        <v>35</v>
      </c>
      <c r="D61" s="21"/>
      <c r="E61" s="15">
        <f>COUNTIF($G$21:$G$55,"Khá")</f>
        <v>0</v>
      </c>
      <c r="F61" s="32">
        <f t="shared" si="3"/>
        <v>0</v>
      </c>
      <c r="G61" s="50"/>
    </row>
    <row r="62" spans="1:17" s="3" customFormat="1" ht="15.75" x14ac:dyDescent="0.25">
      <c r="C62" s="22" t="s">
        <v>36</v>
      </c>
      <c r="D62" s="21"/>
      <c r="E62" s="15">
        <f>COUNTIF($G$21:$G$55,"TB")</f>
        <v>0</v>
      </c>
      <c r="F62" s="32">
        <f t="shared" si="3"/>
        <v>0</v>
      </c>
      <c r="G62" s="50"/>
    </row>
    <row r="63" spans="1:17" s="3" customFormat="1" ht="15.75" x14ac:dyDescent="0.25">
      <c r="C63" s="22" t="s">
        <v>37</v>
      </c>
      <c r="D63" s="21"/>
      <c r="E63" s="15">
        <f>COUNTIF($G$21:$G$55,"Yếu")</f>
        <v>0</v>
      </c>
      <c r="F63" s="32">
        <f t="shared" si="3"/>
        <v>0</v>
      </c>
      <c r="G63" s="50"/>
    </row>
    <row r="64" spans="1:17" s="3" customFormat="1" ht="15.75" x14ac:dyDescent="0.25">
      <c r="C64" s="22" t="s">
        <v>53</v>
      </c>
      <c r="D64" s="21"/>
      <c r="E64" s="15">
        <f>COUNTIF($G$21:$G$55,"Không XL")</f>
        <v>35</v>
      </c>
      <c r="F64" s="32">
        <f t="shared" si="3"/>
        <v>1</v>
      </c>
      <c r="G64" s="50"/>
    </row>
    <row r="65" spans="1:10" x14ac:dyDescent="0.25">
      <c r="E65" s="31">
        <f>SUM(E59:E64)</f>
        <v>35</v>
      </c>
    </row>
    <row r="66" spans="1:10" x14ac:dyDescent="0.25">
      <c r="A66" s="74" t="s">
        <v>38</v>
      </c>
      <c r="B66" s="74"/>
      <c r="C66" s="74"/>
      <c r="D66" s="74"/>
      <c r="E66" s="74"/>
      <c r="F66" s="74"/>
      <c r="G66" s="74"/>
      <c r="H66" s="74"/>
      <c r="I66" s="74"/>
      <c r="J66" s="9"/>
    </row>
    <row r="68" spans="1:10" s="6" customFormat="1" x14ac:dyDescent="0.25">
      <c r="B68" s="67" t="s">
        <v>39</v>
      </c>
      <c r="C68" s="67"/>
      <c r="D68" s="67"/>
      <c r="E68" s="67"/>
      <c r="F68" s="67" t="s">
        <v>40</v>
      </c>
      <c r="G68" s="67"/>
      <c r="H68" s="67"/>
      <c r="I68" s="67"/>
    </row>
    <row r="73" spans="1:10" x14ac:dyDescent="0.25">
      <c r="B73" s="72" t="s">
        <v>488</v>
      </c>
      <c r="C73" s="72"/>
      <c r="D73" s="72"/>
      <c r="E73" s="72"/>
      <c r="F73" s="72" t="s">
        <v>316</v>
      </c>
      <c r="G73" s="72"/>
      <c r="H73" s="72"/>
      <c r="I73" s="72"/>
    </row>
    <row r="74" spans="1:10" x14ac:dyDescent="0.25">
      <c r="B74" s="49"/>
      <c r="C74" s="49"/>
      <c r="D74" s="49"/>
      <c r="H74" s="49"/>
      <c r="I74" s="49"/>
    </row>
    <row r="75" spans="1:10" x14ac:dyDescent="0.25">
      <c r="A75" s="73" t="s">
        <v>41</v>
      </c>
      <c r="B75" s="73"/>
      <c r="C75" s="73"/>
      <c r="D75" s="73"/>
      <c r="E75" s="73"/>
      <c r="F75" s="73"/>
      <c r="G75" s="73"/>
      <c r="H75" s="73"/>
      <c r="I75" s="73"/>
    </row>
    <row r="76" spans="1:10" x14ac:dyDescent="0.25">
      <c r="A76" s="65" t="s">
        <v>44</v>
      </c>
      <c r="B76" s="66"/>
      <c r="C76" s="66"/>
      <c r="D76" s="66"/>
      <c r="E76" s="66"/>
      <c r="F76" s="66"/>
      <c r="G76" s="66"/>
      <c r="H76" s="66"/>
      <c r="I76" s="66"/>
    </row>
    <row r="78" spans="1:10" x14ac:dyDescent="0.25">
      <c r="I78" s="13" t="s">
        <v>56</v>
      </c>
    </row>
    <row r="79" spans="1:10" x14ac:dyDescent="0.25">
      <c r="F79" s="67" t="s">
        <v>131</v>
      </c>
      <c r="G79" s="67"/>
      <c r="H79" s="67"/>
    </row>
    <row r="85" spans="5:8" x14ac:dyDescent="0.25">
      <c r="E85" s="1"/>
      <c r="F85" s="67" t="s">
        <v>55</v>
      </c>
      <c r="G85" s="67"/>
      <c r="H85" s="67"/>
    </row>
  </sheetData>
  <mergeCells count="24">
    <mergeCell ref="K19:K20"/>
    <mergeCell ref="C58:D58"/>
    <mergeCell ref="A1:D1"/>
    <mergeCell ref="A2:D2"/>
    <mergeCell ref="E2:H2"/>
    <mergeCell ref="A3:D3"/>
    <mergeCell ref="F3:I3"/>
    <mergeCell ref="A5:I5"/>
    <mergeCell ref="A17:I17"/>
    <mergeCell ref="A19:A20"/>
    <mergeCell ref="B19:B20"/>
    <mergeCell ref="C19:D20"/>
    <mergeCell ref="E19:E20"/>
    <mergeCell ref="F19:H19"/>
    <mergeCell ref="I19:I20"/>
    <mergeCell ref="A75:I75"/>
    <mergeCell ref="A76:I76"/>
    <mergeCell ref="F79:H79"/>
    <mergeCell ref="F85:H85"/>
    <mergeCell ref="A66:I66"/>
    <mergeCell ref="B68:E68"/>
    <mergeCell ref="F68:I68"/>
    <mergeCell ref="B73:E73"/>
    <mergeCell ref="F73:I7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topLeftCell="A7" workbookViewId="0">
      <selection activeCell="B21" sqref="B21:D36"/>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51"/>
      <c r="B4" s="51"/>
      <c r="C4" s="51"/>
      <c r="D4" s="51"/>
      <c r="E4" s="51"/>
      <c r="F4" s="48"/>
      <c r="G4" s="48"/>
      <c r="H4" s="48"/>
      <c r="I4" s="48"/>
    </row>
    <row r="5" spans="1:9" x14ac:dyDescent="0.25">
      <c r="A5" s="67" t="s">
        <v>4</v>
      </c>
      <c r="B5" s="67"/>
      <c r="C5" s="67"/>
      <c r="D5" s="67"/>
      <c r="E5" s="67"/>
      <c r="F5" s="67"/>
      <c r="G5" s="67"/>
      <c r="H5" s="67"/>
      <c r="I5" s="67"/>
    </row>
    <row r="6" spans="1:9" s="6" customFormat="1" x14ac:dyDescent="0.25">
      <c r="B6" s="6" t="s">
        <v>5</v>
      </c>
      <c r="C6" s="6" t="s">
        <v>289</v>
      </c>
      <c r="D6" s="20" t="s">
        <v>129</v>
      </c>
      <c r="F6" s="20" t="s">
        <v>130</v>
      </c>
    </row>
    <row r="7" spans="1:9" s="6" customFormat="1" x14ac:dyDescent="0.25">
      <c r="E7" s="48"/>
      <c r="F7" s="48"/>
      <c r="G7" s="48"/>
    </row>
    <row r="8" spans="1:9" x14ac:dyDescent="0.25">
      <c r="A8" s="8" t="s">
        <v>7</v>
      </c>
      <c r="B8" s="1" t="s">
        <v>585</v>
      </c>
    </row>
    <row r="9" spans="1:9" x14ac:dyDescent="0.25">
      <c r="A9" s="8" t="s">
        <v>10</v>
      </c>
      <c r="B9" s="6" t="s">
        <v>132</v>
      </c>
    </row>
    <row r="10" spans="1:9" x14ac:dyDescent="0.25">
      <c r="A10" s="8" t="s">
        <v>11</v>
      </c>
      <c r="B10" s="6" t="s">
        <v>12</v>
      </c>
    </row>
    <row r="11" spans="1:9" x14ac:dyDescent="0.25">
      <c r="A11" s="8"/>
      <c r="B11" s="1" t="s">
        <v>317</v>
      </c>
    </row>
    <row r="12" spans="1:9" x14ac:dyDescent="0.25">
      <c r="A12" s="8"/>
      <c r="B12" s="1" t="s">
        <v>486</v>
      </c>
    </row>
    <row r="13" spans="1:9" x14ac:dyDescent="0.25">
      <c r="A13" s="8"/>
      <c r="B13" s="1" t="s">
        <v>290</v>
      </c>
    </row>
    <row r="14" spans="1:9" x14ac:dyDescent="0.25">
      <c r="A14" s="8"/>
      <c r="B14" s="1" t="s">
        <v>584</v>
      </c>
    </row>
    <row r="15" spans="1:9" x14ac:dyDescent="0.25">
      <c r="A15" s="8"/>
      <c r="B15" s="1" t="s">
        <v>151</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52" t="s">
        <v>26</v>
      </c>
      <c r="G20" s="52" t="s">
        <v>27</v>
      </c>
      <c r="H20" s="52" t="s">
        <v>91</v>
      </c>
      <c r="I20" s="82"/>
      <c r="K20" s="64"/>
      <c r="M20" s="60">
        <v>16</v>
      </c>
    </row>
    <row r="21" spans="1:13" x14ac:dyDescent="0.25">
      <c r="A21" s="16" t="s">
        <v>46</v>
      </c>
      <c r="B21" s="38" t="s">
        <v>568</v>
      </c>
      <c r="C21" s="46" t="s">
        <v>271</v>
      </c>
      <c r="D21" s="47" t="s">
        <v>92</v>
      </c>
      <c r="E21" s="44"/>
      <c r="F21" s="14">
        <f>E21</f>
        <v>0</v>
      </c>
      <c r="G21" s="14" t="str">
        <f>IF(AND(F21&gt;=90),"Xuất sắc",IF(AND(F21&gt;=80),"Tốt",IF(AND(F21&gt;=70),"Khá",IF(AND(F21&gt;=60),"TB",IF(AND(F21&gt;=50),"TB",IF(AND(F21&lt;50),IF(AND(F21&gt;0),"Yếu",IF(AND(F21=0),"Không XL"," "))))))))</f>
        <v>Không XL</v>
      </c>
      <c r="H21" s="14">
        <f>K21/$M$20*100</f>
        <v>100</v>
      </c>
      <c r="I21" s="41"/>
      <c r="K21" s="43">
        <v>16</v>
      </c>
    </row>
    <row r="22" spans="1:13" x14ac:dyDescent="0.25">
      <c r="A22" s="16" t="s">
        <v>47</v>
      </c>
      <c r="B22" s="38" t="s">
        <v>569</v>
      </c>
      <c r="C22" s="46" t="s">
        <v>120</v>
      </c>
      <c r="D22" s="47" t="s">
        <v>272</v>
      </c>
      <c r="E22" s="44"/>
      <c r="F22" s="14">
        <f t="shared" ref="F22:F36" si="0">E22</f>
        <v>0</v>
      </c>
      <c r="G22" s="14" t="str">
        <f t="shared" ref="G22:G36" si="1">IF(AND(F22&gt;=90),"Xuất sắc",IF(AND(F22&gt;=80),"Tốt",IF(AND(F22&gt;=70),"Khá",IF(AND(F22&gt;=60),"TB",IF(AND(F22&gt;=50),"TB",IF(AND(F22&lt;50),IF(AND(F22&gt;0),"Yếu",IF(AND(F22=0),"Không XL"," "))))))))</f>
        <v>Không XL</v>
      </c>
      <c r="H22" s="14">
        <f t="shared" ref="H22:H36" si="2">K22/$M$20*100</f>
        <v>100</v>
      </c>
      <c r="I22" s="41"/>
      <c r="K22" s="43">
        <v>16</v>
      </c>
    </row>
    <row r="23" spans="1:13" x14ac:dyDescent="0.25">
      <c r="A23" s="16" t="s">
        <v>48</v>
      </c>
      <c r="B23" s="38" t="s">
        <v>570</v>
      </c>
      <c r="C23" s="46" t="s">
        <v>273</v>
      </c>
      <c r="D23" s="47" t="s">
        <v>274</v>
      </c>
      <c r="E23" s="44"/>
      <c r="F23" s="14">
        <f t="shared" si="0"/>
        <v>0</v>
      </c>
      <c r="G23" s="14" t="str">
        <f t="shared" si="1"/>
        <v>Không XL</v>
      </c>
      <c r="H23" s="14">
        <f t="shared" si="2"/>
        <v>100</v>
      </c>
      <c r="I23" s="41"/>
      <c r="K23" s="43">
        <v>16</v>
      </c>
    </row>
    <row r="24" spans="1:13" x14ac:dyDescent="0.25">
      <c r="A24" s="16" t="s">
        <v>49</v>
      </c>
      <c r="B24" s="38" t="s">
        <v>571</v>
      </c>
      <c r="C24" s="46" t="s">
        <v>275</v>
      </c>
      <c r="D24" s="47" t="s">
        <v>276</v>
      </c>
      <c r="E24" s="44"/>
      <c r="F24" s="14">
        <f t="shared" si="0"/>
        <v>0</v>
      </c>
      <c r="G24" s="14" t="str">
        <f t="shared" si="1"/>
        <v>Không XL</v>
      </c>
      <c r="H24" s="14">
        <f t="shared" si="2"/>
        <v>100</v>
      </c>
      <c r="I24" s="41"/>
      <c r="K24" s="43">
        <v>16</v>
      </c>
    </row>
    <row r="25" spans="1:13" x14ac:dyDescent="0.25">
      <c r="A25" s="16" t="s">
        <v>57</v>
      </c>
      <c r="B25" s="38" t="s">
        <v>572</v>
      </c>
      <c r="C25" s="46" t="s">
        <v>277</v>
      </c>
      <c r="D25" s="47" t="s">
        <v>94</v>
      </c>
      <c r="E25" s="44"/>
      <c r="F25" s="14">
        <f t="shared" si="0"/>
        <v>0</v>
      </c>
      <c r="G25" s="14" t="str">
        <f t="shared" si="1"/>
        <v>Không XL</v>
      </c>
      <c r="H25" s="14">
        <f t="shared" si="2"/>
        <v>100</v>
      </c>
      <c r="I25" s="41"/>
      <c r="K25" s="43">
        <v>16</v>
      </c>
    </row>
    <row r="26" spans="1:13" x14ac:dyDescent="0.25">
      <c r="A26" s="16" t="s">
        <v>58</v>
      </c>
      <c r="B26" s="38" t="s">
        <v>573</v>
      </c>
      <c r="C26" s="46" t="s">
        <v>278</v>
      </c>
      <c r="D26" s="47" t="s">
        <v>145</v>
      </c>
      <c r="E26" s="44"/>
      <c r="F26" s="14">
        <f t="shared" si="0"/>
        <v>0</v>
      </c>
      <c r="G26" s="14" t="str">
        <f t="shared" si="1"/>
        <v>Không XL</v>
      </c>
      <c r="H26" s="14">
        <f t="shared" si="2"/>
        <v>100</v>
      </c>
      <c r="I26" s="41" t="s">
        <v>456</v>
      </c>
      <c r="K26" s="43">
        <v>16</v>
      </c>
    </row>
    <row r="27" spans="1:13" x14ac:dyDescent="0.25">
      <c r="A27" s="16" t="s">
        <v>59</v>
      </c>
      <c r="B27" s="38" t="s">
        <v>574</v>
      </c>
      <c r="C27" s="46" t="s">
        <v>279</v>
      </c>
      <c r="D27" s="47" t="s">
        <v>280</v>
      </c>
      <c r="E27" s="44"/>
      <c r="F27" s="14">
        <f t="shared" si="0"/>
        <v>0</v>
      </c>
      <c r="G27" s="14" t="str">
        <f t="shared" si="1"/>
        <v>Không XL</v>
      </c>
      <c r="H27" s="14">
        <f t="shared" si="2"/>
        <v>100</v>
      </c>
      <c r="I27" s="41"/>
      <c r="K27" s="43">
        <v>16</v>
      </c>
    </row>
    <row r="28" spans="1:13" x14ac:dyDescent="0.25">
      <c r="A28" s="16" t="s">
        <v>60</v>
      </c>
      <c r="B28" s="38" t="s">
        <v>575</v>
      </c>
      <c r="C28" s="46" t="s">
        <v>282</v>
      </c>
      <c r="D28" s="47" t="s">
        <v>283</v>
      </c>
      <c r="E28" s="44"/>
      <c r="F28" s="14">
        <f t="shared" si="0"/>
        <v>0</v>
      </c>
      <c r="G28" s="14" t="str">
        <f t="shared" si="1"/>
        <v>Không XL</v>
      </c>
      <c r="H28" s="14">
        <f t="shared" si="2"/>
        <v>100</v>
      </c>
      <c r="I28" s="41"/>
      <c r="K28" s="43">
        <v>16</v>
      </c>
    </row>
    <row r="29" spans="1:13" x14ac:dyDescent="0.25">
      <c r="A29" s="16" t="s">
        <v>61</v>
      </c>
      <c r="B29" s="38" t="s">
        <v>576</v>
      </c>
      <c r="C29" s="46" t="s">
        <v>243</v>
      </c>
      <c r="D29" s="47" t="s">
        <v>241</v>
      </c>
      <c r="E29" s="44"/>
      <c r="F29" s="14">
        <f t="shared" si="0"/>
        <v>0</v>
      </c>
      <c r="G29" s="14" t="str">
        <f t="shared" si="1"/>
        <v>Không XL</v>
      </c>
      <c r="H29" s="14">
        <f t="shared" si="2"/>
        <v>100</v>
      </c>
      <c r="I29" s="41"/>
      <c r="K29" s="43">
        <v>16</v>
      </c>
    </row>
    <row r="30" spans="1:13" ht="19.5" customHeight="1" x14ac:dyDescent="0.25">
      <c r="A30" s="16" t="s">
        <v>62</v>
      </c>
      <c r="B30" s="38" t="s">
        <v>577</v>
      </c>
      <c r="C30" s="46" t="s">
        <v>144</v>
      </c>
      <c r="D30" s="47" t="s">
        <v>241</v>
      </c>
      <c r="E30" s="44"/>
      <c r="F30" s="14">
        <f t="shared" si="0"/>
        <v>0</v>
      </c>
      <c r="G30" s="14" t="str">
        <f t="shared" si="1"/>
        <v>Không XL</v>
      </c>
      <c r="H30" s="14">
        <f t="shared" si="2"/>
        <v>100</v>
      </c>
      <c r="I30" s="41"/>
      <c r="K30" s="43">
        <v>16</v>
      </c>
    </row>
    <row r="31" spans="1:13" x14ac:dyDescent="0.25">
      <c r="A31" s="16" t="s">
        <v>63</v>
      </c>
      <c r="B31" s="38" t="s">
        <v>578</v>
      </c>
      <c r="C31" s="46" t="s">
        <v>284</v>
      </c>
      <c r="D31" s="47" t="s">
        <v>97</v>
      </c>
      <c r="E31" s="44"/>
      <c r="F31" s="14">
        <f t="shared" si="0"/>
        <v>0</v>
      </c>
      <c r="G31" s="14" t="str">
        <f t="shared" si="1"/>
        <v>Không XL</v>
      </c>
      <c r="H31" s="14">
        <f t="shared" si="2"/>
        <v>100</v>
      </c>
      <c r="I31" s="41"/>
      <c r="K31" s="43">
        <v>16</v>
      </c>
    </row>
    <row r="32" spans="1:13" x14ac:dyDescent="0.25">
      <c r="A32" s="16" t="s">
        <v>64</v>
      </c>
      <c r="B32" s="38" t="s">
        <v>579</v>
      </c>
      <c r="C32" s="46" t="s">
        <v>285</v>
      </c>
      <c r="D32" s="47" t="s">
        <v>98</v>
      </c>
      <c r="E32" s="44"/>
      <c r="F32" s="14">
        <f t="shared" si="0"/>
        <v>0</v>
      </c>
      <c r="G32" s="14" t="str">
        <f t="shared" si="1"/>
        <v>Không XL</v>
      </c>
      <c r="H32" s="14">
        <f t="shared" si="2"/>
        <v>100</v>
      </c>
      <c r="I32" s="41"/>
      <c r="K32" s="43">
        <v>16</v>
      </c>
    </row>
    <row r="33" spans="1:11" x14ac:dyDescent="0.25">
      <c r="A33" s="16" t="s">
        <v>65</v>
      </c>
      <c r="B33" s="38" t="s">
        <v>580</v>
      </c>
      <c r="C33" s="46" t="s">
        <v>286</v>
      </c>
      <c r="D33" s="47" t="s">
        <v>99</v>
      </c>
      <c r="E33" s="44"/>
      <c r="F33" s="14">
        <f t="shared" si="0"/>
        <v>0</v>
      </c>
      <c r="G33" s="14" t="str">
        <f t="shared" si="1"/>
        <v>Không XL</v>
      </c>
      <c r="H33" s="14">
        <f t="shared" si="2"/>
        <v>100</v>
      </c>
      <c r="I33" s="41"/>
      <c r="K33" s="43">
        <v>16</v>
      </c>
    </row>
    <row r="34" spans="1:11" x14ac:dyDescent="0.25">
      <c r="A34" s="16" t="s">
        <v>66</v>
      </c>
      <c r="B34" s="38" t="s">
        <v>581</v>
      </c>
      <c r="C34" s="46" t="s">
        <v>287</v>
      </c>
      <c r="D34" s="47" t="s">
        <v>103</v>
      </c>
      <c r="E34" s="44"/>
      <c r="F34" s="14">
        <f t="shared" si="0"/>
        <v>0</v>
      </c>
      <c r="G34" s="14" t="str">
        <f t="shared" si="1"/>
        <v>Không XL</v>
      </c>
      <c r="H34" s="14">
        <f t="shared" si="2"/>
        <v>100</v>
      </c>
      <c r="I34" s="41"/>
      <c r="K34" s="43">
        <v>16</v>
      </c>
    </row>
    <row r="35" spans="1:11" x14ac:dyDescent="0.25">
      <c r="A35" s="16" t="s">
        <v>67</v>
      </c>
      <c r="B35" s="38" t="s">
        <v>582</v>
      </c>
      <c r="C35" s="46" t="s">
        <v>225</v>
      </c>
      <c r="D35" s="47" t="s">
        <v>114</v>
      </c>
      <c r="E35" s="44"/>
      <c r="F35" s="14">
        <f t="shared" si="0"/>
        <v>0</v>
      </c>
      <c r="G35" s="14" t="str">
        <f t="shared" si="1"/>
        <v>Không XL</v>
      </c>
      <c r="H35" s="14">
        <f t="shared" si="2"/>
        <v>100</v>
      </c>
      <c r="I35" s="41" t="s">
        <v>126</v>
      </c>
      <c r="K35" s="43">
        <v>16</v>
      </c>
    </row>
    <row r="36" spans="1:11" x14ac:dyDescent="0.25">
      <c r="A36" s="16" t="s">
        <v>68</v>
      </c>
      <c r="B36" s="38" t="s">
        <v>583</v>
      </c>
      <c r="C36" s="46" t="s">
        <v>288</v>
      </c>
      <c r="D36" s="47" t="s">
        <v>226</v>
      </c>
      <c r="E36" s="44"/>
      <c r="F36" s="14">
        <f t="shared" si="0"/>
        <v>0</v>
      </c>
      <c r="G36" s="14" t="str">
        <f t="shared" si="1"/>
        <v>Không XL</v>
      </c>
      <c r="H36" s="14">
        <f t="shared" si="2"/>
        <v>100</v>
      </c>
      <c r="I36" s="41"/>
      <c r="K36" s="43">
        <v>16</v>
      </c>
    </row>
    <row r="38" spans="1:11" s="3" customFormat="1" x14ac:dyDescent="0.25">
      <c r="B38" s="1" t="s">
        <v>29</v>
      </c>
      <c r="E38" s="50"/>
      <c r="F38" s="50"/>
      <c r="G38" s="50"/>
    </row>
    <row r="39" spans="1:11" s="3" customFormat="1" ht="31.5" x14ac:dyDescent="0.25">
      <c r="B39" s="23"/>
      <c r="C39" s="77" t="s">
        <v>30</v>
      </c>
      <c r="D39" s="78"/>
      <c r="E39" s="52" t="s">
        <v>31</v>
      </c>
      <c r="F39" s="52" t="s">
        <v>32</v>
      </c>
      <c r="G39" s="50"/>
    </row>
    <row r="40" spans="1:11" s="3" customFormat="1" ht="15.75" x14ac:dyDescent="0.25">
      <c r="C40" s="22" t="s">
        <v>33</v>
      </c>
      <c r="D40" s="21"/>
      <c r="E40" s="15">
        <f>COUNTIF($G$21:$G$36,"Xuất sắc")</f>
        <v>0</v>
      </c>
      <c r="F40" s="32">
        <f>E40/$E$46</f>
        <v>0</v>
      </c>
      <c r="G40" s="50"/>
    </row>
    <row r="41" spans="1:11" s="3" customFormat="1" ht="15.75" x14ac:dyDescent="0.25">
      <c r="C41" s="22" t="s">
        <v>34</v>
      </c>
      <c r="D41" s="21"/>
      <c r="E41" s="15">
        <f>COUNTIF($G$21:$G$36,"Tốt")</f>
        <v>0</v>
      </c>
      <c r="F41" s="32">
        <f t="shared" ref="F41:F45" si="3">E41/$E$46</f>
        <v>0</v>
      </c>
      <c r="G41" s="50"/>
    </row>
    <row r="42" spans="1:11" s="3" customFormat="1" ht="15.75" x14ac:dyDescent="0.25">
      <c r="C42" s="22" t="s">
        <v>35</v>
      </c>
      <c r="D42" s="21"/>
      <c r="E42" s="15">
        <f>COUNTIF($G$21:$G$36,"Khá")</f>
        <v>0</v>
      </c>
      <c r="F42" s="32">
        <f t="shared" si="3"/>
        <v>0</v>
      </c>
      <c r="G42" s="50"/>
    </row>
    <row r="43" spans="1:11" s="3" customFormat="1" ht="15.75" x14ac:dyDescent="0.25">
      <c r="C43" s="22" t="s">
        <v>36</v>
      </c>
      <c r="D43" s="21"/>
      <c r="E43" s="15">
        <f>COUNTIF($G$21:$G$36,"TB")</f>
        <v>0</v>
      </c>
      <c r="F43" s="32">
        <f t="shared" si="3"/>
        <v>0</v>
      </c>
      <c r="G43" s="50"/>
    </row>
    <row r="44" spans="1:11" s="3" customFormat="1" ht="15.75" x14ac:dyDescent="0.25">
      <c r="C44" s="22" t="s">
        <v>37</v>
      </c>
      <c r="D44" s="21"/>
      <c r="E44" s="15">
        <f>COUNTIF($G$21:$G$36,"Yếu")</f>
        <v>0</v>
      </c>
      <c r="F44" s="32">
        <f t="shared" si="3"/>
        <v>0</v>
      </c>
      <c r="G44" s="50"/>
    </row>
    <row r="45" spans="1:11" s="3" customFormat="1" ht="15.75" x14ac:dyDescent="0.25">
      <c r="C45" s="22" t="s">
        <v>53</v>
      </c>
      <c r="D45" s="21"/>
      <c r="E45" s="15">
        <f>COUNTIF($G$21:$G$36,"Không XL")</f>
        <v>16</v>
      </c>
      <c r="F45" s="32">
        <f t="shared" si="3"/>
        <v>1</v>
      </c>
      <c r="G45" s="50"/>
    </row>
    <row r="46" spans="1:11" x14ac:dyDescent="0.25">
      <c r="E46" s="31">
        <f>SUM(E40:E45)</f>
        <v>16</v>
      </c>
    </row>
    <row r="47" spans="1:11" x14ac:dyDescent="0.25">
      <c r="A47" s="74" t="s">
        <v>38</v>
      </c>
      <c r="B47" s="74"/>
      <c r="C47" s="74"/>
      <c r="D47" s="74"/>
      <c r="E47" s="74"/>
      <c r="F47" s="74"/>
      <c r="G47" s="74"/>
      <c r="H47" s="74"/>
      <c r="I47" s="74"/>
      <c r="J47" s="9"/>
    </row>
    <row r="49" spans="1:9" s="6" customFormat="1" x14ac:dyDescent="0.25">
      <c r="B49" s="67" t="s">
        <v>39</v>
      </c>
      <c r="C49" s="67"/>
      <c r="D49" s="67"/>
      <c r="E49" s="67"/>
      <c r="F49" s="67" t="s">
        <v>40</v>
      </c>
      <c r="G49" s="67"/>
      <c r="H49" s="67"/>
      <c r="I49" s="67"/>
    </row>
    <row r="54" spans="1:9" x14ac:dyDescent="0.25">
      <c r="B54" s="72" t="s">
        <v>487</v>
      </c>
      <c r="C54" s="72"/>
      <c r="D54" s="72"/>
      <c r="E54" s="72"/>
      <c r="F54" s="72" t="s">
        <v>319</v>
      </c>
      <c r="G54" s="72"/>
      <c r="H54" s="72"/>
      <c r="I54" s="72"/>
    </row>
    <row r="55" spans="1:9" x14ac:dyDescent="0.25">
      <c r="B55" s="49"/>
      <c r="C55" s="49"/>
      <c r="D55" s="49"/>
      <c r="H55" s="49"/>
      <c r="I55" s="49"/>
    </row>
    <row r="56" spans="1:9" x14ac:dyDescent="0.25">
      <c r="A56" s="73" t="s">
        <v>41</v>
      </c>
      <c r="B56" s="73"/>
      <c r="C56" s="73"/>
      <c r="D56" s="73"/>
      <c r="E56" s="73"/>
      <c r="F56" s="73"/>
      <c r="G56" s="73"/>
      <c r="H56" s="73"/>
      <c r="I56" s="73"/>
    </row>
    <row r="57" spans="1:9" x14ac:dyDescent="0.25">
      <c r="A57" s="65" t="s">
        <v>44</v>
      </c>
      <c r="B57" s="66"/>
      <c r="C57" s="66"/>
      <c r="D57" s="66"/>
      <c r="E57" s="66"/>
      <c r="F57" s="66"/>
      <c r="G57" s="66"/>
      <c r="H57" s="66"/>
      <c r="I57" s="66"/>
    </row>
    <row r="59" spans="1:9" x14ac:dyDescent="0.25">
      <c r="I59" s="13" t="s">
        <v>56</v>
      </c>
    </row>
    <row r="60" spans="1:9" x14ac:dyDescent="0.25">
      <c r="F60" s="67" t="s">
        <v>131</v>
      </c>
      <c r="G60" s="67"/>
      <c r="H60" s="67"/>
    </row>
    <row r="66" spans="5:8" x14ac:dyDescent="0.25">
      <c r="E66" s="1"/>
      <c r="F66" s="67" t="s">
        <v>55</v>
      </c>
      <c r="G66" s="67"/>
      <c r="H66" s="67"/>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56:I56"/>
    <mergeCell ref="A57:I57"/>
    <mergeCell ref="F60:H60"/>
    <mergeCell ref="F66:H66"/>
    <mergeCell ref="K19:K20"/>
    <mergeCell ref="C39:D39"/>
    <mergeCell ref="A47:I47"/>
    <mergeCell ref="B49:E49"/>
    <mergeCell ref="F49:I49"/>
    <mergeCell ref="B54:E54"/>
    <mergeCell ref="F54:I5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5"/>
  <sheetViews>
    <sheetView topLeftCell="A19" workbookViewId="0">
      <selection activeCell="N10" sqref="N10"/>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36" customWidth="1"/>
    <col min="6" max="6" width="9.140625" style="36"/>
    <col min="7" max="7" width="12.140625" style="36"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35"/>
      <c r="B4" s="35"/>
      <c r="C4" s="35"/>
      <c r="D4" s="35"/>
      <c r="E4" s="35"/>
      <c r="F4" s="33"/>
      <c r="G4" s="33"/>
      <c r="H4" s="33"/>
      <c r="I4" s="33"/>
    </row>
    <row r="5" spans="1:9" ht="23.25" customHeight="1" x14ac:dyDescent="0.25">
      <c r="A5" s="67" t="s">
        <v>4</v>
      </c>
      <c r="B5" s="67"/>
      <c r="C5" s="67"/>
      <c r="D5" s="67"/>
      <c r="E5" s="67"/>
      <c r="F5" s="67"/>
      <c r="G5" s="67"/>
      <c r="H5" s="67"/>
      <c r="I5" s="67"/>
    </row>
    <row r="6" spans="1:9" s="6" customFormat="1" x14ac:dyDescent="0.25">
      <c r="B6" s="6" t="s">
        <v>5</v>
      </c>
      <c r="C6" s="6" t="s">
        <v>310</v>
      </c>
      <c r="D6" s="20" t="s">
        <v>129</v>
      </c>
      <c r="F6" s="20" t="s">
        <v>130</v>
      </c>
    </row>
    <row r="7" spans="1:9" s="6" customFormat="1" x14ac:dyDescent="0.25">
      <c r="E7" s="33"/>
      <c r="F7" s="33"/>
      <c r="G7" s="33"/>
    </row>
    <row r="8" spans="1:9" ht="21.75" customHeight="1" x14ac:dyDescent="0.25">
      <c r="A8" s="8" t="s">
        <v>7</v>
      </c>
      <c r="B8" s="1" t="s">
        <v>153</v>
      </c>
    </row>
    <row r="9" spans="1:9" ht="21.75" customHeight="1" x14ac:dyDescent="0.25">
      <c r="A9" s="8" t="s">
        <v>10</v>
      </c>
      <c r="B9" s="6" t="s">
        <v>132</v>
      </c>
    </row>
    <row r="10" spans="1:9" ht="21.75" customHeight="1" x14ac:dyDescent="0.25">
      <c r="A10" s="8" t="s">
        <v>11</v>
      </c>
      <c r="B10" s="6" t="s">
        <v>12</v>
      </c>
    </row>
    <row r="11" spans="1:9" ht="22.5" customHeight="1" x14ac:dyDescent="0.25">
      <c r="A11" s="8"/>
      <c r="B11" s="1" t="s">
        <v>317</v>
      </c>
    </row>
    <row r="12" spans="1:9" ht="22.5" customHeight="1" x14ac:dyDescent="0.25">
      <c r="A12" s="8"/>
      <c r="B12" s="1" t="s">
        <v>484</v>
      </c>
    </row>
    <row r="13" spans="1:9" ht="22.5" customHeight="1" x14ac:dyDescent="0.25">
      <c r="A13" s="8"/>
      <c r="B13" s="1" t="s">
        <v>311</v>
      </c>
    </row>
    <row r="14" spans="1:9" ht="22.5" customHeight="1" x14ac:dyDescent="0.25">
      <c r="A14" s="8"/>
      <c r="B14" s="1" t="s">
        <v>312</v>
      </c>
    </row>
    <row r="15" spans="1:9" ht="22.5" customHeight="1" x14ac:dyDescent="0.25">
      <c r="A15" s="8"/>
      <c r="B15" s="1" t="s">
        <v>151</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37" t="s">
        <v>26</v>
      </c>
      <c r="G20" s="37" t="s">
        <v>27</v>
      </c>
      <c r="H20" s="37" t="s">
        <v>91</v>
      </c>
      <c r="I20" s="82"/>
      <c r="K20" s="64"/>
      <c r="M20" s="60">
        <v>15</v>
      </c>
    </row>
    <row r="21" spans="1:13" ht="31.5" x14ac:dyDescent="0.25">
      <c r="A21" s="16" t="s">
        <v>46</v>
      </c>
      <c r="B21" s="38" t="s">
        <v>586</v>
      </c>
      <c r="C21" s="39" t="s">
        <v>291</v>
      </c>
      <c r="D21" s="40" t="s">
        <v>292</v>
      </c>
      <c r="E21" s="42"/>
      <c r="F21" s="14">
        <f>E21</f>
        <v>0</v>
      </c>
      <c r="G21" s="14" t="str">
        <f>IF(AND(F21&gt;=90),"Xuất sắc",IF(AND(F21&gt;=80),"Tốt",IF(AND(F21&gt;=70),"Khá",IF(AND(F21&gt;=60),"TB",IF(AND(F21&gt;=50),"TB",IF(AND(F21&lt;50),IF(AND(F21&gt;0),"Yếu",IF(AND(F21=0),"Không XL"," "))))))))</f>
        <v>Không XL</v>
      </c>
      <c r="H21" s="14">
        <f>K21/$M$20*100</f>
        <v>100</v>
      </c>
      <c r="I21" s="41" t="s">
        <v>128</v>
      </c>
      <c r="K21" s="43">
        <v>15</v>
      </c>
    </row>
    <row r="22" spans="1:13" x14ac:dyDescent="0.25">
      <c r="A22" s="16" t="s">
        <v>47</v>
      </c>
      <c r="B22" s="38" t="s">
        <v>587</v>
      </c>
      <c r="C22" s="39" t="s">
        <v>150</v>
      </c>
      <c r="D22" s="40" t="s">
        <v>293</v>
      </c>
      <c r="E22" s="42"/>
      <c r="F22" s="14">
        <f t="shared" ref="F22:F35" si="0">E22</f>
        <v>0</v>
      </c>
      <c r="G22" s="14" t="str">
        <f t="shared" ref="G22:G35" si="1">IF(AND(F22&gt;=90),"Xuất sắc",IF(AND(F22&gt;=80),"Tốt",IF(AND(F22&gt;=70),"Khá",IF(AND(F22&gt;=60),"TB",IF(AND(F22&gt;=50),"TB",IF(AND(F22&lt;50),IF(AND(F22&gt;0),"Yếu",IF(AND(F22=0),"Không XL"," "))))))))</f>
        <v>Không XL</v>
      </c>
      <c r="H22" s="14">
        <f t="shared" ref="H22:H35" si="2">K22/$M$20*100</f>
        <v>100</v>
      </c>
      <c r="I22" s="41"/>
      <c r="K22" s="43">
        <v>15</v>
      </c>
    </row>
    <row r="23" spans="1:13" ht="31.5" x14ac:dyDescent="0.25">
      <c r="A23" s="16" t="s">
        <v>48</v>
      </c>
      <c r="B23" s="38" t="s">
        <v>588</v>
      </c>
      <c r="C23" s="39" t="s">
        <v>294</v>
      </c>
      <c r="D23" s="40" t="s">
        <v>281</v>
      </c>
      <c r="E23" s="42"/>
      <c r="F23" s="14">
        <f t="shared" si="0"/>
        <v>0</v>
      </c>
      <c r="G23" s="14" t="str">
        <f t="shared" si="1"/>
        <v>Không XL</v>
      </c>
      <c r="H23" s="14">
        <f t="shared" si="2"/>
        <v>100</v>
      </c>
      <c r="I23" s="41" t="s">
        <v>453</v>
      </c>
      <c r="K23" s="43">
        <v>15</v>
      </c>
    </row>
    <row r="24" spans="1:13" x14ac:dyDescent="0.25">
      <c r="A24" s="16" t="s">
        <v>49</v>
      </c>
      <c r="B24" s="38" t="s">
        <v>589</v>
      </c>
      <c r="C24" s="39" t="s">
        <v>295</v>
      </c>
      <c r="D24" s="40" t="s">
        <v>296</v>
      </c>
      <c r="E24" s="42"/>
      <c r="F24" s="14">
        <f t="shared" si="0"/>
        <v>0</v>
      </c>
      <c r="G24" s="14" t="str">
        <f t="shared" si="1"/>
        <v>Không XL</v>
      </c>
      <c r="H24" s="14">
        <f t="shared" si="2"/>
        <v>100</v>
      </c>
      <c r="I24" s="41"/>
      <c r="K24" s="43">
        <v>15</v>
      </c>
    </row>
    <row r="25" spans="1:13" ht="31.5" x14ac:dyDescent="0.25">
      <c r="A25" s="16" t="s">
        <v>57</v>
      </c>
      <c r="B25" s="38" t="s">
        <v>590</v>
      </c>
      <c r="C25" s="39" t="s">
        <v>297</v>
      </c>
      <c r="D25" s="40" t="s">
        <v>298</v>
      </c>
      <c r="E25" s="42"/>
      <c r="F25" s="14">
        <f t="shared" si="0"/>
        <v>0</v>
      </c>
      <c r="G25" s="14" t="str">
        <f t="shared" si="1"/>
        <v>Không XL</v>
      </c>
      <c r="H25" s="14">
        <f t="shared" si="2"/>
        <v>100</v>
      </c>
      <c r="I25" s="41" t="s">
        <v>455</v>
      </c>
      <c r="K25" s="43">
        <v>15</v>
      </c>
    </row>
    <row r="26" spans="1:13" x14ac:dyDescent="0.25">
      <c r="A26" s="16" t="s">
        <v>58</v>
      </c>
      <c r="B26" s="38" t="s">
        <v>591</v>
      </c>
      <c r="C26" s="39" t="s">
        <v>299</v>
      </c>
      <c r="D26" s="40" t="s">
        <v>254</v>
      </c>
      <c r="E26" s="42"/>
      <c r="F26" s="14">
        <f t="shared" si="0"/>
        <v>0</v>
      </c>
      <c r="G26" s="14" t="str">
        <f t="shared" si="1"/>
        <v>Không XL</v>
      </c>
      <c r="H26" s="14">
        <f t="shared" si="2"/>
        <v>100</v>
      </c>
      <c r="I26" s="41" t="s">
        <v>127</v>
      </c>
      <c r="K26" s="43">
        <v>15</v>
      </c>
    </row>
    <row r="27" spans="1:13" ht="31.5" x14ac:dyDescent="0.25">
      <c r="A27" s="16" t="s">
        <v>59</v>
      </c>
      <c r="B27" s="38" t="s">
        <v>592</v>
      </c>
      <c r="C27" s="39" t="s">
        <v>275</v>
      </c>
      <c r="D27" s="40" t="s">
        <v>300</v>
      </c>
      <c r="E27" s="42"/>
      <c r="F27" s="14">
        <f t="shared" si="0"/>
        <v>0</v>
      </c>
      <c r="G27" s="14" t="str">
        <f t="shared" si="1"/>
        <v>Không XL</v>
      </c>
      <c r="H27" s="14">
        <f t="shared" si="2"/>
        <v>100</v>
      </c>
      <c r="I27" s="41" t="s">
        <v>454</v>
      </c>
      <c r="K27" s="43">
        <v>15</v>
      </c>
    </row>
    <row r="28" spans="1:13" ht="31.5" x14ac:dyDescent="0.25">
      <c r="A28" s="16" t="s">
        <v>60</v>
      </c>
      <c r="B28" s="38" t="s">
        <v>593</v>
      </c>
      <c r="C28" s="39" t="s">
        <v>301</v>
      </c>
      <c r="D28" s="40" t="s">
        <v>147</v>
      </c>
      <c r="E28" s="42"/>
      <c r="F28" s="14">
        <f t="shared" si="0"/>
        <v>0</v>
      </c>
      <c r="G28" s="14" t="str">
        <f t="shared" si="1"/>
        <v>Không XL</v>
      </c>
      <c r="H28" s="14">
        <f t="shared" si="2"/>
        <v>100</v>
      </c>
      <c r="I28" s="41" t="s">
        <v>458</v>
      </c>
      <c r="K28" s="43">
        <v>15</v>
      </c>
    </row>
    <row r="29" spans="1:13" x14ac:dyDescent="0.25">
      <c r="A29" s="16" t="s">
        <v>61</v>
      </c>
      <c r="B29" s="38" t="s">
        <v>594</v>
      </c>
      <c r="C29" s="46" t="s">
        <v>302</v>
      </c>
      <c r="D29" s="47" t="s">
        <v>137</v>
      </c>
      <c r="E29" s="44"/>
      <c r="F29" s="14">
        <f t="shared" si="0"/>
        <v>0</v>
      </c>
      <c r="G29" s="14" t="str">
        <f t="shared" si="1"/>
        <v>Không XL</v>
      </c>
      <c r="H29" s="14">
        <f t="shared" si="2"/>
        <v>100</v>
      </c>
      <c r="I29" s="41"/>
      <c r="K29" s="43">
        <v>15</v>
      </c>
    </row>
    <row r="30" spans="1:13" ht="19.5" customHeight="1" x14ac:dyDescent="0.25">
      <c r="A30" s="16" t="s">
        <v>62</v>
      </c>
      <c r="B30" s="38" t="s">
        <v>595</v>
      </c>
      <c r="C30" s="39" t="s">
        <v>303</v>
      </c>
      <c r="D30" s="40" t="s">
        <v>304</v>
      </c>
      <c r="E30" s="42"/>
      <c r="F30" s="14">
        <f t="shared" si="0"/>
        <v>0</v>
      </c>
      <c r="G30" s="14" t="str">
        <f t="shared" si="1"/>
        <v>Không XL</v>
      </c>
      <c r="H30" s="14">
        <f t="shared" si="2"/>
        <v>100</v>
      </c>
      <c r="I30" s="41"/>
      <c r="K30" s="43">
        <v>15</v>
      </c>
    </row>
    <row r="31" spans="1:13" x14ac:dyDescent="0.25">
      <c r="A31" s="16" t="s">
        <v>63</v>
      </c>
      <c r="B31" s="38" t="s">
        <v>596</v>
      </c>
      <c r="C31" s="39" t="s">
        <v>305</v>
      </c>
      <c r="D31" s="40" t="s">
        <v>209</v>
      </c>
      <c r="E31" s="42"/>
      <c r="F31" s="14">
        <f t="shared" si="0"/>
        <v>0</v>
      </c>
      <c r="G31" s="14" t="str">
        <f t="shared" si="1"/>
        <v>Không XL</v>
      </c>
      <c r="H31" s="14">
        <f t="shared" si="2"/>
        <v>100</v>
      </c>
      <c r="I31" s="41"/>
      <c r="K31" s="43">
        <v>15</v>
      </c>
    </row>
    <row r="32" spans="1:13" x14ac:dyDescent="0.25">
      <c r="A32" s="16" t="s">
        <v>64</v>
      </c>
      <c r="B32" s="38" t="s">
        <v>597</v>
      </c>
      <c r="C32" s="39" t="s">
        <v>306</v>
      </c>
      <c r="D32" s="40" t="s">
        <v>113</v>
      </c>
      <c r="E32" s="42"/>
      <c r="F32" s="14">
        <f t="shared" si="0"/>
        <v>0</v>
      </c>
      <c r="G32" s="14" t="str">
        <f t="shared" si="1"/>
        <v>Không XL</v>
      </c>
      <c r="H32" s="14">
        <f t="shared" si="2"/>
        <v>100</v>
      </c>
      <c r="I32" s="41"/>
      <c r="K32" s="43">
        <v>15</v>
      </c>
    </row>
    <row r="33" spans="1:11" x14ac:dyDescent="0.25">
      <c r="A33" s="16" t="s">
        <v>65</v>
      </c>
      <c r="B33" s="38" t="s">
        <v>598</v>
      </c>
      <c r="C33" s="39" t="s">
        <v>135</v>
      </c>
      <c r="D33" s="40" t="s">
        <v>216</v>
      </c>
      <c r="E33" s="42"/>
      <c r="F33" s="14">
        <f t="shared" si="0"/>
        <v>0</v>
      </c>
      <c r="G33" s="14" t="str">
        <f t="shared" si="1"/>
        <v>Không XL</v>
      </c>
      <c r="H33" s="14">
        <f t="shared" si="2"/>
        <v>100</v>
      </c>
      <c r="I33" s="41" t="s">
        <v>126</v>
      </c>
      <c r="K33" s="43">
        <v>15</v>
      </c>
    </row>
    <row r="34" spans="1:11" x14ac:dyDescent="0.25">
      <c r="A34" s="16" t="s">
        <v>66</v>
      </c>
      <c r="B34" s="38" t="s">
        <v>599</v>
      </c>
      <c r="C34" s="39" t="s">
        <v>307</v>
      </c>
      <c r="D34" s="40" t="s">
        <v>308</v>
      </c>
      <c r="E34" s="42"/>
      <c r="F34" s="14">
        <f t="shared" si="0"/>
        <v>0</v>
      </c>
      <c r="G34" s="14" t="str">
        <f t="shared" si="1"/>
        <v>Không XL</v>
      </c>
      <c r="H34" s="14">
        <f t="shared" si="2"/>
        <v>100</v>
      </c>
      <c r="I34" s="41"/>
      <c r="K34" s="43">
        <v>15</v>
      </c>
    </row>
    <row r="35" spans="1:11" x14ac:dyDescent="0.25">
      <c r="A35" s="16" t="s">
        <v>67</v>
      </c>
      <c r="B35" s="38" t="s">
        <v>600</v>
      </c>
      <c r="C35" s="39" t="s">
        <v>309</v>
      </c>
      <c r="D35" s="40" t="s">
        <v>123</v>
      </c>
      <c r="E35" s="42"/>
      <c r="F35" s="14">
        <f t="shared" si="0"/>
        <v>0</v>
      </c>
      <c r="G35" s="14" t="str">
        <f t="shared" si="1"/>
        <v>Không XL</v>
      </c>
      <c r="H35" s="14">
        <f t="shared" si="2"/>
        <v>100</v>
      </c>
      <c r="I35" s="41"/>
      <c r="K35" s="43">
        <v>15</v>
      </c>
    </row>
    <row r="36" spans="1:11" ht="10.5" customHeight="1" x14ac:dyDescent="0.25"/>
    <row r="37" spans="1:11" s="3" customFormat="1" ht="26.25" customHeight="1" x14ac:dyDescent="0.25">
      <c r="B37" s="1" t="s">
        <v>29</v>
      </c>
      <c r="E37" s="34"/>
      <c r="F37" s="34"/>
      <c r="G37" s="34"/>
    </row>
    <row r="38" spans="1:11" s="3" customFormat="1" ht="31.5" x14ac:dyDescent="0.25">
      <c r="B38" s="23"/>
      <c r="C38" s="77" t="s">
        <v>30</v>
      </c>
      <c r="D38" s="78"/>
      <c r="E38" s="37" t="s">
        <v>31</v>
      </c>
      <c r="F38" s="37" t="s">
        <v>32</v>
      </c>
      <c r="G38" s="34"/>
    </row>
    <row r="39" spans="1:11" s="3" customFormat="1" ht="15.75" x14ac:dyDescent="0.25">
      <c r="C39" s="22" t="s">
        <v>33</v>
      </c>
      <c r="D39" s="21"/>
      <c r="E39" s="15">
        <f>COUNTIF($G$21:$G$35,"Xuất sắc")</f>
        <v>0</v>
      </c>
      <c r="F39" s="32">
        <f>E39/$E$45</f>
        <v>0</v>
      </c>
      <c r="G39" s="34"/>
    </row>
    <row r="40" spans="1:11" s="3" customFormat="1" ht="15.75" x14ac:dyDescent="0.25">
      <c r="C40" s="22" t="s">
        <v>34</v>
      </c>
      <c r="D40" s="21"/>
      <c r="E40" s="15">
        <f>COUNTIF($G$21:$G$35,"Tốt")</f>
        <v>0</v>
      </c>
      <c r="F40" s="32">
        <f t="shared" ref="F40:F44" si="3">E40/$E$45</f>
        <v>0</v>
      </c>
      <c r="G40" s="34"/>
    </row>
    <row r="41" spans="1:11" s="3" customFormat="1" ht="15.75" x14ac:dyDescent="0.25">
      <c r="C41" s="22" t="s">
        <v>35</v>
      </c>
      <c r="D41" s="21"/>
      <c r="E41" s="15">
        <f>COUNTIF($G$21:$G$35,"Khá")</f>
        <v>0</v>
      </c>
      <c r="F41" s="32">
        <f t="shared" si="3"/>
        <v>0</v>
      </c>
      <c r="G41" s="34"/>
    </row>
    <row r="42" spans="1:11" s="3" customFormat="1" ht="15.75" x14ac:dyDescent="0.25">
      <c r="C42" s="22" t="s">
        <v>36</v>
      </c>
      <c r="D42" s="21"/>
      <c r="E42" s="15">
        <f>COUNTIF($G$21:$G$35,"TB")</f>
        <v>0</v>
      </c>
      <c r="F42" s="32">
        <f t="shared" si="3"/>
        <v>0</v>
      </c>
      <c r="G42" s="34"/>
    </row>
    <row r="43" spans="1:11" s="3" customFormat="1" ht="15.75" x14ac:dyDescent="0.25">
      <c r="C43" s="22" t="s">
        <v>37</v>
      </c>
      <c r="D43" s="21"/>
      <c r="E43" s="15">
        <f>COUNTIF($G$21:$G$35,"Yếu")</f>
        <v>0</v>
      </c>
      <c r="F43" s="32">
        <f t="shared" si="3"/>
        <v>0</v>
      </c>
      <c r="G43" s="34"/>
    </row>
    <row r="44" spans="1:11" s="3" customFormat="1" ht="15.75" x14ac:dyDescent="0.25">
      <c r="C44" s="22" t="s">
        <v>53</v>
      </c>
      <c r="D44" s="21"/>
      <c r="E44" s="15">
        <f>COUNTIF($G$21:$G$35,"Không XL")</f>
        <v>15</v>
      </c>
      <c r="F44" s="32">
        <f t="shared" si="3"/>
        <v>1</v>
      </c>
      <c r="G44" s="34"/>
    </row>
    <row r="45" spans="1:11" x14ac:dyDescent="0.25">
      <c r="E45" s="31">
        <f>SUM(E39:E44)</f>
        <v>15</v>
      </c>
    </row>
    <row r="46" spans="1:11" ht="57" customHeight="1" x14ac:dyDescent="0.25">
      <c r="A46" s="74" t="s">
        <v>38</v>
      </c>
      <c r="B46" s="74"/>
      <c r="C46" s="74"/>
      <c r="D46" s="74"/>
      <c r="E46" s="74"/>
      <c r="F46" s="74"/>
      <c r="G46" s="74"/>
      <c r="H46" s="74"/>
      <c r="I46" s="74"/>
      <c r="J46" s="9"/>
    </row>
    <row r="48" spans="1:11" s="6" customFormat="1" x14ac:dyDescent="0.25">
      <c r="B48" s="67" t="s">
        <v>39</v>
      </c>
      <c r="C48" s="67"/>
      <c r="D48" s="67"/>
      <c r="E48" s="67"/>
      <c r="F48" s="67" t="s">
        <v>40</v>
      </c>
      <c r="G48" s="67"/>
      <c r="H48" s="67"/>
      <c r="I48" s="67"/>
    </row>
    <row r="53" spans="1:9" x14ac:dyDescent="0.25">
      <c r="B53" s="72" t="s">
        <v>485</v>
      </c>
      <c r="C53" s="72"/>
      <c r="D53" s="72"/>
      <c r="E53" s="72"/>
      <c r="F53" s="72" t="s">
        <v>318</v>
      </c>
      <c r="G53" s="72"/>
      <c r="H53" s="72"/>
      <c r="I53" s="72"/>
    </row>
    <row r="54" spans="1:9" x14ac:dyDescent="0.25">
      <c r="B54" s="36"/>
      <c r="C54" s="36"/>
      <c r="D54" s="36"/>
      <c r="H54" s="36"/>
      <c r="I54" s="36"/>
    </row>
    <row r="55" spans="1:9" x14ac:dyDescent="0.25">
      <c r="A55" s="73" t="s">
        <v>41</v>
      </c>
      <c r="B55" s="73"/>
      <c r="C55" s="73"/>
      <c r="D55" s="73"/>
      <c r="E55" s="73"/>
      <c r="F55" s="73"/>
      <c r="G55" s="73"/>
      <c r="H55" s="73"/>
      <c r="I55" s="73"/>
    </row>
    <row r="56" spans="1:9" ht="150.75" customHeight="1" x14ac:dyDescent="0.25">
      <c r="A56" s="65" t="s">
        <v>44</v>
      </c>
      <c r="B56" s="66"/>
      <c r="C56" s="66"/>
      <c r="D56" s="66"/>
      <c r="E56" s="66"/>
      <c r="F56" s="66"/>
      <c r="G56" s="66"/>
      <c r="H56" s="66"/>
      <c r="I56" s="66"/>
    </row>
    <row r="58" spans="1:9" x14ac:dyDescent="0.25">
      <c r="I58" s="13" t="s">
        <v>56</v>
      </c>
    </row>
    <row r="59" spans="1:9" x14ac:dyDescent="0.25">
      <c r="F59" s="67" t="s">
        <v>131</v>
      </c>
      <c r="G59" s="67"/>
      <c r="H59" s="67"/>
    </row>
    <row r="65" spans="5:8" x14ac:dyDescent="0.25">
      <c r="E65" s="1"/>
      <c r="F65" s="67" t="s">
        <v>55</v>
      </c>
      <c r="G65" s="67"/>
      <c r="H65" s="67"/>
    </row>
  </sheetData>
  <mergeCells count="24">
    <mergeCell ref="K19:K20"/>
    <mergeCell ref="B53:E53"/>
    <mergeCell ref="F53:I53"/>
    <mergeCell ref="A55:I55"/>
    <mergeCell ref="A56:I56"/>
    <mergeCell ref="A1:D1"/>
    <mergeCell ref="A2:D2"/>
    <mergeCell ref="E2:H2"/>
    <mergeCell ref="A3:D3"/>
    <mergeCell ref="F3:I3"/>
    <mergeCell ref="F65:H65"/>
    <mergeCell ref="A5:I5"/>
    <mergeCell ref="C38:D38"/>
    <mergeCell ref="A46:I46"/>
    <mergeCell ref="B48:E48"/>
    <mergeCell ref="F48:I48"/>
    <mergeCell ref="A17:I17"/>
    <mergeCell ref="A19:A20"/>
    <mergeCell ref="B19:B20"/>
    <mergeCell ref="C19:D20"/>
    <mergeCell ref="E19:E20"/>
    <mergeCell ref="F19:H19"/>
    <mergeCell ref="I19:I20"/>
    <mergeCell ref="F59:H5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3"/>
  <sheetViews>
    <sheetView tabSelected="1" topLeftCell="A61" workbookViewId="0">
      <selection activeCell="M25" sqref="M25"/>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51"/>
      <c r="B4" s="51"/>
      <c r="C4" s="51"/>
      <c r="D4" s="51"/>
      <c r="E4" s="51"/>
      <c r="F4" s="48"/>
      <c r="G4" s="48"/>
      <c r="H4" s="48"/>
      <c r="I4" s="48"/>
    </row>
    <row r="5" spans="1:9" ht="23.25" customHeight="1" x14ac:dyDescent="0.25">
      <c r="A5" s="67" t="s">
        <v>4</v>
      </c>
      <c r="B5" s="67"/>
      <c r="C5" s="67"/>
      <c r="D5" s="67"/>
      <c r="E5" s="67"/>
      <c r="F5" s="67"/>
      <c r="G5" s="67"/>
      <c r="H5" s="67"/>
      <c r="I5" s="67"/>
    </row>
    <row r="6" spans="1:9" s="6" customFormat="1" x14ac:dyDescent="0.25">
      <c r="B6" s="6" t="s">
        <v>5</v>
      </c>
      <c r="C6" s="6" t="s">
        <v>320</v>
      </c>
      <c r="D6" s="20" t="s">
        <v>129</v>
      </c>
      <c r="F6" s="20" t="s">
        <v>130</v>
      </c>
    </row>
    <row r="7" spans="1:9" s="6" customFormat="1" x14ac:dyDescent="0.25">
      <c r="E7" s="48"/>
      <c r="F7" s="48"/>
      <c r="G7" s="48"/>
    </row>
    <row r="8" spans="1:9" ht="21.75" customHeight="1" x14ac:dyDescent="0.25">
      <c r="A8" s="8" t="s">
        <v>7</v>
      </c>
      <c r="B8" s="1" t="s">
        <v>153</v>
      </c>
    </row>
    <row r="9" spans="1:9" ht="21.75" customHeight="1" x14ac:dyDescent="0.25">
      <c r="A9" s="8" t="s">
        <v>10</v>
      </c>
      <c r="B9" s="6" t="s">
        <v>132</v>
      </c>
    </row>
    <row r="10" spans="1:9" ht="21.75" customHeight="1" x14ac:dyDescent="0.25">
      <c r="A10" s="8" t="s">
        <v>11</v>
      </c>
      <c r="B10" s="6" t="s">
        <v>12</v>
      </c>
    </row>
    <row r="11" spans="1:9" ht="22.5" customHeight="1" x14ac:dyDescent="0.25">
      <c r="A11" s="8"/>
      <c r="B11" s="1" t="s">
        <v>321</v>
      </c>
    </row>
    <row r="12" spans="1:9" ht="22.5" customHeight="1" x14ac:dyDescent="0.25">
      <c r="A12" s="8"/>
      <c r="B12" s="1" t="s">
        <v>452</v>
      </c>
    </row>
    <row r="13" spans="1:9" ht="22.5" customHeight="1" x14ac:dyDescent="0.25">
      <c r="A13" s="8"/>
      <c r="B13" s="1" t="s">
        <v>322</v>
      </c>
    </row>
    <row r="14" spans="1:9" ht="22.5" customHeight="1" x14ac:dyDescent="0.25">
      <c r="A14" s="8"/>
      <c r="B14" s="1" t="s">
        <v>385</v>
      </c>
    </row>
    <row r="15" spans="1:9" ht="22.5" customHeight="1" x14ac:dyDescent="0.25">
      <c r="A15" s="8"/>
      <c r="B15" s="1" t="s">
        <v>451</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52" t="s">
        <v>26</v>
      </c>
      <c r="G20" s="52" t="s">
        <v>27</v>
      </c>
      <c r="H20" s="52" t="s">
        <v>91</v>
      </c>
      <c r="I20" s="82"/>
      <c r="K20" s="64"/>
      <c r="M20" s="60">
        <v>53</v>
      </c>
    </row>
    <row r="21" spans="1:13" x14ac:dyDescent="0.25">
      <c r="A21" s="16" t="s">
        <v>46</v>
      </c>
      <c r="B21" s="38">
        <v>22002447</v>
      </c>
      <c r="C21" s="39" t="s">
        <v>140</v>
      </c>
      <c r="D21" s="40" t="s">
        <v>92</v>
      </c>
      <c r="E21" s="42"/>
      <c r="F21" s="14">
        <f>E21</f>
        <v>0</v>
      </c>
      <c r="G21" s="14" t="str">
        <f>IF(AND(F21&gt;=90),"Xuất sắc",IF(AND(F21&gt;=80),"Tốt",IF(AND(F21&gt;=70),"Khá",IF(AND(F21&gt;=60),"TB",IF(AND(F21&gt;=50),"TB",IF(AND(F21&lt;50),IF(AND(F21&gt;0),"Yếu",IF(AND(F21=0),"Không XL"," "))))))))</f>
        <v>Không XL</v>
      </c>
      <c r="H21" s="14">
        <f>K21/$M$20*100</f>
        <v>100</v>
      </c>
      <c r="I21" s="41"/>
      <c r="K21" s="43">
        <v>53</v>
      </c>
    </row>
    <row r="22" spans="1:13" x14ac:dyDescent="0.25">
      <c r="A22" s="16" t="s">
        <v>47</v>
      </c>
      <c r="B22" s="38">
        <v>22003333</v>
      </c>
      <c r="C22" s="39" t="s">
        <v>323</v>
      </c>
      <c r="D22" s="40" t="s">
        <v>92</v>
      </c>
      <c r="E22" s="42"/>
      <c r="F22" s="14">
        <f t="shared" ref="F22:F73" si="0">E22</f>
        <v>0</v>
      </c>
      <c r="G22" s="14" t="str">
        <f t="shared" ref="G22:G73" si="1">IF(AND(F22&gt;=90),"Xuất sắc",IF(AND(F22&gt;=80),"Tốt",IF(AND(F22&gt;=70),"Khá",IF(AND(F22&gt;=60),"TB",IF(AND(F22&gt;=50),"TB",IF(AND(F22&lt;50),IF(AND(F22&gt;0),"Yếu",IF(AND(F22=0),"Không XL"," "))))))))</f>
        <v>Không XL</v>
      </c>
      <c r="H22" s="14">
        <f t="shared" ref="H22:H73" si="2">K22/$M$20*100</f>
        <v>100</v>
      </c>
      <c r="I22" s="41"/>
      <c r="K22" s="43">
        <v>53</v>
      </c>
    </row>
    <row r="23" spans="1:13" x14ac:dyDescent="0.25">
      <c r="A23" s="16" t="s">
        <v>48</v>
      </c>
      <c r="B23" s="38">
        <v>22003211</v>
      </c>
      <c r="C23" s="39" t="s">
        <v>324</v>
      </c>
      <c r="D23" s="40" t="s">
        <v>92</v>
      </c>
      <c r="E23" s="42"/>
      <c r="F23" s="14">
        <f t="shared" si="0"/>
        <v>0</v>
      </c>
      <c r="G23" s="14" t="str">
        <f t="shared" si="1"/>
        <v>Không XL</v>
      </c>
      <c r="H23" s="14">
        <f t="shared" si="2"/>
        <v>100</v>
      </c>
      <c r="I23" s="41"/>
      <c r="K23" s="43">
        <v>53</v>
      </c>
    </row>
    <row r="24" spans="1:13" x14ac:dyDescent="0.25">
      <c r="A24" s="16" t="s">
        <v>49</v>
      </c>
      <c r="B24" s="38">
        <v>22002406</v>
      </c>
      <c r="C24" s="39" t="s">
        <v>325</v>
      </c>
      <c r="D24" s="40" t="s">
        <v>93</v>
      </c>
      <c r="E24" s="42"/>
      <c r="F24" s="14">
        <f t="shared" si="0"/>
        <v>0</v>
      </c>
      <c r="G24" s="14" t="str">
        <f t="shared" si="1"/>
        <v>Không XL</v>
      </c>
      <c r="H24" s="14">
        <f t="shared" si="2"/>
        <v>100</v>
      </c>
      <c r="I24" s="41"/>
      <c r="K24" s="43">
        <v>53</v>
      </c>
    </row>
    <row r="25" spans="1:13" x14ac:dyDescent="0.25">
      <c r="A25" s="16" t="s">
        <v>57</v>
      </c>
      <c r="B25" s="38">
        <v>22002960</v>
      </c>
      <c r="C25" s="39" t="s">
        <v>326</v>
      </c>
      <c r="D25" s="40" t="s">
        <v>327</v>
      </c>
      <c r="E25" s="42"/>
      <c r="F25" s="14">
        <f t="shared" si="0"/>
        <v>0</v>
      </c>
      <c r="G25" s="14" t="str">
        <f t="shared" si="1"/>
        <v>Không XL</v>
      </c>
      <c r="H25" s="14">
        <f t="shared" si="2"/>
        <v>100</v>
      </c>
      <c r="I25" s="41" t="s">
        <v>126</v>
      </c>
      <c r="K25" s="43">
        <v>53</v>
      </c>
    </row>
    <row r="26" spans="1:13" x14ac:dyDescent="0.25">
      <c r="A26" s="16" t="s">
        <v>58</v>
      </c>
      <c r="B26" s="45">
        <v>22003067</v>
      </c>
      <c r="C26" s="46" t="s">
        <v>328</v>
      </c>
      <c r="D26" s="47" t="s">
        <v>177</v>
      </c>
      <c r="E26" s="44"/>
      <c r="F26" s="53">
        <f t="shared" si="0"/>
        <v>0</v>
      </c>
      <c r="G26" s="53" t="str">
        <f t="shared" si="1"/>
        <v>Không XL</v>
      </c>
      <c r="H26" s="53">
        <f t="shared" si="2"/>
        <v>100</v>
      </c>
      <c r="I26" s="54"/>
      <c r="K26" s="43">
        <v>53</v>
      </c>
    </row>
    <row r="27" spans="1:13" x14ac:dyDescent="0.25">
      <c r="A27" s="16" t="s">
        <v>59</v>
      </c>
      <c r="B27" s="38">
        <v>22003036</v>
      </c>
      <c r="C27" s="39" t="s">
        <v>329</v>
      </c>
      <c r="D27" s="40" t="s">
        <v>181</v>
      </c>
      <c r="E27" s="42"/>
      <c r="F27" s="14">
        <f t="shared" si="0"/>
        <v>0</v>
      </c>
      <c r="G27" s="14" t="str">
        <f t="shared" si="1"/>
        <v>Không XL</v>
      </c>
      <c r="H27" s="14">
        <f t="shared" si="2"/>
        <v>100</v>
      </c>
      <c r="I27" s="41"/>
      <c r="K27" s="43">
        <v>53</v>
      </c>
    </row>
    <row r="28" spans="1:13" x14ac:dyDescent="0.25">
      <c r="A28" s="16" t="s">
        <v>60</v>
      </c>
      <c r="B28" s="38">
        <v>22003401</v>
      </c>
      <c r="C28" s="39" t="s">
        <v>330</v>
      </c>
      <c r="D28" s="40" t="s">
        <v>331</v>
      </c>
      <c r="E28" s="42"/>
      <c r="F28" s="14">
        <f t="shared" si="0"/>
        <v>0</v>
      </c>
      <c r="G28" s="14" t="str">
        <f t="shared" si="1"/>
        <v>Không XL</v>
      </c>
      <c r="H28" s="14">
        <f t="shared" si="2"/>
        <v>100</v>
      </c>
      <c r="I28" s="41"/>
      <c r="K28" s="43">
        <v>53</v>
      </c>
    </row>
    <row r="29" spans="1:13" x14ac:dyDescent="0.25">
      <c r="A29" s="16" t="s">
        <v>61</v>
      </c>
      <c r="B29" s="38">
        <v>22001630</v>
      </c>
      <c r="C29" s="39" t="s">
        <v>332</v>
      </c>
      <c r="D29" s="40" t="s">
        <v>333</v>
      </c>
      <c r="E29" s="42"/>
      <c r="F29" s="14">
        <f t="shared" si="0"/>
        <v>0</v>
      </c>
      <c r="G29" s="14" t="str">
        <f t="shared" si="1"/>
        <v>Không XL</v>
      </c>
      <c r="H29" s="14">
        <f t="shared" si="2"/>
        <v>100</v>
      </c>
      <c r="I29" s="41"/>
      <c r="K29" s="43">
        <v>53</v>
      </c>
    </row>
    <row r="30" spans="1:13" x14ac:dyDescent="0.25">
      <c r="A30" s="16" t="s">
        <v>62</v>
      </c>
      <c r="B30" s="38">
        <v>22003144</v>
      </c>
      <c r="C30" s="39" t="s">
        <v>334</v>
      </c>
      <c r="D30" s="40" t="s">
        <v>272</v>
      </c>
      <c r="E30" s="42"/>
      <c r="F30" s="14">
        <f t="shared" si="0"/>
        <v>0</v>
      </c>
      <c r="G30" s="14" t="str">
        <f t="shared" si="1"/>
        <v>Không XL</v>
      </c>
      <c r="H30" s="14">
        <f t="shared" si="2"/>
        <v>100</v>
      </c>
      <c r="I30" s="41"/>
      <c r="K30" s="43">
        <v>53</v>
      </c>
    </row>
    <row r="31" spans="1:13" x14ac:dyDescent="0.25">
      <c r="A31" s="16" t="s">
        <v>63</v>
      </c>
      <c r="B31" s="38">
        <v>22003126</v>
      </c>
      <c r="C31" s="39" t="s">
        <v>335</v>
      </c>
      <c r="D31" s="40" t="s">
        <v>145</v>
      </c>
      <c r="E31" s="42"/>
      <c r="F31" s="14">
        <f t="shared" si="0"/>
        <v>0</v>
      </c>
      <c r="G31" s="14" t="str">
        <f t="shared" si="1"/>
        <v>Không XL</v>
      </c>
      <c r="H31" s="14">
        <f t="shared" si="2"/>
        <v>100</v>
      </c>
      <c r="I31" s="41"/>
      <c r="K31" s="43">
        <v>53</v>
      </c>
    </row>
    <row r="32" spans="1:13" x14ac:dyDescent="0.25">
      <c r="A32" s="16" t="s">
        <v>64</v>
      </c>
      <c r="B32" s="38">
        <v>22001852</v>
      </c>
      <c r="C32" s="39" t="s">
        <v>336</v>
      </c>
      <c r="D32" s="40" t="s">
        <v>95</v>
      </c>
      <c r="E32" s="42"/>
      <c r="F32" s="14">
        <f t="shared" si="0"/>
        <v>0</v>
      </c>
      <c r="G32" s="14" t="str">
        <f t="shared" si="1"/>
        <v>Không XL</v>
      </c>
      <c r="H32" s="14">
        <f t="shared" si="2"/>
        <v>100</v>
      </c>
      <c r="I32" s="41"/>
      <c r="K32" s="43">
        <v>53</v>
      </c>
    </row>
    <row r="33" spans="1:11" x14ac:dyDescent="0.25">
      <c r="A33" s="16" t="s">
        <v>65</v>
      </c>
      <c r="B33" s="38">
        <v>22002962</v>
      </c>
      <c r="C33" s="39" t="s">
        <v>337</v>
      </c>
      <c r="D33" s="40" t="s">
        <v>338</v>
      </c>
      <c r="E33" s="42"/>
      <c r="F33" s="14">
        <f t="shared" si="0"/>
        <v>0</v>
      </c>
      <c r="G33" s="14" t="str">
        <f t="shared" si="1"/>
        <v>Không XL</v>
      </c>
      <c r="H33" s="14">
        <f t="shared" si="2"/>
        <v>100</v>
      </c>
      <c r="I33" s="41"/>
      <c r="K33" s="43">
        <v>53</v>
      </c>
    </row>
    <row r="34" spans="1:11" x14ac:dyDescent="0.25">
      <c r="A34" s="16" t="s">
        <v>66</v>
      </c>
      <c r="B34" s="38">
        <v>22002688</v>
      </c>
      <c r="C34" s="39" t="s">
        <v>339</v>
      </c>
      <c r="D34" s="40" t="s">
        <v>338</v>
      </c>
      <c r="E34" s="42"/>
      <c r="F34" s="14">
        <f t="shared" si="0"/>
        <v>0</v>
      </c>
      <c r="G34" s="14" t="str">
        <f t="shared" si="1"/>
        <v>Không XL</v>
      </c>
      <c r="H34" s="14">
        <f t="shared" si="2"/>
        <v>100</v>
      </c>
      <c r="I34" s="41"/>
      <c r="K34" s="43">
        <v>53</v>
      </c>
    </row>
    <row r="35" spans="1:11" ht="31.5" x14ac:dyDescent="0.25">
      <c r="A35" s="16" t="s">
        <v>67</v>
      </c>
      <c r="B35" s="38">
        <v>22003267</v>
      </c>
      <c r="C35" s="39" t="s">
        <v>340</v>
      </c>
      <c r="D35" s="40" t="s">
        <v>341</v>
      </c>
      <c r="E35" s="42"/>
      <c r="F35" s="14">
        <f t="shared" si="0"/>
        <v>0</v>
      </c>
      <c r="G35" s="14" t="str">
        <f t="shared" si="1"/>
        <v>Không XL</v>
      </c>
      <c r="H35" s="14">
        <f t="shared" si="2"/>
        <v>100</v>
      </c>
      <c r="I35" s="41" t="s">
        <v>453</v>
      </c>
      <c r="K35" s="43">
        <v>53</v>
      </c>
    </row>
    <row r="36" spans="1:11" ht="20.25" customHeight="1" x14ac:dyDescent="0.25">
      <c r="A36" s="16" t="s">
        <v>68</v>
      </c>
      <c r="B36" s="38">
        <v>22001518</v>
      </c>
      <c r="C36" s="39" t="s">
        <v>342</v>
      </c>
      <c r="D36" s="40" t="s">
        <v>343</v>
      </c>
      <c r="E36" s="42"/>
      <c r="F36" s="14">
        <f t="shared" si="0"/>
        <v>0</v>
      </c>
      <c r="G36" s="14" t="str">
        <f t="shared" si="1"/>
        <v>Không XL</v>
      </c>
      <c r="H36" s="14">
        <f t="shared" si="2"/>
        <v>100</v>
      </c>
      <c r="I36" s="41"/>
      <c r="K36" s="43">
        <v>53</v>
      </c>
    </row>
    <row r="37" spans="1:11" x14ac:dyDescent="0.25">
      <c r="A37" s="16" t="s">
        <v>69</v>
      </c>
      <c r="B37" s="38">
        <v>22003283</v>
      </c>
      <c r="C37" s="39" t="s">
        <v>344</v>
      </c>
      <c r="D37" s="40" t="s">
        <v>241</v>
      </c>
      <c r="E37" s="42"/>
      <c r="F37" s="14">
        <f t="shared" si="0"/>
        <v>0</v>
      </c>
      <c r="G37" s="14" t="str">
        <f t="shared" si="1"/>
        <v>Không XL</v>
      </c>
      <c r="H37" s="14">
        <f t="shared" si="2"/>
        <v>100</v>
      </c>
      <c r="I37" s="41"/>
      <c r="K37" s="43">
        <v>53</v>
      </c>
    </row>
    <row r="38" spans="1:11" x14ac:dyDescent="0.25">
      <c r="A38" s="16" t="s">
        <v>70</v>
      </c>
      <c r="B38" s="38">
        <v>22002716</v>
      </c>
      <c r="C38" s="39" t="s">
        <v>345</v>
      </c>
      <c r="D38" s="40" t="s">
        <v>189</v>
      </c>
      <c r="E38" s="42"/>
      <c r="F38" s="14">
        <f t="shared" si="0"/>
        <v>0</v>
      </c>
      <c r="G38" s="14" t="str">
        <f t="shared" si="1"/>
        <v>Không XL</v>
      </c>
      <c r="H38" s="14">
        <f t="shared" si="2"/>
        <v>100</v>
      </c>
      <c r="I38" s="41"/>
      <c r="K38" s="43">
        <v>53</v>
      </c>
    </row>
    <row r="39" spans="1:11" x14ac:dyDescent="0.25">
      <c r="A39" s="16" t="s">
        <v>71</v>
      </c>
      <c r="B39" s="38">
        <v>22002768</v>
      </c>
      <c r="C39" s="39" t="s">
        <v>345</v>
      </c>
      <c r="D39" s="40" t="s">
        <v>189</v>
      </c>
      <c r="E39" s="42"/>
      <c r="F39" s="14">
        <f t="shared" si="0"/>
        <v>0</v>
      </c>
      <c r="G39" s="14" t="str">
        <f t="shared" si="1"/>
        <v>Không XL</v>
      </c>
      <c r="H39" s="14">
        <f t="shared" si="2"/>
        <v>100</v>
      </c>
      <c r="I39" s="41"/>
      <c r="K39" s="43">
        <v>53</v>
      </c>
    </row>
    <row r="40" spans="1:11" x14ac:dyDescent="0.25">
      <c r="A40" s="16" t="s">
        <v>72</v>
      </c>
      <c r="B40" s="38">
        <v>22000917</v>
      </c>
      <c r="C40" s="39" t="s">
        <v>50</v>
      </c>
      <c r="D40" s="40" t="s">
        <v>189</v>
      </c>
      <c r="E40" s="42"/>
      <c r="F40" s="14">
        <f t="shared" si="0"/>
        <v>0</v>
      </c>
      <c r="G40" s="14" t="str">
        <f t="shared" si="1"/>
        <v>Không XL</v>
      </c>
      <c r="H40" s="14">
        <f t="shared" si="2"/>
        <v>100</v>
      </c>
      <c r="I40" s="41"/>
      <c r="K40" s="43">
        <v>53</v>
      </c>
    </row>
    <row r="41" spans="1:11" ht="31.5" x14ac:dyDescent="0.25">
      <c r="A41" s="16" t="s">
        <v>73</v>
      </c>
      <c r="B41" s="38">
        <v>22002772</v>
      </c>
      <c r="C41" s="39" t="s">
        <v>346</v>
      </c>
      <c r="D41" s="40" t="s">
        <v>97</v>
      </c>
      <c r="E41" s="42"/>
      <c r="F41" s="14">
        <f t="shared" si="0"/>
        <v>0</v>
      </c>
      <c r="G41" s="14" t="str">
        <f t="shared" si="1"/>
        <v>Không XL</v>
      </c>
      <c r="H41" s="14">
        <f t="shared" si="2"/>
        <v>100</v>
      </c>
      <c r="I41" s="41" t="s">
        <v>455</v>
      </c>
      <c r="K41" s="43">
        <v>53</v>
      </c>
    </row>
    <row r="42" spans="1:11" x14ac:dyDescent="0.25">
      <c r="A42" s="16" t="s">
        <v>74</v>
      </c>
      <c r="B42" s="38">
        <v>22003158</v>
      </c>
      <c r="C42" s="39" t="s">
        <v>347</v>
      </c>
      <c r="D42" s="40" t="s">
        <v>348</v>
      </c>
      <c r="E42" s="42"/>
      <c r="F42" s="14">
        <f t="shared" si="0"/>
        <v>0</v>
      </c>
      <c r="G42" s="14" t="str">
        <f t="shared" si="1"/>
        <v>Không XL</v>
      </c>
      <c r="H42" s="14">
        <f t="shared" si="2"/>
        <v>100</v>
      </c>
      <c r="I42" s="41"/>
      <c r="K42" s="43">
        <v>53</v>
      </c>
    </row>
    <row r="43" spans="1:11" x14ac:dyDescent="0.25">
      <c r="A43" s="16" t="s">
        <v>75</v>
      </c>
      <c r="B43" s="38">
        <v>22003207</v>
      </c>
      <c r="C43" s="39" t="s">
        <v>349</v>
      </c>
      <c r="D43" s="40" t="s">
        <v>248</v>
      </c>
      <c r="E43" s="42"/>
      <c r="F43" s="14">
        <f t="shared" si="0"/>
        <v>0</v>
      </c>
      <c r="G43" s="14" t="str">
        <f t="shared" si="1"/>
        <v>Không XL</v>
      </c>
      <c r="H43" s="14">
        <f t="shared" si="2"/>
        <v>100</v>
      </c>
      <c r="I43" s="41"/>
      <c r="K43" s="43">
        <v>53</v>
      </c>
    </row>
    <row r="44" spans="1:11" x14ac:dyDescent="0.25">
      <c r="A44" s="16" t="s">
        <v>76</v>
      </c>
      <c r="B44" s="38">
        <v>22001052</v>
      </c>
      <c r="C44" s="39" t="s">
        <v>350</v>
      </c>
      <c r="D44" s="40" t="s">
        <v>248</v>
      </c>
      <c r="E44" s="42"/>
      <c r="F44" s="14">
        <f t="shared" si="0"/>
        <v>0</v>
      </c>
      <c r="G44" s="14" t="str">
        <f t="shared" si="1"/>
        <v>Không XL</v>
      </c>
      <c r="H44" s="14">
        <f t="shared" si="2"/>
        <v>100</v>
      </c>
      <c r="I44" s="41"/>
      <c r="K44" s="43">
        <v>53</v>
      </c>
    </row>
    <row r="45" spans="1:11" x14ac:dyDescent="0.25">
      <c r="A45" s="16" t="s">
        <v>77</v>
      </c>
      <c r="B45" s="38">
        <v>22003362</v>
      </c>
      <c r="C45" s="39" t="s">
        <v>351</v>
      </c>
      <c r="D45" s="40" t="s">
        <v>352</v>
      </c>
      <c r="E45" s="42"/>
      <c r="F45" s="14">
        <f t="shared" si="0"/>
        <v>0</v>
      </c>
      <c r="G45" s="14" t="str">
        <f t="shared" si="1"/>
        <v>Không XL</v>
      </c>
      <c r="H45" s="14">
        <f t="shared" si="2"/>
        <v>100</v>
      </c>
      <c r="I45" s="41"/>
      <c r="K45" s="43">
        <v>53</v>
      </c>
    </row>
    <row r="46" spans="1:11" x14ac:dyDescent="0.25">
      <c r="A46" s="16" t="s">
        <v>78</v>
      </c>
      <c r="B46" s="38">
        <v>22003243</v>
      </c>
      <c r="C46" s="39" t="s">
        <v>353</v>
      </c>
      <c r="D46" s="40" t="s">
        <v>354</v>
      </c>
      <c r="E46" s="42"/>
      <c r="F46" s="14">
        <f t="shared" si="0"/>
        <v>0</v>
      </c>
      <c r="G46" s="14" t="str">
        <f t="shared" si="1"/>
        <v>Không XL</v>
      </c>
      <c r="H46" s="14">
        <f t="shared" si="2"/>
        <v>100</v>
      </c>
      <c r="I46" s="41"/>
      <c r="K46" s="43">
        <v>53</v>
      </c>
    </row>
    <row r="47" spans="1:11" x14ac:dyDescent="0.25">
      <c r="A47" s="16" t="s">
        <v>79</v>
      </c>
      <c r="B47" s="38">
        <v>22003203</v>
      </c>
      <c r="C47" s="39" t="s">
        <v>355</v>
      </c>
      <c r="D47" s="40" t="s">
        <v>101</v>
      </c>
      <c r="E47" s="42"/>
      <c r="F47" s="14">
        <f t="shared" si="0"/>
        <v>0</v>
      </c>
      <c r="G47" s="14" t="str">
        <f t="shared" si="1"/>
        <v>Không XL</v>
      </c>
      <c r="H47" s="14">
        <f t="shared" si="2"/>
        <v>100</v>
      </c>
      <c r="I47" s="41" t="s">
        <v>127</v>
      </c>
      <c r="K47" s="43">
        <v>53</v>
      </c>
    </row>
    <row r="48" spans="1:11" x14ac:dyDescent="0.25">
      <c r="A48" s="16" t="s">
        <v>80</v>
      </c>
      <c r="B48" s="38">
        <v>22003250</v>
      </c>
      <c r="C48" s="39" t="s">
        <v>356</v>
      </c>
      <c r="D48" s="40" t="s">
        <v>102</v>
      </c>
      <c r="E48" s="42"/>
      <c r="F48" s="14">
        <f t="shared" si="0"/>
        <v>0</v>
      </c>
      <c r="G48" s="14" t="str">
        <f t="shared" si="1"/>
        <v>Không XL</v>
      </c>
      <c r="H48" s="14">
        <f t="shared" si="2"/>
        <v>100</v>
      </c>
      <c r="I48" s="41"/>
      <c r="K48" s="43">
        <v>53</v>
      </c>
    </row>
    <row r="49" spans="1:11" x14ac:dyDescent="0.25">
      <c r="A49" s="16" t="s">
        <v>81</v>
      </c>
      <c r="B49" s="38">
        <v>22000527</v>
      </c>
      <c r="C49" s="39" t="s">
        <v>357</v>
      </c>
      <c r="D49" s="40" t="s">
        <v>102</v>
      </c>
      <c r="E49" s="42"/>
      <c r="F49" s="14">
        <f t="shared" si="0"/>
        <v>0</v>
      </c>
      <c r="G49" s="14" t="str">
        <f t="shared" si="1"/>
        <v>Không XL</v>
      </c>
      <c r="H49" s="14">
        <f t="shared" si="2"/>
        <v>100</v>
      </c>
      <c r="I49" s="41"/>
      <c r="K49" s="43">
        <v>53</v>
      </c>
    </row>
    <row r="50" spans="1:11" x14ac:dyDescent="0.25">
      <c r="A50" s="16" t="s">
        <v>82</v>
      </c>
      <c r="B50" s="38">
        <v>22002739</v>
      </c>
      <c r="C50" s="39" t="s">
        <v>190</v>
      </c>
      <c r="D50" s="40" t="s">
        <v>103</v>
      </c>
      <c r="E50" s="42"/>
      <c r="F50" s="14">
        <f t="shared" si="0"/>
        <v>0</v>
      </c>
      <c r="G50" s="14" t="str">
        <f t="shared" si="1"/>
        <v>Không XL</v>
      </c>
      <c r="H50" s="14">
        <f t="shared" si="2"/>
        <v>100</v>
      </c>
      <c r="I50" s="41"/>
      <c r="K50" s="43">
        <v>53</v>
      </c>
    </row>
    <row r="51" spans="1:11" x14ac:dyDescent="0.25">
      <c r="A51" s="16" t="s">
        <v>83</v>
      </c>
      <c r="B51" s="38">
        <v>22002433</v>
      </c>
      <c r="C51" s="39" t="s">
        <v>358</v>
      </c>
      <c r="D51" s="40" t="s">
        <v>359</v>
      </c>
      <c r="E51" s="42"/>
      <c r="F51" s="14">
        <f t="shared" si="0"/>
        <v>0</v>
      </c>
      <c r="G51" s="14" t="str">
        <f t="shared" si="1"/>
        <v>Không XL</v>
      </c>
      <c r="H51" s="14">
        <f t="shared" si="2"/>
        <v>100</v>
      </c>
      <c r="I51" s="41"/>
      <c r="K51" s="43">
        <v>53</v>
      </c>
    </row>
    <row r="52" spans="1:11" x14ac:dyDescent="0.25">
      <c r="A52" s="16" t="s">
        <v>84</v>
      </c>
      <c r="B52" s="38">
        <v>22003115</v>
      </c>
      <c r="C52" s="39" t="s">
        <v>360</v>
      </c>
      <c r="D52" s="40" t="s">
        <v>361</v>
      </c>
      <c r="E52" s="42"/>
      <c r="F52" s="14">
        <f t="shared" si="0"/>
        <v>0</v>
      </c>
      <c r="G52" s="14" t="str">
        <f t="shared" si="1"/>
        <v>Không XL</v>
      </c>
      <c r="H52" s="14">
        <f t="shared" si="2"/>
        <v>100</v>
      </c>
      <c r="I52" s="41"/>
      <c r="K52" s="43">
        <v>53</v>
      </c>
    </row>
    <row r="53" spans="1:11" ht="47.25" x14ac:dyDescent="0.25">
      <c r="A53" s="16" t="s">
        <v>85</v>
      </c>
      <c r="B53" s="38">
        <v>22001452</v>
      </c>
      <c r="C53" s="39" t="s">
        <v>362</v>
      </c>
      <c r="D53" s="40" t="s">
        <v>134</v>
      </c>
      <c r="E53" s="42"/>
      <c r="F53" s="14">
        <f t="shared" si="0"/>
        <v>0</v>
      </c>
      <c r="G53" s="14" t="str">
        <f t="shared" si="1"/>
        <v>Không XL</v>
      </c>
      <c r="H53" s="14">
        <f t="shared" si="2"/>
        <v>100</v>
      </c>
      <c r="I53" s="41" t="s">
        <v>459</v>
      </c>
      <c r="K53" s="43">
        <v>53</v>
      </c>
    </row>
    <row r="54" spans="1:11" x14ac:dyDescent="0.25">
      <c r="A54" s="16" t="s">
        <v>86</v>
      </c>
      <c r="B54" s="38">
        <v>22001375</v>
      </c>
      <c r="C54" s="39" t="s">
        <v>363</v>
      </c>
      <c r="D54" s="40" t="s">
        <v>364</v>
      </c>
      <c r="E54" s="42"/>
      <c r="F54" s="14">
        <f t="shared" si="0"/>
        <v>0</v>
      </c>
      <c r="G54" s="14" t="str">
        <f t="shared" si="1"/>
        <v>Không XL</v>
      </c>
      <c r="H54" s="14">
        <f t="shared" si="2"/>
        <v>100</v>
      </c>
      <c r="I54" s="41"/>
      <c r="K54" s="43">
        <v>53</v>
      </c>
    </row>
    <row r="55" spans="1:11" x14ac:dyDescent="0.25">
      <c r="A55" s="16" t="s">
        <v>87</v>
      </c>
      <c r="B55" s="38">
        <v>22003176</v>
      </c>
      <c r="C55" s="39" t="s">
        <v>365</v>
      </c>
      <c r="D55" s="40" t="s">
        <v>366</v>
      </c>
      <c r="E55" s="42"/>
      <c r="F55" s="14">
        <f t="shared" si="0"/>
        <v>0</v>
      </c>
      <c r="G55" s="14" t="str">
        <f t="shared" si="1"/>
        <v>Không XL</v>
      </c>
      <c r="H55" s="14">
        <f t="shared" si="2"/>
        <v>100</v>
      </c>
      <c r="I55" s="41"/>
      <c r="K55" s="43">
        <v>53</v>
      </c>
    </row>
    <row r="56" spans="1:11" x14ac:dyDescent="0.25">
      <c r="A56" s="16" t="s">
        <v>88</v>
      </c>
      <c r="B56" s="38">
        <v>22002865</v>
      </c>
      <c r="C56" s="39" t="s">
        <v>367</v>
      </c>
      <c r="D56" s="40" t="s">
        <v>368</v>
      </c>
      <c r="E56" s="42"/>
      <c r="F56" s="14">
        <f t="shared" si="0"/>
        <v>0</v>
      </c>
      <c r="G56" s="14" t="str">
        <f t="shared" si="1"/>
        <v>Không XL</v>
      </c>
      <c r="H56" s="14">
        <f t="shared" si="2"/>
        <v>100</v>
      </c>
      <c r="I56" s="41"/>
      <c r="K56" s="43">
        <v>53</v>
      </c>
    </row>
    <row r="57" spans="1:11" ht="31.5" x14ac:dyDescent="0.25">
      <c r="A57" s="16" t="s">
        <v>124</v>
      </c>
      <c r="B57" s="38">
        <v>22002473</v>
      </c>
      <c r="C57" s="39" t="s">
        <v>369</v>
      </c>
      <c r="D57" s="40" t="s">
        <v>105</v>
      </c>
      <c r="E57" s="42"/>
      <c r="F57" s="14">
        <f t="shared" si="0"/>
        <v>0</v>
      </c>
      <c r="G57" s="14" t="str">
        <f t="shared" si="1"/>
        <v>Không XL</v>
      </c>
      <c r="H57" s="14">
        <f t="shared" si="2"/>
        <v>100</v>
      </c>
      <c r="I57" s="41" t="s">
        <v>454</v>
      </c>
      <c r="K57" s="43">
        <v>53</v>
      </c>
    </row>
    <row r="58" spans="1:11" ht="21" customHeight="1" x14ac:dyDescent="0.25">
      <c r="A58" s="16" t="s">
        <v>125</v>
      </c>
      <c r="B58" s="38">
        <v>22002958</v>
      </c>
      <c r="C58" s="39" t="s">
        <v>370</v>
      </c>
      <c r="D58" s="40" t="s">
        <v>137</v>
      </c>
      <c r="E58" s="42"/>
      <c r="F58" s="14">
        <f t="shared" si="0"/>
        <v>0</v>
      </c>
      <c r="G58" s="14" t="str">
        <f t="shared" si="1"/>
        <v>Không XL</v>
      </c>
      <c r="H58" s="14">
        <f t="shared" si="2"/>
        <v>100</v>
      </c>
      <c r="I58" s="41"/>
      <c r="K58" s="43">
        <v>53</v>
      </c>
    </row>
    <row r="59" spans="1:11" x14ac:dyDescent="0.25">
      <c r="A59" s="16" t="s">
        <v>155</v>
      </c>
      <c r="B59" s="38">
        <v>22003130</v>
      </c>
      <c r="C59" s="39" t="s">
        <v>140</v>
      </c>
      <c r="D59" s="40" t="s">
        <v>108</v>
      </c>
      <c r="E59" s="42"/>
      <c r="F59" s="14">
        <f t="shared" si="0"/>
        <v>0</v>
      </c>
      <c r="G59" s="14" t="str">
        <f t="shared" si="1"/>
        <v>Không XL</v>
      </c>
      <c r="H59" s="14">
        <f t="shared" si="2"/>
        <v>100</v>
      </c>
      <c r="I59" s="41"/>
      <c r="K59" s="43">
        <v>53</v>
      </c>
    </row>
    <row r="60" spans="1:11" x14ac:dyDescent="0.25">
      <c r="A60" s="16" t="s">
        <v>156</v>
      </c>
      <c r="B60" s="38">
        <v>22003297</v>
      </c>
      <c r="C60" s="39" t="s">
        <v>371</v>
      </c>
      <c r="D60" s="40" t="s">
        <v>206</v>
      </c>
      <c r="E60" s="42"/>
      <c r="F60" s="14">
        <f t="shared" si="0"/>
        <v>0</v>
      </c>
      <c r="G60" s="14" t="str">
        <f t="shared" si="1"/>
        <v>Không XL</v>
      </c>
      <c r="H60" s="14">
        <f t="shared" si="2"/>
        <v>100</v>
      </c>
      <c r="I60" s="41"/>
      <c r="K60" s="43">
        <v>53</v>
      </c>
    </row>
    <row r="61" spans="1:11" x14ac:dyDescent="0.25">
      <c r="A61" s="16" t="s">
        <v>157</v>
      </c>
      <c r="B61" s="38">
        <v>22002885</v>
      </c>
      <c r="C61" s="39" t="s">
        <v>372</v>
      </c>
      <c r="D61" s="40" t="s">
        <v>211</v>
      </c>
      <c r="E61" s="42"/>
      <c r="F61" s="14">
        <f t="shared" si="0"/>
        <v>0</v>
      </c>
      <c r="G61" s="14" t="str">
        <f t="shared" si="1"/>
        <v>Không XL</v>
      </c>
      <c r="H61" s="14">
        <f t="shared" si="2"/>
        <v>100</v>
      </c>
      <c r="I61" s="41"/>
      <c r="K61" s="43">
        <v>53</v>
      </c>
    </row>
    <row r="62" spans="1:11" x14ac:dyDescent="0.25">
      <c r="A62" s="16" t="s">
        <v>158</v>
      </c>
      <c r="B62" s="38">
        <v>22002571</v>
      </c>
      <c r="C62" s="39" t="s">
        <v>373</v>
      </c>
      <c r="D62" s="40" t="s">
        <v>112</v>
      </c>
      <c r="E62" s="42"/>
      <c r="F62" s="14">
        <f t="shared" si="0"/>
        <v>0</v>
      </c>
      <c r="G62" s="14" t="str">
        <f t="shared" si="1"/>
        <v>Không XL</v>
      </c>
      <c r="H62" s="14">
        <f t="shared" si="2"/>
        <v>100</v>
      </c>
      <c r="I62" s="41"/>
      <c r="K62" s="43">
        <v>53</v>
      </c>
    </row>
    <row r="63" spans="1:11" ht="31.5" x14ac:dyDescent="0.25">
      <c r="A63" s="16" t="s">
        <v>159</v>
      </c>
      <c r="B63" s="38">
        <v>22003040</v>
      </c>
      <c r="C63" s="39" t="s">
        <v>136</v>
      </c>
      <c r="D63" s="40" t="s">
        <v>374</v>
      </c>
      <c r="E63" s="42"/>
      <c r="F63" s="14">
        <f t="shared" si="0"/>
        <v>0</v>
      </c>
      <c r="G63" s="14" t="str">
        <f t="shared" si="1"/>
        <v>Không XL</v>
      </c>
      <c r="H63" s="14">
        <f t="shared" si="2"/>
        <v>100</v>
      </c>
      <c r="I63" s="41" t="s">
        <v>128</v>
      </c>
      <c r="K63" s="43">
        <v>53</v>
      </c>
    </row>
    <row r="64" spans="1:11" ht="31.5" x14ac:dyDescent="0.25">
      <c r="A64" s="16" t="s">
        <v>160</v>
      </c>
      <c r="B64" s="38">
        <v>22003423</v>
      </c>
      <c r="C64" s="39" t="s">
        <v>375</v>
      </c>
      <c r="D64" s="40" t="s">
        <v>374</v>
      </c>
      <c r="E64" s="42"/>
      <c r="F64" s="14">
        <f t="shared" si="0"/>
        <v>0</v>
      </c>
      <c r="G64" s="14" t="str">
        <f t="shared" si="1"/>
        <v>Không XL</v>
      </c>
      <c r="H64" s="14">
        <f t="shared" si="2"/>
        <v>100</v>
      </c>
      <c r="I64" s="41" t="s">
        <v>458</v>
      </c>
      <c r="K64" s="43">
        <v>53</v>
      </c>
    </row>
    <row r="65" spans="1:11" x14ac:dyDescent="0.25">
      <c r="A65" s="16" t="s">
        <v>161</v>
      </c>
      <c r="B65" s="38">
        <v>22002690</v>
      </c>
      <c r="C65" s="39" t="s">
        <v>144</v>
      </c>
      <c r="D65" s="40" t="s">
        <v>141</v>
      </c>
      <c r="E65" s="42"/>
      <c r="F65" s="14">
        <f t="shared" si="0"/>
        <v>0</v>
      </c>
      <c r="G65" s="14" t="str">
        <f t="shared" si="1"/>
        <v>Không XL</v>
      </c>
      <c r="H65" s="14">
        <f t="shared" si="2"/>
        <v>100</v>
      </c>
      <c r="I65" s="41"/>
      <c r="K65" s="43">
        <v>53</v>
      </c>
    </row>
    <row r="66" spans="1:11" x14ac:dyDescent="0.25">
      <c r="A66" s="16" t="s">
        <v>162</v>
      </c>
      <c r="B66" s="38">
        <v>22003141</v>
      </c>
      <c r="C66" s="39" t="s">
        <v>376</v>
      </c>
      <c r="D66" s="40" t="s">
        <v>377</v>
      </c>
      <c r="E66" s="42"/>
      <c r="F66" s="14">
        <f t="shared" si="0"/>
        <v>0</v>
      </c>
      <c r="G66" s="14" t="str">
        <f t="shared" si="1"/>
        <v>Không XL</v>
      </c>
      <c r="H66" s="14">
        <f t="shared" si="2"/>
        <v>100</v>
      </c>
      <c r="I66" s="41"/>
      <c r="K66" s="43">
        <v>53</v>
      </c>
    </row>
    <row r="67" spans="1:11" x14ac:dyDescent="0.25">
      <c r="A67" s="16" t="s">
        <v>163</v>
      </c>
      <c r="B67" s="38">
        <v>22003361</v>
      </c>
      <c r="C67" s="39" t="s">
        <v>109</v>
      </c>
      <c r="D67" s="40" t="s">
        <v>216</v>
      </c>
      <c r="E67" s="42"/>
      <c r="F67" s="14">
        <f t="shared" si="0"/>
        <v>0</v>
      </c>
      <c r="G67" s="14" t="str">
        <f t="shared" si="1"/>
        <v>Không XL</v>
      </c>
      <c r="H67" s="14">
        <f t="shared" si="2"/>
        <v>100</v>
      </c>
      <c r="I67" s="41"/>
      <c r="K67" s="43">
        <v>53</v>
      </c>
    </row>
    <row r="68" spans="1:11" x14ac:dyDescent="0.25">
      <c r="A68" s="16" t="s">
        <v>164</v>
      </c>
      <c r="B68" s="38">
        <v>22001238</v>
      </c>
      <c r="C68" s="39" t="s">
        <v>378</v>
      </c>
      <c r="D68" s="40" t="s">
        <v>220</v>
      </c>
      <c r="E68" s="42"/>
      <c r="F68" s="14">
        <f t="shared" si="0"/>
        <v>0</v>
      </c>
      <c r="G68" s="14" t="str">
        <f t="shared" si="1"/>
        <v>Không XL</v>
      </c>
      <c r="H68" s="14">
        <f t="shared" si="2"/>
        <v>100</v>
      </c>
      <c r="I68" s="41"/>
      <c r="K68" s="43">
        <v>53</v>
      </c>
    </row>
    <row r="69" spans="1:11" ht="47.25" x14ac:dyDescent="0.25">
      <c r="A69" s="16" t="s">
        <v>165</v>
      </c>
      <c r="B69" s="38">
        <v>22002356</v>
      </c>
      <c r="C69" s="39" t="s">
        <v>379</v>
      </c>
      <c r="D69" s="40" t="s">
        <v>222</v>
      </c>
      <c r="E69" s="42"/>
      <c r="F69" s="14">
        <f t="shared" si="0"/>
        <v>0</v>
      </c>
      <c r="G69" s="14" t="str">
        <f t="shared" si="1"/>
        <v>Không XL</v>
      </c>
      <c r="H69" s="14">
        <f t="shared" si="2"/>
        <v>100</v>
      </c>
      <c r="I69" s="41" t="s">
        <v>459</v>
      </c>
      <c r="K69" s="43">
        <v>53</v>
      </c>
    </row>
    <row r="70" spans="1:11" x14ac:dyDescent="0.25">
      <c r="A70" s="16" t="s">
        <v>166</v>
      </c>
      <c r="B70" s="38">
        <v>22002626</v>
      </c>
      <c r="C70" s="39" t="s">
        <v>380</v>
      </c>
      <c r="D70" s="40" t="s">
        <v>119</v>
      </c>
      <c r="E70" s="42"/>
      <c r="F70" s="14">
        <f t="shared" si="0"/>
        <v>0</v>
      </c>
      <c r="G70" s="14" t="str">
        <f t="shared" si="1"/>
        <v>Không XL</v>
      </c>
      <c r="H70" s="14">
        <f t="shared" si="2"/>
        <v>100</v>
      </c>
      <c r="I70" s="41"/>
      <c r="K70" s="43">
        <v>53</v>
      </c>
    </row>
    <row r="71" spans="1:11" ht="18" customHeight="1" x14ac:dyDescent="0.25">
      <c r="A71" s="16" t="s">
        <v>167</v>
      </c>
      <c r="B71" s="38">
        <v>22002638</v>
      </c>
      <c r="C71" s="39" t="s">
        <v>371</v>
      </c>
      <c r="D71" s="40" t="s">
        <v>381</v>
      </c>
      <c r="E71" s="42"/>
      <c r="F71" s="14">
        <f t="shared" si="0"/>
        <v>0</v>
      </c>
      <c r="G71" s="14" t="str">
        <f t="shared" si="1"/>
        <v>Không XL</v>
      </c>
      <c r="H71" s="14">
        <f t="shared" si="2"/>
        <v>100</v>
      </c>
      <c r="I71" s="41"/>
      <c r="K71" s="43">
        <v>53</v>
      </c>
    </row>
    <row r="72" spans="1:11" x14ac:dyDescent="0.25">
      <c r="A72" s="16" t="s">
        <v>168</v>
      </c>
      <c r="B72" s="38">
        <v>22002298</v>
      </c>
      <c r="C72" s="39" t="s">
        <v>107</v>
      </c>
      <c r="D72" s="40" t="s">
        <v>382</v>
      </c>
      <c r="E72" s="42"/>
      <c r="F72" s="14">
        <f t="shared" si="0"/>
        <v>0</v>
      </c>
      <c r="G72" s="14" t="str">
        <f t="shared" si="1"/>
        <v>Không XL</v>
      </c>
      <c r="H72" s="14">
        <f t="shared" si="2"/>
        <v>100</v>
      </c>
      <c r="I72" s="41"/>
      <c r="K72" s="43">
        <v>53</v>
      </c>
    </row>
    <row r="73" spans="1:11" x14ac:dyDescent="0.25">
      <c r="A73" s="16" t="s">
        <v>169</v>
      </c>
      <c r="B73" s="38">
        <v>22002641</v>
      </c>
      <c r="C73" s="39" t="s">
        <v>383</v>
      </c>
      <c r="D73" s="40" t="s">
        <v>384</v>
      </c>
      <c r="E73" s="42"/>
      <c r="F73" s="14">
        <f t="shared" si="0"/>
        <v>0</v>
      </c>
      <c r="G73" s="14" t="str">
        <f t="shared" si="1"/>
        <v>Không XL</v>
      </c>
      <c r="H73" s="14">
        <f t="shared" si="2"/>
        <v>100</v>
      </c>
      <c r="I73" s="41"/>
      <c r="K73" s="43">
        <v>53</v>
      </c>
    </row>
    <row r="75" spans="1:11" s="3" customFormat="1" x14ac:dyDescent="0.25">
      <c r="B75" s="1" t="s">
        <v>29</v>
      </c>
      <c r="E75" s="50"/>
      <c r="F75" s="50"/>
      <c r="G75" s="50"/>
    </row>
    <row r="76" spans="1:11" s="3" customFormat="1" ht="31.5" x14ac:dyDescent="0.25">
      <c r="B76" s="23"/>
      <c r="C76" s="77" t="s">
        <v>30</v>
      </c>
      <c r="D76" s="78"/>
      <c r="E76" s="52" t="s">
        <v>31</v>
      </c>
      <c r="F76" s="52" t="s">
        <v>32</v>
      </c>
      <c r="G76" s="50"/>
    </row>
    <row r="77" spans="1:11" s="3" customFormat="1" ht="15.75" x14ac:dyDescent="0.25">
      <c r="C77" s="22" t="s">
        <v>33</v>
      </c>
      <c r="D77" s="21"/>
      <c r="E77" s="15">
        <f>COUNTIF($G$21:$G$73,"Xuất sắc")</f>
        <v>0</v>
      </c>
      <c r="F77" s="32">
        <f>E77/$E$83</f>
        <v>0</v>
      </c>
      <c r="G77" s="50"/>
    </row>
    <row r="78" spans="1:11" s="3" customFormat="1" ht="15.75" x14ac:dyDescent="0.25">
      <c r="C78" s="22" t="s">
        <v>34</v>
      </c>
      <c r="D78" s="21"/>
      <c r="E78" s="15">
        <f>COUNTIF($G$21:$G$73,"Tốt")</f>
        <v>0</v>
      </c>
      <c r="F78" s="32">
        <f t="shared" ref="F78:F82" si="3">E78/$E$83</f>
        <v>0</v>
      </c>
      <c r="G78" s="50"/>
    </row>
    <row r="79" spans="1:11" s="3" customFormat="1" ht="15.75" x14ac:dyDescent="0.25">
      <c r="C79" s="22" t="s">
        <v>35</v>
      </c>
      <c r="D79" s="21"/>
      <c r="E79" s="15">
        <f>COUNTIF($G$21:$G$73,"Khá")</f>
        <v>0</v>
      </c>
      <c r="F79" s="32">
        <f t="shared" si="3"/>
        <v>0</v>
      </c>
      <c r="G79" s="50"/>
    </row>
    <row r="80" spans="1:11" s="3" customFormat="1" ht="15.75" x14ac:dyDescent="0.25">
      <c r="C80" s="22" t="s">
        <v>36</v>
      </c>
      <c r="D80" s="21"/>
      <c r="E80" s="15">
        <f>COUNTIF($G$21:$G$73,"TB")</f>
        <v>0</v>
      </c>
      <c r="F80" s="32">
        <f t="shared" si="3"/>
        <v>0</v>
      </c>
      <c r="G80" s="50"/>
    </row>
    <row r="81" spans="1:10" s="3" customFormat="1" ht="15.75" x14ac:dyDescent="0.25">
      <c r="C81" s="22" t="s">
        <v>37</v>
      </c>
      <c r="D81" s="21"/>
      <c r="E81" s="15">
        <f>COUNTIF($G$21:$G$73,"Yếu")</f>
        <v>0</v>
      </c>
      <c r="F81" s="32">
        <f t="shared" si="3"/>
        <v>0</v>
      </c>
      <c r="G81" s="50"/>
    </row>
    <row r="82" spans="1:10" s="3" customFormat="1" ht="15.75" x14ac:dyDescent="0.25">
      <c r="C82" s="22" t="s">
        <v>53</v>
      </c>
      <c r="D82" s="21"/>
      <c r="E82" s="15">
        <f>COUNTIF($G$21:$G$73,"Không XL")</f>
        <v>53</v>
      </c>
      <c r="F82" s="32">
        <f t="shared" si="3"/>
        <v>1</v>
      </c>
      <c r="G82" s="50"/>
    </row>
    <row r="83" spans="1:10" x14ac:dyDescent="0.25">
      <c r="E83" s="31">
        <f>SUM(E77:E82)</f>
        <v>53</v>
      </c>
    </row>
    <row r="84" spans="1:10" x14ac:dyDescent="0.25">
      <c r="A84" s="74" t="s">
        <v>38</v>
      </c>
      <c r="B84" s="74"/>
      <c r="C84" s="74"/>
      <c r="D84" s="74"/>
      <c r="E84" s="74"/>
      <c r="F84" s="74"/>
      <c r="G84" s="74"/>
      <c r="H84" s="74"/>
      <c r="I84" s="74"/>
      <c r="J84" s="9"/>
    </row>
    <row r="86" spans="1:10" s="6" customFormat="1" x14ac:dyDescent="0.25">
      <c r="B86" s="67" t="s">
        <v>39</v>
      </c>
      <c r="C86" s="67"/>
      <c r="D86" s="67"/>
      <c r="E86" s="67"/>
      <c r="F86" s="67" t="s">
        <v>40</v>
      </c>
      <c r="G86" s="67"/>
      <c r="H86" s="67"/>
      <c r="I86" s="67"/>
    </row>
    <row r="91" spans="1:10" x14ac:dyDescent="0.25">
      <c r="B91" s="72" t="s">
        <v>387</v>
      </c>
      <c r="C91" s="72"/>
      <c r="D91" s="72"/>
      <c r="E91" s="72"/>
      <c r="F91" s="72" t="s">
        <v>386</v>
      </c>
      <c r="G91" s="72"/>
      <c r="H91" s="72"/>
      <c r="I91" s="72"/>
    </row>
    <row r="92" spans="1:10" x14ac:dyDescent="0.25">
      <c r="B92" s="49"/>
      <c r="C92" s="49"/>
      <c r="D92" s="49"/>
      <c r="H92" s="49"/>
      <c r="I92" s="49"/>
    </row>
    <row r="93" spans="1:10" x14ac:dyDescent="0.25">
      <c r="A93" s="73" t="s">
        <v>41</v>
      </c>
      <c r="B93" s="73"/>
      <c r="C93" s="73"/>
      <c r="D93" s="73"/>
      <c r="E93" s="73"/>
      <c r="F93" s="73"/>
      <c r="G93" s="73"/>
      <c r="H93" s="73"/>
      <c r="I93" s="73"/>
    </row>
    <row r="94" spans="1:10" x14ac:dyDescent="0.25">
      <c r="A94" s="65" t="s">
        <v>44</v>
      </c>
      <c r="B94" s="66"/>
      <c r="C94" s="66"/>
      <c r="D94" s="66"/>
      <c r="E94" s="66"/>
      <c r="F94" s="66"/>
      <c r="G94" s="66"/>
      <c r="H94" s="66"/>
      <c r="I94" s="66"/>
    </row>
    <row r="96" spans="1:10" x14ac:dyDescent="0.25">
      <c r="I96" s="13" t="s">
        <v>56</v>
      </c>
    </row>
    <row r="97" spans="5:8" x14ac:dyDescent="0.25">
      <c r="F97" s="67" t="s">
        <v>131</v>
      </c>
      <c r="G97" s="67"/>
      <c r="H97" s="67"/>
    </row>
    <row r="103" spans="5:8" x14ac:dyDescent="0.25">
      <c r="E103" s="1"/>
      <c r="F103" s="67" t="s">
        <v>55</v>
      </c>
      <c r="G103" s="67"/>
      <c r="H103" s="67"/>
    </row>
  </sheetData>
  <mergeCells count="24">
    <mergeCell ref="K19:K20"/>
    <mergeCell ref="C76:D76"/>
    <mergeCell ref="A84:I84"/>
    <mergeCell ref="B86:E86"/>
    <mergeCell ref="F86:I86"/>
    <mergeCell ref="A17:I17"/>
    <mergeCell ref="A19:A20"/>
    <mergeCell ref="B19:B20"/>
    <mergeCell ref="C19:D20"/>
    <mergeCell ref="E19:E20"/>
    <mergeCell ref="F19:H19"/>
    <mergeCell ref="I19:I20"/>
    <mergeCell ref="A5:I5"/>
    <mergeCell ref="A1:D1"/>
    <mergeCell ref="A2:D2"/>
    <mergeCell ref="E2:H2"/>
    <mergeCell ref="A3:D3"/>
    <mergeCell ref="F3:I3"/>
    <mergeCell ref="F103:H103"/>
    <mergeCell ref="B91:E91"/>
    <mergeCell ref="F91:I91"/>
    <mergeCell ref="A93:I93"/>
    <mergeCell ref="A94:I94"/>
    <mergeCell ref="F97:H9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5"/>
  <sheetViews>
    <sheetView topLeftCell="A4" workbookViewId="0">
      <selection activeCell="I44" sqref="I44"/>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51"/>
      <c r="B4" s="51"/>
      <c r="C4" s="51"/>
      <c r="D4" s="51"/>
      <c r="E4" s="51"/>
      <c r="F4" s="48"/>
      <c r="G4" s="48"/>
      <c r="H4" s="48"/>
      <c r="I4" s="48"/>
    </row>
    <row r="5" spans="1:9" ht="23.25" customHeight="1" x14ac:dyDescent="0.25">
      <c r="A5" s="67" t="s">
        <v>4</v>
      </c>
      <c r="B5" s="67"/>
      <c r="C5" s="67"/>
      <c r="D5" s="67"/>
      <c r="E5" s="67"/>
      <c r="F5" s="67"/>
      <c r="G5" s="67"/>
      <c r="H5" s="67"/>
      <c r="I5" s="67"/>
    </row>
    <row r="6" spans="1:9" s="6" customFormat="1" x14ac:dyDescent="0.25">
      <c r="B6" s="6" t="s">
        <v>5</v>
      </c>
      <c r="C6" s="6" t="s">
        <v>422</v>
      </c>
      <c r="D6" s="20" t="s">
        <v>129</v>
      </c>
      <c r="F6" s="20" t="s">
        <v>130</v>
      </c>
    </row>
    <row r="7" spans="1:9" s="6" customFormat="1" x14ac:dyDescent="0.25">
      <c r="E7" s="48"/>
      <c r="F7" s="48"/>
      <c r="G7" s="48"/>
    </row>
    <row r="8" spans="1:9" ht="21.75" customHeight="1" x14ac:dyDescent="0.25">
      <c r="A8" s="8" t="s">
        <v>7</v>
      </c>
      <c r="B8" s="1" t="s">
        <v>153</v>
      </c>
    </row>
    <row r="9" spans="1:9" ht="21.75" customHeight="1" x14ac:dyDescent="0.25">
      <c r="A9" s="8" t="s">
        <v>10</v>
      </c>
      <c r="B9" s="6" t="s">
        <v>132</v>
      </c>
    </row>
    <row r="10" spans="1:9" ht="21.75" customHeight="1" x14ac:dyDescent="0.25">
      <c r="A10" s="8" t="s">
        <v>11</v>
      </c>
      <c r="B10" s="6" t="s">
        <v>12</v>
      </c>
    </row>
    <row r="11" spans="1:9" ht="22.5" customHeight="1" x14ac:dyDescent="0.25">
      <c r="A11" s="8"/>
      <c r="B11" s="1" t="s">
        <v>424</v>
      </c>
    </row>
    <row r="12" spans="1:9" ht="22.5" customHeight="1" x14ac:dyDescent="0.25">
      <c r="A12" s="8"/>
      <c r="B12" s="1" t="s">
        <v>481</v>
      </c>
    </row>
    <row r="13" spans="1:9" ht="22.5" customHeight="1" x14ac:dyDescent="0.25">
      <c r="A13" s="8"/>
      <c r="B13" s="1" t="s">
        <v>423</v>
      </c>
    </row>
    <row r="14" spans="1:9" ht="22.5" customHeight="1" x14ac:dyDescent="0.25">
      <c r="A14" s="8"/>
      <c r="B14" s="1" t="s">
        <v>450</v>
      </c>
    </row>
    <row r="15" spans="1:9" ht="22.5" customHeight="1" x14ac:dyDescent="0.25">
      <c r="A15" s="8"/>
      <c r="B15" s="1" t="s">
        <v>451</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52" t="s">
        <v>26</v>
      </c>
      <c r="G20" s="52" t="s">
        <v>27</v>
      </c>
      <c r="H20" s="52" t="s">
        <v>91</v>
      </c>
      <c r="I20" s="82"/>
      <c r="K20" s="64"/>
      <c r="M20" s="1">
        <v>35</v>
      </c>
    </row>
    <row r="21" spans="1:13" x14ac:dyDescent="0.25">
      <c r="A21" s="16" t="s">
        <v>46</v>
      </c>
      <c r="B21" s="38" t="s">
        <v>602</v>
      </c>
      <c r="C21" s="39" t="s">
        <v>388</v>
      </c>
      <c r="D21" s="40" t="s">
        <v>229</v>
      </c>
      <c r="E21" s="42"/>
      <c r="F21" s="14">
        <f>E21</f>
        <v>0</v>
      </c>
      <c r="G21" s="14" t="str">
        <f>IF(AND(F21&gt;=90),"Xuất sắc",IF(AND(F21&gt;=80),"Tốt",IF(AND(F21&gt;=70),"Khá",IF(AND(F21&gt;=60),"TB",IF(AND(F21&gt;=50),"TB",IF(AND(F21&lt;50),IF(AND(F21&gt;0),"Yếu",IF(AND(F21=0),"Không XL"," "))))))))</f>
        <v>Không XL</v>
      </c>
      <c r="H21" s="14">
        <f>K21/$M$20*100</f>
        <v>100</v>
      </c>
      <c r="I21" s="41"/>
      <c r="K21" s="43">
        <v>35</v>
      </c>
    </row>
    <row r="22" spans="1:13" x14ac:dyDescent="0.25">
      <c r="A22" s="16" t="s">
        <v>47</v>
      </c>
      <c r="B22" s="38" t="s">
        <v>603</v>
      </c>
      <c r="C22" s="39" t="s">
        <v>389</v>
      </c>
      <c r="D22" s="40" t="s">
        <v>390</v>
      </c>
      <c r="E22" s="42"/>
      <c r="F22" s="14">
        <f t="shared" ref="F22:F55" si="0">E22</f>
        <v>0</v>
      </c>
      <c r="G22" s="14" t="str">
        <f t="shared" ref="G22:G55" si="1">IF(AND(F22&gt;=90),"Xuất sắc",IF(AND(F22&gt;=80),"Tốt",IF(AND(F22&gt;=70),"Khá",IF(AND(F22&gt;=60),"TB",IF(AND(F22&gt;=50),"TB",IF(AND(F22&lt;50),IF(AND(F22&gt;0),"Yếu",IF(AND(F22=0),"Không XL"," "))))))))</f>
        <v>Không XL</v>
      </c>
      <c r="H22" s="14">
        <f t="shared" ref="H22:H55" si="2">K22/$M$20*100</f>
        <v>100</v>
      </c>
      <c r="I22" s="41"/>
      <c r="K22" s="43">
        <v>35</v>
      </c>
    </row>
    <row r="23" spans="1:13" x14ac:dyDescent="0.25">
      <c r="A23" s="16" t="s">
        <v>48</v>
      </c>
      <c r="B23" s="38" t="s">
        <v>604</v>
      </c>
      <c r="C23" s="39" t="s">
        <v>244</v>
      </c>
      <c r="D23" s="40" t="s">
        <v>93</v>
      </c>
      <c r="E23" s="42"/>
      <c r="F23" s="14">
        <f t="shared" si="0"/>
        <v>0</v>
      </c>
      <c r="G23" s="14" t="str">
        <f t="shared" si="1"/>
        <v>Không XL</v>
      </c>
      <c r="H23" s="14">
        <f t="shared" si="2"/>
        <v>100</v>
      </c>
      <c r="I23" s="41"/>
      <c r="K23" s="43">
        <v>35</v>
      </c>
    </row>
    <row r="24" spans="1:13" x14ac:dyDescent="0.25">
      <c r="A24" s="16" t="s">
        <v>49</v>
      </c>
      <c r="B24" s="38" t="s">
        <v>605</v>
      </c>
      <c r="C24" s="39" t="s">
        <v>391</v>
      </c>
      <c r="D24" s="40" t="s">
        <v>327</v>
      </c>
      <c r="E24" s="42"/>
      <c r="F24" s="14">
        <f t="shared" si="0"/>
        <v>0</v>
      </c>
      <c r="G24" s="14" t="str">
        <f t="shared" si="1"/>
        <v>Không XL</v>
      </c>
      <c r="H24" s="14">
        <f t="shared" si="2"/>
        <v>100</v>
      </c>
      <c r="I24" s="41"/>
      <c r="K24" s="43">
        <v>35</v>
      </c>
    </row>
    <row r="25" spans="1:13" x14ac:dyDescent="0.25">
      <c r="A25" s="16" t="s">
        <v>57</v>
      </c>
      <c r="B25" s="38" t="s">
        <v>606</v>
      </c>
      <c r="C25" s="39" t="s">
        <v>392</v>
      </c>
      <c r="D25" s="40" t="s">
        <v>393</v>
      </c>
      <c r="E25" s="42"/>
      <c r="F25" s="14">
        <f t="shared" si="0"/>
        <v>0</v>
      </c>
      <c r="G25" s="14" t="str">
        <f t="shared" si="1"/>
        <v>Không XL</v>
      </c>
      <c r="H25" s="14">
        <f t="shared" si="2"/>
        <v>100</v>
      </c>
      <c r="I25" s="41"/>
      <c r="K25" s="43">
        <v>35</v>
      </c>
    </row>
    <row r="26" spans="1:13" x14ac:dyDescent="0.25">
      <c r="A26" s="16" t="s">
        <v>58</v>
      </c>
      <c r="B26" s="45" t="s">
        <v>607</v>
      </c>
      <c r="C26" s="46" t="s">
        <v>394</v>
      </c>
      <c r="D26" s="47" t="s">
        <v>177</v>
      </c>
      <c r="E26" s="44"/>
      <c r="F26" s="53">
        <f t="shared" si="0"/>
        <v>0</v>
      </c>
      <c r="G26" s="53" t="str">
        <f t="shared" si="1"/>
        <v>Không XL</v>
      </c>
      <c r="H26" s="53">
        <f t="shared" si="2"/>
        <v>100</v>
      </c>
      <c r="I26" s="54"/>
      <c r="K26" s="43">
        <v>35</v>
      </c>
    </row>
    <row r="27" spans="1:13" x14ac:dyDescent="0.25">
      <c r="A27" s="16" t="s">
        <v>59</v>
      </c>
      <c r="B27" s="38" t="s">
        <v>608</v>
      </c>
      <c r="C27" s="39" t="s">
        <v>395</v>
      </c>
      <c r="D27" s="40" t="s">
        <v>396</v>
      </c>
      <c r="E27" s="42"/>
      <c r="F27" s="14">
        <f t="shared" si="0"/>
        <v>0</v>
      </c>
      <c r="G27" s="14" t="str">
        <f t="shared" si="1"/>
        <v>Không XL</v>
      </c>
      <c r="H27" s="14">
        <f t="shared" si="2"/>
        <v>100</v>
      </c>
      <c r="I27" s="41"/>
      <c r="K27" s="43">
        <v>35</v>
      </c>
    </row>
    <row r="28" spans="1:13" x14ac:dyDescent="0.25">
      <c r="A28" s="16" t="s">
        <v>60</v>
      </c>
      <c r="B28" s="38" t="s">
        <v>609</v>
      </c>
      <c r="C28" s="39" t="s">
        <v>397</v>
      </c>
      <c r="D28" s="40" t="s">
        <v>145</v>
      </c>
      <c r="E28" s="42"/>
      <c r="F28" s="14">
        <f t="shared" si="0"/>
        <v>0</v>
      </c>
      <c r="G28" s="14" t="str">
        <f t="shared" si="1"/>
        <v>Không XL</v>
      </c>
      <c r="H28" s="14">
        <f t="shared" si="2"/>
        <v>100</v>
      </c>
      <c r="I28" s="41" t="s">
        <v>456</v>
      </c>
      <c r="K28" s="43">
        <v>35</v>
      </c>
    </row>
    <row r="29" spans="1:13" ht="31.5" x14ac:dyDescent="0.25">
      <c r="A29" s="16" t="s">
        <v>61</v>
      </c>
      <c r="B29" s="38" t="s">
        <v>610</v>
      </c>
      <c r="C29" s="39" t="s">
        <v>398</v>
      </c>
      <c r="D29" s="40" t="s">
        <v>399</v>
      </c>
      <c r="E29" s="42"/>
      <c r="F29" s="14">
        <f t="shared" si="0"/>
        <v>0</v>
      </c>
      <c r="G29" s="14" t="str">
        <f t="shared" si="1"/>
        <v>Không XL</v>
      </c>
      <c r="H29" s="14">
        <f t="shared" si="2"/>
        <v>100</v>
      </c>
      <c r="I29" s="41" t="s">
        <v>453</v>
      </c>
      <c r="K29" s="43">
        <v>35</v>
      </c>
    </row>
    <row r="30" spans="1:13" x14ac:dyDescent="0.25">
      <c r="A30" s="16" t="s">
        <v>62</v>
      </c>
      <c r="B30" s="38" t="s">
        <v>611</v>
      </c>
      <c r="C30" s="39" t="s">
        <v>400</v>
      </c>
      <c r="D30" s="40" t="s">
        <v>146</v>
      </c>
      <c r="E30" s="42"/>
      <c r="F30" s="14">
        <f t="shared" si="0"/>
        <v>0</v>
      </c>
      <c r="G30" s="14" t="str">
        <f t="shared" si="1"/>
        <v>Không XL</v>
      </c>
      <c r="H30" s="14">
        <f t="shared" si="2"/>
        <v>100</v>
      </c>
      <c r="I30" s="41"/>
      <c r="K30" s="43">
        <v>35</v>
      </c>
    </row>
    <row r="31" spans="1:13" ht="31.5" x14ac:dyDescent="0.25">
      <c r="A31" s="16" t="s">
        <v>63</v>
      </c>
      <c r="B31" s="38" t="s">
        <v>612</v>
      </c>
      <c r="C31" s="39" t="s">
        <v>244</v>
      </c>
      <c r="D31" s="40" t="s">
        <v>97</v>
      </c>
      <c r="E31" s="42"/>
      <c r="F31" s="14">
        <f t="shared" si="0"/>
        <v>0</v>
      </c>
      <c r="G31" s="14" t="str">
        <f t="shared" si="1"/>
        <v>Không XL</v>
      </c>
      <c r="H31" s="14">
        <f t="shared" si="2"/>
        <v>100</v>
      </c>
      <c r="I31" s="41" t="s">
        <v>455</v>
      </c>
      <c r="K31" s="43">
        <v>35</v>
      </c>
    </row>
    <row r="32" spans="1:13" x14ac:dyDescent="0.25">
      <c r="A32" s="16" t="s">
        <v>64</v>
      </c>
      <c r="B32" s="38" t="s">
        <v>613</v>
      </c>
      <c r="C32" s="39" t="s">
        <v>148</v>
      </c>
      <c r="D32" s="40" t="s">
        <v>98</v>
      </c>
      <c r="E32" s="42"/>
      <c r="F32" s="14">
        <f t="shared" si="0"/>
        <v>0</v>
      </c>
      <c r="G32" s="14" t="str">
        <f t="shared" si="1"/>
        <v>Không XL</v>
      </c>
      <c r="H32" s="14">
        <f t="shared" si="2"/>
        <v>100</v>
      </c>
      <c r="I32" s="41"/>
      <c r="K32" s="43">
        <v>35</v>
      </c>
    </row>
    <row r="33" spans="1:11" x14ac:dyDescent="0.25">
      <c r="A33" s="16" t="s">
        <v>65</v>
      </c>
      <c r="B33" s="38" t="s">
        <v>614</v>
      </c>
      <c r="C33" s="39" t="s">
        <v>401</v>
      </c>
      <c r="D33" s="40" t="s">
        <v>99</v>
      </c>
      <c r="E33" s="42"/>
      <c r="F33" s="14">
        <f t="shared" si="0"/>
        <v>0</v>
      </c>
      <c r="G33" s="14" t="str">
        <f t="shared" si="1"/>
        <v>Không XL</v>
      </c>
      <c r="H33" s="14">
        <f t="shared" si="2"/>
        <v>100</v>
      </c>
      <c r="I33" s="41"/>
      <c r="K33" s="43">
        <v>35</v>
      </c>
    </row>
    <row r="34" spans="1:11" x14ac:dyDescent="0.25">
      <c r="A34" s="16" t="s">
        <v>66</v>
      </c>
      <c r="B34" s="38" t="s">
        <v>615</v>
      </c>
      <c r="C34" s="39" t="s">
        <v>117</v>
      </c>
      <c r="D34" s="40" t="s">
        <v>99</v>
      </c>
      <c r="E34" s="42"/>
      <c r="F34" s="14">
        <f t="shared" si="0"/>
        <v>0</v>
      </c>
      <c r="G34" s="14" t="str">
        <f t="shared" si="1"/>
        <v>Không XL</v>
      </c>
      <c r="H34" s="14">
        <f t="shared" si="2"/>
        <v>100</v>
      </c>
      <c r="I34" s="41"/>
      <c r="K34" s="43">
        <v>35</v>
      </c>
    </row>
    <row r="35" spans="1:11" x14ac:dyDescent="0.25">
      <c r="A35" s="16" t="s">
        <v>67</v>
      </c>
      <c r="B35" s="38" t="s">
        <v>616</v>
      </c>
      <c r="C35" s="39" t="s">
        <v>219</v>
      </c>
      <c r="D35" s="40" t="s">
        <v>99</v>
      </c>
      <c r="E35" s="42"/>
      <c r="F35" s="14">
        <f t="shared" si="0"/>
        <v>0</v>
      </c>
      <c r="G35" s="14" t="str">
        <f t="shared" si="1"/>
        <v>Không XL</v>
      </c>
      <c r="H35" s="14">
        <f t="shared" si="2"/>
        <v>100</v>
      </c>
      <c r="I35" s="41"/>
      <c r="K35" s="43">
        <v>35</v>
      </c>
    </row>
    <row r="36" spans="1:11" ht="18" customHeight="1" x14ac:dyDescent="0.25">
      <c r="A36" s="16" t="s">
        <v>68</v>
      </c>
      <c r="B36" s="38" t="s">
        <v>617</v>
      </c>
      <c r="C36" s="39" t="s">
        <v>402</v>
      </c>
      <c r="D36" s="40" t="s">
        <v>248</v>
      </c>
      <c r="E36" s="42"/>
      <c r="F36" s="14">
        <f t="shared" si="0"/>
        <v>0</v>
      </c>
      <c r="G36" s="14" t="str">
        <f t="shared" si="1"/>
        <v>Không XL</v>
      </c>
      <c r="H36" s="14">
        <f t="shared" si="2"/>
        <v>100</v>
      </c>
      <c r="I36" s="41"/>
      <c r="K36" s="43">
        <v>35</v>
      </c>
    </row>
    <row r="37" spans="1:11" x14ac:dyDescent="0.25">
      <c r="A37" s="16" t="s">
        <v>69</v>
      </c>
      <c r="B37" s="38" t="s">
        <v>618</v>
      </c>
      <c r="C37" s="39" t="s">
        <v>403</v>
      </c>
      <c r="D37" s="40" t="s">
        <v>100</v>
      </c>
      <c r="E37" s="42"/>
      <c r="F37" s="14">
        <f t="shared" si="0"/>
        <v>0</v>
      </c>
      <c r="G37" s="14" t="str">
        <f t="shared" si="1"/>
        <v>Không XL</v>
      </c>
      <c r="H37" s="14">
        <f t="shared" si="2"/>
        <v>100</v>
      </c>
      <c r="I37" s="41" t="s">
        <v>126</v>
      </c>
      <c r="K37" s="43">
        <v>35</v>
      </c>
    </row>
    <row r="38" spans="1:11" x14ac:dyDescent="0.25">
      <c r="A38" s="16" t="s">
        <v>70</v>
      </c>
      <c r="B38" s="38" t="s">
        <v>619</v>
      </c>
      <c r="C38" s="39" t="s">
        <v>404</v>
      </c>
      <c r="D38" s="40" t="s">
        <v>195</v>
      </c>
      <c r="E38" s="42"/>
      <c r="F38" s="14">
        <f t="shared" si="0"/>
        <v>0</v>
      </c>
      <c r="G38" s="14" t="str">
        <f t="shared" si="1"/>
        <v>Không XL</v>
      </c>
      <c r="H38" s="14">
        <f t="shared" si="2"/>
        <v>100</v>
      </c>
      <c r="I38" s="41"/>
      <c r="K38" s="43">
        <v>35</v>
      </c>
    </row>
    <row r="39" spans="1:11" x14ac:dyDescent="0.25">
      <c r="A39" s="16" t="s">
        <v>71</v>
      </c>
      <c r="B39" s="38" t="s">
        <v>620</v>
      </c>
      <c r="C39" s="39" t="s">
        <v>405</v>
      </c>
      <c r="D39" s="40" t="s">
        <v>406</v>
      </c>
      <c r="E39" s="42"/>
      <c r="F39" s="14">
        <f t="shared" si="0"/>
        <v>0</v>
      </c>
      <c r="G39" s="14" t="str">
        <f t="shared" si="1"/>
        <v>Không XL</v>
      </c>
      <c r="H39" s="14">
        <f t="shared" si="2"/>
        <v>100</v>
      </c>
      <c r="I39" s="41"/>
      <c r="K39" s="43">
        <v>35</v>
      </c>
    </row>
    <row r="40" spans="1:11" x14ac:dyDescent="0.25">
      <c r="A40" s="16" t="s">
        <v>72</v>
      </c>
      <c r="B40" s="38" t="s">
        <v>621</v>
      </c>
      <c r="C40" s="39" t="s">
        <v>407</v>
      </c>
      <c r="D40" s="40" t="s">
        <v>408</v>
      </c>
      <c r="E40" s="42"/>
      <c r="F40" s="14">
        <f t="shared" si="0"/>
        <v>0</v>
      </c>
      <c r="G40" s="14" t="str">
        <f t="shared" si="1"/>
        <v>Không XL</v>
      </c>
      <c r="H40" s="14">
        <f t="shared" si="2"/>
        <v>100</v>
      </c>
      <c r="I40" s="41"/>
      <c r="K40" s="43">
        <v>35</v>
      </c>
    </row>
    <row r="41" spans="1:11" x14ac:dyDescent="0.25">
      <c r="A41" s="16" t="s">
        <v>73</v>
      </c>
      <c r="B41" s="38" t="s">
        <v>622</v>
      </c>
      <c r="C41" s="39" t="s">
        <v>409</v>
      </c>
      <c r="D41" s="40" t="s">
        <v>102</v>
      </c>
      <c r="E41" s="42"/>
      <c r="F41" s="14">
        <f t="shared" si="0"/>
        <v>0</v>
      </c>
      <c r="G41" s="14" t="str">
        <f t="shared" si="1"/>
        <v>Không XL</v>
      </c>
      <c r="H41" s="14">
        <f t="shared" si="2"/>
        <v>100</v>
      </c>
      <c r="I41" s="41"/>
      <c r="K41" s="43">
        <v>35</v>
      </c>
    </row>
    <row r="42" spans="1:11" x14ac:dyDescent="0.25">
      <c r="A42" s="16" t="s">
        <v>74</v>
      </c>
      <c r="B42" s="38" t="s">
        <v>623</v>
      </c>
      <c r="C42" s="39" t="s">
        <v>410</v>
      </c>
      <c r="D42" s="40" t="s">
        <v>300</v>
      </c>
      <c r="E42" s="42"/>
      <c r="F42" s="14">
        <f t="shared" si="0"/>
        <v>0</v>
      </c>
      <c r="G42" s="14" t="str">
        <f t="shared" si="1"/>
        <v>Không XL</v>
      </c>
      <c r="H42" s="14">
        <f t="shared" si="2"/>
        <v>100</v>
      </c>
      <c r="I42" s="41"/>
      <c r="K42" s="43">
        <v>35</v>
      </c>
    </row>
    <row r="43" spans="1:11" ht="31.5" x14ac:dyDescent="0.25">
      <c r="A43" s="16" t="s">
        <v>75</v>
      </c>
      <c r="B43" s="38" t="s">
        <v>624</v>
      </c>
      <c r="C43" s="39" t="s">
        <v>411</v>
      </c>
      <c r="D43" s="40" t="s">
        <v>361</v>
      </c>
      <c r="E43" s="42"/>
      <c r="F43" s="14">
        <f t="shared" si="0"/>
        <v>0</v>
      </c>
      <c r="G43" s="14" t="str">
        <f t="shared" si="1"/>
        <v>Không XL</v>
      </c>
      <c r="H43" s="14">
        <f t="shared" si="2"/>
        <v>100</v>
      </c>
      <c r="I43" s="41" t="s">
        <v>454</v>
      </c>
      <c r="K43" s="43">
        <v>35</v>
      </c>
    </row>
    <row r="44" spans="1:11" ht="31.5" x14ac:dyDescent="0.25">
      <c r="A44" s="16" t="s">
        <v>76</v>
      </c>
      <c r="B44" s="38" t="s">
        <v>625</v>
      </c>
      <c r="C44" s="39" t="s">
        <v>412</v>
      </c>
      <c r="D44" s="40" t="s">
        <v>366</v>
      </c>
      <c r="E44" s="42"/>
      <c r="F44" s="14">
        <f t="shared" si="0"/>
        <v>0</v>
      </c>
      <c r="G44" s="14" t="str">
        <f t="shared" si="1"/>
        <v>Không XL</v>
      </c>
      <c r="H44" s="14">
        <f t="shared" si="2"/>
        <v>100</v>
      </c>
      <c r="I44" s="41" t="s">
        <v>128</v>
      </c>
      <c r="K44" s="43">
        <v>35</v>
      </c>
    </row>
    <row r="45" spans="1:11" x14ac:dyDescent="0.25">
      <c r="A45" s="16" t="s">
        <v>77</v>
      </c>
      <c r="B45" s="38" t="s">
        <v>626</v>
      </c>
      <c r="C45" s="39" t="s">
        <v>413</v>
      </c>
      <c r="D45" s="40" t="s">
        <v>105</v>
      </c>
      <c r="E45" s="42"/>
      <c r="F45" s="14">
        <f t="shared" si="0"/>
        <v>0</v>
      </c>
      <c r="G45" s="14" t="str">
        <f t="shared" si="1"/>
        <v>Không XL</v>
      </c>
      <c r="H45" s="14">
        <f t="shared" si="2"/>
        <v>100</v>
      </c>
      <c r="I45" s="41"/>
      <c r="K45" s="43">
        <v>35</v>
      </c>
    </row>
    <row r="46" spans="1:11" x14ac:dyDescent="0.25">
      <c r="A46" s="16" t="s">
        <v>78</v>
      </c>
      <c r="B46" s="38" t="s">
        <v>627</v>
      </c>
      <c r="C46" s="39" t="s">
        <v>414</v>
      </c>
      <c r="D46" s="40" t="s">
        <v>259</v>
      </c>
      <c r="E46" s="42"/>
      <c r="F46" s="14">
        <f t="shared" si="0"/>
        <v>0</v>
      </c>
      <c r="G46" s="14" t="str">
        <f t="shared" si="1"/>
        <v>Không XL</v>
      </c>
      <c r="H46" s="14">
        <f t="shared" si="2"/>
        <v>100</v>
      </c>
      <c r="I46" s="41"/>
      <c r="K46" s="43">
        <v>35</v>
      </c>
    </row>
    <row r="47" spans="1:11" x14ac:dyDescent="0.25">
      <c r="A47" s="16" t="s">
        <v>79</v>
      </c>
      <c r="B47" s="38" t="s">
        <v>628</v>
      </c>
      <c r="C47" s="39" t="s">
        <v>139</v>
      </c>
      <c r="D47" s="40" t="s">
        <v>259</v>
      </c>
      <c r="E47" s="42"/>
      <c r="F47" s="14">
        <f t="shared" si="0"/>
        <v>0</v>
      </c>
      <c r="G47" s="14" t="str">
        <f t="shared" si="1"/>
        <v>Không XL</v>
      </c>
      <c r="H47" s="14">
        <f t="shared" si="2"/>
        <v>100</v>
      </c>
      <c r="I47" s="41"/>
      <c r="K47" s="43">
        <v>35</v>
      </c>
    </row>
    <row r="48" spans="1:11" x14ac:dyDescent="0.25">
      <c r="A48" s="16" t="s">
        <v>80</v>
      </c>
      <c r="B48" s="38" t="s">
        <v>629</v>
      </c>
      <c r="C48" s="39" t="s">
        <v>415</v>
      </c>
      <c r="D48" s="40" t="s">
        <v>206</v>
      </c>
      <c r="E48" s="42"/>
      <c r="F48" s="14">
        <f t="shared" si="0"/>
        <v>0</v>
      </c>
      <c r="G48" s="14" t="str">
        <f t="shared" si="1"/>
        <v>Không XL</v>
      </c>
      <c r="H48" s="14">
        <f t="shared" si="2"/>
        <v>100</v>
      </c>
      <c r="I48" s="41"/>
      <c r="K48" s="43">
        <v>35</v>
      </c>
    </row>
    <row r="49" spans="1:11" ht="31.5" x14ac:dyDescent="0.25">
      <c r="A49" s="16" t="s">
        <v>81</v>
      </c>
      <c r="B49" s="38" t="s">
        <v>630</v>
      </c>
      <c r="C49" s="39" t="s">
        <v>243</v>
      </c>
      <c r="D49" s="40" t="s">
        <v>110</v>
      </c>
      <c r="E49" s="42"/>
      <c r="F49" s="14">
        <f t="shared" si="0"/>
        <v>0</v>
      </c>
      <c r="G49" s="14" t="str">
        <f t="shared" si="1"/>
        <v>Không XL</v>
      </c>
      <c r="H49" s="14">
        <f t="shared" si="2"/>
        <v>100</v>
      </c>
      <c r="I49" s="41" t="s">
        <v>458</v>
      </c>
      <c r="K49" s="43">
        <v>35</v>
      </c>
    </row>
    <row r="50" spans="1:11" x14ac:dyDescent="0.25">
      <c r="A50" s="16" t="s">
        <v>82</v>
      </c>
      <c r="B50" s="38" t="s">
        <v>631</v>
      </c>
      <c r="C50" s="39" t="s">
        <v>244</v>
      </c>
      <c r="D50" s="40" t="s">
        <v>112</v>
      </c>
      <c r="E50" s="42"/>
      <c r="F50" s="14">
        <f t="shared" si="0"/>
        <v>0</v>
      </c>
      <c r="G50" s="14" t="str">
        <f t="shared" si="1"/>
        <v>Không XL</v>
      </c>
      <c r="H50" s="14">
        <f t="shared" si="2"/>
        <v>100</v>
      </c>
      <c r="I50" s="41"/>
      <c r="K50" s="43">
        <v>35</v>
      </c>
    </row>
    <row r="51" spans="1:11" x14ac:dyDescent="0.25">
      <c r="A51" s="16" t="s">
        <v>83</v>
      </c>
      <c r="B51" s="38" t="s">
        <v>632</v>
      </c>
      <c r="C51" s="39" t="s">
        <v>416</v>
      </c>
      <c r="D51" s="40" t="s">
        <v>149</v>
      </c>
      <c r="E51" s="42"/>
      <c r="F51" s="14">
        <f t="shared" si="0"/>
        <v>0</v>
      </c>
      <c r="G51" s="14" t="str">
        <f t="shared" si="1"/>
        <v>Không XL</v>
      </c>
      <c r="H51" s="14">
        <f t="shared" si="2"/>
        <v>100</v>
      </c>
      <c r="I51" s="41"/>
      <c r="K51" s="43">
        <v>35</v>
      </c>
    </row>
    <row r="52" spans="1:11" x14ac:dyDescent="0.25">
      <c r="A52" s="16" t="s">
        <v>84</v>
      </c>
      <c r="B52" s="38" t="s">
        <v>633</v>
      </c>
      <c r="C52" s="39" t="s">
        <v>417</v>
      </c>
      <c r="D52" s="40" t="s">
        <v>418</v>
      </c>
      <c r="E52" s="42"/>
      <c r="F52" s="14">
        <f t="shared" si="0"/>
        <v>0</v>
      </c>
      <c r="G52" s="14" t="str">
        <f t="shared" si="1"/>
        <v>Không XL</v>
      </c>
      <c r="H52" s="14">
        <f t="shared" si="2"/>
        <v>100</v>
      </c>
      <c r="I52" s="41"/>
      <c r="K52" s="43">
        <v>35</v>
      </c>
    </row>
    <row r="53" spans="1:11" x14ac:dyDescent="0.25">
      <c r="A53" s="16" t="s">
        <v>85</v>
      </c>
      <c r="B53" s="38" t="s">
        <v>634</v>
      </c>
      <c r="C53" s="39" t="s">
        <v>184</v>
      </c>
      <c r="D53" s="40" t="s">
        <v>419</v>
      </c>
      <c r="E53" s="42"/>
      <c r="F53" s="14">
        <f t="shared" si="0"/>
        <v>0</v>
      </c>
      <c r="G53" s="14" t="str">
        <f t="shared" si="1"/>
        <v>Không XL</v>
      </c>
      <c r="H53" s="14">
        <f t="shared" si="2"/>
        <v>100</v>
      </c>
      <c r="I53" s="41"/>
      <c r="K53" s="43">
        <v>35</v>
      </c>
    </row>
    <row r="54" spans="1:11" x14ac:dyDescent="0.25">
      <c r="A54" s="16" t="s">
        <v>86</v>
      </c>
      <c r="B54" s="38" t="s">
        <v>635</v>
      </c>
      <c r="C54" s="39" t="s">
        <v>420</v>
      </c>
      <c r="D54" s="40" t="s">
        <v>121</v>
      </c>
      <c r="E54" s="42"/>
      <c r="F54" s="14">
        <f t="shared" si="0"/>
        <v>0</v>
      </c>
      <c r="G54" s="14" t="str">
        <f t="shared" si="1"/>
        <v>Không XL</v>
      </c>
      <c r="H54" s="14">
        <f t="shared" si="2"/>
        <v>100</v>
      </c>
      <c r="I54" s="41"/>
      <c r="K54" s="43">
        <v>35</v>
      </c>
    </row>
    <row r="55" spans="1:11" x14ac:dyDescent="0.25">
      <c r="A55" s="16" t="s">
        <v>87</v>
      </c>
      <c r="B55" s="38" t="s">
        <v>636</v>
      </c>
      <c r="C55" s="39" t="s">
        <v>421</v>
      </c>
      <c r="D55" s="40" t="s">
        <v>123</v>
      </c>
      <c r="E55" s="42"/>
      <c r="F55" s="14">
        <f t="shared" si="0"/>
        <v>0</v>
      </c>
      <c r="G55" s="14" t="str">
        <f t="shared" si="1"/>
        <v>Không XL</v>
      </c>
      <c r="H55" s="14">
        <f t="shared" si="2"/>
        <v>100</v>
      </c>
      <c r="I55" s="41"/>
      <c r="K55" s="43">
        <v>35</v>
      </c>
    </row>
    <row r="57" spans="1:11" s="3" customFormat="1" x14ac:dyDescent="0.25">
      <c r="B57" s="1" t="s">
        <v>29</v>
      </c>
      <c r="E57" s="50"/>
      <c r="F57" s="50"/>
      <c r="G57" s="50"/>
    </row>
    <row r="58" spans="1:11" s="3" customFormat="1" ht="31.5" x14ac:dyDescent="0.25">
      <c r="B58" s="23"/>
      <c r="C58" s="77" t="s">
        <v>30</v>
      </c>
      <c r="D58" s="78"/>
      <c r="E58" s="52" t="s">
        <v>31</v>
      </c>
      <c r="F58" s="52" t="s">
        <v>32</v>
      </c>
      <c r="G58" s="50"/>
    </row>
    <row r="59" spans="1:11" s="3" customFormat="1" ht="15.75" x14ac:dyDescent="0.25">
      <c r="C59" s="22" t="s">
        <v>33</v>
      </c>
      <c r="D59" s="21"/>
      <c r="E59" s="15">
        <f>COUNTIF($G$21:$G$55,"Xuất sắc")</f>
        <v>0</v>
      </c>
      <c r="F59" s="32">
        <f>E59/$E$65</f>
        <v>0</v>
      </c>
      <c r="G59" s="50"/>
    </row>
    <row r="60" spans="1:11" s="3" customFormat="1" ht="15.75" x14ac:dyDescent="0.25">
      <c r="C60" s="22" t="s">
        <v>34</v>
      </c>
      <c r="D60" s="21"/>
      <c r="E60" s="15">
        <f>COUNTIF($G$21:$G$55,"Tốt")</f>
        <v>0</v>
      </c>
      <c r="F60" s="32">
        <f t="shared" ref="F60:F64" si="3">E60/$E$65</f>
        <v>0</v>
      </c>
      <c r="G60" s="50"/>
    </row>
    <row r="61" spans="1:11" s="3" customFormat="1" ht="15.75" x14ac:dyDescent="0.25">
      <c r="C61" s="22" t="s">
        <v>35</v>
      </c>
      <c r="D61" s="21"/>
      <c r="E61" s="15">
        <f>COUNTIF($G$21:$G$55,"Khá")</f>
        <v>0</v>
      </c>
      <c r="F61" s="32">
        <f t="shared" si="3"/>
        <v>0</v>
      </c>
      <c r="G61" s="50"/>
    </row>
    <row r="62" spans="1:11" s="3" customFormat="1" ht="15.75" x14ac:dyDescent="0.25">
      <c r="C62" s="22" t="s">
        <v>36</v>
      </c>
      <c r="D62" s="21"/>
      <c r="E62" s="15">
        <f>COUNTIF($G$21:$G$55,"TB")</f>
        <v>0</v>
      </c>
      <c r="F62" s="32">
        <f t="shared" si="3"/>
        <v>0</v>
      </c>
      <c r="G62" s="50"/>
    </row>
    <row r="63" spans="1:11" s="3" customFormat="1" ht="15.75" x14ac:dyDescent="0.25">
      <c r="C63" s="22" t="s">
        <v>37</v>
      </c>
      <c r="D63" s="21"/>
      <c r="E63" s="15">
        <f>COUNTIF($G$21:$G$55,"Yếu")</f>
        <v>0</v>
      </c>
      <c r="F63" s="32">
        <f t="shared" si="3"/>
        <v>0</v>
      </c>
      <c r="G63" s="50"/>
    </row>
    <row r="64" spans="1:11" s="3" customFormat="1" ht="15.75" x14ac:dyDescent="0.25">
      <c r="C64" s="22" t="s">
        <v>53</v>
      </c>
      <c r="D64" s="21"/>
      <c r="E64" s="15">
        <f>COUNTIF($G$21:$G$55,"Không XL")</f>
        <v>35</v>
      </c>
      <c r="F64" s="32">
        <f t="shared" si="3"/>
        <v>1</v>
      </c>
      <c r="G64" s="50"/>
    </row>
    <row r="65" spans="1:10" x14ac:dyDescent="0.25">
      <c r="E65" s="31">
        <f>SUM(E59:E64)</f>
        <v>35</v>
      </c>
    </row>
    <row r="66" spans="1:10" x14ac:dyDescent="0.25">
      <c r="A66" s="74" t="s">
        <v>38</v>
      </c>
      <c r="B66" s="74"/>
      <c r="C66" s="74"/>
      <c r="D66" s="74"/>
      <c r="E66" s="74"/>
      <c r="F66" s="74"/>
      <c r="G66" s="74"/>
      <c r="H66" s="74"/>
      <c r="I66" s="74"/>
      <c r="J66" s="9"/>
    </row>
    <row r="68" spans="1:10" s="6" customFormat="1" x14ac:dyDescent="0.25">
      <c r="B68" s="67" t="s">
        <v>39</v>
      </c>
      <c r="C68" s="67"/>
      <c r="D68" s="67"/>
      <c r="E68" s="67"/>
      <c r="F68" s="67" t="s">
        <v>40</v>
      </c>
      <c r="G68" s="67"/>
      <c r="H68" s="67"/>
      <c r="I68" s="67"/>
    </row>
    <row r="73" spans="1:10" x14ac:dyDescent="0.25">
      <c r="B73" s="72" t="s">
        <v>480</v>
      </c>
      <c r="C73" s="72"/>
      <c r="D73" s="72"/>
      <c r="E73" s="72"/>
      <c r="F73" s="72" t="s">
        <v>425</v>
      </c>
      <c r="G73" s="72"/>
      <c r="H73" s="72"/>
      <c r="I73" s="72"/>
    </row>
    <row r="74" spans="1:10" x14ac:dyDescent="0.25">
      <c r="B74" s="49"/>
      <c r="C74" s="49"/>
      <c r="D74" s="49"/>
      <c r="H74" s="49"/>
      <c r="I74" s="49"/>
    </row>
    <row r="75" spans="1:10" x14ac:dyDescent="0.25">
      <c r="A75" s="73" t="s">
        <v>41</v>
      </c>
      <c r="B75" s="73"/>
      <c r="C75" s="73"/>
      <c r="D75" s="73"/>
      <c r="E75" s="73"/>
      <c r="F75" s="73"/>
      <c r="G75" s="73"/>
      <c r="H75" s="73"/>
      <c r="I75" s="73"/>
    </row>
    <row r="76" spans="1:10" x14ac:dyDescent="0.25">
      <c r="A76" s="65" t="s">
        <v>44</v>
      </c>
      <c r="B76" s="66"/>
      <c r="C76" s="66"/>
      <c r="D76" s="66"/>
      <c r="E76" s="66"/>
      <c r="F76" s="66"/>
      <c r="G76" s="66"/>
      <c r="H76" s="66"/>
      <c r="I76" s="66"/>
    </row>
    <row r="78" spans="1:10" x14ac:dyDescent="0.25">
      <c r="I78" s="13" t="s">
        <v>56</v>
      </c>
    </row>
    <row r="79" spans="1:10" x14ac:dyDescent="0.25">
      <c r="F79" s="67" t="s">
        <v>131</v>
      </c>
      <c r="G79" s="67"/>
      <c r="H79" s="67"/>
    </row>
    <row r="85" spans="5:8" x14ac:dyDescent="0.25">
      <c r="E85" s="1"/>
      <c r="F85" s="67" t="s">
        <v>55</v>
      </c>
      <c r="G85" s="67"/>
      <c r="H85" s="67"/>
    </row>
  </sheetData>
  <mergeCells count="24">
    <mergeCell ref="K19:K20"/>
    <mergeCell ref="C58:D58"/>
    <mergeCell ref="A66:I66"/>
    <mergeCell ref="B68:E68"/>
    <mergeCell ref="F68:I68"/>
    <mergeCell ref="A17:I17"/>
    <mergeCell ref="A19:A20"/>
    <mergeCell ref="B19:B20"/>
    <mergeCell ref="C19:D20"/>
    <mergeCell ref="E19:E20"/>
    <mergeCell ref="F19:H19"/>
    <mergeCell ref="I19:I20"/>
    <mergeCell ref="A5:I5"/>
    <mergeCell ref="A1:D1"/>
    <mergeCell ref="A2:D2"/>
    <mergeCell ref="E2:H2"/>
    <mergeCell ref="A3:D3"/>
    <mergeCell ref="F3:I3"/>
    <mergeCell ref="F85:H85"/>
    <mergeCell ref="B73:E73"/>
    <mergeCell ref="F73:I73"/>
    <mergeCell ref="A75:I75"/>
    <mergeCell ref="A76:I76"/>
    <mergeCell ref="F79:H7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topLeftCell="A3" workbookViewId="0">
      <selection activeCell="M22" sqref="M22"/>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9" customWidth="1"/>
    <col min="6" max="6" width="9.140625" style="49"/>
    <col min="7" max="7" width="12.140625" style="49"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51"/>
      <c r="B4" s="51"/>
      <c r="C4" s="51"/>
      <c r="D4" s="51"/>
      <c r="E4" s="51"/>
      <c r="F4" s="48"/>
      <c r="G4" s="48"/>
      <c r="H4" s="48"/>
      <c r="I4" s="48"/>
    </row>
    <row r="5" spans="1:9" x14ac:dyDescent="0.25">
      <c r="A5" s="67" t="s">
        <v>4</v>
      </c>
      <c r="B5" s="67"/>
      <c r="C5" s="67"/>
      <c r="D5" s="67"/>
      <c r="E5" s="67"/>
      <c r="F5" s="67"/>
      <c r="G5" s="67"/>
      <c r="H5" s="67"/>
      <c r="I5" s="67"/>
    </row>
    <row r="6" spans="1:9" s="6" customFormat="1" x14ac:dyDescent="0.25">
      <c r="B6" s="6" t="s">
        <v>5</v>
      </c>
      <c r="C6" s="6" t="s">
        <v>445</v>
      </c>
      <c r="D6" s="20" t="s">
        <v>129</v>
      </c>
      <c r="F6" s="20" t="s">
        <v>130</v>
      </c>
    </row>
    <row r="7" spans="1:9" s="6" customFormat="1" x14ac:dyDescent="0.25">
      <c r="E7" s="48"/>
      <c r="F7" s="48"/>
      <c r="G7" s="48"/>
    </row>
    <row r="8" spans="1:9" x14ac:dyDescent="0.25">
      <c r="A8" s="8" t="s">
        <v>7</v>
      </c>
      <c r="B8" s="1" t="s">
        <v>601</v>
      </c>
    </row>
    <row r="9" spans="1:9" x14ac:dyDescent="0.25">
      <c r="A9" s="8" t="s">
        <v>10</v>
      </c>
      <c r="B9" s="6" t="s">
        <v>132</v>
      </c>
    </row>
    <row r="10" spans="1:9" x14ac:dyDescent="0.25">
      <c r="A10" s="8" t="s">
        <v>11</v>
      </c>
      <c r="B10" s="6" t="s">
        <v>12</v>
      </c>
    </row>
    <row r="11" spans="1:9" x14ac:dyDescent="0.25">
      <c r="A11" s="8"/>
      <c r="B11" s="1" t="s">
        <v>447</v>
      </c>
    </row>
    <row r="12" spans="1:9" x14ac:dyDescent="0.25">
      <c r="A12" s="8"/>
      <c r="B12" s="1" t="s">
        <v>483</v>
      </c>
    </row>
    <row r="13" spans="1:9" x14ac:dyDescent="0.25">
      <c r="A13" s="8"/>
      <c r="B13" s="1" t="s">
        <v>446</v>
      </c>
    </row>
    <row r="14" spans="1:9" x14ac:dyDescent="0.25">
      <c r="A14" s="8"/>
      <c r="B14" s="1" t="s">
        <v>449</v>
      </c>
    </row>
    <row r="15" spans="1:9" x14ac:dyDescent="0.25">
      <c r="A15" s="8"/>
      <c r="B15" s="1" t="s">
        <v>151</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52" t="s">
        <v>26</v>
      </c>
      <c r="G20" s="52" t="s">
        <v>27</v>
      </c>
      <c r="H20" s="52" t="s">
        <v>91</v>
      </c>
      <c r="I20" s="82"/>
      <c r="K20" s="64"/>
      <c r="M20" s="60">
        <v>19</v>
      </c>
    </row>
    <row r="21" spans="1:13" ht="31.5" x14ac:dyDescent="0.25">
      <c r="A21" s="16" t="s">
        <v>46</v>
      </c>
      <c r="B21" s="38">
        <v>22003510</v>
      </c>
      <c r="C21" s="46" t="s">
        <v>426</v>
      </c>
      <c r="D21" s="47" t="s">
        <v>93</v>
      </c>
      <c r="E21" s="44"/>
      <c r="F21" s="14">
        <f>E21</f>
        <v>0</v>
      </c>
      <c r="G21" s="14" t="str">
        <f>IF(AND(F21&gt;=90),"Xuất sắc",IF(AND(F21&gt;=80),"Tốt",IF(AND(F21&gt;=70),"Khá",IF(AND(F21&gt;=60),"TB",IF(AND(F21&gt;=50),"TB",IF(AND(F21&lt;50),IF(AND(F21&gt;0),"Yếu",IF(AND(F21=0),"Không XL"," "))))))))</f>
        <v>Không XL</v>
      </c>
      <c r="H21" s="14">
        <f>K21/$M$20*100</f>
        <v>100</v>
      </c>
      <c r="I21" s="41" t="s">
        <v>453</v>
      </c>
      <c r="K21" s="43">
        <v>19</v>
      </c>
    </row>
    <row r="22" spans="1:13" ht="31.5" x14ac:dyDescent="0.25">
      <c r="A22" s="16" t="s">
        <v>47</v>
      </c>
      <c r="B22" s="38">
        <v>22003479</v>
      </c>
      <c r="C22" s="46" t="s">
        <v>427</v>
      </c>
      <c r="D22" s="47" t="s">
        <v>177</v>
      </c>
      <c r="E22" s="44"/>
      <c r="F22" s="14">
        <f t="shared" ref="F22:F39" si="0">E22</f>
        <v>0</v>
      </c>
      <c r="G22" s="14" t="str">
        <f t="shared" ref="G22:G39" si="1">IF(AND(F22&gt;=90),"Xuất sắc",IF(AND(F22&gt;=80),"Tốt",IF(AND(F22&gt;=70),"Khá",IF(AND(F22&gt;=60),"TB",IF(AND(F22&gt;=50),"TB",IF(AND(F22&lt;50),IF(AND(F22&gt;0),"Yếu",IF(AND(F22=0),"Không XL"," "))))))))</f>
        <v>Không XL</v>
      </c>
      <c r="H22" s="14">
        <f t="shared" ref="H22:H39" si="2">K22/$M$20*100</f>
        <v>100</v>
      </c>
      <c r="I22" s="41" t="s">
        <v>454</v>
      </c>
      <c r="K22" s="43">
        <v>19</v>
      </c>
    </row>
    <row r="23" spans="1:13" x14ac:dyDescent="0.25">
      <c r="A23" s="16" t="s">
        <v>48</v>
      </c>
      <c r="B23" s="38">
        <v>22005671</v>
      </c>
      <c r="C23" s="46" t="s">
        <v>428</v>
      </c>
      <c r="D23" s="47" t="s">
        <v>146</v>
      </c>
      <c r="E23" s="44"/>
      <c r="F23" s="14">
        <f t="shared" si="0"/>
        <v>0</v>
      </c>
      <c r="G23" s="14" t="str">
        <f t="shared" si="1"/>
        <v>Không XL</v>
      </c>
      <c r="H23" s="14">
        <f t="shared" si="2"/>
        <v>100</v>
      </c>
      <c r="I23" s="41"/>
      <c r="K23" s="43">
        <v>19</v>
      </c>
    </row>
    <row r="24" spans="1:13" x14ac:dyDescent="0.25">
      <c r="A24" s="16" t="s">
        <v>49</v>
      </c>
      <c r="B24" s="38">
        <v>22004593</v>
      </c>
      <c r="C24" s="46" t="s">
        <v>429</v>
      </c>
      <c r="D24" s="47" t="s">
        <v>97</v>
      </c>
      <c r="E24" s="44"/>
      <c r="F24" s="14">
        <f t="shared" si="0"/>
        <v>0</v>
      </c>
      <c r="G24" s="14" t="str">
        <f t="shared" si="1"/>
        <v>Không XL</v>
      </c>
      <c r="H24" s="14">
        <f t="shared" si="2"/>
        <v>100</v>
      </c>
      <c r="I24" s="41"/>
      <c r="K24" s="43">
        <v>19</v>
      </c>
    </row>
    <row r="25" spans="1:13" x14ac:dyDescent="0.25">
      <c r="A25" s="16" t="s">
        <v>57</v>
      </c>
      <c r="B25" s="38">
        <v>22004932</v>
      </c>
      <c r="C25" s="46" t="s">
        <v>307</v>
      </c>
      <c r="D25" s="47" t="s">
        <v>97</v>
      </c>
      <c r="E25" s="44"/>
      <c r="F25" s="14">
        <f t="shared" si="0"/>
        <v>0</v>
      </c>
      <c r="G25" s="14" t="str">
        <f t="shared" si="1"/>
        <v>Không XL</v>
      </c>
      <c r="H25" s="14">
        <f t="shared" si="2"/>
        <v>100</v>
      </c>
      <c r="I25" s="41"/>
      <c r="K25" s="43">
        <v>19</v>
      </c>
    </row>
    <row r="26" spans="1:13" x14ac:dyDescent="0.25">
      <c r="A26" s="16" t="s">
        <v>58</v>
      </c>
      <c r="B26" s="38">
        <v>22003187</v>
      </c>
      <c r="C26" s="46" t="s">
        <v>144</v>
      </c>
      <c r="D26" s="47" t="s">
        <v>99</v>
      </c>
      <c r="E26" s="44"/>
      <c r="F26" s="14">
        <f t="shared" si="0"/>
        <v>0</v>
      </c>
      <c r="G26" s="14" t="str">
        <f t="shared" si="1"/>
        <v>Không XL</v>
      </c>
      <c r="H26" s="14">
        <f t="shared" si="2"/>
        <v>100</v>
      </c>
      <c r="I26" s="41"/>
      <c r="K26" s="43">
        <v>19</v>
      </c>
    </row>
    <row r="27" spans="1:13" x14ac:dyDescent="0.25">
      <c r="A27" s="16" t="s">
        <v>59</v>
      </c>
      <c r="B27" s="38">
        <v>22004004</v>
      </c>
      <c r="C27" s="46" t="s">
        <v>430</v>
      </c>
      <c r="D27" s="47" t="s">
        <v>248</v>
      </c>
      <c r="E27" s="44"/>
      <c r="F27" s="14">
        <f t="shared" si="0"/>
        <v>0</v>
      </c>
      <c r="G27" s="14" t="str">
        <f t="shared" si="1"/>
        <v>Không XL</v>
      </c>
      <c r="H27" s="14">
        <f t="shared" si="2"/>
        <v>100</v>
      </c>
      <c r="I27" s="41" t="s">
        <v>126</v>
      </c>
      <c r="K27" s="43">
        <v>19</v>
      </c>
    </row>
    <row r="28" spans="1:13" ht="31.5" x14ac:dyDescent="0.25">
      <c r="A28" s="16" t="s">
        <v>60</v>
      </c>
      <c r="B28" s="38">
        <v>22004213</v>
      </c>
      <c r="C28" s="46" t="s">
        <v>431</v>
      </c>
      <c r="D28" s="47" t="s">
        <v>359</v>
      </c>
      <c r="E28" s="44"/>
      <c r="F28" s="14">
        <f t="shared" si="0"/>
        <v>0</v>
      </c>
      <c r="G28" s="14" t="str">
        <f t="shared" si="1"/>
        <v>Không XL</v>
      </c>
      <c r="H28" s="14">
        <f t="shared" si="2"/>
        <v>100</v>
      </c>
      <c r="I28" s="41" t="s">
        <v>128</v>
      </c>
      <c r="K28" s="43">
        <v>19</v>
      </c>
    </row>
    <row r="29" spans="1:13" x14ac:dyDescent="0.25">
      <c r="A29" s="16" t="s">
        <v>61</v>
      </c>
      <c r="B29" s="38">
        <v>22004656</v>
      </c>
      <c r="C29" s="46" t="s">
        <v>432</v>
      </c>
      <c r="D29" s="47" t="s">
        <v>108</v>
      </c>
      <c r="E29" s="44"/>
      <c r="F29" s="14">
        <f t="shared" si="0"/>
        <v>0</v>
      </c>
      <c r="G29" s="14" t="str">
        <f t="shared" si="1"/>
        <v>Không XL</v>
      </c>
      <c r="H29" s="14">
        <f t="shared" si="2"/>
        <v>100</v>
      </c>
      <c r="I29" s="41"/>
      <c r="K29" s="43">
        <v>19</v>
      </c>
    </row>
    <row r="30" spans="1:13" ht="19.5" customHeight="1" x14ac:dyDescent="0.25">
      <c r="A30" s="16" t="s">
        <v>62</v>
      </c>
      <c r="B30" s="38">
        <v>22001787</v>
      </c>
      <c r="C30" s="46" t="s">
        <v>433</v>
      </c>
      <c r="D30" s="47" t="s">
        <v>112</v>
      </c>
      <c r="E30" s="44"/>
      <c r="F30" s="14">
        <f t="shared" si="0"/>
        <v>0</v>
      </c>
      <c r="G30" s="14" t="str">
        <f t="shared" si="1"/>
        <v>Không XL</v>
      </c>
      <c r="H30" s="14">
        <f t="shared" si="2"/>
        <v>100</v>
      </c>
      <c r="I30" s="41"/>
      <c r="K30" s="43">
        <v>19</v>
      </c>
    </row>
    <row r="31" spans="1:13" x14ac:dyDescent="0.25">
      <c r="A31" s="16" t="s">
        <v>63</v>
      </c>
      <c r="B31" s="38">
        <v>22001938</v>
      </c>
      <c r="C31" s="46" t="s">
        <v>434</v>
      </c>
      <c r="D31" s="47" t="s">
        <v>435</v>
      </c>
      <c r="E31" s="44"/>
      <c r="F31" s="14">
        <f t="shared" si="0"/>
        <v>0</v>
      </c>
      <c r="G31" s="14" t="str">
        <f t="shared" si="1"/>
        <v>Không XL</v>
      </c>
      <c r="H31" s="14">
        <f t="shared" si="2"/>
        <v>100</v>
      </c>
      <c r="I31" s="41"/>
      <c r="K31" s="43">
        <v>19</v>
      </c>
    </row>
    <row r="32" spans="1:13" x14ac:dyDescent="0.25">
      <c r="A32" s="16" t="s">
        <v>64</v>
      </c>
      <c r="B32" s="38">
        <v>22001930</v>
      </c>
      <c r="C32" s="46" t="s">
        <v>436</v>
      </c>
      <c r="D32" s="47" t="s">
        <v>141</v>
      </c>
      <c r="E32" s="44"/>
      <c r="F32" s="14">
        <f t="shared" si="0"/>
        <v>0</v>
      </c>
      <c r="G32" s="14" t="str">
        <f t="shared" si="1"/>
        <v>Không XL</v>
      </c>
      <c r="H32" s="14">
        <f t="shared" si="2"/>
        <v>100</v>
      </c>
      <c r="I32" s="41"/>
      <c r="K32" s="43">
        <v>19</v>
      </c>
    </row>
    <row r="33" spans="1:11" x14ac:dyDescent="0.25">
      <c r="A33" s="16" t="s">
        <v>65</v>
      </c>
      <c r="B33" s="38">
        <v>22003172</v>
      </c>
      <c r="C33" s="46" t="s">
        <v>437</v>
      </c>
      <c r="D33" s="47" t="s">
        <v>218</v>
      </c>
      <c r="E33" s="44"/>
      <c r="F33" s="14">
        <f t="shared" si="0"/>
        <v>0</v>
      </c>
      <c r="G33" s="14" t="str">
        <f t="shared" si="1"/>
        <v>Không XL</v>
      </c>
      <c r="H33" s="14">
        <f t="shared" si="2"/>
        <v>100</v>
      </c>
      <c r="I33" s="41" t="s">
        <v>127</v>
      </c>
      <c r="K33" s="43">
        <v>19</v>
      </c>
    </row>
    <row r="34" spans="1:11" x14ac:dyDescent="0.25">
      <c r="A34" s="16" t="s">
        <v>66</v>
      </c>
      <c r="B34" s="38">
        <v>22003835</v>
      </c>
      <c r="C34" s="46" t="s">
        <v>438</v>
      </c>
      <c r="D34" s="47" t="s">
        <v>143</v>
      </c>
      <c r="E34" s="44"/>
      <c r="F34" s="14">
        <f t="shared" si="0"/>
        <v>0</v>
      </c>
      <c r="G34" s="14" t="str">
        <f t="shared" si="1"/>
        <v>Không XL</v>
      </c>
      <c r="H34" s="14">
        <f t="shared" si="2"/>
        <v>100</v>
      </c>
      <c r="I34" s="41"/>
      <c r="K34" s="43">
        <v>19</v>
      </c>
    </row>
    <row r="35" spans="1:11" x14ac:dyDescent="0.25">
      <c r="A35" s="16" t="s">
        <v>67</v>
      </c>
      <c r="B35" s="38">
        <v>22003803</v>
      </c>
      <c r="C35" s="46" t="s">
        <v>439</v>
      </c>
      <c r="D35" s="47" t="s">
        <v>119</v>
      </c>
      <c r="E35" s="44"/>
      <c r="F35" s="14">
        <f t="shared" si="0"/>
        <v>0</v>
      </c>
      <c r="G35" s="14" t="str">
        <f t="shared" si="1"/>
        <v>Không XL</v>
      </c>
      <c r="H35" s="14">
        <f t="shared" si="2"/>
        <v>100</v>
      </c>
      <c r="I35" s="41"/>
      <c r="K35" s="43">
        <v>19</v>
      </c>
    </row>
    <row r="36" spans="1:11" x14ac:dyDescent="0.25">
      <c r="A36" s="16" t="s">
        <v>68</v>
      </c>
      <c r="B36" s="38">
        <v>22004907</v>
      </c>
      <c r="C36" s="46" t="s">
        <v>440</v>
      </c>
      <c r="D36" s="47" t="s">
        <v>119</v>
      </c>
      <c r="E36" s="44"/>
      <c r="F36" s="14">
        <f t="shared" si="0"/>
        <v>0</v>
      </c>
      <c r="G36" s="14" t="str">
        <f t="shared" si="1"/>
        <v>Không XL</v>
      </c>
      <c r="H36" s="14">
        <f t="shared" si="2"/>
        <v>100</v>
      </c>
      <c r="I36" s="41"/>
      <c r="K36" s="43">
        <v>19</v>
      </c>
    </row>
    <row r="37" spans="1:11" x14ac:dyDescent="0.25">
      <c r="A37" s="16" t="s">
        <v>69</v>
      </c>
      <c r="B37" s="38">
        <v>22005687</v>
      </c>
      <c r="C37" s="46" t="s">
        <v>441</v>
      </c>
      <c r="D37" s="47" t="s">
        <v>442</v>
      </c>
      <c r="E37" s="44"/>
      <c r="F37" s="14">
        <f t="shared" si="0"/>
        <v>0</v>
      </c>
      <c r="G37" s="14" t="str">
        <f t="shared" si="1"/>
        <v>Không XL</v>
      </c>
      <c r="H37" s="14">
        <f t="shared" si="2"/>
        <v>100</v>
      </c>
      <c r="I37" s="41"/>
      <c r="K37" s="43">
        <v>19</v>
      </c>
    </row>
    <row r="38" spans="1:11" x14ac:dyDescent="0.25">
      <c r="A38" s="16" t="s">
        <v>70</v>
      </c>
      <c r="B38" s="38">
        <v>22004080</v>
      </c>
      <c r="C38" s="46" t="s">
        <v>443</v>
      </c>
      <c r="D38" s="47" t="s">
        <v>121</v>
      </c>
      <c r="E38" s="44"/>
      <c r="F38" s="14">
        <f t="shared" si="0"/>
        <v>0</v>
      </c>
      <c r="G38" s="14" t="str">
        <f t="shared" si="1"/>
        <v>Không XL</v>
      </c>
      <c r="H38" s="14">
        <f t="shared" si="2"/>
        <v>100</v>
      </c>
      <c r="I38" s="41"/>
      <c r="K38" s="43">
        <v>19</v>
      </c>
    </row>
    <row r="39" spans="1:11" ht="31.5" x14ac:dyDescent="0.25">
      <c r="A39" s="16" t="s">
        <v>71</v>
      </c>
      <c r="B39" s="38">
        <v>22000732</v>
      </c>
      <c r="C39" s="46" t="s">
        <v>444</v>
      </c>
      <c r="D39" s="47" t="s">
        <v>226</v>
      </c>
      <c r="E39" s="44"/>
      <c r="F39" s="14">
        <f t="shared" si="0"/>
        <v>0</v>
      </c>
      <c r="G39" s="14" t="str">
        <f t="shared" si="1"/>
        <v>Không XL</v>
      </c>
      <c r="H39" s="14">
        <f t="shared" si="2"/>
        <v>100</v>
      </c>
      <c r="I39" s="41" t="s">
        <v>455</v>
      </c>
      <c r="K39" s="43">
        <v>19</v>
      </c>
    </row>
    <row r="41" spans="1:11" s="3" customFormat="1" x14ac:dyDescent="0.25">
      <c r="B41" s="1" t="s">
        <v>29</v>
      </c>
      <c r="E41" s="50"/>
      <c r="F41" s="50"/>
      <c r="G41" s="50"/>
    </row>
    <row r="42" spans="1:11" s="3" customFormat="1" ht="31.5" x14ac:dyDescent="0.25">
      <c r="B42" s="23"/>
      <c r="C42" s="77" t="s">
        <v>30</v>
      </c>
      <c r="D42" s="78"/>
      <c r="E42" s="52" t="s">
        <v>31</v>
      </c>
      <c r="F42" s="52" t="s">
        <v>32</v>
      </c>
      <c r="G42" s="50"/>
    </row>
    <row r="43" spans="1:11" s="3" customFormat="1" ht="15.75" x14ac:dyDescent="0.25">
      <c r="C43" s="22" t="s">
        <v>33</v>
      </c>
      <c r="D43" s="21"/>
      <c r="E43" s="15">
        <f>COUNTIF($G$21:$G$39,"Xuất sắc")</f>
        <v>0</v>
      </c>
      <c r="F43" s="32">
        <f>E43/$E$49</f>
        <v>0</v>
      </c>
      <c r="G43" s="50"/>
    </row>
    <row r="44" spans="1:11" s="3" customFormat="1" ht="15.75" x14ac:dyDescent="0.25">
      <c r="C44" s="22" t="s">
        <v>34</v>
      </c>
      <c r="D44" s="21"/>
      <c r="E44" s="15">
        <f>COUNTIF($G$21:$G$39,"Tốt")</f>
        <v>0</v>
      </c>
      <c r="F44" s="32">
        <f t="shared" ref="F44:F48" si="3">E44/$E$49</f>
        <v>0</v>
      </c>
      <c r="G44" s="50"/>
    </row>
    <row r="45" spans="1:11" s="3" customFormat="1" ht="15.75" x14ac:dyDescent="0.25">
      <c r="C45" s="22" t="s">
        <v>35</v>
      </c>
      <c r="D45" s="21"/>
      <c r="E45" s="15">
        <f>COUNTIF($G$21:$G$39,"Khá")</f>
        <v>0</v>
      </c>
      <c r="F45" s="32">
        <f t="shared" si="3"/>
        <v>0</v>
      </c>
      <c r="G45" s="50"/>
    </row>
    <row r="46" spans="1:11" s="3" customFormat="1" ht="15.75" x14ac:dyDescent="0.25">
      <c r="C46" s="22" t="s">
        <v>36</v>
      </c>
      <c r="D46" s="21"/>
      <c r="E46" s="15">
        <f>COUNTIF($G$21:$G$39,"TB")</f>
        <v>0</v>
      </c>
      <c r="F46" s="32">
        <f t="shared" si="3"/>
        <v>0</v>
      </c>
      <c r="G46" s="50"/>
    </row>
    <row r="47" spans="1:11" s="3" customFormat="1" ht="15.75" x14ac:dyDescent="0.25">
      <c r="C47" s="22" t="s">
        <v>37</v>
      </c>
      <c r="D47" s="21"/>
      <c r="E47" s="15">
        <f>COUNTIF($G$21:$G$39,"Yếu")</f>
        <v>0</v>
      </c>
      <c r="F47" s="32">
        <f t="shared" si="3"/>
        <v>0</v>
      </c>
      <c r="G47" s="50"/>
    </row>
    <row r="48" spans="1:11" s="3" customFormat="1" ht="15.75" x14ac:dyDescent="0.25">
      <c r="C48" s="22" t="s">
        <v>53</v>
      </c>
      <c r="D48" s="21"/>
      <c r="E48" s="15">
        <f>COUNTIF($G$21:$G$39,"Không XL")</f>
        <v>19</v>
      </c>
      <c r="F48" s="32">
        <f t="shared" si="3"/>
        <v>1</v>
      </c>
      <c r="G48" s="50"/>
    </row>
    <row r="49" spans="1:10" x14ac:dyDescent="0.25">
      <c r="E49" s="31">
        <f>SUM(E43:E48)</f>
        <v>19</v>
      </c>
    </row>
    <row r="50" spans="1:10" x14ac:dyDescent="0.25">
      <c r="A50" s="74" t="s">
        <v>38</v>
      </c>
      <c r="B50" s="74"/>
      <c r="C50" s="74"/>
      <c r="D50" s="74"/>
      <c r="E50" s="74"/>
      <c r="F50" s="74"/>
      <c r="G50" s="74"/>
      <c r="H50" s="74"/>
      <c r="I50" s="74"/>
      <c r="J50" s="9"/>
    </row>
    <row r="52" spans="1:10" s="6" customFormat="1" x14ac:dyDescent="0.25">
      <c r="B52" s="67" t="s">
        <v>39</v>
      </c>
      <c r="C52" s="67"/>
      <c r="D52" s="67"/>
      <c r="E52" s="67"/>
      <c r="F52" s="67" t="s">
        <v>40</v>
      </c>
      <c r="G52" s="67"/>
      <c r="H52" s="67"/>
      <c r="I52" s="67"/>
    </row>
    <row r="57" spans="1:10" x14ac:dyDescent="0.25">
      <c r="B57" s="72" t="s">
        <v>482</v>
      </c>
      <c r="C57" s="72"/>
      <c r="D57" s="72"/>
      <c r="E57" s="72"/>
      <c r="F57" s="72" t="s">
        <v>448</v>
      </c>
      <c r="G57" s="72"/>
      <c r="H57" s="72"/>
      <c r="I57" s="72"/>
    </row>
    <row r="58" spans="1:10" x14ac:dyDescent="0.25">
      <c r="B58" s="49"/>
      <c r="C58" s="49"/>
      <c r="D58" s="49"/>
      <c r="H58" s="49"/>
      <c r="I58" s="49"/>
    </row>
    <row r="59" spans="1:10" x14ac:dyDescent="0.25">
      <c r="A59" s="73" t="s">
        <v>41</v>
      </c>
      <c r="B59" s="73"/>
      <c r="C59" s="73"/>
      <c r="D59" s="73"/>
      <c r="E59" s="73"/>
      <c r="F59" s="73"/>
      <c r="G59" s="73"/>
      <c r="H59" s="73"/>
      <c r="I59" s="73"/>
    </row>
    <row r="60" spans="1:10" x14ac:dyDescent="0.25">
      <c r="A60" s="65" t="s">
        <v>44</v>
      </c>
      <c r="B60" s="66"/>
      <c r="C60" s="66"/>
      <c r="D60" s="66"/>
      <c r="E60" s="66"/>
      <c r="F60" s="66"/>
      <c r="G60" s="66"/>
      <c r="H60" s="66"/>
      <c r="I60" s="66"/>
    </row>
    <row r="62" spans="1:10" x14ac:dyDescent="0.25">
      <c r="I62" s="13" t="s">
        <v>56</v>
      </c>
    </row>
    <row r="63" spans="1:10" x14ac:dyDescent="0.25">
      <c r="F63" s="67" t="s">
        <v>131</v>
      </c>
      <c r="G63" s="67"/>
      <c r="H63" s="67"/>
    </row>
    <row r="69" spans="5:8" x14ac:dyDescent="0.25">
      <c r="E69" s="1"/>
      <c r="F69" s="67" t="s">
        <v>55</v>
      </c>
      <c r="G69" s="67"/>
      <c r="H69" s="67"/>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59:I59"/>
    <mergeCell ref="A60:I60"/>
    <mergeCell ref="F63:H63"/>
    <mergeCell ref="F69:H69"/>
    <mergeCell ref="K19:K20"/>
    <mergeCell ref="C42:D42"/>
    <mergeCell ref="A50:I50"/>
    <mergeCell ref="B52:E52"/>
    <mergeCell ref="F52:I52"/>
    <mergeCell ref="B57:E57"/>
    <mergeCell ref="F57:I57"/>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topLeftCell="A13" workbookViewId="0">
      <selection activeCell="M25" sqref="M25"/>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56" customWidth="1"/>
    <col min="6" max="6" width="9.140625" style="56"/>
    <col min="7" max="7" width="12.140625" style="56" customWidth="1"/>
    <col min="8" max="8" width="8.7109375" style="1" customWidth="1"/>
    <col min="9" max="9" width="13.28515625" style="1" customWidth="1"/>
    <col min="10" max="16384" width="9.140625" style="1"/>
  </cols>
  <sheetData>
    <row r="1" spans="1:9" s="3" customFormat="1" ht="15.75" x14ac:dyDescent="0.25">
      <c r="A1" s="75" t="s">
        <v>2</v>
      </c>
      <c r="B1" s="75"/>
      <c r="C1" s="75"/>
      <c r="D1" s="75"/>
      <c r="E1" s="19" t="s">
        <v>0</v>
      </c>
      <c r="F1" s="19"/>
      <c r="G1" s="19"/>
      <c r="H1" s="19"/>
      <c r="I1" s="19"/>
    </row>
    <row r="2" spans="1:9" s="3" customFormat="1" x14ac:dyDescent="0.25">
      <c r="A2" s="75" t="s">
        <v>3</v>
      </c>
      <c r="B2" s="75"/>
      <c r="C2" s="75"/>
      <c r="D2" s="75"/>
      <c r="E2" s="67" t="s">
        <v>1</v>
      </c>
      <c r="F2" s="67"/>
      <c r="G2" s="67"/>
      <c r="H2" s="67"/>
      <c r="I2" s="6"/>
    </row>
    <row r="3" spans="1:9" s="3" customFormat="1" x14ac:dyDescent="0.25">
      <c r="A3" s="76" t="s">
        <v>54</v>
      </c>
      <c r="B3" s="76"/>
      <c r="C3" s="76"/>
      <c r="D3" s="76"/>
      <c r="E3" s="19"/>
      <c r="F3" s="67"/>
      <c r="G3" s="67"/>
      <c r="H3" s="67"/>
      <c r="I3" s="67"/>
    </row>
    <row r="4" spans="1:9" s="3" customFormat="1" x14ac:dyDescent="0.25">
      <c r="A4" s="58"/>
      <c r="B4" s="58"/>
      <c r="C4" s="58"/>
      <c r="D4" s="58"/>
      <c r="E4" s="58"/>
      <c r="F4" s="55"/>
      <c r="G4" s="55"/>
      <c r="H4" s="55"/>
      <c r="I4" s="55"/>
    </row>
    <row r="5" spans="1:9" x14ac:dyDescent="0.25">
      <c r="A5" s="67" t="s">
        <v>4</v>
      </c>
      <c r="B5" s="67"/>
      <c r="C5" s="67"/>
      <c r="D5" s="67"/>
      <c r="E5" s="67"/>
      <c r="F5" s="67"/>
      <c r="G5" s="67"/>
      <c r="H5" s="67"/>
      <c r="I5" s="67"/>
    </row>
    <row r="6" spans="1:9" s="6" customFormat="1" x14ac:dyDescent="0.25">
      <c r="B6" s="6" t="s">
        <v>5</v>
      </c>
      <c r="C6" s="6" t="s">
        <v>460</v>
      </c>
      <c r="D6" s="20" t="s">
        <v>129</v>
      </c>
      <c r="F6" s="20" t="s">
        <v>130</v>
      </c>
    </row>
    <row r="7" spans="1:9" s="6" customFormat="1" x14ac:dyDescent="0.25">
      <c r="E7" s="55"/>
      <c r="F7" s="55"/>
      <c r="G7" s="55"/>
    </row>
    <row r="8" spans="1:9" x14ac:dyDescent="0.25">
      <c r="A8" s="8" t="s">
        <v>7</v>
      </c>
      <c r="B8" s="1" t="s">
        <v>473</v>
      </c>
    </row>
    <row r="9" spans="1:9" x14ac:dyDescent="0.25">
      <c r="A9" s="8" t="s">
        <v>10</v>
      </c>
      <c r="B9" s="6" t="s">
        <v>132</v>
      </c>
    </row>
    <row r="10" spans="1:9" x14ac:dyDescent="0.25">
      <c r="A10" s="8" t="s">
        <v>11</v>
      </c>
      <c r="B10" s="6" t="s">
        <v>12</v>
      </c>
    </row>
    <row r="11" spans="1:9" x14ac:dyDescent="0.25">
      <c r="A11" s="8"/>
      <c r="B11" s="1" t="s">
        <v>479</v>
      </c>
    </row>
    <row r="12" spans="1:9" x14ac:dyDescent="0.25">
      <c r="A12" s="8"/>
      <c r="B12" s="1" t="s">
        <v>478</v>
      </c>
    </row>
    <row r="13" spans="1:9" x14ac:dyDescent="0.25">
      <c r="A13" s="8"/>
      <c r="B13" s="1" t="s">
        <v>474</v>
      </c>
    </row>
    <row r="14" spans="1:9" x14ac:dyDescent="0.25">
      <c r="A14" s="8"/>
      <c r="B14" s="1" t="s">
        <v>472</v>
      </c>
    </row>
    <row r="15" spans="1:9" x14ac:dyDescent="0.25">
      <c r="A15" s="8"/>
      <c r="B15" s="1" t="s">
        <v>151</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81" t="s">
        <v>21</v>
      </c>
      <c r="B19" s="81" t="s">
        <v>22</v>
      </c>
      <c r="C19" s="68" t="s">
        <v>23</v>
      </c>
      <c r="D19" s="69"/>
      <c r="E19" s="79" t="s">
        <v>24</v>
      </c>
      <c r="F19" s="81" t="s">
        <v>25</v>
      </c>
      <c r="G19" s="81"/>
      <c r="H19" s="81"/>
      <c r="I19" s="82" t="s">
        <v>28</v>
      </c>
      <c r="K19" s="64" t="s">
        <v>89</v>
      </c>
      <c r="M19" s="30" t="s">
        <v>90</v>
      </c>
    </row>
    <row r="20" spans="1:13" ht="16.5" customHeight="1" x14ac:dyDescent="0.25">
      <c r="A20" s="81"/>
      <c r="B20" s="81"/>
      <c r="C20" s="70"/>
      <c r="D20" s="71"/>
      <c r="E20" s="80"/>
      <c r="F20" s="59" t="s">
        <v>26</v>
      </c>
      <c r="G20" s="59" t="s">
        <v>27</v>
      </c>
      <c r="H20" s="59" t="s">
        <v>91</v>
      </c>
      <c r="I20" s="82"/>
      <c r="K20" s="64"/>
      <c r="M20" s="1">
        <v>10</v>
      </c>
    </row>
    <row r="21" spans="1:13" x14ac:dyDescent="0.25">
      <c r="A21" s="16" t="s">
        <v>46</v>
      </c>
      <c r="B21" s="38">
        <v>22001008</v>
      </c>
      <c r="C21" s="46" t="s">
        <v>190</v>
      </c>
      <c r="D21" s="47" t="s">
        <v>177</v>
      </c>
      <c r="E21" s="44"/>
      <c r="F21" s="14">
        <f>E21</f>
        <v>0</v>
      </c>
      <c r="G21" s="14" t="str">
        <f>IF(AND(F21&gt;=90),"Xuất sắc",IF(AND(F21&gt;=80),"Tốt",IF(AND(F21&gt;=70),"Khá",IF(AND(F21&gt;=60),"TB",IF(AND(F21&gt;=50),"TB",IF(AND(F21&lt;50),IF(AND(F21&gt;0),"Yếu",IF(AND(F21=0),"Không XL"," "))))))))</f>
        <v>Không XL</v>
      </c>
      <c r="H21" s="14">
        <f>K21/$M$20*100</f>
        <v>100</v>
      </c>
      <c r="I21" s="41"/>
      <c r="K21" s="43">
        <v>10</v>
      </c>
    </row>
    <row r="22" spans="1:13" x14ac:dyDescent="0.25">
      <c r="A22" s="16" t="s">
        <v>47</v>
      </c>
      <c r="B22" s="38">
        <v>22001872</v>
      </c>
      <c r="C22" s="46" t="s">
        <v>461</v>
      </c>
      <c r="D22" s="47" t="s">
        <v>181</v>
      </c>
      <c r="E22" s="44"/>
      <c r="F22" s="14">
        <f t="shared" ref="F22:F30" si="0">E22</f>
        <v>0</v>
      </c>
      <c r="G22" s="14" t="str">
        <f t="shared" ref="G22:G30" si="1">IF(AND(F22&gt;=90),"Xuất sắc",IF(AND(F22&gt;=80),"Tốt",IF(AND(F22&gt;=70),"Khá",IF(AND(F22&gt;=60),"TB",IF(AND(F22&gt;=50),"TB",IF(AND(F22&lt;50),IF(AND(F22&gt;0),"Yếu",IF(AND(F22=0),"Không XL"," "))))))))</f>
        <v>Không XL</v>
      </c>
      <c r="H22" s="14">
        <f t="shared" ref="H22:H30" si="2">K22/$M$20*100</f>
        <v>100</v>
      </c>
      <c r="I22" s="41" t="s">
        <v>475</v>
      </c>
      <c r="K22" s="43">
        <v>10</v>
      </c>
    </row>
    <row r="23" spans="1:13" x14ac:dyDescent="0.25">
      <c r="A23" s="16" t="s">
        <v>48</v>
      </c>
      <c r="B23" s="38">
        <v>22004102</v>
      </c>
      <c r="C23" s="46" t="s">
        <v>462</v>
      </c>
      <c r="D23" s="47" t="s">
        <v>94</v>
      </c>
      <c r="E23" s="44"/>
      <c r="F23" s="14">
        <f t="shared" si="0"/>
        <v>0</v>
      </c>
      <c r="G23" s="14" t="str">
        <f t="shared" si="1"/>
        <v>Không XL</v>
      </c>
      <c r="H23" s="14">
        <f t="shared" si="2"/>
        <v>100</v>
      </c>
      <c r="I23" s="41"/>
      <c r="K23" s="43">
        <v>10</v>
      </c>
    </row>
    <row r="24" spans="1:13" x14ac:dyDescent="0.25">
      <c r="A24" s="16" t="s">
        <v>49</v>
      </c>
      <c r="B24" s="38">
        <v>22003977</v>
      </c>
      <c r="C24" s="46" t="s">
        <v>463</v>
      </c>
      <c r="D24" s="47" t="s">
        <v>94</v>
      </c>
      <c r="E24" s="44"/>
      <c r="F24" s="14">
        <f t="shared" si="0"/>
        <v>0</v>
      </c>
      <c r="G24" s="14" t="str">
        <f t="shared" si="1"/>
        <v>Không XL</v>
      </c>
      <c r="H24" s="14">
        <f t="shared" si="2"/>
        <v>100</v>
      </c>
      <c r="I24" s="41"/>
      <c r="K24" s="43">
        <v>10</v>
      </c>
    </row>
    <row r="25" spans="1:13" x14ac:dyDescent="0.25">
      <c r="A25" s="16" t="s">
        <v>57</v>
      </c>
      <c r="B25" s="38">
        <v>22000773</v>
      </c>
      <c r="C25" s="46" t="s">
        <v>464</v>
      </c>
      <c r="D25" s="47" t="s">
        <v>96</v>
      </c>
      <c r="E25" s="44"/>
      <c r="F25" s="14">
        <f t="shared" si="0"/>
        <v>0</v>
      </c>
      <c r="G25" s="14" t="str">
        <f t="shared" si="1"/>
        <v>Không XL</v>
      </c>
      <c r="H25" s="14">
        <f t="shared" si="2"/>
        <v>100</v>
      </c>
      <c r="I25" s="41" t="s">
        <v>126</v>
      </c>
      <c r="K25" s="43">
        <v>10</v>
      </c>
    </row>
    <row r="26" spans="1:13" x14ac:dyDescent="0.25">
      <c r="A26" s="16" t="s">
        <v>58</v>
      </c>
      <c r="B26" s="38">
        <v>22004046</v>
      </c>
      <c r="C26" s="46" t="s">
        <v>243</v>
      </c>
      <c r="D26" s="47" t="s">
        <v>187</v>
      </c>
      <c r="E26" s="44"/>
      <c r="F26" s="14">
        <f t="shared" si="0"/>
        <v>0</v>
      </c>
      <c r="G26" s="14" t="str">
        <f t="shared" si="1"/>
        <v>Không XL</v>
      </c>
      <c r="H26" s="14">
        <f t="shared" si="2"/>
        <v>100</v>
      </c>
      <c r="I26" s="41"/>
      <c r="K26" s="43">
        <v>10</v>
      </c>
    </row>
    <row r="27" spans="1:13" x14ac:dyDescent="0.25">
      <c r="A27" s="16" t="s">
        <v>59</v>
      </c>
      <c r="B27" s="38">
        <v>22001523</v>
      </c>
      <c r="C27" s="46" t="s">
        <v>465</v>
      </c>
      <c r="D27" s="47" t="s">
        <v>466</v>
      </c>
      <c r="E27" s="44"/>
      <c r="F27" s="14">
        <f t="shared" si="0"/>
        <v>0</v>
      </c>
      <c r="G27" s="14" t="str">
        <f t="shared" si="1"/>
        <v>Không XL</v>
      </c>
      <c r="H27" s="14">
        <f t="shared" si="2"/>
        <v>100</v>
      </c>
      <c r="I27" s="41"/>
      <c r="K27" s="43">
        <v>10</v>
      </c>
    </row>
    <row r="28" spans="1:13" x14ac:dyDescent="0.25">
      <c r="A28" s="16" t="s">
        <v>60</v>
      </c>
      <c r="B28" s="38">
        <v>22002536</v>
      </c>
      <c r="C28" s="46" t="s">
        <v>467</v>
      </c>
      <c r="D28" s="47" t="s">
        <v>468</v>
      </c>
      <c r="E28" s="44"/>
      <c r="F28" s="14">
        <f t="shared" si="0"/>
        <v>0</v>
      </c>
      <c r="G28" s="14" t="str">
        <f t="shared" si="1"/>
        <v>Không XL</v>
      </c>
      <c r="H28" s="14">
        <f t="shared" si="2"/>
        <v>100</v>
      </c>
      <c r="I28" s="41"/>
      <c r="K28" s="43">
        <v>10</v>
      </c>
    </row>
    <row r="29" spans="1:13" x14ac:dyDescent="0.25">
      <c r="A29" s="16" t="s">
        <v>61</v>
      </c>
      <c r="B29" s="38">
        <v>22002635</v>
      </c>
      <c r="C29" s="46" t="s">
        <v>469</v>
      </c>
      <c r="D29" s="47" t="s">
        <v>470</v>
      </c>
      <c r="E29" s="44"/>
      <c r="F29" s="14">
        <f t="shared" si="0"/>
        <v>0</v>
      </c>
      <c r="G29" s="14" t="str">
        <f t="shared" si="1"/>
        <v>Không XL</v>
      </c>
      <c r="H29" s="14">
        <f t="shared" si="2"/>
        <v>100</v>
      </c>
      <c r="I29" s="41"/>
      <c r="K29" s="43">
        <v>10</v>
      </c>
    </row>
    <row r="30" spans="1:13" ht="19.5" customHeight="1" x14ac:dyDescent="0.25">
      <c r="A30" s="16" t="s">
        <v>62</v>
      </c>
      <c r="B30" s="38">
        <v>22002780</v>
      </c>
      <c r="C30" s="46" t="s">
        <v>471</v>
      </c>
      <c r="D30" s="47" t="s">
        <v>122</v>
      </c>
      <c r="E30" s="44"/>
      <c r="F30" s="14">
        <f t="shared" si="0"/>
        <v>0</v>
      </c>
      <c r="G30" s="14" t="str">
        <f t="shared" si="1"/>
        <v>Không XL</v>
      </c>
      <c r="H30" s="14">
        <f t="shared" si="2"/>
        <v>100</v>
      </c>
      <c r="I30" s="41"/>
      <c r="K30" s="43">
        <v>10</v>
      </c>
    </row>
    <row r="32" spans="1:13" s="3" customFormat="1" x14ac:dyDescent="0.25">
      <c r="B32" s="1" t="s">
        <v>29</v>
      </c>
      <c r="E32" s="57"/>
      <c r="F32" s="57"/>
      <c r="G32" s="57"/>
    </row>
    <row r="33" spans="1:10" s="3" customFormat="1" ht="31.5" x14ac:dyDescent="0.25">
      <c r="B33" s="23"/>
      <c r="C33" s="77" t="s">
        <v>30</v>
      </c>
      <c r="D33" s="78"/>
      <c r="E33" s="59" t="s">
        <v>31</v>
      </c>
      <c r="F33" s="59" t="s">
        <v>32</v>
      </c>
      <c r="G33" s="57"/>
    </row>
    <row r="34" spans="1:10" s="3" customFormat="1" ht="15.75" x14ac:dyDescent="0.25">
      <c r="C34" s="22" t="s">
        <v>33</v>
      </c>
      <c r="D34" s="21"/>
      <c r="E34" s="15">
        <f>COUNTIF($G$21:$G$30,"Xuất sắc")</f>
        <v>0</v>
      </c>
      <c r="F34" s="32">
        <f>E34/$E$40</f>
        <v>0</v>
      </c>
      <c r="G34" s="57"/>
    </row>
    <row r="35" spans="1:10" s="3" customFormat="1" ht="15.75" x14ac:dyDescent="0.25">
      <c r="C35" s="22" t="s">
        <v>34</v>
      </c>
      <c r="D35" s="21"/>
      <c r="E35" s="15">
        <f>COUNTIF($G$21:$G$30,"Tốt")</f>
        <v>0</v>
      </c>
      <c r="F35" s="32">
        <f t="shared" ref="F35:F39" si="3">E35/$E$40</f>
        <v>0</v>
      </c>
      <c r="G35" s="57"/>
    </row>
    <row r="36" spans="1:10" s="3" customFormat="1" ht="15.75" x14ac:dyDescent="0.25">
      <c r="C36" s="22" t="s">
        <v>35</v>
      </c>
      <c r="D36" s="21"/>
      <c r="E36" s="15">
        <f>COUNTIF($G$21:$G$30,"Khá")</f>
        <v>0</v>
      </c>
      <c r="F36" s="32">
        <f t="shared" si="3"/>
        <v>0</v>
      </c>
      <c r="G36" s="57"/>
    </row>
    <row r="37" spans="1:10" s="3" customFormat="1" ht="15.75" x14ac:dyDescent="0.25">
      <c r="C37" s="22" t="s">
        <v>36</v>
      </c>
      <c r="D37" s="21"/>
      <c r="E37" s="15">
        <f>COUNTIF($G$21:$G$30,"TB")</f>
        <v>0</v>
      </c>
      <c r="F37" s="32">
        <f t="shared" si="3"/>
        <v>0</v>
      </c>
      <c r="G37" s="57"/>
    </row>
    <row r="38" spans="1:10" s="3" customFormat="1" ht="15.75" x14ac:dyDescent="0.25">
      <c r="C38" s="22" t="s">
        <v>37</v>
      </c>
      <c r="D38" s="21"/>
      <c r="E38" s="15">
        <f>COUNTIF($G$21:$G$30,"Yếu")</f>
        <v>0</v>
      </c>
      <c r="F38" s="32">
        <f t="shared" si="3"/>
        <v>0</v>
      </c>
      <c r="G38" s="57"/>
    </row>
    <row r="39" spans="1:10" s="3" customFormat="1" ht="15.75" x14ac:dyDescent="0.25">
      <c r="C39" s="22" t="s">
        <v>53</v>
      </c>
      <c r="D39" s="21"/>
      <c r="E39" s="15">
        <f>COUNTIF($G$21:$G$30,"Không XL")</f>
        <v>10</v>
      </c>
      <c r="F39" s="32">
        <f t="shared" si="3"/>
        <v>1</v>
      </c>
      <c r="G39" s="57"/>
    </row>
    <row r="40" spans="1:10" x14ac:dyDescent="0.25">
      <c r="E40" s="31">
        <f>SUM(E34:E39)</f>
        <v>10</v>
      </c>
    </row>
    <row r="41" spans="1:10" x14ac:dyDescent="0.25">
      <c r="A41" s="74" t="s">
        <v>38</v>
      </c>
      <c r="B41" s="74"/>
      <c r="C41" s="74"/>
      <c r="D41" s="74"/>
      <c r="E41" s="74"/>
      <c r="F41" s="74"/>
      <c r="G41" s="74"/>
      <c r="H41" s="74"/>
      <c r="I41" s="74"/>
      <c r="J41" s="9"/>
    </row>
    <row r="43" spans="1:10" s="6" customFormat="1" x14ac:dyDescent="0.25">
      <c r="B43" s="67" t="s">
        <v>39</v>
      </c>
      <c r="C43" s="67"/>
      <c r="D43" s="67"/>
      <c r="E43" s="67"/>
      <c r="F43" s="67" t="s">
        <v>40</v>
      </c>
      <c r="G43" s="67"/>
      <c r="H43" s="67"/>
      <c r="I43" s="67"/>
    </row>
    <row r="48" spans="1:10" x14ac:dyDescent="0.25">
      <c r="B48" s="72" t="s">
        <v>476</v>
      </c>
      <c r="C48" s="72"/>
      <c r="D48" s="72"/>
      <c r="E48" s="72"/>
      <c r="F48" s="72" t="s">
        <v>477</v>
      </c>
      <c r="G48" s="72"/>
      <c r="H48" s="72"/>
      <c r="I48" s="72"/>
    </row>
    <row r="49" spans="1:9" x14ac:dyDescent="0.25">
      <c r="B49" s="56"/>
      <c r="C49" s="56"/>
      <c r="D49" s="56"/>
      <c r="H49" s="56"/>
      <c r="I49" s="56"/>
    </row>
    <row r="50" spans="1:9" x14ac:dyDescent="0.25">
      <c r="A50" s="73" t="s">
        <v>41</v>
      </c>
      <c r="B50" s="73"/>
      <c r="C50" s="73"/>
      <c r="D50" s="73"/>
      <c r="E50" s="73"/>
      <c r="F50" s="73"/>
      <c r="G50" s="73"/>
      <c r="H50" s="73"/>
      <c r="I50" s="73"/>
    </row>
    <row r="51" spans="1:9" x14ac:dyDescent="0.25">
      <c r="A51" s="65" t="s">
        <v>44</v>
      </c>
      <c r="B51" s="66"/>
      <c r="C51" s="66"/>
      <c r="D51" s="66"/>
      <c r="E51" s="66"/>
      <c r="F51" s="66"/>
      <c r="G51" s="66"/>
      <c r="H51" s="66"/>
      <c r="I51" s="66"/>
    </row>
    <row r="53" spans="1:9" x14ac:dyDescent="0.25">
      <c r="I53" s="13" t="s">
        <v>56</v>
      </c>
    </row>
    <row r="54" spans="1:9" x14ac:dyDescent="0.25">
      <c r="F54" s="67" t="s">
        <v>131</v>
      </c>
      <c r="G54" s="67"/>
      <c r="H54" s="67"/>
    </row>
    <row r="60" spans="1:9" x14ac:dyDescent="0.25">
      <c r="E60" s="1"/>
      <c r="F60" s="67" t="s">
        <v>55</v>
      </c>
      <c r="G60" s="67"/>
      <c r="H60" s="67"/>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50:I50"/>
    <mergeCell ref="A51:I51"/>
    <mergeCell ref="F54:H54"/>
    <mergeCell ref="F60:H60"/>
    <mergeCell ref="K19:K20"/>
    <mergeCell ref="C33:D33"/>
    <mergeCell ref="A41:I41"/>
    <mergeCell ref="B43:E43"/>
    <mergeCell ref="F43:I43"/>
    <mergeCell ref="B48:E48"/>
    <mergeCell ref="F48:I4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Sheet1</vt:lpstr>
      <vt:lpstr>22C1-CMT1</vt:lpstr>
      <vt:lpstr>22C1-LTM1</vt:lpstr>
      <vt:lpstr>22C1-QTM1</vt:lpstr>
      <vt:lpstr>22C1-THU1</vt:lpstr>
      <vt:lpstr>22C1-TKĐ1</vt:lpstr>
      <vt:lpstr>22C1-TKĐ2</vt:lpstr>
      <vt:lpstr>22C1-TKW1</vt:lpstr>
      <vt:lpstr>22C7-LTM1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thhhh</cp:lastModifiedBy>
  <cp:lastPrinted>2023-12-01T02:27:24Z</cp:lastPrinted>
  <dcterms:created xsi:type="dcterms:W3CDTF">2023-12-01T01:41:38Z</dcterms:created>
  <dcterms:modified xsi:type="dcterms:W3CDTF">2024-02-01T03:01:04Z</dcterms:modified>
</cp:coreProperties>
</file>