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3T4 -CNO4\"/>
    </mc:Choice>
  </mc:AlternateContent>
  <xr:revisionPtr revIDLastSave="0" documentId="13_ncr:1_{6DAE926C-5B06-4767-96BD-68F28E579B1B}" xr6:coauthVersionLast="47" xr6:coauthVersionMax="47" xr10:uidLastSave="{00000000-0000-0000-0000-000000000000}"/>
  <bookViews>
    <workbookView xWindow="-120" yWindow="-120" windowWidth="20730" windowHeight="11160" tabRatio="846" activeTab="3" xr2:uid="{00000000-000D-0000-FFFF-FFFF00000000}"/>
  </bookViews>
  <sheets>
    <sheet name="23T4-CNÔ1" sheetId="16" r:id="rId1"/>
    <sheet name="23T4-CNÔ2" sheetId="17" r:id="rId2"/>
    <sheet name="23T4-CNÔ3" sheetId="18" r:id="rId3"/>
    <sheet name="23T4-CNÔ4" sheetId="19" r:id="rId4"/>
    <sheet name="23T4-CNÔ5" sheetId="20" r:id="rId5"/>
    <sheet name="23T4-CNÔ6" sheetId="21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5" i="21" l="1"/>
  <c r="O55" i="21"/>
  <c r="N55" i="21"/>
  <c r="M55" i="21"/>
  <c r="F55" i="21"/>
  <c r="P54" i="21"/>
  <c r="O54" i="21"/>
  <c r="N54" i="21"/>
  <c r="M54" i="21"/>
  <c r="F54" i="21"/>
  <c r="P53" i="21"/>
  <c r="O53" i="21"/>
  <c r="N53" i="21"/>
  <c r="M53" i="21"/>
  <c r="F53" i="21"/>
  <c r="P52" i="21"/>
  <c r="O52" i="21"/>
  <c r="N52" i="21"/>
  <c r="M52" i="21"/>
  <c r="F52" i="21"/>
  <c r="P51" i="21"/>
  <c r="O51" i="21"/>
  <c r="N51" i="21"/>
  <c r="M51" i="21"/>
  <c r="F51" i="21"/>
  <c r="P50" i="21"/>
  <c r="O50" i="21"/>
  <c r="N50" i="21"/>
  <c r="M50" i="21"/>
  <c r="F50" i="21"/>
  <c r="P49" i="21"/>
  <c r="O49" i="21"/>
  <c r="N49" i="21"/>
  <c r="M49" i="21"/>
  <c r="F49" i="21"/>
  <c r="P48" i="21"/>
  <c r="O48" i="21"/>
  <c r="N48" i="21"/>
  <c r="M48" i="21"/>
  <c r="F48" i="21"/>
  <c r="P47" i="21"/>
  <c r="O47" i="21"/>
  <c r="N47" i="21"/>
  <c r="M47" i="21"/>
  <c r="F47" i="21"/>
  <c r="P46" i="21"/>
  <c r="O46" i="21"/>
  <c r="N46" i="21"/>
  <c r="M46" i="21"/>
  <c r="F46" i="21"/>
  <c r="P45" i="21"/>
  <c r="O45" i="21"/>
  <c r="N45" i="21"/>
  <c r="M45" i="21"/>
  <c r="F45" i="21"/>
  <c r="P44" i="21"/>
  <c r="O44" i="21"/>
  <c r="N44" i="21"/>
  <c r="M44" i="21"/>
  <c r="F44" i="21"/>
  <c r="P43" i="21"/>
  <c r="O43" i="21"/>
  <c r="N43" i="21"/>
  <c r="M43" i="21"/>
  <c r="F43" i="21"/>
  <c r="P42" i="21"/>
  <c r="O42" i="21"/>
  <c r="N42" i="21"/>
  <c r="M42" i="21"/>
  <c r="F42" i="21"/>
  <c r="P41" i="21"/>
  <c r="O41" i="21"/>
  <c r="N41" i="21"/>
  <c r="M41" i="21"/>
  <c r="F41" i="21"/>
  <c r="P40" i="21"/>
  <c r="O40" i="21"/>
  <c r="N40" i="21"/>
  <c r="M40" i="21"/>
  <c r="F40" i="21"/>
  <c r="P39" i="21"/>
  <c r="O39" i="21"/>
  <c r="N39" i="21"/>
  <c r="M39" i="21"/>
  <c r="F39" i="21"/>
  <c r="P38" i="21"/>
  <c r="O38" i="21"/>
  <c r="N38" i="21"/>
  <c r="M38" i="21"/>
  <c r="F38" i="21"/>
  <c r="P37" i="21"/>
  <c r="O37" i="21"/>
  <c r="N37" i="21"/>
  <c r="M37" i="21"/>
  <c r="F37" i="21"/>
  <c r="P36" i="21"/>
  <c r="O36" i="21"/>
  <c r="N36" i="21"/>
  <c r="M36" i="21"/>
  <c r="F36" i="21"/>
  <c r="P35" i="21"/>
  <c r="O35" i="21"/>
  <c r="N35" i="21"/>
  <c r="M35" i="21"/>
  <c r="F35" i="21"/>
  <c r="P34" i="21"/>
  <c r="O34" i="21"/>
  <c r="N34" i="21"/>
  <c r="M34" i="21"/>
  <c r="F34" i="21"/>
  <c r="P33" i="21"/>
  <c r="O33" i="21"/>
  <c r="N33" i="21"/>
  <c r="M33" i="21"/>
  <c r="F33" i="21"/>
  <c r="P32" i="21"/>
  <c r="O32" i="21"/>
  <c r="N32" i="21"/>
  <c r="M32" i="21"/>
  <c r="F32" i="21"/>
  <c r="P31" i="21"/>
  <c r="O31" i="21"/>
  <c r="N31" i="21"/>
  <c r="M31" i="21"/>
  <c r="F31" i="21"/>
  <c r="P30" i="21"/>
  <c r="O30" i="21"/>
  <c r="N30" i="21"/>
  <c r="M30" i="21"/>
  <c r="F30" i="21"/>
  <c r="P29" i="21"/>
  <c r="O29" i="21"/>
  <c r="N29" i="21"/>
  <c r="M29" i="21"/>
  <c r="F29" i="21"/>
  <c r="P28" i="21"/>
  <c r="O28" i="21"/>
  <c r="N28" i="21"/>
  <c r="M28" i="21"/>
  <c r="F28" i="21"/>
  <c r="P27" i="21"/>
  <c r="O27" i="21"/>
  <c r="N27" i="21"/>
  <c r="M27" i="21"/>
  <c r="F27" i="21"/>
  <c r="P26" i="21"/>
  <c r="O26" i="21"/>
  <c r="N26" i="21"/>
  <c r="M26" i="21"/>
  <c r="F26" i="21"/>
  <c r="P25" i="21"/>
  <c r="O25" i="21"/>
  <c r="N25" i="21"/>
  <c r="M25" i="21"/>
  <c r="F25" i="21"/>
  <c r="P24" i="21"/>
  <c r="O24" i="21"/>
  <c r="N24" i="21"/>
  <c r="M24" i="21"/>
  <c r="F24" i="21"/>
  <c r="P23" i="21"/>
  <c r="O23" i="21"/>
  <c r="N23" i="21"/>
  <c r="M23" i="21"/>
  <c r="F23" i="21"/>
  <c r="P22" i="21"/>
  <c r="O22" i="21"/>
  <c r="N22" i="21"/>
  <c r="M22" i="21"/>
  <c r="F22" i="21"/>
  <c r="P21" i="21"/>
  <c r="O21" i="21"/>
  <c r="N21" i="21"/>
  <c r="M21" i="21"/>
  <c r="F21" i="21"/>
  <c r="P20" i="21"/>
  <c r="O20" i="21"/>
  <c r="N20" i="21"/>
  <c r="M20" i="21"/>
  <c r="F20" i="21"/>
  <c r="P19" i="21"/>
  <c r="O19" i="21"/>
  <c r="N19" i="21"/>
  <c r="M19" i="21"/>
  <c r="F19" i="21"/>
  <c r="P18" i="21"/>
  <c r="O18" i="21"/>
  <c r="N18" i="21"/>
  <c r="M18" i="21"/>
  <c r="F18" i="21"/>
  <c r="P17" i="21"/>
  <c r="O17" i="21"/>
  <c r="N17" i="21"/>
  <c r="M17" i="21"/>
  <c r="F17" i="21"/>
  <c r="P16" i="21"/>
  <c r="O16" i="21"/>
  <c r="N16" i="21"/>
  <c r="M16" i="21"/>
  <c r="F16" i="21"/>
  <c r="P15" i="21"/>
  <c r="O15" i="21"/>
  <c r="N15" i="21"/>
  <c r="M15" i="21"/>
  <c r="F15" i="21"/>
  <c r="P14" i="21"/>
  <c r="O14" i="21"/>
  <c r="N14" i="21"/>
  <c r="M14" i="21"/>
  <c r="F14" i="21"/>
  <c r="P13" i="21"/>
  <c r="O13" i="21"/>
  <c r="N13" i="21"/>
  <c r="M13" i="21"/>
  <c r="F13" i="21"/>
  <c r="P12" i="21"/>
  <c r="O12" i="21"/>
  <c r="N12" i="21"/>
  <c r="M12" i="21"/>
  <c r="F12" i="21"/>
  <c r="P57" i="20"/>
  <c r="O57" i="20"/>
  <c r="N57" i="20"/>
  <c r="M57" i="20"/>
  <c r="F57" i="20"/>
  <c r="P56" i="20"/>
  <c r="O56" i="20"/>
  <c r="N56" i="20"/>
  <c r="M56" i="20"/>
  <c r="F56" i="20"/>
  <c r="P55" i="20"/>
  <c r="O55" i="20"/>
  <c r="N55" i="20"/>
  <c r="M55" i="20"/>
  <c r="F55" i="20"/>
  <c r="P54" i="20"/>
  <c r="O54" i="20"/>
  <c r="N54" i="20"/>
  <c r="M54" i="20"/>
  <c r="F54" i="20"/>
  <c r="P53" i="20"/>
  <c r="O53" i="20"/>
  <c r="N53" i="20"/>
  <c r="M53" i="20"/>
  <c r="F53" i="20"/>
  <c r="P52" i="20"/>
  <c r="O52" i="20"/>
  <c r="N52" i="20"/>
  <c r="M52" i="20"/>
  <c r="F52" i="20"/>
  <c r="P51" i="20"/>
  <c r="O51" i="20"/>
  <c r="N51" i="20"/>
  <c r="M51" i="20"/>
  <c r="H51" i="20" s="1"/>
  <c r="F51" i="20"/>
  <c r="P50" i="20"/>
  <c r="O50" i="20"/>
  <c r="N50" i="20"/>
  <c r="M50" i="20"/>
  <c r="F50" i="20"/>
  <c r="P49" i="20"/>
  <c r="O49" i="20"/>
  <c r="N49" i="20"/>
  <c r="M49" i="20"/>
  <c r="F49" i="20"/>
  <c r="P48" i="20"/>
  <c r="O48" i="20"/>
  <c r="N48" i="20"/>
  <c r="M48" i="20"/>
  <c r="F48" i="20"/>
  <c r="P47" i="20"/>
  <c r="O47" i="20"/>
  <c r="N47" i="20"/>
  <c r="M47" i="20"/>
  <c r="F47" i="20"/>
  <c r="P46" i="20"/>
  <c r="O46" i="20"/>
  <c r="N46" i="20"/>
  <c r="M46" i="20"/>
  <c r="F46" i="20"/>
  <c r="P45" i="20"/>
  <c r="O45" i="20"/>
  <c r="N45" i="20"/>
  <c r="M45" i="20"/>
  <c r="F45" i="20"/>
  <c r="P44" i="20"/>
  <c r="O44" i="20"/>
  <c r="N44" i="20"/>
  <c r="M44" i="20"/>
  <c r="F44" i="20"/>
  <c r="P43" i="20"/>
  <c r="O43" i="20"/>
  <c r="N43" i="20"/>
  <c r="M43" i="20"/>
  <c r="F43" i="20"/>
  <c r="P42" i="20"/>
  <c r="O42" i="20"/>
  <c r="N42" i="20"/>
  <c r="M42" i="20"/>
  <c r="F42" i="20"/>
  <c r="P41" i="20"/>
  <c r="O41" i="20"/>
  <c r="N41" i="20"/>
  <c r="M41" i="20"/>
  <c r="F41" i="20"/>
  <c r="P40" i="20"/>
  <c r="O40" i="20"/>
  <c r="N40" i="20"/>
  <c r="M40" i="20"/>
  <c r="F40" i="20"/>
  <c r="P39" i="20"/>
  <c r="O39" i="20"/>
  <c r="N39" i="20"/>
  <c r="M39" i="20"/>
  <c r="F39" i="20"/>
  <c r="P38" i="20"/>
  <c r="O38" i="20"/>
  <c r="N38" i="20"/>
  <c r="M38" i="20"/>
  <c r="F38" i="20"/>
  <c r="P37" i="20"/>
  <c r="O37" i="20"/>
  <c r="N37" i="20"/>
  <c r="M37" i="20"/>
  <c r="F37" i="20"/>
  <c r="P36" i="20"/>
  <c r="O36" i="20"/>
  <c r="N36" i="20"/>
  <c r="M36" i="20"/>
  <c r="F36" i="20"/>
  <c r="P35" i="20"/>
  <c r="O35" i="20"/>
  <c r="N35" i="20"/>
  <c r="M35" i="20"/>
  <c r="F35" i="20"/>
  <c r="P34" i="20"/>
  <c r="O34" i="20"/>
  <c r="N34" i="20"/>
  <c r="M34" i="20"/>
  <c r="F34" i="20"/>
  <c r="P33" i="20"/>
  <c r="O33" i="20"/>
  <c r="N33" i="20"/>
  <c r="M33" i="20"/>
  <c r="F33" i="20"/>
  <c r="P32" i="20"/>
  <c r="O32" i="20"/>
  <c r="N32" i="20"/>
  <c r="M32" i="20"/>
  <c r="H32" i="20"/>
  <c r="F32" i="20"/>
  <c r="P31" i="20"/>
  <c r="O31" i="20"/>
  <c r="N31" i="20"/>
  <c r="M31" i="20"/>
  <c r="F31" i="20"/>
  <c r="P30" i="20"/>
  <c r="O30" i="20"/>
  <c r="N30" i="20"/>
  <c r="M30" i="20"/>
  <c r="F30" i="20"/>
  <c r="P29" i="20"/>
  <c r="O29" i="20"/>
  <c r="N29" i="20"/>
  <c r="M29" i="20"/>
  <c r="F29" i="20"/>
  <c r="P28" i="20"/>
  <c r="O28" i="20"/>
  <c r="N28" i="20"/>
  <c r="M28" i="20"/>
  <c r="G28" i="20" s="1"/>
  <c r="H28" i="20" s="1"/>
  <c r="F28" i="20"/>
  <c r="P27" i="20"/>
  <c r="O27" i="20"/>
  <c r="N27" i="20"/>
  <c r="M27" i="20"/>
  <c r="F27" i="20"/>
  <c r="P26" i="20"/>
  <c r="O26" i="20"/>
  <c r="N26" i="20"/>
  <c r="M26" i="20"/>
  <c r="F26" i="20"/>
  <c r="P25" i="20"/>
  <c r="O25" i="20"/>
  <c r="N25" i="20"/>
  <c r="M25" i="20"/>
  <c r="F25" i="20"/>
  <c r="P24" i="20"/>
  <c r="O24" i="20"/>
  <c r="N24" i="20"/>
  <c r="M24" i="20"/>
  <c r="F24" i="20"/>
  <c r="P23" i="20"/>
  <c r="O23" i="20"/>
  <c r="N23" i="20"/>
  <c r="M23" i="20"/>
  <c r="F23" i="20"/>
  <c r="P22" i="20"/>
  <c r="O22" i="20"/>
  <c r="N22" i="20"/>
  <c r="M22" i="20"/>
  <c r="F22" i="20"/>
  <c r="P21" i="20"/>
  <c r="O21" i="20"/>
  <c r="N21" i="20"/>
  <c r="M21" i="20"/>
  <c r="F21" i="20"/>
  <c r="P20" i="20"/>
  <c r="O20" i="20"/>
  <c r="N20" i="20"/>
  <c r="M20" i="20"/>
  <c r="F20" i="20"/>
  <c r="P19" i="20"/>
  <c r="O19" i="20"/>
  <c r="N19" i="20"/>
  <c r="M19" i="20"/>
  <c r="F19" i="20"/>
  <c r="P18" i="20"/>
  <c r="O18" i="20"/>
  <c r="N18" i="20"/>
  <c r="M18" i="20"/>
  <c r="F18" i="20"/>
  <c r="P17" i="20"/>
  <c r="O17" i="20"/>
  <c r="N17" i="20"/>
  <c r="M17" i="20"/>
  <c r="F17" i="20"/>
  <c r="P16" i="20"/>
  <c r="O16" i="20"/>
  <c r="N16" i="20"/>
  <c r="M16" i="20"/>
  <c r="F16" i="20"/>
  <c r="P15" i="20"/>
  <c r="O15" i="20"/>
  <c r="N15" i="20"/>
  <c r="M15" i="20"/>
  <c r="F15" i="20"/>
  <c r="P14" i="20"/>
  <c r="O14" i="20"/>
  <c r="N14" i="20"/>
  <c r="M14" i="20"/>
  <c r="F14" i="20"/>
  <c r="P13" i="20"/>
  <c r="O13" i="20"/>
  <c r="N13" i="20"/>
  <c r="M13" i="20"/>
  <c r="F13" i="20"/>
  <c r="P12" i="20"/>
  <c r="O12" i="20"/>
  <c r="N12" i="20"/>
  <c r="M12" i="20"/>
  <c r="F12" i="20"/>
  <c r="P63" i="19"/>
  <c r="O63" i="19"/>
  <c r="N63" i="19"/>
  <c r="M63" i="19"/>
  <c r="F63" i="19"/>
  <c r="P62" i="19"/>
  <c r="O62" i="19"/>
  <c r="N62" i="19"/>
  <c r="M62" i="19"/>
  <c r="F62" i="19"/>
  <c r="P61" i="19"/>
  <c r="O61" i="19"/>
  <c r="N61" i="19"/>
  <c r="M61" i="19"/>
  <c r="F61" i="19"/>
  <c r="P60" i="19"/>
  <c r="O60" i="19"/>
  <c r="N60" i="19"/>
  <c r="M60" i="19"/>
  <c r="F60" i="19"/>
  <c r="P59" i="19"/>
  <c r="O59" i="19"/>
  <c r="N59" i="19"/>
  <c r="M59" i="19"/>
  <c r="F59" i="19"/>
  <c r="P58" i="19"/>
  <c r="O58" i="19"/>
  <c r="N58" i="19"/>
  <c r="M58" i="19"/>
  <c r="F58" i="19"/>
  <c r="P57" i="19"/>
  <c r="O57" i="19"/>
  <c r="N57" i="19"/>
  <c r="M57" i="19"/>
  <c r="F57" i="19"/>
  <c r="P56" i="19"/>
  <c r="O56" i="19"/>
  <c r="N56" i="19"/>
  <c r="M56" i="19"/>
  <c r="F56" i="19"/>
  <c r="P55" i="19"/>
  <c r="O55" i="19"/>
  <c r="N55" i="19"/>
  <c r="M55" i="19"/>
  <c r="F55" i="19"/>
  <c r="P54" i="19"/>
  <c r="O54" i="19"/>
  <c r="N54" i="19"/>
  <c r="M54" i="19"/>
  <c r="F54" i="19"/>
  <c r="P53" i="19"/>
  <c r="O53" i="19"/>
  <c r="N53" i="19"/>
  <c r="M53" i="19"/>
  <c r="F53" i="19"/>
  <c r="P52" i="19"/>
  <c r="O52" i="19"/>
  <c r="N52" i="19"/>
  <c r="M52" i="19"/>
  <c r="F52" i="19"/>
  <c r="P51" i="19"/>
  <c r="O51" i="19"/>
  <c r="N51" i="19"/>
  <c r="M51" i="19"/>
  <c r="F51" i="19"/>
  <c r="P50" i="19"/>
  <c r="O50" i="19"/>
  <c r="N50" i="19"/>
  <c r="M50" i="19"/>
  <c r="F50" i="19"/>
  <c r="P49" i="19"/>
  <c r="O49" i="19"/>
  <c r="N49" i="19"/>
  <c r="M49" i="19"/>
  <c r="F49" i="19"/>
  <c r="P48" i="19"/>
  <c r="O48" i="19"/>
  <c r="N48" i="19"/>
  <c r="M48" i="19"/>
  <c r="F48" i="19"/>
  <c r="P47" i="19"/>
  <c r="O47" i="19"/>
  <c r="N47" i="19"/>
  <c r="M47" i="19"/>
  <c r="F47" i="19"/>
  <c r="P46" i="19"/>
  <c r="O46" i="19"/>
  <c r="N46" i="19"/>
  <c r="M46" i="19"/>
  <c r="F46" i="19"/>
  <c r="P45" i="19"/>
  <c r="O45" i="19"/>
  <c r="N45" i="19"/>
  <c r="M45" i="19"/>
  <c r="F45" i="19"/>
  <c r="P44" i="19"/>
  <c r="O44" i="19"/>
  <c r="N44" i="19"/>
  <c r="M44" i="19"/>
  <c r="F44" i="19"/>
  <c r="P43" i="19"/>
  <c r="O43" i="19"/>
  <c r="N43" i="19"/>
  <c r="M43" i="19"/>
  <c r="F43" i="19"/>
  <c r="P42" i="19"/>
  <c r="O42" i="19"/>
  <c r="N42" i="19"/>
  <c r="M42" i="19"/>
  <c r="F42" i="19"/>
  <c r="P41" i="19"/>
  <c r="O41" i="19"/>
  <c r="N41" i="19"/>
  <c r="M41" i="19"/>
  <c r="F41" i="19"/>
  <c r="P40" i="19"/>
  <c r="O40" i="19"/>
  <c r="N40" i="19"/>
  <c r="M40" i="19"/>
  <c r="F40" i="19"/>
  <c r="P39" i="19"/>
  <c r="O39" i="19"/>
  <c r="N39" i="19"/>
  <c r="M39" i="19"/>
  <c r="F39" i="19"/>
  <c r="P38" i="19"/>
  <c r="O38" i="19"/>
  <c r="N38" i="19"/>
  <c r="M38" i="19"/>
  <c r="F38" i="19"/>
  <c r="P37" i="19"/>
  <c r="O37" i="19"/>
  <c r="N37" i="19"/>
  <c r="M37" i="19"/>
  <c r="F37" i="19"/>
  <c r="P36" i="19"/>
  <c r="O36" i="19"/>
  <c r="N36" i="19"/>
  <c r="M36" i="19"/>
  <c r="F36" i="19"/>
  <c r="P35" i="19"/>
  <c r="O35" i="19"/>
  <c r="N35" i="19"/>
  <c r="M35" i="19"/>
  <c r="F35" i="19"/>
  <c r="P34" i="19"/>
  <c r="O34" i="19"/>
  <c r="N34" i="19"/>
  <c r="M34" i="19"/>
  <c r="F34" i="19"/>
  <c r="P33" i="19"/>
  <c r="O33" i="19"/>
  <c r="N33" i="19"/>
  <c r="M33" i="19"/>
  <c r="F33" i="19"/>
  <c r="P32" i="19"/>
  <c r="O32" i="19"/>
  <c r="N32" i="19"/>
  <c r="M32" i="19"/>
  <c r="G32" i="19" s="1"/>
  <c r="H32" i="19" s="1"/>
  <c r="F32" i="19"/>
  <c r="P31" i="19"/>
  <c r="O31" i="19"/>
  <c r="N31" i="19"/>
  <c r="M31" i="19"/>
  <c r="F31" i="19"/>
  <c r="P30" i="19"/>
  <c r="O30" i="19"/>
  <c r="N30" i="19"/>
  <c r="M30" i="19"/>
  <c r="F30" i="19"/>
  <c r="P29" i="19"/>
  <c r="O29" i="19"/>
  <c r="N29" i="19"/>
  <c r="M29" i="19"/>
  <c r="F29" i="19"/>
  <c r="P28" i="19"/>
  <c r="O28" i="19"/>
  <c r="N28" i="19"/>
  <c r="M28" i="19"/>
  <c r="F28" i="19"/>
  <c r="P27" i="19"/>
  <c r="O27" i="19"/>
  <c r="N27" i="19"/>
  <c r="M27" i="19"/>
  <c r="F27" i="19"/>
  <c r="P26" i="19"/>
  <c r="O26" i="19"/>
  <c r="N26" i="19"/>
  <c r="M26" i="19"/>
  <c r="F26" i="19"/>
  <c r="P25" i="19"/>
  <c r="O25" i="19"/>
  <c r="N25" i="19"/>
  <c r="M25" i="19"/>
  <c r="F25" i="19"/>
  <c r="P24" i="19"/>
  <c r="O24" i="19"/>
  <c r="N24" i="19"/>
  <c r="M24" i="19"/>
  <c r="G24" i="19" s="1"/>
  <c r="H24" i="19" s="1"/>
  <c r="F24" i="19"/>
  <c r="P23" i="19"/>
  <c r="O23" i="19"/>
  <c r="N23" i="19"/>
  <c r="M23" i="19"/>
  <c r="F23" i="19"/>
  <c r="P22" i="19"/>
  <c r="O22" i="19"/>
  <c r="N22" i="19"/>
  <c r="M22" i="19"/>
  <c r="F22" i="19"/>
  <c r="P21" i="19"/>
  <c r="O21" i="19"/>
  <c r="N21" i="19"/>
  <c r="M21" i="19"/>
  <c r="F21" i="19"/>
  <c r="P20" i="19"/>
  <c r="O20" i="19"/>
  <c r="N20" i="19"/>
  <c r="M20" i="19"/>
  <c r="F20" i="19"/>
  <c r="P19" i="19"/>
  <c r="O19" i="19"/>
  <c r="N19" i="19"/>
  <c r="M19" i="19"/>
  <c r="F19" i="19"/>
  <c r="P18" i="19"/>
  <c r="O18" i="19"/>
  <c r="N18" i="19"/>
  <c r="M18" i="19"/>
  <c r="F18" i="19"/>
  <c r="P17" i="19"/>
  <c r="O17" i="19"/>
  <c r="N17" i="19"/>
  <c r="M17" i="19"/>
  <c r="F17" i="19"/>
  <c r="P16" i="19"/>
  <c r="O16" i="19"/>
  <c r="N16" i="19"/>
  <c r="M16" i="19"/>
  <c r="F16" i="19"/>
  <c r="P15" i="19"/>
  <c r="O15" i="19"/>
  <c r="N15" i="19"/>
  <c r="M15" i="19"/>
  <c r="F15" i="19"/>
  <c r="P14" i="19"/>
  <c r="O14" i="19"/>
  <c r="N14" i="19"/>
  <c r="M14" i="19"/>
  <c r="F14" i="19"/>
  <c r="P13" i="19"/>
  <c r="O13" i="19"/>
  <c r="N13" i="19"/>
  <c r="M13" i="19"/>
  <c r="F13" i="19"/>
  <c r="P12" i="19"/>
  <c r="O12" i="19"/>
  <c r="N12" i="19"/>
  <c r="H12" i="19" s="1"/>
  <c r="M12" i="19"/>
  <c r="F12" i="19"/>
  <c r="P55" i="18"/>
  <c r="O55" i="18"/>
  <c r="N55" i="18"/>
  <c r="M55" i="18"/>
  <c r="F55" i="18"/>
  <c r="P54" i="18"/>
  <c r="O54" i="18"/>
  <c r="N54" i="18"/>
  <c r="M54" i="18"/>
  <c r="F54" i="18"/>
  <c r="P53" i="18"/>
  <c r="O53" i="18"/>
  <c r="N53" i="18"/>
  <c r="M53" i="18"/>
  <c r="F53" i="18"/>
  <c r="P52" i="18"/>
  <c r="H52" i="18" s="1"/>
  <c r="O52" i="18"/>
  <c r="N52" i="18"/>
  <c r="M52" i="18"/>
  <c r="F52" i="18"/>
  <c r="P51" i="18"/>
  <c r="O51" i="18"/>
  <c r="N51" i="18"/>
  <c r="M51" i="18"/>
  <c r="F51" i="18"/>
  <c r="P50" i="18"/>
  <c r="O50" i="18"/>
  <c r="N50" i="18"/>
  <c r="M50" i="18"/>
  <c r="F50" i="18"/>
  <c r="P49" i="18"/>
  <c r="O49" i="18"/>
  <c r="N49" i="18"/>
  <c r="M49" i="18"/>
  <c r="F49" i="18"/>
  <c r="P48" i="18"/>
  <c r="O48" i="18"/>
  <c r="N48" i="18"/>
  <c r="M48" i="18"/>
  <c r="F48" i="18"/>
  <c r="P47" i="18"/>
  <c r="O47" i="18"/>
  <c r="N47" i="18"/>
  <c r="M47" i="18"/>
  <c r="F47" i="18"/>
  <c r="P46" i="18"/>
  <c r="O46" i="18"/>
  <c r="N46" i="18"/>
  <c r="M46" i="18"/>
  <c r="F46" i="18"/>
  <c r="P45" i="18"/>
  <c r="O45" i="18"/>
  <c r="N45" i="18"/>
  <c r="M45" i="18"/>
  <c r="F45" i="18"/>
  <c r="P44" i="18"/>
  <c r="O44" i="18"/>
  <c r="N44" i="18"/>
  <c r="M44" i="18"/>
  <c r="G44" i="18" s="1"/>
  <c r="H44" i="18" s="1"/>
  <c r="F44" i="18"/>
  <c r="P43" i="18"/>
  <c r="O43" i="18"/>
  <c r="N43" i="18"/>
  <c r="M43" i="18"/>
  <c r="F43" i="18"/>
  <c r="P42" i="18"/>
  <c r="O42" i="18"/>
  <c r="N42" i="18"/>
  <c r="M42" i="18"/>
  <c r="F42" i="18"/>
  <c r="P41" i="18"/>
  <c r="O41" i="18"/>
  <c r="N41" i="18"/>
  <c r="M41" i="18"/>
  <c r="F41" i="18"/>
  <c r="P40" i="18"/>
  <c r="O40" i="18"/>
  <c r="N40" i="18"/>
  <c r="M40" i="18"/>
  <c r="F40" i="18"/>
  <c r="P39" i="18"/>
  <c r="O39" i="18"/>
  <c r="N39" i="18"/>
  <c r="M39" i="18"/>
  <c r="F39" i="18"/>
  <c r="P38" i="18"/>
  <c r="O38" i="18"/>
  <c r="N38" i="18"/>
  <c r="M38" i="18"/>
  <c r="F38" i="18"/>
  <c r="P37" i="18"/>
  <c r="O37" i="18"/>
  <c r="N37" i="18"/>
  <c r="M37" i="18"/>
  <c r="F37" i="18"/>
  <c r="P36" i="18"/>
  <c r="O36" i="18"/>
  <c r="N36" i="18"/>
  <c r="M36" i="18"/>
  <c r="F36" i="18"/>
  <c r="P35" i="18"/>
  <c r="O35" i="18"/>
  <c r="N35" i="18"/>
  <c r="M35" i="18"/>
  <c r="F35" i="18"/>
  <c r="P34" i="18"/>
  <c r="O34" i="18"/>
  <c r="N34" i="18"/>
  <c r="M34" i="18"/>
  <c r="F34" i="18"/>
  <c r="P33" i="18"/>
  <c r="O33" i="18"/>
  <c r="N33" i="18"/>
  <c r="M33" i="18"/>
  <c r="F33" i="18"/>
  <c r="P32" i="18"/>
  <c r="O32" i="18"/>
  <c r="N32" i="18"/>
  <c r="M32" i="18"/>
  <c r="F32" i="18"/>
  <c r="P31" i="18"/>
  <c r="O31" i="18"/>
  <c r="N31" i="18"/>
  <c r="M31" i="18"/>
  <c r="F31" i="18"/>
  <c r="P30" i="18"/>
  <c r="O30" i="18"/>
  <c r="N30" i="18"/>
  <c r="M30" i="18"/>
  <c r="F30" i="18"/>
  <c r="P29" i="18"/>
  <c r="O29" i="18"/>
  <c r="N29" i="18"/>
  <c r="M29" i="18"/>
  <c r="F29" i="18"/>
  <c r="P28" i="18"/>
  <c r="O28" i="18"/>
  <c r="N28" i="18"/>
  <c r="M28" i="18"/>
  <c r="F28" i="18"/>
  <c r="P27" i="18"/>
  <c r="O27" i="18"/>
  <c r="N27" i="18"/>
  <c r="M27" i="18"/>
  <c r="F27" i="18"/>
  <c r="P26" i="18"/>
  <c r="O26" i="18"/>
  <c r="N26" i="18"/>
  <c r="M26" i="18"/>
  <c r="F26" i="18"/>
  <c r="P25" i="18"/>
  <c r="O25" i="18"/>
  <c r="N25" i="18"/>
  <c r="M25" i="18"/>
  <c r="F25" i="18"/>
  <c r="P24" i="18"/>
  <c r="O24" i="18"/>
  <c r="N24" i="18"/>
  <c r="M24" i="18"/>
  <c r="F24" i="18"/>
  <c r="P23" i="18"/>
  <c r="O23" i="18"/>
  <c r="N23" i="18"/>
  <c r="M23" i="18"/>
  <c r="F23" i="18"/>
  <c r="P22" i="18"/>
  <c r="O22" i="18"/>
  <c r="N22" i="18"/>
  <c r="M22" i="18"/>
  <c r="F22" i="18"/>
  <c r="P21" i="18"/>
  <c r="O21" i="18"/>
  <c r="N21" i="18"/>
  <c r="M21" i="18"/>
  <c r="F21" i="18"/>
  <c r="P20" i="18"/>
  <c r="O20" i="18"/>
  <c r="N20" i="18"/>
  <c r="M20" i="18"/>
  <c r="H20" i="18" s="1"/>
  <c r="F20" i="18"/>
  <c r="P19" i="18"/>
  <c r="O19" i="18"/>
  <c r="N19" i="18"/>
  <c r="M19" i="18"/>
  <c r="F19" i="18"/>
  <c r="P18" i="18"/>
  <c r="O18" i="18"/>
  <c r="N18" i="18"/>
  <c r="M18" i="18"/>
  <c r="F18" i="18"/>
  <c r="P17" i="18"/>
  <c r="O17" i="18"/>
  <c r="N17" i="18"/>
  <c r="M17" i="18"/>
  <c r="F17" i="18"/>
  <c r="P16" i="18"/>
  <c r="O16" i="18"/>
  <c r="N16" i="18"/>
  <c r="M16" i="18"/>
  <c r="F16" i="18"/>
  <c r="P15" i="18"/>
  <c r="O15" i="18"/>
  <c r="N15" i="18"/>
  <c r="M15" i="18"/>
  <c r="F15" i="18"/>
  <c r="P14" i="18"/>
  <c r="O14" i="18"/>
  <c r="N14" i="18"/>
  <c r="M14" i="18"/>
  <c r="F14" i="18"/>
  <c r="P13" i="18"/>
  <c r="O13" i="18"/>
  <c r="N13" i="18"/>
  <c r="M13" i="18"/>
  <c r="F13" i="18"/>
  <c r="P12" i="18"/>
  <c r="O12" i="18"/>
  <c r="N12" i="18"/>
  <c r="M12" i="18"/>
  <c r="F12" i="18"/>
  <c r="P59" i="17"/>
  <c r="O59" i="17"/>
  <c r="N59" i="17"/>
  <c r="M59" i="17"/>
  <c r="F59" i="17"/>
  <c r="P58" i="17"/>
  <c r="O58" i="17"/>
  <c r="N58" i="17"/>
  <c r="M58" i="17"/>
  <c r="F58" i="17"/>
  <c r="P57" i="17"/>
  <c r="O57" i="17"/>
  <c r="N57" i="17"/>
  <c r="M57" i="17"/>
  <c r="F57" i="17"/>
  <c r="P56" i="17"/>
  <c r="O56" i="17"/>
  <c r="N56" i="17"/>
  <c r="M56" i="17"/>
  <c r="F56" i="17"/>
  <c r="P55" i="17"/>
  <c r="O55" i="17"/>
  <c r="N55" i="17"/>
  <c r="M55" i="17"/>
  <c r="F55" i="17"/>
  <c r="P54" i="17"/>
  <c r="O54" i="17"/>
  <c r="N54" i="17"/>
  <c r="M54" i="17"/>
  <c r="F54" i="17"/>
  <c r="P53" i="17"/>
  <c r="O53" i="17"/>
  <c r="N53" i="17"/>
  <c r="M53" i="17"/>
  <c r="F53" i="17"/>
  <c r="P52" i="17"/>
  <c r="O52" i="17"/>
  <c r="N52" i="17"/>
  <c r="M52" i="17"/>
  <c r="F52" i="17"/>
  <c r="P51" i="17"/>
  <c r="O51" i="17"/>
  <c r="N51" i="17"/>
  <c r="M51" i="17"/>
  <c r="F51" i="17"/>
  <c r="P50" i="17"/>
  <c r="O50" i="17"/>
  <c r="N50" i="17"/>
  <c r="M50" i="17"/>
  <c r="F50" i="17"/>
  <c r="P49" i="17"/>
  <c r="O49" i="17"/>
  <c r="N49" i="17"/>
  <c r="M49" i="17"/>
  <c r="F49" i="17"/>
  <c r="P48" i="17"/>
  <c r="O48" i="17"/>
  <c r="N48" i="17"/>
  <c r="M48" i="17"/>
  <c r="F48" i="17"/>
  <c r="P47" i="17"/>
  <c r="O47" i="17"/>
  <c r="N47" i="17"/>
  <c r="M47" i="17"/>
  <c r="F47" i="17"/>
  <c r="P46" i="17"/>
  <c r="O46" i="17"/>
  <c r="N46" i="17"/>
  <c r="M46" i="17"/>
  <c r="F46" i="17"/>
  <c r="P45" i="17"/>
  <c r="O45" i="17"/>
  <c r="N45" i="17"/>
  <c r="M45" i="17"/>
  <c r="F45" i="17"/>
  <c r="P44" i="17"/>
  <c r="O44" i="17"/>
  <c r="N44" i="17"/>
  <c r="M44" i="17"/>
  <c r="F44" i="17"/>
  <c r="P43" i="17"/>
  <c r="O43" i="17"/>
  <c r="N43" i="17"/>
  <c r="M43" i="17"/>
  <c r="F43" i="17"/>
  <c r="P42" i="17"/>
  <c r="O42" i="17"/>
  <c r="N42" i="17"/>
  <c r="M42" i="17"/>
  <c r="F42" i="17"/>
  <c r="P41" i="17"/>
  <c r="O41" i="17"/>
  <c r="N41" i="17"/>
  <c r="M41" i="17"/>
  <c r="F41" i="17"/>
  <c r="P40" i="17"/>
  <c r="O40" i="17"/>
  <c r="N40" i="17"/>
  <c r="M40" i="17"/>
  <c r="F40" i="17"/>
  <c r="P39" i="17"/>
  <c r="O39" i="17"/>
  <c r="N39" i="17"/>
  <c r="M39" i="17"/>
  <c r="F39" i="17"/>
  <c r="P38" i="17"/>
  <c r="O38" i="17"/>
  <c r="N38" i="17"/>
  <c r="M38" i="17"/>
  <c r="F38" i="17"/>
  <c r="P37" i="17"/>
  <c r="O37" i="17"/>
  <c r="N37" i="17"/>
  <c r="M37" i="17"/>
  <c r="F37" i="17"/>
  <c r="P36" i="17"/>
  <c r="O36" i="17"/>
  <c r="N36" i="17"/>
  <c r="M36" i="17"/>
  <c r="F36" i="17"/>
  <c r="P35" i="17"/>
  <c r="O35" i="17"/>
  <c r="N35" i="17"/>
  <c r="M35" i="17"/>
  <c r="F35" i="17"/>
  <c r="P34" i="17"/>
  <c r="O34" i="17"/>
  <c r="N34" i="17"/>
  <c r="M34" i="17"/>
  <c r="F34" i="17"/>
  <c r="P33" i="17"/>
  <c r="O33" i="17"/>
  <c r="N33" i="17"/>
  <c r="M33" i="17"/>
  <c r="F33" i="17"/>
  <c r="P32" i="17"/>
  <c r="O32" i="17"/>
  <c r="N32" i="17"/>
  <c r="M32" i="17"/>
  <c r="F32" i="17"/>
  <c r="P31" i="17"/>
  <c r="O31" i="17"/>
  <c r="N31" i="17"/>
  <c r="M31" i="17"/>
  <c r="F31" i="17"/>
  <c r="P30" i="17"/>
  <c r="O30" i="17"/>
  <c r="N30" i="17"/>
  <c r="M30" i="17"/>
  <c r="F30" i="17"/>
  <c r="P29" i="17"/>
  <c r="O29" i="17"/>
  <c r="N29" i="17"/>
  <c r="M29" i="17"/>
  <c r="F29" i="17"/>
  <c r="P28" i="17"/>
  <c r="O28" i="17"/>
  <c r="N28" i="17"/>
  <c r="M28" i="17"/>
  <c r="F28" i="17"/>
  <c r="P27" i="17"/>
  <c r="O27" i="17"/>
  <c r="N27" i="17"/>
  <c r="M27" i="17"/>
  <c r="F27" i="17"/>
  <c r="P26" i="17"/>
  <c r="O26" i="17"/>
  <c r="N26" i="17"/>
  <c r="M26" i="17"/>
  <c r="F26" i="17"/>
  <c r="P25" i="17"/>
  <c r="O25" i="17"/>
  <c r="N25" i="17"/>
  <c r="M25" i="17"/>
  <c r="F25" i="17"/>
  <c r="P24" i="17"/>
  <c r="O24" i="17"/>
  <c r="N24" i="17"/>
  <c r="M24" i="17"/>
  <c r="G24" i="17" s="1"/>
  <c r="F24" i="17"/>
  <c r="P23" i="17"/>
  <c r="O23" i="17"/>
  <c r="N23" i="17"/>
  <c r="M23" i="17"/>
  <c r="F23" i="17"/>
  <c r="P22" i="17"/>
  <c r="O22" i="17"/>
  <c r="N22" i="17"/>
  <c r="M22" i="17"/>
  <c r="F22" i="17"/>
  <c r="P21" i="17"/>
  <c r="O21" i="17"/>
  <c r="N21" i="17"/>
  <c r="M21" i="17"/>
  <c r="F21" i="17"/>
  <c r="P20" i="17"/>
  <c r="O20" i="17"/>
  <c r="N20" i="17"/>
  <c r="M20" i="17"/>
  <c r="F20" i="17"/>
  <c r="P19" i="17"/>
  <c r="O19" i="17"/>
  <c r="N19" i="17"/>
  <c r="M19" i="17"/>
  <c r="F19" i="17"/>
  <c r="P18" i="17"/>
  <c r="O18" i="17"/>
  <c r="N18" i="17"/>
  <c r="M18" i="17"/>
  <c r="F18" i="17"/>
  <c r="P17" i="17"/>
  <c r="O17" i="17"/>
  <c r="N17" i="17"/>
  <c r="M17" i="17"/>
  <c r="F17" i="17"/>
  <c r="P16" i="17"/>
  <c r="O16" i="17"/>
  <c r="N16" i="17"/>
  <c r="M16" i="17"/>
  <c r="F16" i="17"/>
  <c r="P15" i="17"/>
  <c r="O15" i="17"/>
  <c r="N15" i="17"/>
  <c r="M15" i="17"/>
  <c r="F15" i="17"/>
  <c r="P14" i="17"/>
  <c r="O14" i="17"/>
  <c r="N14" i="17"/>
  <c r="M14" i="17"/>
  <c r="F14" i="17"/>
  <c r="P13" i="17"/>
  <c r="O13" i="17"/>
  <c r="N13" i="17"/>
  <c r="M13" i="17"/>
  <c r="F13" i="17"/>
  <c r="P12" i="17"/>
  <c r="O12" i="17"/>
  <c r="N12" i="17"/>
  <c r="M12" i="17"/>
  <c r="F12" i="17"/>
  <c r="G13" i="19" l="1"/>
  <c r="H13" i="19" s="1"/>
  <c r="G40" i="18"/>
  <c r="H40" i="18" s="1"/>
  <c r="G48" i="18"/>
  <c r="H48" i="18" s="1"/>
  <c r="G20" i="19"/>
  <c r="H20" i="19" s="1"/>
  <c r="G35" i="20"/>
  <c r="H35" i="20" s="1"/>
  <c r="G36" i="21"/>
  <c r="H36" i="21" s="1"/>
  <c r="G52" i="21"/>
  <c r="H52" i="21" s="1"/>
  <c r="G42" i="21"/>
  <c r="H42" i="21" s="1"/>
  <c r="G36" i="20"/>
  <c r="H36" i="20" s="1"/>
  <c r="G52" i="20"/>
  <c r="H52" i="20" s="1"/>
  <c r="G28" i="19"/>
  <c r="H28" i="19" s="1"/>
  <c r="H52" i="19"/>
  <c r="G60" i="19"/>
  <c r="H60" i="19" s="1"/>
  <c r="H36" i="19"/>
  <c r="G42" i="19"/>
  <c r="H42" i="19" s="1"/>
  <c r="G16" i="19"/>
  <c r="H16" i="19" s="1"/>
  <c r="H19" i="18"/>
  <c r="G27" i="18"/>
  <c r="H27" i="18" s="1"/>
  <c r="G16" i="18"/>
  <c r="H16" i="18" s="1"/>
  <c r="G28" i="18"/>
  <c r="H28" i="18" s="1"/>
  <c r="G24" i="18"/>
  <c r="H24" i="18" s="1"/>
  <c r="G36" i="18"/>
  <c r="H36" i="18" s="1"/>
  <c r="H13" i="18"/>
  <c r="G29" i="18"/>
  <c r="H29" i="18" s="1"/>
  <c r="G23" i="18"/>
  <c r="H23" i="18" s="1"/>
  <c r="G39" i="21"/>
  <c r="H39" i="21" s="1"/>
  <c r="G40" i="21"/>
  <c r="H40" i="21" s="1"/>
  <c r="G48" i="21"/>
  <c r="H48" i="21" s="1"/>
  <c r="H55" i="21"/>
  <c r="G44" i="21"/>
  <c r="H44" i="21" s="1"/>
  <c r="G45" i="21"/>
  <c r="H45" i="21" s="1"/>
  <c r="G13" i="20"/>
  <c r="H13" i="20" s="1"/>
  <c r="H17" i="20"/>
  <c r="G21" i="20"/>
  <c r="H21" i="20" s="1"/>
  <c r="H25" i="20"/>
  <c r="G40" i="20"/>
  <c r="H40" i="20" s="1"/>
  <c r="G44" i="20"/>
  <c r="H44" i="20" s="1"/>
  <c r="G48" i="20"/>
  <c r="H48" i="20" s="1"/>
  <c r="G56" i="20"/>
  <c r="H56" i="20" s="1"/>
  <c r="G41" i="20"/>
  <c r="H41" i="20" s="1"/>
  <c r="G38" i="20"/>
  <c r="H38" i="20" s="1"/>
  <c r="G53" i="20"/>
  <c r="H53" i="20" s="1"/>
  <c r="G54" i="20"/>
  <c r="H54" i="20" s="1"/>
  <c r="H39" i="19"/>
  <c r="H58" i="19"/>
  <c r="G29" i="19"/>
  <c r="H29" i="19" s="1"/>
  <c r="H40" i="19"/>
  <c r="G48" i="19"/>
  <c r="H48" i="19" s="1"/>
  <c r="G55" i="19"/>
  <c r="H55" i="19" s="1"/>
  <c r="G26" i="19"/>
  <c r="H26" i="19" s="1"/>
  <c r="G44" i="19"/>
  <c r="H44" i="19" s="1"/>
  <c r="H45" i="19"/>
  <c r="G56" i="19"/>
  <c r="H56" i="19" s="1"/>
  <c r="H23" i="19"/>
  <c r="G55" i="18"/>
  <c r="H55" i="18" s="1"/>
  <c r="G45" i="18"/>
  <c r="H45" i="18" s="1"/>
  <c r="H15" i="18"/>
  <c r="H21" i="18"/>
  <c r="G42" i="18"/>
  <c r="H42" i="18" s="1"/>
  <c r="G12" i="18"/>
  <c r="H12" i="18" s="1"/>
  <c r="G32" i="18"/>
  <c r="H32" i="18" s="1"/>
  <c r="G39" i="18"/>
  <c r="H39" i="18" s="1"/>
  <c r="G12" i="21"/>
  <c r="H12" i="21" s="1"/>
  <c r="G13" i="21"/>
  <c r="H13" i="21" s="1"/>
  <c r="H16" i="21"/>
  <c r="G17" i="21"/>
  <c r="H17" i="21" s="1"/>
  <c r="G20" i="21"/>
  <c r="H20" i="21" s="1"/>
  <c r="G21" i="21"/>
  <c r="H21" i="21" s="1"/>
  <c r="G24" i="21"/>
  <c r="H24" i="21" s="1"/>
  <c r="G25" i="21"/>
  <c r="H25" i="21" s="1"/>
  <c r="G28" i="21"/>
  <c r="H28" i="21" s="1"/>
  <c r="G29" i="21"/>
  <c r="H29" i="21" s="1"/>
  <c r="G32" i="21"/>
  <c r="H32" i="21" s="1"/>
  <c r="G33" i="21"/>
  <c r="H33" i="21" s="1"/>
  <c r="G43" i="21"/>
  <c r="H43" i="21" s="1"/>
  <c r="G46" i="21"/>
  <c r="H46" i="21" s="1"/>
  <c r="H49" i="21"/>
  <c r="G14" i="21"/>
  <c r="H14" i="21" s="1"/>
  <c r="G18" i="21"/>
  <c r="H18" i="21" s="1"/>
  <c r="H22" i="21"/>
  <c r="G26" i="21"/>
  <c r="H26" i="21" s="1"/>
  <c r="G30" i="21"/>
  <c r="H30" i="21" s="1"/>
  <c r="G34" i="21"/>
  <c r="H34" i="21" s="1"/>
  <c r="G37" i="21"/>
  <c r="H37" i="21" s="1"/>
  <c r="G47" i="21"/>
  <c r="H47" i="21" s="1"/>
  <c r="G50" i="21"/>
  <c r="H50" i="21" s="1"/>
  <c r="G53" i="21"/>
  <c r="H53" i="21" s="1"/>
  <c r="E64" i="21"/>
  <c r="F64" i="21" s="1"/>
  <c r="G15" i="21"/>
  <c r="H15" i="21" s="1"/>
  <c r="G19" i="21"/>
  <c r="H19" i="21" s="1"/>
  <c r="G23" i="21"/>
  <c r="H23" i="21" s="1"/>
  <c r="G27" i="21"/>
  <c r="H27" i="21" s="1"/>
  <c r="H31" i="21"/>
  <c r="G35" i="21"/>
  <c r="H35" i="21" s="1"/>
  <c r="H38" i="21"/>
  <c r="G41" i="21"/>
  <c r="H41" i="21" s="1"/>
  <c r="G51" i="21"/>
  <c r="H51" i="21" s="1"/>
  <c r="G54" i="21"/>
  <c r="H54" i="21" s="1"/>
  <c r="G55" i="20"/>
  <c r="H55" i="20" s="1"/>
  <c r="H57" i="20"/>
  <c r="G22" i="20"/>
  <c r="H22" i="20" s="1"/>
  <c r="H24" i="20"/>
  <c r="H26" i="20"/>
  <c r="G42" i="20"/>
  <c r="H42" i="20" s="1"/>
  <c r="E66" i="20"/>
  <c r="F66" i="20" s="1"/>
  <c r="G15" i="20"/>
  <c r="H15" i="20" s="1"/>
  <c r="G19" i="20"/>
  <c r="H19" i="20" s="1"/>
  <c r="G23" i="20"/>
  <c r="H23" i="20" s="1"/>
  <c r="G30" i="20"/>
  <c r="H30" i="20" s="1"/>
  <c r="G33" i="20"/>
  <c r="H33" i="20" s="1"/>
  <c r="G43" i="20"/>
  <c r="H43" i="20" s="1"/>
  <c r="G45" i="20"/>
  <c r="H45" i="20" s="1"/>
  <c r="H46" i="20"/>
  <c r="G14" i="20"/>
  <c r="H14" i="20" s="1"/>
  <c r="H18" i="20"/>
  <c r="G29" i="20"/>
  <c r="H29" i="20" s="1"/>
  <c r="G39" i="20"/>
  <c r="H39" i="20" s="1"/>
  <c r="G12" i="20"/>
  <c r="H12" i="20" s="1"/>
  <c r="G16" i="20"/>
  <c r="H16" i="20" s="1"/>
  <c r="G20" i="20"/>
  <c r="H20" i="20" s="1"/>
  <c r="G27" i="20"/>
  <c r="H27" i="20" s="1"/>
  <c r="G31" i="20"/>
  <c r="H31" i="20" s="1"/>
  <c r="G34" i="20"/>
  <c r="H34" i="20" s="1"/>
  <c r="H37" i="20"/>
  <c r="H47" i="20"/>
  <c r="G49" i="20"/>
  <c r="H49" i="20" s="1"/>
  <c r="H50" i="20"/>
  <c r="E72" i="19"/>
  <c r="F72" i="19" s="1"/>
  <c r="G14" i="19"/>
  <c r="H14" i="19" s="1"/>
  <c r="H17" i="19"/>
  <c r="G27" i="19"/>
  <c r="H27" i="19" s="1"/>
  <c r="G30" i="19"/>
  <c r="H30" i="19" s="1"/>
  <c r="G43" i="19"/>
  <c r="H43" i="19" s="1"/>
  <c r="H46" i="19"/>
  <c r="H59" i="19"/>
  <c r="H61" i="19"/>
  <c r="H62" i="19"/>
  <c r="H15" i="19"/>
  <c r="G18" i="19"/>
  <c r="H18" i="19" s="1"/>
  <c r="G21" i="19"/>
  <c r="H21" i="19" s="1"/>
  <c r="H31" i="19"/>
  <c r="G33" i="19"/>
  <c r="H33" i="19" s="1"/>
  <c r="G34" i="19"/>
  <c r="H34" i="19" s="1"/>
  <c r="G47" i="19"/>
  <c r="H47" i="19" s="1"/>
  <c r="G49" i="19"/>
  <c r="H49" i="19" s="1"/>
  <c r="G50" i="19"/>
  <c r="H50" i="19" s="1"/>
  <c r="G63" i="19"/>
  <c r="H63" i="19" s="1"/>
  <c r="H19" i="19"/>
  <c r="H22" i="19"/>
  <c r="H25" i="19"/>
  <c r="G35" i="19"/>
  <c r="H35" i="19" s="1"/>
  <c r="H37" i="19"/>
  <c r="H38" i="19"/>
  <c r="G41" i="19"/>
  <c r="H41" i="19" s="1"/>
  <c r="H51" i="19"/>
  <c r="G53" i="19"/>
  <c r="H53" i="19" s="1"/>
  <c r="H54" i="19"/>
  <c r="G57" i="19"/>
  <c r="H57" i="19" s="1"/>
  <c r="H22" i="18"/>
  <c r="G30" i="18"/>
  <c r="H30" i="18" s="1"/>
  <c r="H33" i="18"/>
  <c r="G43" i="18"/>
  <c r="H43" i="18" s="1"/>
  <c r="G46" i="18"/>
  <c r="H46" i="18" s="1"/>
  <c r="G49" i="18"/>
  <c r="H49" i="18" s="1"/>
  <c r="E64" i="18"/>
  <c r="F64" i="18" s="1"/>
  <c r="G14" i="18"/>
  <c r="H14" i="18" s="1"/>
  <c r="G17" i="18"/>
  <c r="H17" i="18" s="1"/>
  <c r="G25" i="18"/>
  <c r="H25" i="18" s="1"/>
  <c r="G31" i="18"/>
  <c r="H31" i="18" s="1"/>
  <c r="G34" i="18"/>
  <c r="H34" i="18" s="1"/>
  <c r="G37" i="18"/>
  <c r="H37" i="18" s="1"/>
  <c r="G47" i="18"/>
  <c r="H47" i="18" s="1"/>
  <c r="G50" i="18"/>
  <c r="H50" i="18" s="1"/>
  <c r="G53" i="18"/>
  <c r="H53" i="18" s="1"/>
  <c r="H18" i="18"/>
  <c r="G26" i="18"/>
  <c r="H26" i="18" s="1"/>
  <c r="G35" i="18"/>
  <c r="H35" i="18" s="1"/>
  <c r="G38" i="18"/>
  <c r="H38" i="18" s="1"/>
  <c r="H41" i="18"/>
  <c r="H51" i="18"/>
  <c r="G54" i="18"/>
  <c r="H54" i="18" s="1"/>
  <c r="H13" i="17"/>
  <c r="G17" i="17"/>
  <c r="H17" i="17" s="1"/>
  <c r="H21" i="17"/>
  <c r="H25" i="17"/>
  <c r="H29" i="17"/>
  <c r="G33" i="17"/>
  <c r="H33" i="17" s="1"/>
  <c r="G37" i="17"/>
  <c r="H37" i="17" s="1"/>
  <c r="G41" i="17"/>
  <c r="H41" i="17" s="1"/>
  <c r="G45" i="17"/>
  <c r="H45" i="17" s="1"/>
  <c r="G49" i="17"/>
  <c r="H49" i="17" s="1"/>
  <c r="G53" i="17"/>
  <c r="H53" i="17" s="1"/>
  <c r="G57" i="17"/>
  <c r="H57" i="17" s="1"/>
  <c r="G15" i="17"/>
  <c r="H15" i="17" s="1"/>
  <c r="G19" i="17"/>
  <c r="H19" i="17" s="1"/>
  <c r="H23" i="17"/>
  <c r="G27" i="17"/>
  <c r="H27" i="17" s="1"/>
  <c r="G31" i="17"/>
  <c r="H31" i="17" s="1"/>
  <c r="G35" i="17"/>
  <c r="H35" i="17" s="1"/>
  <c r="G39" i="17"/>
  <c r="H39" i="17" s="1"/>
  <c r="G43" i="17"/>
  <c r="H43" i="17" s="1"/>
  <c r="G47" i="17"/>
  <c r="H47" i="17" s="1"/>
  <c r="G51" i="17"/>
  <c r="H51" i="17" s="1"/>
  <c r="G55" i="17"/>
  <c r="H55" i="17" s="1"/>
  <c r="G59" i="17"/>
  <c r="H59" i="17" s="1"/>
  <c r="H12" i="17"/>
  <c r="E66" i="17"/>
  <c r="F66" i="17" s="1"/>
  <c r="G14" i="17"/>
  <c r="H14" i="17" s="1"/>
  <c r="H16" i="17"/>
  <c r="G18" i="17"/>
  <c r="H18" i="17" s="1"/>
  <c r="G20" i="17"/>
  <c r="H20" i="17" s="1"/>
  <c r="G22" i="17"/>
  <c r="H22" i="17" s="1"/>
  <c r="H24" i="17"/>
  <c r="G26" i="17"/>
  <c r="H26" i="17" s="1"/>
  <c r="H28" i="17"/>
  <c r="G30" i="17"/>
  <c r="H30" i="17" s="1"/>
  <c r="G32" i="17"/>
  <c r="H32" i="17" s="1"/>
  <c r="G34" i="17"/>
  <c r="H34" i="17" s="1"/>
  <c r="G36" i="17"/>
  <c r="H36" i="17" s="1"/>
  <c r="H38" i="17"/>
  <c r="G40" i="17"/>
  <c r="H40" i="17" s="1"/>
  <c r="H42" i="17"/>
  <c r="G44" i="17"/>
  <c r="H44" i="17" s="1"/>
  <c r="G46" i="17"/>
  <c r="H46" i="17" s="1"/>
  <c r="H48" i="17"/>
  <c r="G50" i="17"/>
  <c r="H50" i="17" s="1"/>
  <c r="G52" i="17"/>
  <c r="H52" i="17" s="1"/>
  <c r="G54" i="17"/>
  <c r="H54" i="17" s="1"/>
  <c r="G56" i="17"/>
  <c r="H56" i="17" s="1"/>
  <c r="G58" i="17"/>
  <c r="H58" i="17" s="1"/>
  <c r="E59" i="21"/>
  <c r="F59" i="21" s="1"/>
  <c r="E60" i="21"/>
  <c r="F60" i="21" s="1"/>
  <c r="E61" i="21"/>
  <c r="F61" i="21" s="1"/>
  <c r="E62" i="21"/>
  <c r="F62" i="21" s="1"/>
  <c r="E63" i="21"/>
  <c r="F63" i="21" s="1"/>
  <c r="E61" i="20"/>
  <c r="F61" i="20" s="1"/>
  <c r="E62" i="20"/>
  <c r="F62" i="20" s="1"/>
  <c r="E63" i="20"/>
  <c r="F63" i="20" s="1"/>
  <c r="E64" i="20"/>
  <c r="F64" i="20" s="1"/>
  <c r="E65" i="20"/>
  <c r="F65" i="20" s="1"/>
  <c r="E67" i="19"/>
  <c r="F67" i="19" s="1"/>
  <c r="E68" i="19"/>
  <c r="F68" i="19" s="1"/>
  <c r="E69" i="19"/>
  <c r="F69" i="19" s="1"/>
  <c r="E70" i="19"/>
  <c r="F70" i="19" s="1"/>
  <c r="E71" i="19"/>
  <c r="F71" i="19" s="1"/>
  <c r="E59" i="18"/>
  <c r="F59" i="18" s="1"/>
  <c r="E60" i="18"/>
  <c r="F60" i="18" s="1"/>
  <c r="E61" i="18"/>
  <c r="F61" i="18" s="1"/>
  <c r="E62" i="18"/>
  <c r="F62" i="18" s="1"/>
  <c r="E63" i="18"/>
  <c r="F63" i="18" s="1"/>
  <c r="E64" i="17"/>
  <c r="F64" i="17" s="1"/>
  <c r="E68" i="17"/>
  <c r="F68" i="17" s="1"/>
  <c r="E67" i="17"/>
  <c r="F67" i="17" s="1"/>
  <c r="E65" i="17"/>
  <c r="F65" i="17" s="1"/>
  <c r="E63" i="17"/>
  <c r="F63" i="17" s="1"/>
  <c r="O13" i="16"/>
  <c r="O14" i="16"/>
  <c r="O15" i="16"/>
  <c r="O16" i="16"/>
  <c r="O17" i="16"/>
  <c r="O18" i="16"/>
  <c r="O19" i="16"/>
  <c r="O20" i="16"/>
  <c r="O21" i="16"/>
  <c r="O22" i="16"/>
  <c r="O23" i="16"/>
  <c r="O24" i="16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O41" i="16"/>
  <c r="O42" i="16"/>
  <c r="O43" i="16"/>
  <c r="O44" i="16"/>
  <c r="O45" i="16"/>
  <c r="O46" i="16"/>
  <c r="O47" i="16"/>
  <c r="O48" i="16"/>
  <c r="O49" i="16"/>
  <c r="O50" i="16"/>
  <c r="O51" i="16"/>
  <c r="O52" i="16"/>
  <c r="O53" i="16"/>
  <c r="O54" i="16"/>
  <c r="O55" i="16"/>
  <c r="O56" i="16"/>
  <c r="O57" i="16"/>
  <c r="O58" i="16"/>
  <c r="O59" i="16"/>
  <c r="O60" i="16"/>
  <c r="O61" i="16"/>
  <c r="M13" i="16"/>
  <c r="M14" i="16"/>
  <c r="M15" i="16"/>
  <c r="M16" i="16"/>
  <c r="M17" i="16"/>
  <c r="M18" i="16"/>
  <c r="M19" i="16"/>
  <c r="M20" i="16"/>
  <c r="M21" i="16"/>
  <c r="M22" i="16"/>
  <c r="M23" i="16"/>
  <c r="M24" i="16"/>
  <c r="M25" i="16"/>
  <c r="M26" i="16"/>
  <c r="M27" i="16"/>
  <c r="M28" i="16"/>
  <c r="M29" i="16"/>
  <c r="M30" i="16"/>
  <c r="M31" i="16"/>
  <c r="M32" i="16"/>
  <c r="M33" i="16"/>
  <c r="M34" i="16"/>
  <c r="M35" i="16"/>
  <c r="M36" i="16"/>
  <c r="M37" i="16"/>
  <c r="M38" i="16"/>
  <c r="M39" i="16"/>
  <c r="M40" i="16"/>
  <c r="M41" i="16"/>
  <c r="M42" i="16"/>
  <c r="M43" i="16"/>
  <c r="M44" i="16"/>
  <c r="M45" i="16"/>
  <c r="M46" i="16"/>
  <c r="M47" i="16"/>
  <c r="M48" i="16"/>
  <c r="M49" i="16"/>
  <c r="M50" i="16"/>
  <c r="M51" i="16"/>
  <c r="M52" i="16"/>
  <c r="M53" i="16"/>
  <c r="M54" i="16"/>
  <c r="M55" i="16"/>
  <c r="M56" i="16"/>
  <c r="M57" i="16"/>
  <c r="M58" i="16"/>
  <c r="M59" i="16"/>
  <c r="M60" i="16"/>
  <c r="M61" i="16"/>
  <c r="G61" i="21" l="1"/>
  <c r="H61" i="21" s="1"/>
  <c r="G61" i="20"/>
  <c r="H61" i="20" s="1"/>
  <c r="G62" i="18"/>
  <c r="H62" i="18" s="1"/>
  <c r="G65" i="17"/>
  <c r="H65" i="17" s="1"/>
  <c r="G64" i="21"/>
  <c r="H64" i="21" s="1"/>
  <c r="G64" i="20"/>
  <c r="H64" i="20" s="1"/>
  <c r="G65" i="20"/>
  <c r="H65" i="20" s="1"/>
  <c r="G71" i="19"/>
  <c r="H71" i="19" s="1"/>
  <c r="G68" i="19"/>
  <c r="H68" i="19" s="1"/>
  <c r="G72" i="19"/>
  <c r="H72" i="19" s="1"/>
  <c r="G59" i="18"/>
  <c r="H59" i="18" s="1"/>
  <c r="G63" i="18"/>
  <c r="H63" i="18" s="1"/>
  <c r="G64" i="17"/>
  <c r="H64" i="17" s="1"/>
  <c r="G62" i="21"/>
  <c r="H62" i="21" s="1"/>
  <c r="G59" i="21"/>
  <c r="H59" i="21" s="1"/>
  <c r="G63" i="21"/>
  <c r="H63" i="21" s="1"/>
  <c r="G60" i="21"/>
  <c r="H60" i="21" s="1"/>
  <c r="G62" i="20"/>
  <c r="H62" i="20" s="1"/>
  <c r="G66" i="20"/>
  <c r="H66" i="20" s="1"/>
  <c r="G63" i="20"/>
  <c r="H63" i="20" s="1"/>
  <c r="G69" i="19"/>
  <c r="H69" i="19" s="1"/>
  <c r="G70" i="19"/>
  <c r="H70" i="19" s="1"/>
  <c r="G67" i="19"/>
  <c r="H67" i="19" s="1"/>
  <c r="G60" i="18"/>
  <c r="H60" i="18" s="1"/>
  <c r="G64" i="18"/>
  <c r="H64" i="18" s="1"/>
  <c r="G61" i="18"/>
  <c r="H61" i="18" s="1"/>
  <c r="G63" i="17"/>
  <c r="H63" i="17" s="1"/>
  <c r="G66" i="17"/>
  <c r="H66" i="17" s="1"/>
  <c r="G68" i="17"/>
  <c r="H68" i="17" s="1"/>
  <c r="G67" i="17"/>
  <c r="H67" i="17" s="1"/>
  <c r="O12" i="16"/>
  <c r="M12" i="16" l="1"/>
  <c r="P13" i="16" l="1"/>
  <c r="P14" i="16"/>
  <c r="P15" i="16"/>
  <c r="P16" i="16"/>
  <c r="P17" i="16"/>
  <c r="P18" i="16"/>
  <c r="P19" i="16"/>
  <c r="P20" i="16"/>
  <c r="P21" i="16"/>
  <c r="P22" i="16"/>
  <c r="P23" i="16"/>
  <c r="P24" i="16"/>
  <c r="P25" i="16"/>
  <c r="P26" i="16"/>
  <c r="P27" i="16"/>
  <c r="P28" i="16"/>
  <c r="P29" i="16"/>
  <c r="P30" i="16"/>
  <c r="P31" i="16"/>
  <c r="P32" i="16"/>
  <c r="P33" i="16"/>
  <c r="P34" i="16"/>
  <c r="P35" i="16"/>
  <c r="P36" i="16"/>
  <c r="P37" i="16"/>
  <c r="P38" i="16"/>
  <c r="P39" i="16"/>
  <c r="P40" i="16"/>
  <c r="P41" i="16"/>
  <c r="P42" i="16"/>
  <c r="P43" i="16"/>
  <c r="P44" i="16"/>
  <c r="P45" i="16"/>
  <c r="P46" i="16"/>
  <c r="P47" i="16"/>
  <c r="P48" i="16"/>
  <c r="P49" i="16"/>
  <c r="P50" i="16"/>
  <c r="P51" i="16"/>
  <c r="P52" i="16"/>
  <c r="P53" i="16"/>
  <c r="P54" i="16"/>
  <c r="P55" i="16"/>
  <c r="P56" i="16"/>
  <c r="P57" i="16"/>
  <c r="P58" i="16"/>
  <c r="P59" i="16"/>
  <c r="P60" i="16"/>
  <c r="P61" i="16"/>
  <c r="P12" i="16"/>
  <c r="F58" i="16"/>
  <c r="N58" i="16"/>
  <c r="G58" i="16" s="1"/>
  <c r="F59" i="16"/>
  <c r="N59" i="16"/>
  <c r="F60" i="16"/>
  <c r="N60" i="16"/>
  <c r="G60" i="16" s="1"/>
  <c r="F61" i="16"/>
  <c r="N61" i="16"/>
  <c r="G61" i="16" s="1"/>
  <c r="N47" i="16"/>
  <c r="G47" i="16" s="1"/>
  <c r="N48" i="16"/>
  <c r="N49" i="16"/>
  <c r="G49" i="16" s="1"/>
  <c r="N50" i="16"/>
  <c r="G50" i="16" s="1"/>
  <c r="N51" i="16"/>
  <c r="G51" i="16" s="1"/>
  <c r="N52" i="16"/>
  <c r="G52" i="16" s="1"/>
  <c r="N53" i="16"/>
  <c r="G53" i="16" s="1"/>
  <c r="N54" i="16"/>
  <c r="G54" i="16" s="1"/>
  <c r="N55" i="16"/>
  <c r="G55" i="16" s="1"/>
  <c r="N56" i="16"/>
  <c r="G56" i="16" s="1"/>
  <c r="N57" i="16"/>
  <c r="F47" i="16"/>
  <c r="F48" i="16"/>
  <c r="F49" i="16"/>
  <c r="F50" i="16"/>
  <c r="F51" i="16"/>
  <c r="F52" i="16"/>
  <c r="F53" i="16"/>
  <c r="F54" i="16"/>
  <c r="F55" i="16"/>
  <c r="F56" i="16"/>
  <c r="F57" i="16"/>
  <c r="G59" i="16" l="1"/>
  <c r="H59" i="16" s="1"/>
  <c r="H53" i="16"/>
  <c r="H60" i="16"/>
  <c r="H58" i="16"/>
  <c r="H61" i="16"/>
  <c r="H57" i="16"/>
  <c r="H47" i="16"/>
  <c r="H49" i="16"/>
  <c r="H55" i="16"/>
  <c r="H51" i="16"/>
  <c r="H56" i="16"/>
  <c r="H52" i="16"/>
  <c r="H48" i="16"/>
  <c r="H54" i="16"/>
  <c r="H50" i="16"/>
  <c r="N13" i="16"/>
  <c r="G13" i="16" s="1"/>
  <c r="N14" i="16"/>
  <c r="N15" i="16"/>
  <c r="G15" i="16" s="1"/>
  <c r="N16" i="16"/>
  <c r="G16" i="16" s="1"/>
  <c r="N17" i="16"/>
  <c r="G17" i="16" s="1"/>
  <c r="N18" i="16"/>
  <c r="G18" i="16" s="1"/>
  <c r="N19" i="16"/>
  <c r="G19" i="16" s="1"/>
  <c r="N20" i="16"/>
  <c r="G20" i="16" s="1"/>
  <c r="N21" i="16"/>
  <c r="N22" i="16"/>
  <c r="G22" i="16" s="1"/>
  <c r="N23" i="16"/>
  <c r="G23" i="16" s="1"/>
  <c r="N24" i="16"/>
  <c r="G24" i="16" s="1"/>
  <c r="N25" i="16"/>
  <c r="G25" i="16" s="1"/>
  <c r="N26" i="16"/>
  <c r="G26" i="16" s="1"/>
  <c r="N27" i="16"/>
  <c r="G27" i="16" s="1"/>
  <c r="N28" i="16"/>
  <c r="G28" i="16" s="1"/>
  <c r="N29" i="16"/>
  <c r="G29" i="16" s="1"/>
  <c r="N30" i="16"/>
  <c r="G30" i="16" s="1"/>
  <c r="N31" i="16"/>
  <c r="G31" i="16" s="1"/>
  <c r="N32" i="16"/>
  <c r="G32" i="16" s="1"/>
  <c r="N33" i="16"/>
  <c r="G33" i="16" s="1"/>
  <c r="N34" i="16"/>
  <c r="N35" i="16"/>
  <c r="N36" i="16"/>
  <c r="G36" i="16" s="1"/>
  <c r="N37" i="16"/>
  <c r="G37" i="16" s="1"/>
  <c r="N38" i="16"/>
  <c r="G38" i="16" s="1"/>
  <c r="N39" i="16"/>
  <c r="G39" i="16" s="1"/>
  <c r="N40" i="16"/>
  <c r="G40" i="16" s="1"/>
  <c r="N41" i="16"/>
  <c r="N42" i="16"/>
  <c r="N43" i="16"/>
  <c r="N44" i="16"/>
  <c r="G44" i="16" s="1"/>
  <c r="N45" i="16"/>
  <c r="N46" i="16"/>
  <c r="G46" i="16" s="1"/>
  <c r="N12" i="16"/>
  <c r="G12" i="16" s="1"/>
  <c r="H13" i="16" l="1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12" i="16"/>
  <c r="G65" i="16" l="1"/>
  <c r="H65" i="16" s="1"/>
  <c r="E70" i="16"/>
  <c r="F70" i="16" s="1"/>
  <c r="G70" i="16"/>
  <c r="H70" i="16" s="1"/>
  <c r="E65" i="16"/>
  <c r="F65" i="16" s="1"/>
  <c r="E66" i="16"/>
  <c r="F66" i="16" s="1"/>
  <c r="E67" i="16"/>
  <c r="F67" i="16" s="1"/>
  <c r="E68" i="16"/>
  <c r="F68" i="16" s="1"/>
  <c r="E69" i="16"/>
  <c r="F69" i="16" s="1"/>
  <c r="G66" i="16"/>
  <c r="H66" i="16" s="1"/>
  <c r="G67" i="16"/>
  <c r="H67" i="16" s="1"/>
  <c r="G68" i="16"/>
  <c r="H68" i="16" s="1"/>
  <c r="G69" i="16"/>
  <c r="H69" i="16" s="1"/>
</calcChain>
</file>

<file path=xl/sharedStrings.xml><?xml version="1.0" encoding="utf-8"?>
<sst xmlns="http://schemas.openxmlformats.org/spreadsheetml/2006/main" count="1159" uniqueCount="669">
  <si>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</si>
  <si>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</si>
  <si>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</si>
  <si>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</si>
  <si>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</si>
  <si>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</si>
  <si>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</si>
  <si>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</si>
  <si>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</si>
  <si>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</si>
  <si>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</si>
  <si>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</si>
  <si>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</si>
  <si>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</si>
  <si>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</si>
  <si>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</si>
  <si>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</si>
  <si>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</si>
  <si>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</si>
  <si>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</si>
  <si>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</si>
  <si>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</si>
  <si>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</si>
  <si>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</si>
  <si>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</si>
  <si>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</si>
  <si>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t>QUẢN LÝ SV</t>
  </si>
  <si>
    <t>PHÒNG TTGD - CTSV                QUẢN LÝ SV</t>
  </si>
  <si>
    <t>Mã số SV</t>
  </si>
  <si>
    <t>TỔNG PT</t>
  </si>
  <si>
    <t>TC 1&amp;2</t>
  </si>
  <si>
    <t>TC 3</t>
  </si>
  <si>
    <t>ĐIÊM &gt;8</t>
  </si>
  <si>
    <t>TC 4</t>
  </si>
  <si>
    <t>TC 5</t>
  </si>
  <si>
    <r>
      <t>Học kỳ: I Năm học: 2023 - 2024</t>
    </r>
    <r>
      <rPr>
        <sz val="14"/>
        <rFont val="Times New Roman"/>
        <family val="1"/>
      </rPr>
      <t xml:space="preserve"> </t>
    </r>
  </si>
  <si>
    <t>23000007</t>
  </si>
  <si>
    <t>Hồ Thiên</t>
  </si>
  <si>
    <t>Ân</t>
  </si>
  <si>
    <t>23000132</t>
  </si>
  <si>
    <t>Đinh Ngọc Phước</t>
  </si>
  <si>
    <t>Anh</t>
  </si>
  <si>
    <t>23000111</t>
  </si>
  <si>
    <t>Nguyễn Duy</t>
  </si>
  <si>
    <t>23000197</t>
  </si>
  <si>
    <t>Nguyễn Thế</t>
  </si>
  <si>
    <t>23000071</t>
  </si>
  <si>
    <t>Hoàng Gia</t>
  </si>
  <si>
    <t>Bảo</t>
  </si>
  <si>
    <t>23000109</t>
  </si>
  <si>
    <t>Huỳnh Quốc</t>
  </si>
  <si>
    <t>23000182</t>
  </si>
  <si>
    <t>Nguyễn Hoàng Huy</t>
  </si>
  <si>
    <t>23000114</t>
  </si>
  <si>
    <t>Võ Gia</t>
  </si>
  <si>
    <t>23002046</t>
  </si>
  <si>
    <t>Lê Hoàng Minh</t>
  </si>
  <si>
    <t>Đăng</t>
  </si>
  <si>
    <t>23000225</t>
  </si>
  <si>
    <t>Trần Hải</t>
  </si>
  <si>
    <t>23000133</t>
  </si>
  <si>
    <t>Lê Huỳnh Trọng</t>
  </si>
  <si>
    <t>Danh</t>
  </si>
  <si>
    <t>23000797</t>
  </si>
  <si>
    <t>Nguyễn Thành</t>
  </si>
  <si>
    <t>23001394</t>
  </si>
  <si>
    <t>Lê Tấn</t>
  </si>
  <si>
    <t>Đạt</t>
  </si>
  <si>
    <t>23000154</t>
  </si>
  <si>
    <t>Phạm Quốc</t>
  </si>
  <si>
    <t>23000112</t>
  </si>
  <si>
    <t>Võ Thành</t>
  </si>
  <si>
    <t>23000069</t>
  </si>
  <si>
    <t>Lê Minh</t>
  </si>
  <si>
    <t>Duy</t>
  </si>
  <si>
    <t>23000085</t>
  </si>
  <si>
    <t>Nguyễn Huỳnh Anh</t>
  </si>
  <si>
    <t>23000200</t>
  </si>
  <si>
    <t>Lê Thanh</t>
  </si>
  <si>
    <t>Hiệp</t>
  </si>
  <si>
    <t>23000031</t>
  </si>
  <si>
    <t>Huỳnh Trung</t>
  </si>
  <si>
    <t>Hiếu</t>
  </si>
  <si>
    <t>23000091</t>
  </si>
  <si>
    <t>Nguyễn Nhựt</t>
  </si>
  <si>
    <t>Hòa</t>
  </si>
  <si>
    <t>23000226</t>
  </si>
  <si>
    <t>Cao Gia</t>
  </si>
  <si>
    <t>Huy</t>
  </si>
  <si>
    <t>23000677</t>
  </si>
  <si>
    <t>Dương Minh</t>
  </si>
  <si>
    <t>23000117</t>
  </si>
  <si>
    <t>Huỳnh Gia</t>
  </si>
  <si>
    <t>23000082</t>
  </si>
  <si>
    <t>Nguyễn Bảo</t>
  </si>
  <si>
    <t>Khang</t>
  </si>
  <si>
    <t>23000047</t>
  </si>
  <si>
    <t>Nguyễn Hồ Thái</t>
  </si>
  <si>
    <t>23000033</t>
  </si>
  <si>
    <t>Nguyễn Quốc</t>
  </si>
  <si>
    <t>Khánh</t>
  </si>
  <si>
    <t>23000214</t>
  </si>
  <si>
    <t>Nguyễn Đình Minh</t>
  </si>
  <si>
    <t>Khôi</t>
  </si>
  <si>
    <t>23000010</t>
  </si>
  <si>
    <t>Nguyễn Lê Đăng</t>
  </si>
  <si>
    <t>23000104</t>
  </si>
  <si>
    <t>Nguyễn Vũ Đăng</t>
  </si>
  <si>
    <t>23000151</t>
  </si>
  <si>
    <t>Nguyễn Viết</t>
  </si>
  <si>
    <t>Lâm</t>
  </si>
  <si>
    <t>23000018</t>
  </si>
  <si>
    <t>Tạ Quốc</t>
  </si>
  <si>
    <t>23000142</t>
  </si>
  <si>
    <t>Nguyễn Tuấn</t>
  </si>
  <si>
    <t>Minh</t>
  </si>
  <si>
    <t>23000223</t>
  </si>
  <si>
    <t>Phạm Văn</t>
  </si>
  <si>
    <t>Nghĩa</t>
  </si>
  <si>
    <t>23000148</t>
  </si>
  <si>
    <t>Võ Trọng</t>
  </si>
  <si>
    <t>Nhân</t>
  </si>
  <si>
    <t>23000090</t>
  </si>
  <si>
    <t>Lê Kiên</t>
  </si>
  <si>
    <t>Nhẫn</t>
  </si>
  <si>
    <t>23000528</t>
  </si>
  <si>
    <t>Phan Nguyễn Hoàng</t>
  </si>
  <si>
    <t>Phát</t>
  </si>
  <si>
    <t>23000067</t>
  </si>
  <si>
    <t>Lê Phạm Hoàng</t>
  </si>
  <si>
    <t>Phong</t>
  </si>
  <si>
    <t>23000084</t>
  </si>
  <si>
    <t>Nguyễn Phú</t>
  </si>
  <si>
    <t>Quý</t>
  </si>
  <si>
    <t>23000215</t>
  </si>
  <si>
    <t>Bùi Cẩm</t>
  </si>
  <si>
    <t>Quyền</t>
  </si>
  <si>
    <t>23000068</t>
  </si>
  <si>
    <t>Lê Thành</t>
  </si>
  <si>
    <t>Tài</t>
  </si>
  <si>
    <t>23000041</t>
  </si>
  <si>
    <t>23000017</t>
  </si>
  <si>
    <t>Đỗ Hữu Hồng</t>
  </si>
  <si>
    <t>Tâm</t>
  </si>
  <si>
    <t>23004819</t>
  </si>
  <si>
    <t>Lê Hoàng</t>
  </si>
  <si>
    <t>Thịnh</t>
  </si>
  <si>
    <t>23000037</t>
  </si>
  <si>
    <t>Trương Tấn</t>
  </si>
  <si>
    <t>23000173</t>
  </si>
  <si>
    <t>Lưu Phan Thanh</t>
  </si>
  <si>
    <t>Tiến</t>
  </si>
  <si>
    <t>23000049</t>
  </si>
  <si>
    <t>Huỳnh Minh</t>
  </si>
  <si>
    <t>Trí</t>
  </si>
  <si>
    <t>23000083</t>
  </si>
  <si>
    <t>Tạ Ngọc Đức</t>
  </si>
  <si>
    <t>23000150</t>
  </si>
  <si>
    <t>Hoàng Đức</t>
  </si>
  <si>
    <t>Trung</t>
  </si>
  <si>
    <t>23000222</t>
  </si>
  <si>
    <t>Hoàng Anh</t>
  </si>
  <si>
    <t>Tuấn</t>
  </si>
  <si>
    <t>23000126</t>
  </si>
  <si>
    <t>Vũ Quốc</t>
  </si>
  <si>
    <t>Uy</t>
  </si>
  <si>
    <t>Lớp: 23T4-CNÔ1  Sĩ số:   50     Khoa: Động Lực</t>
  </si>
  <si>
    <t>23000365</t>
  </si>
  <si>
    <t>Lê Huỳnh Hoàng</t>
  </si>
  <si>
    <t>23000420</t>
  </si>
  <si>
    <t>Bùi Hoàng Gia</t>
  </si>
  <si>
    <t>23000397</t>
  </si>
  <si>
    <t>Lương Nghiêm Thiên</t>
  </si>
  <si>
    <t>23000386</t>
  </si>
  <si>
    <t>23000337</t>
  </si>
  <si>
    <t>Nguyễn Thái</t>
  </si>
  <si>
    <t>23000273</t>
  </si>
  <si>
    <t>Vũ Dương Gia</t>
  </si>
  <si>
    <t>23000341</t>
  </si>
  <si>
    <t>Nguyễn Lê Xuân</t>
  </si>
  <si>
    <t>Cương</t>
  </si>
  <si>
    <t>23000258</t>
  </si>
  <si>
    <t>Đỗ Trần</t>
  </si>
  <si>
    <t>Cường</t>
  </si>
  <si>
    <t>23000425</t>
  </si>
  <si>
    <t>Ngô Công</t>
  </si>
  <si>
    <t>23000348</t>
  </si>
  <si>
    <t>Ngô Thành</t>
  </si>
  <si>
    <t>23000270</t>
  </si>
  <si>
    <t>Đức</t>
  </si>
  <si>
    <t>23000269</t>
  </si>
  <si>
    <t>Nguyễn Văn</t>
  </si>
  <si>
    <t>23000361</t>
  </si>
  <si>
    <t>Phạm Minh</t>
  </si>
  <si>
    <t>23000408</t>
  </si>
  <si>
    <t>Đào Hải</t>
  </si>
  <si>
    <t>Dương</t>
  </si>
  <si>
    <t>23000310</t>
  </si>
  <si>
    <t>Trần Đăng</t>
  </si>
  <si>
    <t>23000309</t>
  </si>
  <si>
    <t>Thân</t>
  </si>
  <si>
    <t>Hà</t>
  </si>
  <si>
    <t>23000374</t>
  </si>
  <si>
    <t>Lưu Văn</t>
  </si>
  <si>
    <t>Hải</t>
  </si>
  <si>
    <t>23000248</t>
  </si>
  <si>
    <t>Ngô Thăng</t>
  </si>
  <si>
    <t>Hào</t>
  </si>
  <si>
    <t>23000414</t>
  </si>
  <si>
    <t>Nguyễn Đình</t>
  </si>
  <si>
    <t>23000357</t>
  </si>
  <si>
    <t>Trần Trung</t>
  </si>
  <si>
    <t>23000455</t>
  </si>
  <si>
    <t>Ngô Tấn</t>
  </si>
  <si>
    <t>Hùng</t>
  </si>
  <si>
    <t>23000444</t>
  </si>
  <si>
    <t>Nguyễn Khánh</t>
  </si>
  <si>
    <t>Hưng</t>
  </si>
  <si>
    <t>23000254</t>
  </si>
  <si>
    <t>Mai Nguyễn Gia</t>
  </si>
  <si>
    <t>23000451</t>
  </si>
  <si>
    <t>Nguyễn An</t>
  </si>
  <si>
    <t>23000287</t>
  </si>
  <si>
    <t>Trần Trọng</t>
  </si>
  <si>
    <t>Khanh</t>
  </si>
  <si>
    <t>23000245</t>
  </si>
  <si>
    <t>Nguyễn Minh</t>
  </si>
  <si>
    <t>Khoa</t>
  </si>
  <si>
    <t>23000289</t>
  </si>
  <si>
    <t>23000349</t>
  </si>
  <si>
    <t>Nguyễn Ngọc Anh</t>
  </si>
  <si>
    <t>23000280</t>
  </si>
  <si>
    <t>Phạm Nguyễn Đăng</t>
  </si>
  <si>
    <t>23000398</t>
  </si>
  <si>
    <t>Vũ Hoàng Anh</t>
  </si>
  <si>
    <t>23000465</t>
  </si>
  <si>
    <t>Lê Anh</t>
  </si>
  <si>
    <t>Kiệt</t>
  </si>
  <si>
    <t>23000415</t>
  </si>
  <si>
    <t>Phạm Trần Hoàng</t>
  </si>
  <si>
    <t>Lộc</t>
  </si>
  <si>
    <t>23000371</t>
  </si>
  <si>
    <t>Nguyễn Trần Tiến</t>
  </si>
  <si>
    <t>Long</t>
  </si>
  <si>
    <t>23000457</t>
  </si>
  <si>
    <t>23000274</t>
  </si>
  <si>
    <t>Phạm Vũ Gia</t>
  </si>
  <si>
    <t>23000467</t>
  </si>
  <si>
    <t>Trần Nguyễn Phúc</t>
  </si>
  <si>
    <t>23000419</t>
  </si>
  <si>
    <t>Hồ Tuấn</t>
  </si>
  <si>
    <t>Ngọc</t>
  </si>
  <si>
    <t>23000241</t>
  </si>
  <si>
    <t>Lê Hồng Minh</t>
  </si>
  <si>
    <t>Nhật</t>
  </si>
  <si>
    <t>23000347</t>
  </si>
  <si>
    <t>23000373</t>
  </si>
  <si>
    <t>Phạm Quang</t>
  </si>
  <si>
    <t>23000268</t>
  </si>
  <si>
    <t>Nguyễn Hồng</t>
  </si>
  <si>
    <t>Phúc</t>
  </si>
  <si>
    <t>23000247</t>
  </si>
  <si>
    <t>Nguyễn Trọng</t>
  </si>
  <si>
    <t>23000661</t>
  </si>
  <si>
    <t>Võ Thiện</t>
  </si>
  <si>
    <t>23000454</t>
  </si>
  <si>
    <t>Hoàng Nguyễn Hải</t>
  </si>
  <si>
    <t>Quân</t>
  </si>
  <si>
    <t>23000423</t>
  </si>
  <si>
    <t>23000391</t>
  </si>
  <si>
    <t>Tăng Nhật</t>
  </si>
  <si>
    <t>Quốc</t>
  </si>
  <si>
    <t>23000360</t>
  </si>
  <si>
    <t>Phạm Hữu</t>
  </si>
  <si>
    <t>23000266</t>
  </si>
  <si>
    <t>Nguyễn Gia</t>
  </si>
  <si>
    <t>Lớp: 23T4-CNÔ2  Sĩ số:   48     Khoa: Động Lực</t>
  </si>
  <si>
    <t>23000716</t>
  </si>
  <si>
    <t>Nguyễn Trần Hoàng</t>
  </si>
  <si>
    <t>23000629</t>
  </si>
  <si>
    <t>Tăng Hải Hoàng Gia</t>
  </si>
  <si>
    <t>23000718</t>
  </si>
  <si>
    <t>Trương Thanh</t>
  </si>
  <si>
    <t>Bình</t>
  </si>
  <si>
    <t>23000717</t>
  </si>
  <si>
    <t>Nguyễn Trần Thành</t>
  </si>
  <si>
    <t>Công</t>
  </si>
  <si>
    <t>23000720</t>
  </si>
  <si>
    <t>Đinh Công</t>
  </si>
  <si>
    <t>23000642</t>
  </si>
  <si>
    <t>23000578</t>
  </si>
  <si>
    <t>23000535</t>
  </si>
  <si>
    <t>Ngô Bảo</t>
  </si>
  <si>
    <t>23000592</t>
  </si>
  <si>
    <t>Chiếng Hoàng</t>
  </si>
  <si>
    <t>23000591</t>
  </si>
  <si>
    <t>Quảng Chí</t>
  </si>
  <si>
    <t>23000654</t>
  </si>
  <si>
    <t>Đặng Thế Minh</t>
  </si>
  <si>
    <t>23000659</t>
  </si>
  <si>
    <t>Hồ Trần Minh</t>
  </si>
  <si>
    <t>Hoàng</t>
  </si>
  <si>
    <t>23000489</t>
  </si>
  <si>
    <t>Đoàn Duy</t>
  </si>
  <si>
    <t>23000623</t>
  </si>
  <si>
    <t>Nguyễn Trần Tuấn</t>
  </si>
  <si>
    <t>23000436</t>
  </si>
  <si>
    <t>Cao Minh Khắc</t>
  </si>
  <si>
    <t>23000603</t>
  </si>
  <si>
    <t>Trần Quang</t>
  </si>
  <si>
    <t>23000385</t>
  </si>
  <si>
    <t>Nguyễn Phúc</t>
  </si>
  <si>
    <t>23000613</t>
  </si>
  <si>
    <t>23000485</t>
  </si>
  <si>
    <t>Đặng Tuấn</t>
  </si>
  <si>
    <t>23000539</t>
  </si>
  <si>
    <t>Nguyễn Đăng</t>
  </si>
  <si>
    <t>23000490</t>
  </si>
  <si>
    <t>23000580</t>
  </si>
  <si>
    <t>23000486</t>
  </si>
  <si>
    <t>Võ Lê</t>
  </si>
  <si>
    <t>23000499</t>
  </si>
  <si>
    <t>Nguyễn Trần Đăng</t>
  </si>
  <si>
    <t>23000639</t>
  </si>
  <si>
    <t>Đào Phạm Anh</t>
  </si>
  <si>
    <t>23000601</t>
  </si>
  <si>
    <t>Lương Gia Tuấn</t>
  </si>
  <si>
    <t>23000621</t>
  </si>
  <si>
    <t>Trương Quang</t>
  </si>
  <si>
    <t>Lê</t>
  </si>
  <si>
    <t>23001412</t>
  </si>
  <si>
    <t>Hồ Nguyễn Hoàng</t>
  </si>
  <si>
    <t>23000482</t>
  </si>
  <si>
    <t>Phan Hoàng</t>
  </si>
  <si>
    <t>23000510</t>
  </si>
  <si>
    <t>Bùi Đặng Kiều</t>
  </si>
  <si>
    <t>My</t>
  </si>
  <si>
    <t>23000595</t>
  </si>
  <si>
    <t>Phan Minh</t>
  </si>
  <si>
    <t>23000581</t>
  </si>
  <si>
    <t>Phan Nguyễn Tấn</t>
  </si>
  <si>
    <t>23000552</t>
  </si>
  <si>
    <t>Trần Tăng Nguyên</t>
  </si>
  <si>
    <t>23000541</t>
  </si>
  <si>
    <t>Mai Hồng</t>
  </si>
  <si>
    <t>Phú</t>
  </si>
  <si>
    <t>23000544</t>
  </si>
  <si>
    <t>Đặng Xuân</t>
  </si>
  <si>
    <t>23000608</t>
  </si>
  <si>
    <t>Nguyễn Thanh</t>
  </si>
  <si>
    <t>Quang</t>
  </si>
  <si>
    <t>23000738</t>
  </si>
  <si>
    <t>Phạm Xuân</t>
  </si>
  <si>
    <t>23000540</t>
  </si>
  <si>
    <t>Lê Mạnh</t>
  </si>
  <si>
    <t>23000487</t>
  </si>
  <si>
    <t>Hoàng Đình</t>
  </si>
  <si>
    <t>Sang</t>
  </si>
  <si>
    <t>23000509</t>
  </si>
  <si>
    <t>Phạm Quốc Thành</t>
  </si>
  <si>
    <t>Thái</t>
  </si>
  <si>
    <t>23000604</t>
  </si>
  <si>
    <t>Võ Chiến</t>
  </si>
  <si>
    <t>Thắng</t>
  </si>
  <si>
    <t>23000469</t>
  </si>
  <si>
    <t>Thành</t>
  </si>
  <si>
    <t>23000475</t>
  </si>
  <si>
    <t>Ngô Xuân</t>
  </si>
  <si>
    <t>Thế</t>
  </si>
  <si>
    <t>23000468</t>
  </si>
  <si>
    <t>Vỹ</t>
  </si>
  <si>
    <t>Lớp: 23T4-CNÔ3  Sĩ số:   44     Khoa: Động Lực</t>
  </si>
  <si>
    <t>23000776</t>
  </si>
  <si>
    <t>An</t>
  </si>
  <si>
    <t>23001028</t>
  </si>
  <si>
    <t>Trần Lê Hoài</t>
  </si>
  <si>
    <t>23000842</t>
  </si>
  <si>
    <t>Nguyễn Vương</t>
  </si>
  <si>
    <t>23001044</t>
  </si>
  <si>
    <t>Nguyễn Kỳ</t>
  </si>
  <si>
    <t>23000232</t>
  </si>
  <si>
    <t>Nguyễn Văn Hải</t>
  </si>
  <si>
    <t>23000758</t>
  </si>
  <si>
    <t>Lê Viết Hải</t>
  </si>
  <si>
    <t>Âu</t>
  </si>
  <si>
    <t>23001011</t>
  </si>
  <si>
    <t>Chiến</t>
  </si>
  <si>
    <t>23000976</t>
  </si>
  <si>
    <t>Đặng Quang</t>
  </si>
  <si>
    <t>Đại</t>
  </si>
  <si>
    <t>23000988</t>
  </si>
  <si>
    <t>Phạm Tuấn</t>
  </si>
  <si>
    <t>Dĩ</t>
  </si>
  <si>
    <t>23000814</t>
  </si>
  <si>
    <t>Nguyễn Quang</t>
  </si>
  <si>
    <t>23001053</t>
  </si>
  <si>
    <t>Trần Khánh</t>
  </si>
  <si>
    <t>23001049</t>
  </si>
  <si>
    <t>Hoàng Chí</t>
  </si>
  <si>
    <t>23000778</t>
  </si>
  <si>
    <t>23001041</t>
  </si>
  <si>
    <t>Lê Đức</t>
  </si>
  <si>
    <t>23000995</t>
  </si>
  <si>
    <t>Vũ Hồ Gia</t>
  </si>
  <si>
    <t>23000777</t>
  </si>
  <si>
    <t>Nguyễn Hoàng Bảo</t>
  </si>
  <si>
    <t>23000946</t>
  </si>
  <si>
    <t>Võ Trịnh Minh</t>
  </si>
  <si>
    <t>23001051</t>
  </si>
  <si>
    <t>Phạm Nguyễn Minh</t>
  </si>
  <si>
    <t>23000859</t>
  </si>
  <si>
    <t>Nguyễn Phúc Gia</t>
  </si>
  <si>
    <t>Khiêm</t>
  </si>
  <si>
    <t>23000924</t>
  </si>
  <si>
    <t>Võ Nguyễn Duy</t>
  </si>
  <si>
    <t>23000919</t>
  </si>
  <si>
    <t>Nguyễn Nguyên</t>
  </si>
  <si>
    <t>23001076</t>
  </si>
  <si>
    <t>Phạm Lê Anh</t>
  </si>
  <si>
    <t>23000885</t>
  </si>
  <si>
    <t>Trần Thiên</t>
  </si>
  <si>
    <t>23000846</t>
  </si>
  <si>
    <t>Châu Gia</t>
  </si>
  <si>
    <t>Lợi</t>
  </si>
  <si>
    <t>23000813</t>
  </si>
  <si>
    <t>Nguyễn Hữu Thanh</t>
  </si>
  <si>
    <t>23000848</t>
  </si>
  <si>
    <t>Nguyễn Trường</t>
  </si>
  <si>
    <t>23000843</t>
  </si>
  <si>
    <t>Nguyễn Hoàng</t>
  </si>
  <si>
    <t>Nam</t>
  </si>
  <si>
    <t>23000780</t>
  </si>
  <si>
    <t>23001081</t>
  </si>
  <si>
    <t>Nguyễn Hữu Hoàn</t>
  </si>
  <si>
    <t>23000816</t>
  </si>
  <si>
    <t>Huỳnh Ngọc</t>
  </si>
  <si>
    <t>Phước</t>
  </si>
  <si>
    <t>23000900</t>
  </si>
  <si>
    <t>Trương Hoàng</t>
  </si>
  <si>
    <t>Sơn</t>
  </si>
  <si>
    <t>23000933</t>
  </si>
  <si>
    <t>Võ Duy</t>
  </si>
  <si>
    <t>23000906</t>
  </si>
  <si>
    <t>Nguyễn Công</t>
  </si>
  <si>
    <t>23001008</t>
  </si>
  <si>
    <t>Nguyễn Đoàn Quốc</t>
  </si>
  <si>
    <t>23001015</t>
  </si>
  <si>
    <t>Thuận</t>
  </si>
  <si>
    <t>23001307</t>
  </si>
  <si>
    <t>23000802</t>
  </si>
  <si>
    <t>Võ Minh</t>
  </si>
  <si>
    <t>23000909</t>
  </si>
  <si>
    <t>23001052</t>
  </si>
  <si>
    <t>Đinh Thiên</t>
  </si>
  <si>
    <t>Toàn</t>
  </si>
  <si>
    <t>23000969</t>
  </si>
  <si>
    <t>23001038</t>
  </si>
  <si>
    <t>Nguyễn Hữu</t>
  </si>
  <si>
    <t>23000860</t>
  </si>
  <si>
    <t>Luyện Ngọc</t>
  </si>
  <si>
    <t>23000836</t>
  </si>
  <si>
    <t>Triết</t>
  </si>
  <si>
    <t>23000908</t>
  </si>
  <si>
    <t>Trực</t>
  </si>
  <si>
    <t>23000856</t>
  </si>
  <si>
    <t>Trường</t>
  </si>
  <si>
    <t>23000818</t>
  </si>
  <si>
    <t>Trương Nguyễn Phú</t>
  </si>
  <si>
    <t>23000875</t>
  </si>
  <si>
    <t>Lê Văn</t>
  </si>
  <si>
    <t>Tú</t>
  </si>
  <si>
    <t>23000820</t>
  </si>
  <si>
    <t>Đồng Nguyễn Văn</t>
  </si>
  <si>
    <t>23001006</t>
  </si>
  <si>
    <t>23000773</t>
  </si>
  <si>
    <t>Trần Quang Minh</t>
  </si>
  <si>
    <t>23000997</t>
  </si>
  <si>
    <t>Trần</t>
  </si>
  <si>
    <t>Vinh</t>
  </si>
  <si>
    <t>23000759</t>
  </si>
  <si>
    <t>Nguyễn Anh</t>
  </si>
  <si>
    <t>Xuyên</t>
  </si>
  <si>
    <t>Lớp: 23T4-CNÔ4  Sĩ số:  52      Khoa: Động Lực</t>
  </si>
  <si>
    <t>23001384</t>
  </si>
  <si>
    <t>Nguyễn Xuân</t>
  </si>
  <si>
    <t>23001395</t>
  </si>
  <si>
    <t>Đinh Gia</t>
  </si>
  <si>
    <t>23001134</t>
  </si>
  <si>
    <t>Võ Nguyễn Quốc</t>
  </si>
  <si>
    <t>23001240</t>
  </si>
  <si>
    <t>Lê Hoàng Anh</t>
  </si>
  <si>
    <t>23001337</t>
  </si>
  <si>
    <t>23001336</t>
  </si>
  <si>
    <t>Trần Nguyễn Phát</t>
  </si>
  <si>
    <t>23001269</t>
  </si>
  <si>
    <t>Viên Ngọc Hải</t>
  </si>
  <si>
    <t>23001331</t>
  </si>
  <si>
    <t>Gia</t>
  </si>
  <si>
    <t>23001287</t>
  </si>
  <si>
    <t>Nguyễn Lê Phú</t>
  </si>
  <si>
    <t>Hiển</t>
  </si>
  <si>
    <t>23001241</t>
  </si>
  <si>
    <t>Huỳnh Phạm Bá</t>
  </si>
  <si>
    <t>23001278</t>
  </si>
  <si>
    <t>Vũ Việt</t>
  </si>
  <si>
    <t>23001094</t>
  </si>
  <si>
    <t>Phan Nguyễn Gia</t>
  </si>
  <si>
    <t>23001135</t>
  </si>
  <si>
    <t>23001158</t>
  </si>
  <si>
    <t>Lê Quang</t>
  </si>
  <si>
    <t>Khải</t>
  </si>
  <si>
    <t>23001152</t>
  </si>
  <si>
    <t>Nguyễn Văn Sỷ</t>
  </si>
  <si>
    <t>23001247</t>
  </si>
  <si>
    <t>Bùi Đăng</t>
  </si>
  <si>
    <t>23001105</t>
  </si>
  <si>
    <t>Ngô Hoàng Đăng</t>
  </si>
  <si>
    <t>23001351</t>
  </si>
  <si>
    <t>Phạm Hoàng Đăng</t>
  </si>
  <si>
    <t>23001326</t>
  </si>
  <si>
    <t>23001180</t>
  </si>
  <si>
    <t>23001318</t>
  </si>
  <si>
    <t>Trần Hữu Phục</t>
  </si>
  <si>
    <t>23001378</t>
  </si>
  <si>
    <t>Tưởng Đăng</t>
  </si>
  <si>
    <t>23001443</t>
  </si>
  <si>
    <t>Trần Quốc</t>
  </si>
  <si>
    <t>23001298</t>
  </si>
  <si>
    <t>Ông Quang</t>
  </si>
  <si>
    <t>23001316</t>
  </si>
  <si>
    <t>Phạm Bùi Thiên</t>
  </si>
  <si>
    <t>23001195</t>
  </si>
  <si>
    <t>23001263</t>
  </si>
  <si>
    <t>Võ Thanh</t>
  </si>
  <si>
    <t>23001442</t>
  </si>
  <si>
    <t>Trần Thanh</t>
  </si>
  <si>
    <t>Nhàn</t>
  </si>
  <si>
    <t>23001425</t>
  </si>
  <si>
    <t>Lai Nhân</t>
  </si>
  <si>
    <t>23001112</t>
  </si>
  <si>
    <t>23001450</t>
  </si>
  <si>
    <t>23001224</t>
  </si>
  <si>
    <t>Bùi Minh</t>
  </si>
  <si>
    <t>23001348</t>
  </si>
  <si>
    <t>23001090</t>
  </si>
  <si>
    <t>23001113</t>
  </si>
  <si>
    <t>Lâm Bảo Trấn</t>
  </si>
  <si>
    <t>23001440</t>
  </si>
  <si>
    <t>Bùi Tấn</t>
  </si>
  <si>
    <t>Quyến</t>
  </si>
  <si>
    <t>23001335</t>
  </si>
  <si>
    <t>Siêu</t>
  </si>
  <si>
    <t>23001382</t>
  </si>
  <si>
    <t>Đinh Vũ Chí</t>
  </si>
  <si>
    <t>23001280</t>
  </si>
  <si>
    <t>Yên Gia</t>
  </si>
  <si>
    <t>23001197</t>
  </si>
  <si>
    <t>23001447</t>
  </si>
  <si>
    <t>Hỷ Minh</t>
  </si>
  <si>
    <t>23001245</t>
  </si>
  <si>
    <t>Phan Dương Hùng</t>
  </si>
  <si>
    <t>Trọng</t>
  </si>
  <si>
    <t>23001248</t>
  </si>
  <si>
    <t>Nguyễn Bá Anh</t>
  </si>
  <si>
    <t>23001147</t>
  </si>
  <si>
    <t>23001190</t>
  </si>
  <si>
    <t>Bùi Thanh</t>
  </si>
  <si>
    <t>Vương</t>
  </si>
  <si>
    <t>23001396</t>
  </si>
  <si>
    <t>Lớp: 23T4-CNÔ5  Sĩ số:   46     Khoa: Động Lực</t>
  </si>
  <si>
    <t>23002776</t>
  </si>
  <si>
    <t>Trương Quốc</t>
  </si>
  <si>
    <t>23004593</t>
  </si>
  <si>
    <t>Nguyễn Ngọc Thái</t>
  </si>
  <si>
    <t>23001871</t>
  </si>
  <si>
    <t>23002352</t>
  </si>
  <si>
    <t>Trần Thế</t>
  </si>
  <si>
    <t>23004760</t>
  </si>
  <si>
    <t>Nguyễn Huy</t>
  </si>
  <si>
    <t>23001660</t>
  </si>
  <si>
    <t>Trần Anh</t>
  </si>
  <si>
    <t>23001672</t>
  </si>
  <si>
    <t>23002247</t>
  </si>
  <si>
    <t>23001806</t>
  </si>
  <si>
    <t>23002272</t>
  </si>
  <si>
    <t>Đặng Hạnh</t>
  </si>
  <si>
    <t>23001459</t>
  </si>
  <si>
    <t>Hà Mạch Gia</t>
  </si>
  <si>
    <t>23002672</t>
  </si>
  <si>
    <t>Huỳnh Công</t>
  </si>
  <si>
    <t>23001720</t>
  </si>
  <si>
    <t>Võ Trung</t>
  </si>
  <si>
    <t>23001667</t>
  </si>
  <si>
    <t>Lý Thành</t>
  </si>
  <si>
    <t>23002516</t>
  </si>
  <si>
    <t>Trương Ngọc</t>
  </si>
  <si>
    <t>Sáng</t>
  </si>
  <si>
    <t>23001872</t>
  </si>
  <si>
    <t>Nguyễn Bá</t>
  </si>
  <si>
    <t>23000116</t>
  </si>
  <si>
    <t>Huỳnh Tấn</t>
  </si>
  <si>
    <t>23001472</t>
  </si>
  <si>
    <t>Nguyễn Ngọc</t>
  </si>
  <si>
    <t>Tân</t>
  </si>
  <si>
    <t>23001504</t>
  </si>
  <si>
    <t>Đặng An</t>
  </si>
  <si>
    <t>23000711</t>
  </si>
  <si>
    <t>Thi</t>
  </si>
  <si>
    <t>23002063</t>
  </si>
  <si>
    <t>Huỳnh Trí</t>
  </si>
  <si>
    <t>Thiên</t>
  </si>
  <si>
    <t>23001600</t>
  </si>
  <si>
    <t>Lê Nam</t>
  </si>
  <si>
    <t>23001590</t>
  </si>
  <si>
    <t>Đoàn Ngọc</t>
  </si>
  <si>
    <t>Thiện</t>
  </si>
  <si>
    <t>23000538</t>
  </si>
  <si>
    <t>Trương Gia</t>
  </si>
  <si>
    <t>23001409</t>
  </si>
  <si>
    <t>Trần Lê Quốc</t>
  </si>
  <si>
    <t>Thống</t>
  </si>
  <si>
    <t>23001415</t>
  </si>
  <si>
    <t>Trần Minh</t>
  </si>
  <si>
    <t>23002180</t>
  </si>
  <si>
    <t>Đào Đức</t>
  </si>
  <si>
    <t>23000671</t>
  </si>
  <si>
    <t>Huỳnh Trọng</t>
  </si>
  <si>
    <t>23001747</t>
  </si>
  <si>
    <t>Trần Vương Quốc</t>
  </si>
  <si>
    <t>23002716</t>
  </si>
  <si>
    <t>Huỳnh Long</t>
  </si>
  <si>
    <t>Tính</t>
  </si>
  <si>
    <t>23000396</t>
  </si>
  <si>
    <t>Huỳnh Quí</t>
  </si>
  <si>
    <t>23000276</t>
  </si>
  <si>
    <t>Tăng Quốc</t>
  </si>
  <si>
    <t>23000236</t>
  </si>
  <si>
    <t>Quản Tuấn</t>
  </si>
  <si>
    <t>23000723</t>
  </si>
  <si>
    <t>Cam Gia</t>
  </si>
  <si>
    <t>23000442</t>
  </si>
  <si>
    <t>Phan Anh</t>
  </si>
  <si>
    <t>23000556</t>
  </si>
  <si>
    <t>Tùng</t>
  </si>
  <si>
    <t>23000495</t>
  </si>
  <si>
    <t>Võ Lê Mạnh</t>
  </si>
  <si>
    <t>Tường</t>
  </si>
  <si>
    <t>23000709</t>
  </si>
  <si>
    <t>Hà Chí</t>
  </si>
  <si>
    <t>Vĩ</t>
  </si>
  <si>
    <t>23000456</t>
  </si>
  <si>
    <t>Phan Như Anh</t>
  </si>
  <si>
    <t>Việt</t>
  </si>
  <si>
    <t>23000342</t>
  </si>
  <si>
    <t>23000381</t>
  </si>
  <si>
    <t>Mông Đại</t>
  </si>
  <si>
    <t>23000543</t>
  </si>
  <si>
    <t>Cao Hoàng</t>
  </si>
  <si>
    <t>Vũ</t>
  </si>
  <si>
    <t>23002673</t>
  </si>
  <si>
    <t>Nguyễn Lê Hoàng Tấn</t>
  </si>
  <si>
    <t>23001540</t>
  </si>
  <si>
    <t>Tô Thanh</t>
  </si>
  <si>
    <t>Lớp: 23T4-CNÔ6  Sĩ số:   44     Khoa: Động Lực</t>
  </si>
  <si>
    <t>TT</t>
  </si>
  <si>
    <t>LP</t>
  </si>
  <si>
    <t>LT</t>
  </si>
  <si>
    <t>Đề nghị thôi học</t>
  </si>
  <si>
    <t>Đề nghị tạm ngưng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</si>
</sst>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gray0625"/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7" fillId="0" borderId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20" borderId="0" applyNumberFormat="0" applyBorder="0" applyAlignment="0" applyProtection="0"/>
    <xf numFmtId="0" fontId="19" fillId="4" borderId="0" applyNumberFormat="0" applyBorder="0" applyAlignment="0" applyProtection="0"/>
    <xf numFmtId="0" fontId="20" fillId="21" borderId="12" applyNumberFormat="0" applyAlignment="0" applyProtection="0"/>
    <xf numFmtId="0" fontId="21" fillId="22" borderId="13" applyNumberFormat="0" applyAlignment="0" applyProtection="0"/>
    <xf numFmtId="0" fontId="22" fillId="0" borderId="0" applyNumberFormat="0" applyFill="0" applyBorder="0" applyAlignment="0" applyProtection="0"/>
    <xf numFmtId="0" fontId="23" fillId="5" borderId="0" applyNumberFormat="0" applyBorder="0" applyAlignment="0" applyProtection="0"/>
    <xf numFmtId="0" fontId="24" fillId="0" borderId="14" applyNumberFormat="0" applyFill="0" applyAlignment="0" applyProtection="0"/>
    <xf numFmtId="0" fontId="25" fillId="0" borderId="15" applyNumberFormat="0" applyFill="0" applyAlignment="0" applyProtection="0"/>
    <xf numFmtId="0" fontId="26" fillId="0" borderId="16" applyNumberFormat="0" applyFill="0" applyAlignment="0" applyProtection="0"/>
    <xf numFmtId="0" fontId="26" fillId="0" borderId="0" applyNumberFormat="0" applyFill="0" applyBorder="0" applyAlignment="0" applyProtection="0"/>
    <xf numFmtId="0" fontId="27" fillId="8" borderId="12" applyNumberFormat="0" applyAlignment="0" applyProtection="0"/>
    <xf numFmtId="0" fontId="28" fillId="0" borderId="17" applyNumberFormat="0" applyFill="0" applyAlignment="0" applyProtection="0"/>
    <xf numFmtId="0" fontId="29" fillId="23" borderId="0" applyNumberFormat="0" applyBorder="0" applyAlignment="0" applyProtection="0"/>
    <xf numFmtId="0" fontId="17" fillId="24" borderId="18" applyNumberFormat="0" applyFont="0" applyAlignment="0" applyProtection="0"/>
    <xf numFmtId="0" fontId="30" fillId="21" borderId="19" applyNumberFormat="0" applyAlignment="0" applyProtection="0"/>
    <xf numFmtId="0" fontId="31" fillId="0" borderId="0" applyNumberFormat="0" applyFill="0" applyBorder="0" applyAlignment="0" applyProtection="0"/>
    <xf numFmtId="0" fontId="32" fillId="0" borderId="20" applyNumberFormat="0" applyFill="0" applyAlignment="0" applyProtection="0"/>
    <xf numFmtId="0" fontId="33" fillId="0" borderId="0" applyNumberFormat="0" applyFill="0" applyBorder="0" applyAlignment="0" applyProtection="0"/>
  </cellStyleXfs>
  <cellXfs count="62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Alignment="1" applyProtection="1">
      <alignment vertical="justify"/>
      <protection locked="0"/>
    </xf>
    <xf numFmtId="0" fontId="1" fillId="0" borderId="0" xfId="0" applyFont="1" applyAlignment="1" applyProtection="1">
      <alignment vertical="justify"/>
      <protection locked="0"/>
    </xf>
    <xf numFmtId="0" fontId="7" fillId="0" borderId="0" xfId="0" applyFont="1" applyAlignment="1" applyProtection="1">
      <alignment vertical="justify"/>
      <protection locked="0"/>
    </xf>
    <xf numFmtId="0" fontId="1" fillId="0" borderId="0" xfId="0" applyFont="1" applyAlignment="1" applyProtection="1">
      <alignment vertical="center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2" fontId="16" fillId="0" borderId="2" xfId="0" applyNumberFormat="1" applyFont="1" applyBorder="1" applyAlignment="1" applyProtection="1">
      <alignment horizontal="right" vertical="center"/>
      <protection locked="0"/>
    </xf>
    <xf numFmtId="0" fontId="1" fillId="0" borderId="2" xfId="0" applyFont="1" applyBorder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2" fontId="14" fillId="0" borderId="0" xfId="0" applyNumberFormat="1" applyFont="1" applyAlignment="1" applyProtection="1">
      <alignment horizontal="right"/>
      <protection locked="0"/>
    </xf>
    <xf numFmtId="0" fontId="10" fillId="0" borderId="0" xfId="0" applyFont="1" applyProtection="1"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4" fillId="0" borderId="2" xfId="0" quotePrefix="1" applyFont="1" applyBorder="1" applyAlignment="1" applyProtection="1">
      <alignment horizontal="center" vertical="center"/>
      <protection locked="0"/>
    </xf>
    <xf numFmtId="0" fontId="14" fillId="0" borderId="10" xfId="0" applyFont="1" applyBorder="1" applyAlignment="1" applyProtection="1">
      <alignment vertical="center"/>
      <protection locked="0"/>
    </xf>
    <xf numFmtId="0" fontId="14" fillId="0" borderId="1" xfId="0" applyFont="1" applyBorder="1" applyAlignment="1" applyProtection="1">
      <alignment vertical="center"/>
      <protection locked="0"/>
    </xf>
    <xf numFmtId="0" fontId="1" fillId="25" borderId="0" xfId="0" applyFont="1" applyFill="1" applyAlignment="1" applyProtection="1">
      <alignment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3" fontId="1" fillId="0" borderId="2" xfId="0" applyNumberFormat="1" applyFont="1" applyBorder="1" applyAlignment="1" applyProtection="1">
      <alignment horizontal="center" vertical="center"/>
      <protection hidden="1"/>
    </xf>
    <xf numFmtId="4" fontId="15" fillId="2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14" fillId="0" borderId="2" xfId="0" quotePrefix="1" applyFont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>
      <alignment horizontal="right" vertical="center"/>
    </xf>
    <xf numFmtId="0" fontId="14" fillId="26" borderId="2" xfId="0" applyFont="1" applyFill="1" applyBorder="1" applyAlignment="1">
      <alignment horizontal="right" vertical="center"/>
    </xf>
    <xf numFmtId="0" fontId="14" fillId="27" borderId="2" xfId="0" applyFont="1" applyFill="1" applyBorder="1" applyAlignment="1">
      <alignment horizontal="right" vertical="center"/>
    </xf>
    <xf numFmtId="3" fontId="1" fillId="28" borderId="2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</cellXfs>
  <cellStyles count="43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planatory Text 2" xfId="29" xr:uid="{00000000-0005-0000-0000-00001B000000}"/>
    <cellStyle name="Good 2" xfId="30" xr:uid="{00000000-0005-0000-0000-00001C000000}"/>
    <cellStyle name="Heading 1 2" xfId="31" xr:uid="{00000000-0005-0000-0000-00001D000000}"/>
    <cellStyle name="Heading 2 2" xfId="32" xr:uid="{00000000-0005-0000-0000-00001E000000}"/>
    <cellStyle name="Heading 3 2" xfId="33" xr:uid="{00000000-0005-0000-0000-00001F000000}"/>
    <cellStyle name="Heading 4 2" xfId="34" xr:uid="{00000000-0005-0000-0000-000020000000}"/>
    <cellStyle name="Input 2" xfId="35" xr:uid="{00000000-0005-0000-0000-000021000000}"/>
    <cellStyle name="Linked Cell 2" xfId="36" xr:uid="{00000000-0005-0000-0000-000022000000}"/>
    <cellStyle name="Neutral 2" xfId="37" xr:uid="{00000000-0005-0000-0000-000023000000}"/>
    <cellStyle name="Normal" xfId="0" builtinId="0"/>
    <cellStyle name="Normal 2" xfId="1" xr:uid="{00000000-0005-0000-0000-000025000000}"/>
    <cellStyle name="Note 2" xfId="38" xr:uid="{00000000-0005-0000-0000-000026000000}"/>
    <cellStyle name="Output 2" xfId="39" xr:uid="{00000000-0005-0000-0000-000027000000}"/>
    <cellStyle name="Title 2" xfId="40" xr:uid="{00000000-0005-0000-0000-000028000000}"/>
    <cellStyle name="Total 2" xfId="41" xr:uid="{00000000-0005-0000-0000-000029000000}"/>
    <cellStyle name="Warning Text 2" xfId="42" xr:uid="{00000000-0005-0000-0000-00002A000000}"/>
  </cellStyles>
  <dxfs count="48"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19050</xdr:rowOff>
    </xdr:from>
    <xdr:to>
      <xdr:col>2</xdr:col>
      <xdr:colOff>1743075</xdr:colOff>
      <xdr:row>4</xdr:row>
      <xdr:rowOff>38100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67A781D-35EB-4019-B544-69A460F94134}"/>
            </a:ext>
          </a:extLst>
        </xdr:cNvPr>
        <xdr:cNvSpPr>
          <a:spLocks noChangeShapeType="1"/>
        </xdr:cNvSpPr>
      </xdr:nvSpPr>
      <xdr:spPr bwMode="auto">
        <a:xfrm flipV="1">
          <a:off x="1047750" y="838200"/>
          <a:ext cx="188595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390525</xdr:colOff>
      <xdr:row>2</xdr:row>
      <xdr:rowOff>200025</xdr:rowOff>
    </xdr:from>
    <xdr:to>
      <xdr:col>9</xdr:col>
      <xdr:colOff>676275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367BE8D-0CE9-4E28-8637-B01733F7E3E8}"/>
            </a:ext>
          </a:extLst>
        </xdr:cNvPr>
        <xdr:cNvSpPr>
          <a:spLocks noChangeShapeType="1"/>
        </xdr:cNvSpPr>
      </xdr:nvSpPr>
      <xdr:spPr bwMode="auto">
        <a:xfrm>
          <a:off x="4733925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19050</xdr:rowOff>
    </xdr:from>
    <xdr:to>
      <xdr:col>2</xdr:col>
      <xdr:colOff>1743075</xdr:colOff>
      <xdr:row>4</xdr:row>
      <xdr:rowOff>38100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B669FA8A-C745-4DE9-AB69-82AD89DA2DCA}"/>
            </a:ext>
          </a:extLst>
        </xdr:cNvPr>
        <xdr:cNvSpPr>
          <a:spLocks noChangeShapeType="1"/>
        </xdr:cNvSpPr>
      </xdr:nvSpPr>
      <xdr:spPr bwMode="auto">
        <a:xfrm flipV="1">
          <a:off x="1000125" y="838200"/>
          <a:ext cx="180975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390525</xdr:colOff>
      <xdr:row>2</xdr:row>
      <xdr:rowOff>200025</xdr:rowOff>
    </xdr:from>
    <xdr:to>
      <xdr:col>9</xdr:col>
      <xdr:colOff>676275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11A36DAD-2969-48B8-A18A-63A866B0E16F}"/>
            </a:ext>
          </a:extLst>
        </xdr:cNvPr>
        <xdr:cNvSpPr>
          <a:spLocks noChangeShapeType="1"/>
        </xdr:cNvSpPr>
      </xdr:nvSpPr>
      <xdr:spPr bwMode="auto">
        <a:xfrm>
          <a:off x="4733925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19050</xdr:rowOff>
    </xdr:from>
    <xdr:to>
      <xdr:col>2</xdr:col>
      <xdr:colOff>1743075</xdr:colOff>
      <xdr:row>4</xdr:row>
      <xdr:rowOff>38100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CE336A05-8767-4DF0-93E8-2906A10ED353}"/>
            </a:ext>
          </a:extLst>
        </xdr:cNvPr>
        <xdr:cNvSpPr>
          <a:spLocks noChangeShapeType="1"/>
        </xdr:cNvSpPr>
      </xdr:nvSpPr>
      <xdr:spPr bwMode="auto">
        <a:xfrm flipV="1">
          <a:off x="1000125" y="838200"/>
          <a:ext cx="180975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390525</xdr:colOff>
      <xdr:row>2</xdr:row>
      <xdr:rowOff>200025</xdr:rowOff>
    </xdr:from>
    <xdr:to>
      <xdr:col>9</xdr:col>
      <xdr:colOff>676275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5A0FC21D-CD54-42D5-8EDC-43B8C04070AD}"/>
            </a:ext>
          </a:extLst>
        </xdr:cNvPr>
        <xdr:cNvSpPr>
          <a:spLocks noChangeShapeType="1"/>
        </xdr:cNvSpPr>
      </xdr:nvSpPr>
      <xdr:spPr bwMode="auto">
        <a:xfrm>
          <a:off x="4733925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19050</xdr:rowOff>
    </xdr:from>
    <xdr:to>
      <xdr:col>2</xdr:col>
      <xdr:colOff>1743075</xdr:colOff>
      <xdr:row>4</xdr:row>
      <xdr:rowOff>38100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55D0EEED-5933-4002-BCD0-90507F7F74EA}"/>
            </a:ext>
          </a:extLst>
        </xdr:cNvPr>
        <xdr:cNvSpPr>
          <a:spLocks noChangeShapeType="1"/>
        </xdr:cNvSpPr>
      </xdr:nvSpPr>
      <xdr:spPr bwMode="auto">
        <a:xfrm flipV="1">
          <a:off x="1000125" y="838200"/>
          <a:ext cx="180975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390525</xdr:colOff>
      <xdr:row>2</xdr:row>
      <xdr:rowOff>200025</xdr:rowOff>
    </xdr:from>
    <xdr:to>
      <xdr:col>9</xdr:col>
      <xdr:colOff>676275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F7811889-9900-4644-B6B6-3E5E83C65092}"/>
            </a:ext>
          </a:extLst>
        </xdr:cNvPr>
        <xdr:cNvSpPr>
          <a:spLocks noChangeShapeType="1"/>
        </xdr:cNvSpPr>
      </xdr:nvSpPr>
      <xdr:spPr bwMode="auto">
        <a:xfrm>
          <a:off x="4733925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19050</xdr:rowOff>
    </xdr:from>
    <xdr:to>
      <xdr:col>2</xdr:col>
      <xdr:colOff>1743075</xdr:colOff>
      <xdr:row>4</xdr:row>
      <xdr:rowOff>38100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EF311362-FF1A-4C0F-BE4F-5DAC3C1C165A}"/>
            </a:ext>
          </a:extLst>
        </xdr:cNvPr>
        <xdr:cNvSpPr>
          <a:spLocks noChangeShapeType="1"/>
        </xdr:cNvSpPr>
      </xdr:nvSpPr>
      <xdr:spPr bwMode="auto">
        <a:xfrm flipV="1">
          <a:off x="1000125" y="838200"/>
          <a:ext cx="180975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390525</xdr:colOff>
      <xdr:row>2</xdr:row>
      <xdr:rowOff>200025</xdr:rowOff>
    </xdr:from>
    <xdr:to>
      <xdr:col>9</xdr:col>
      <xdr:colOff>676275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2447FC08-B9DB-4316-AF45-DEACA1EF05F9}"/>
            </a:ext>
          </a:extLst>
        </xdr:cNvPr>
        <xdr:cNvSpPr>
          <a:spLocks noChangeShapeType="1"/>
        </xdr:cNvSpPr>
      </xdr:nvSpPr>
      <xdr:spPr bwMode="auto">
        <a:xfrm>
          <a:off x="4733925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19050</xdr:rowOff>
    </xdr:from>
    <xdr:to>
      <xdr:col>2</xdr:col>
      <xdr:colOff>1743075</xdr:colOff>
      <xdr:row>4</xdr:row>
      <xdr:rowOff>38100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F93D31B8-F4CA-4ED8-A152-02DD279C8130}"/>
            </a:ext>
          </a:extLst>
        </xdr:cNvPr>
        <xdr:cNvSpPr>
          <a:spLocks noChangeShapeType="1"/>
        </xdr:cNvSpPr>
      </xdr:nvSpPr>
      <xdr:spPr bwMode="auto">
        <a:xfrm flipV="1">
          <a:off x="1000125" y="838200"/>
          <a:ext cx="180975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390525</xdr:colOff>
      <xdr:row>2</xdr:row>
      <xdr:rowOff>200025</xdr:rowOff>
    </xdr:from>
    <xdr:to>
      <xdr:col>9</xdr:col>
      <xdr:colOff>676275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1601ECD8-AA9D-4245-8921-DC8CFCDB831F}"/>
            </a:ext>
          </a:extLst>
        </xdr:cNvPr>
        <xdr:cNvSpPr>
          <a:spLocks noChangeShapeType="1"/>
        </xdr:cNvSpPr>
      </xdr:nvSpPr>
      <xdr:spPr bwMode="auto">
        <a:xfrm>
          <a:off x="4733925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4"/>
  <sheetViews>
    <sheetView topLeftCell="A19" zoomScaleNormal="100" zoomScalePageLayoutView="70" workbookViewId="0">
      <selection activeCell="W66" sqref="W6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33" style="1" customWidth="1"/>
    <col min="4" max="4" width="14.6640625" style="1" customWidth="1"/>
    <col min="5" max="8" width="9.6640625" style="1" customWidth="1"/>
    <col min="9" max="9" width="9.6640625" style="1" hidden="1" customWidth="1"/>
    <col min="10" max="10" width="28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21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21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21" s="3" customFormat="1" ht="12" customHeight="1" x14ac:dyDescent="0.25">
      <c r="A5" s="46"/>
      <c r="B5" s="46"/>
      <c r="C5" s="46"/>
      <c r="D5" s="46"/>
    </row>
    <row r="6" spans="1:21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47" t="s">
        <v>35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48" t="s">
        <v>166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6"/>
      <c r="J10" s="58" t="s">
        <v>8</v>
      </c>
    </row>
    <row r="11" spans="1:21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0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8" customHeight="1" x14ac:dyDescent="0.2">
      <c r="A12" s="21">
        <v>1</v>
      </c>
      <c r="B12" s="22" t="s">
        <v>36</v>
      </c>
      <c r="C12" s="23" t="s">
        <v>37</v>
      </c>
      <c r="D12" s="24" t="s">
        <v>38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60" si="0">SUM(M12:P12)</f>
        <v>51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36">
        <v>3.5</v>
      </c>
      <c r="J12" s="31"/>
      <c r="K12" s="30">
        <v>1</v>
      </c>
      <c r="L12" s="30">
        <v>3</v>
      </c>
      <c r="M12" s="30">
        <f>IF(I12&gt;=9,55,IF(I12&gt;=8,54,IF(I12&gt;=7,53,IF(I12&gt;=6,52,IF(I12&gt;=5.5,51,IF(I12&gt;=4,50,IF(I12&gt;=3,40,30)))))))</f>
        <v>40</v>
      </c>
      <c r="N12" s="30">
        <f>IF(K12&lt;=5,K12*5,25)</f>
        <v>5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6</v>
      </c>
    </row>
    <row r="13" spans="1:21" s="8" customFormat="1" ht="18" customHeight="1" x14ac:dyDescent="0.2">
      <c r="A13" s="21">
        <v>2</v>
      </c>
      <c r="B13" s="22" t="s">
        <v>39</v>
      </c>
      <c r="C13" s="23" t="s">
        <v>40</v>
      </c>
      <c r="D13" s="24" t="s">
        <v>41</v>
      </c>
      <c r="E13" s="10"/>
      <c r="F13" s="29" t="str">
        <f t="shared" ref="F13:F61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si="0"/>
        <v>58</v>
      </c>
      <c r="H13" s="29" t="str">
        <f t="shared" ref="H13:H61" si="2">IF(AND(G13&gt;=90),"XS",IF(AND(G13&gt;=80),"Tốt",IF(AND(G13&gt;=70),"Khá",IF(AND(G13&gt;=60),"TB",IF(AND(G13&gt;=50),"TB",IF(AND(G13&lt;50),IF(AND(G13&gt;0),"Yếu",IF(AND(G13=0),"Không XL"," "))))))))</f>
        <v>TB</v>
      </c>
      <c r="I13" s="36">
        <v>5.57</v>
      </c>
      <c r="J13" s="31"/>
      <c r="K13" s="30">
        <v>1</v>
      </c>
      <c r="L13" s="30">
        <v>1</v>
      </c>
      <c r="M13" s="30">
        <f t="shared" ref="M13:M61" si="3">IF(I13&gt;=9,55,IF(I13&gt;=8,54,IF(I13&gt;=7,53,IF(I13&gt;=6,52,IF(I13&gt;=5.5,51,IF(I13&gt;=4,50,IF(I13&gt;=3,40,30)))))))</f>
        <v>51</v>
      </c>
      <c r="N13" s="30">
        <f t="shared" ref="N13:N61" si="4">IF(K13&lt;=5,K13*5,25)</f>
        <v>5</v>
      </c>
      <c r="O13" s="30">
        <f t="shared" ref="O13:O61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61" si="6">IF(L13&lt;=5,L13*2,10)</f>
        <v>2</v>
      </c>
    </row>
    <row r="14" spans="1:21" s="8" customFormat="1" ht="18" customHeight="1" x14ac:dyDescent="0.2">
      <c r="A14" s="21">
        <v>3</v>
      </c>
      <c r="B14" s="22" t="s">
        <v>42</v>
      </c>
      <c r="C14" s="23" t="s">
        <v>43</v>
      </c>
      <c r="D14" s="24" t="s">
        <v>41</v>
      </c>
      <c r="E14" s="10"/>
      <c r="F14" s="29" t="str">
        <f t="shared" si="1"/>
        <v>Không XL</v>
      </c>
      <c r="G14" s="28">
        <v>50</v>
      </c>
      <c r="H14" s="29" t="str">
        <f t="shared" si="2"/>
        <v>TB</v>
      </c>
      <c r="I14" s="36">
        <v>2.94</v>
      </c>
      <c r="J14" s="31"/>
      <c r="K14" s="30">
        <v>0</v>
      </c>
      <c r="L14" s="30">
        <v>0</v>
      </c>
      <c r="M14" s="30">
        <f t="shared" si="3"/>
        <v>30</v>
      </c>
      <c r="N14" s="30">
        <f t="shared" si="4"/>
        <v>0</v>
      </c>
      <c r="O14" s="30">
        <f t="shared" si="5"/>
        <v>0</v>
      </c>
      <c r="P14" s="30">
        <f t="shared" si="6"/>
        <v>0</v>
      </c>
    </row>
    <row r="15" spans="1:21" s="8" customFormat="1" ht="18" customHeight="1" x14ac:dyDescent="0.2">
      <c r="A15" s="21">
        <v>4</v>
      </c>
      <c r="B15" s="22" t="s">
        <v>44</v>
      </c>
      <c r="C15" s="23" t="s">
        <v>45</v>
      </c>
      <c r="D15" s="24" t="s">
        <v>41</v>
      </c>
      <c r="E15" s="10"/>
      <c r="F15" s="29" t="str">
        <f t="shared" si="1"/>
        <v>Không XL</v>
      </c>
      <c r="G15" s="28">
        <f t="shared" si="0"/>
        <v>56</v>
      </c>
      <c r="H15" s="29" t="str">
        <f t="shared" si="2"/>
        <v>TB</v>
      </c>
      <c r="I15" s="36">
        <v>3.33</v>
      </c>
      <c r="J15" s="31" t="s">
        <v>664</v>
      </c>
      <c r="K15" s="30">
        <v>2</v>
      </c>
      <c r="L15" s="30">
        <v>1</v>
      </c>
      <c r="M15" s="30">
        <f t="shared" si="3"/>
        <v>40</v>
      </c>
      <c r="N15" s="30">
        <f t="shared" si="4"/>
        <v>10</v>
      </c>
      <c r="O15" s="30">
        <f t="shared" si="5"/>
        <v>4</v>
      </c>
      <c r="P15" s="30">
        <f t="shared" si="6"/>
        <v>2</v>
      </c>
    </row>
    <row r="16" spans="1:21" s="8" customFormat="1" ht="18" customHeight="1" x14ac:dyDescent="0.2">
      <c r="A16" s="21">
        <v>5</v>
      </c>
      <c r="B16" s="22" t="s">
        <v>46</v>
      </c>
      <c r="C16" s="23" t="s">
        <v>47</v>
      </c>
      <c r="D16" s="24" t="s">
        <v>48</v>
      </c>
      <c r="E16" s="10"/>
      <c r="F16" s="29" t="str">
        <f t="shared" si="1"/>
        <v>Không XL</v>
      </c>
      <c r="G16" s="28">
        <f t="shared" si="0"/>
        <v>64</v>
      </c>
      <c r="H16" s="29" t="str">
        <f t="shared" si="2"/>
        <v>TB</v>
      </c>
      <c r="I16" s="36">
        <v>6.14</v>
      </c>
      <c r="J16" s="31"/>
      <c r="K16" s="30">
        <v>2</v>
      </c>
      <c r="L16" s="30">
        <v>1</v>
      </c>
      <c r="M16" s="30">
        <f t="shared" si="3"/>
        <v>52</v>
      </c>
      <c r="N16" s="30">
        <f t="shared" si="4"/>
        <v>10</v>
      </c>
      <c r="O16" s="30">
        <f t="shared" si="5"/>
        <v>0</v>
      </c>
      <c r="P16" s="30">
        <f t="shared" si="6"/>
        <v>2</v>
      </c>
    </row>
    <row r="17" spans="1:16" s="8" customFormat="1" ht="18" customHeight="1" x14ac:dyDescent="0.2">
      <c r="A17" s="21">
        <v>6</v>
      </c>
      <c r="B17" s="22" t="s">
        <v>49</v>
      </c>
      <c r="C17" s="23" t="s">
        <v>50</v>
      </c>
      <c r="D17" s="24" t="s">
        <v>48</v>
      </c>
      <c r="E17" s="10"/>
      <c r="F17" s="29" t="str">
        <f t="shared" si="1"/>
        <v>Không XL</v>
      </c>
      <c r="G17" s="28">
        <f t="shared" si="0"/>
        <v>64</v>
      </c>
      <c r="H17" s="29" t="str">
        <f t="shared" si="2"/>
        <v>TB</v>
      </c>
      <c r="I17" s="36">
        <v>6.09</v>
      </c>
      <c r="J17" s="31"/>
      <c r="K17" s="30">
        <v>2</v>
      </c>
      <c r="L17" s="30">
        <v>1</v>
      </c>
      <c r="M17" s="30">
        <f t="shared" si="3"/>
        <v>52</v>
      </c>
      <c r="N17" s="30">
        <f t="shared" si="4"/>
        <v>10</v>
      </c>
      <c r="O17" s="30">
        <f t="shared" si="5"/>
        <v>0</v>
      </c>
      <c r="P17" s="30">
        <f t="shared" si="6"/>
        <v>2</v>
      </c>
    </row>
    <row r="18" spans="1:16" s="8" customFormat="1" ht="18" customHeight="1" x14ac:dyDescent="0.2">
      <c r="A18" s="21">
        <v>7</v>
      </c>
      <c r="B18" s="22" t="s">
        <v>51</v>
      </c>
      <c r="C18" s="23" t="s">
        <v>52</v>
      </c>
      <c r="D18" s="24" t="s">
        <v>48</v>
      </c>
      <c r="E18" s="10"/>
      <c r="F18" s="29" t="str">
        <f t="shared" si="1"/>
        <v>Không XL</v>
      </c>
      <c r="G18" s="28">
        <f t="shared" si="0"/>
        <v>71</v>
      </c>
      <c r="H18" s="29" t="str">
        <f t="shared" si="2"/>
        <v>Khá</v>
      </c>
      <c r="I18" s="36">
        <v>6.17</v>
      </c>
      <c r="J18" s="31"/>
      <c r="K18" s="30">
        <v>3</v>
      </c>
      <c r="L18" s="30">
        <v>2</v>
      </c>
      <c r="M18" s="30">
        <f t="shared" si="3"/>
        <v>52</v>
      </c>
      <c r="N18" s="30">
        <f t="shared" si="4"/>
        <v>15</v>
      </c>
      <c r="O18" s="30">
        <f t="shared" si="5"/>
        <v>0</v>
      </c>
      <c r="P18" s="30">
        <f t="shared" si="6"/>
        <v>4</v>
      </c>
    </row>
    <row r="19" spans="1:16" s="8" customFormat="1" ht="18" customHeight="1" x14ac:dyDescent="0.2">
      <c r="A19" s="21">
        <v>8</v>
      </c>
      <c r="B19" s="22" t="s">
        <v>53</v>
      </c>
      <c r="C19" s="23" t="s">
        <v>54</v>
      </c>
      <c r="D19" s="24" t="s">
        <v>48</v>
      </c>
      <c r="E19" s="10"/>
      <c r="F19" s="29" t="str">
        <f t="shared" si="1"/>
        <v>Không XL</v>
      </c>
      <c r="G19" s="28">
        <f t="shared" si="0"/>
        <v>59</v>
      </c>
      <c r="H19" s="29" t="str">
        <f t="shared" si="2"/>
        <v>TB</v>
      </c>
      <c r="I19" s="36">
        <v>6</v>
      </c>
      <c r="J19" s="31"/>
      <c r="K19" s="30">
        <v>1</v>
      </c>
      <c r="L19" s="30">
        <v>1</v>
      </c>
      <c r="M19" s="30">
        <f t="shared" si="3"/>
        <v>52</v>
      </c>
      <c r="N19" s="30">
        <f t="shared" si="4"/>
        <v>5</v>
      </c>
      <c r="O19" s="30">
        <f t="shared" si="5"/>
        <v>0</v>
      </c>
      <c r="P19" s="30">
        <f t="shared" si="6"/>
        <v>2</v>
      </c>
    </row>
    <row r="20" spans="1:16" s="8" customFormat="1" ht="18" customHeight="1" x14ac:dyDescent="0.2">
      <c r="A20" s="21">
        <v>9</v>
      </c>
      <c r="B20" s="22" t="s">
        <v>55</v>
      </c>
      <c r="C20" s="23" t="s">
        <v>56</v>
      </c>
      <c r="D20" s="24" t="s">
        <v>57</v>
      </c>
      <c r="E20" s="10"/>
      <c r="F20" s="29" t="str">
        <f t="shared" si="1"/>
        <v>Không XL</v>
      </c>
      <c r="G20" s="28">
        <f t="shared" si="0"/>
        <v>59</v>
      </c>
      <c r="H20" s="29" t="str">
        <f t="shared" si="2"/>
        <v>TB</v>
      </c>
      <c r="I20" s="36">
        <v>5.26</v>
      </c>
      <c r="J20" s="31"/>
      <c r="K20" s="30">
        <v>1</v>
      </c>
      <c r="L20" s="30">
        <v>2</v>
      </c>
      <c r="M20" s="30">
        <f t="shared" si="3"/>
        <v>50</v>
      </c>
      <c r="N20" s="30">
        <f t="shared" si="4"/>
        <v>5</v>
      </c>
      <c r="O20" s="30">
        <f t="shared" si="5"/>
        <v>0</v>
      </c>
      <c r="P20" s="30">
        <f t="shared" si="6"/>
        <v>4</v>
      </c>
    </row>
    <row r="21" spans="1:16" s="8" customFormat="1" ht="18" customHeight="1" x14ac:dyDescent="0.2">
      <c r="A21" s="21">
        <v>10</v>
      </c>
      <c r="B21" s="22" t="s">
        <v>58</v>
      </c>
      <c r="C21" s="23" t="s">
        <v>59</v>
      </c>
      <c r="D21" s="24" t="s">
        <v>57</v>
      </c>
      <c r="E21" s="10"/>
      <c r="F21" s="29" t="str">
        <f t="shared" si="1"/>
        <v>Không XL</v>
      </c>
      <c r="G21" s="28">
        <v>50</v>
      </c>
      <c r="H21" s="29" t="str">
        <f t="shared" si="2"/>
        <v>TB</v>
      </c>
      <c r="I21" s="37">
        <v>1.34</v>
      </c>
      <c r="J21" s="31"/>
      <c r="K21" s="30">
        <v>2</v>
      </c>
      <c r="L21" s="30">
        <v>0</v>
      </c>
      <c r="M21" s="30">
        <f t="shared" si="3"/>
        <v>30</v>
      </c>
      <c r="N21" s="30">
        <f t="shared" si="4"/>
        <v>10</v>
      </c>
      <c r="O21" s="30">
        <f t="shared" si="5"/>
        <v>0</v>
      </c>
      <c r="P21" s="30">
        <f t="shared" si="6"/>
        <v>0</v>
      </c>
    </row>
    <row r="22" spans="1:16" s="8" customFormat="1" ht="18" customHeight="1" x14ac:dyDescent="0.2">
      <c r="A22" s="21">
        <v>11</v>
      </c>
      <c r="B22" s="22" t="s">
        <v>60</v>
      </c>
      <c r="C22" s="23" t="s">
        <v>61</v>
      </c>
      <c r="D22" s="24" t="s">
        <v>62</v>
      </c>
      <c r="E22" s="10"/>
      <c r="F22" s="29" t="str">
        <f t="shared" si="1"/>
        <v>Không XL</v>
      </c>
      <c r="G22" s="28">
        <f t="shared" si="0"/>
        <v>63</v>
      </c>
      <c r="H22" s="29" t="str">
        <f t="shared" si="2"/>
        <v>TB</v>
      </c>
      <c r="I22" s="36">
        <v>6.63</v>
      </c>
      <c r="J22" s="31"/>
      <c r="K22" s="30">
        <v>1</v>
      </c>
      <c r="L22" s="30">
        <v>3</v>
      </c>
      <c r="M22" s="30">
        <f t="shared" si="3"/>
        <v>52</v>
      </c>
      <c r="N22" s="30">
        <f t="shared" si="4"/>
        <v>5</v>
      </c>
      <c r="O22" s="30">
        <f t="shared" si="5"/>
        <v>0</v>
      </c>
      <c r="P22" s="30">
        <f t="shared" si="6"/>
        <v>6</v>
      </c>
    </row>
    <row r="23" spans="1:16" s="8" customFormat="1" ht="18" customHeight="1" x14ac:dyDescent="0.2">
      <c r="A23" s="21">
        <v>12</v>
      </c>
      <c r="B23" s="22" t="s">
        <v>63</v>
      </c>
      <c r="C23" s="23" t="s">
        <v>64</v>
      </c>
      <c r="D23" s="24" t="s">
        <v>62</v>
      </c>
      <c r="E23" s="10"/>
      <c r="F23" s="29" t="str">
        <f t="shared" si="1"/>
        <v>Không XL</v>
      </c>
      <c r="G23" s="28">
        <f t="shared" si="0"/>
        <v>70</v>
      </c>
      <c r="H23" s="29" t="str">
        <f t="shared" si="2"/>
        <v>Khá</v>
      </c>
      <c r="I23" s="36">
        <v>5.97</v>
      </c>
      <c r="J23" s="31"/>
      <c r="K23" s="30">
        <v>3</v>
      </c>
      <c r="L23" s="30">
        <v>2</v>
      </c>
      <c r="M23" s="30">
        <f t="shared" si="3"/>
        <v>51</v>
      </c>
      <c r="N23" s="30">
        <f t="shared" si="4"/>
        <v>15</v>
      </c>
      <c r="O23" s="30">
        <f t="shared" si="5"/>
        <v>0</v>
      </c>
      <c r="P23" s="30">
        <f t="shared" si="6"/>
        <v>4</v>
      </c>
    </row>
    <row r="24" spans="1:16" s="8" customFormat="1" ht="18" customHeight="1" x14ac:dyDescent="0.2">
      <c r="A24" s="21">
        <v>13</v>
      </c>
      <c r="B24" s="22" t="s">
        <v>65</v>
      </c>
      <c r="C24" s="23" t="s">
        <v>66</v>
      </c>
      <c r="D24" s="24" t="s">
        <v>67</v>
      </c>
      <c r="E24" s="10"/>
      <c r="F24" s="29" t="str">
        <f t="shared" si="1"/>
        <v>Không XL</v>
      </c>
      <c r="G24" s="28">
        <f t="shared" si="0"/>
        <v>62</v>
      </c>
      <c r="H24" s="29" t="str">
        <f t="shared" si="2"/>
        <v>TB</v>
      </c>
      <c r="I24" s="36">
        <v>4.5</v>
      </c>
      <c r="J24" s="31"/>
      <c r="K24" s="30">
        <v>2</v>
      </c>
      <c r="L24" s="30">
        <v>1</v>
      </c>
      <c r="M24" s="30">
        <f t="shared" si="3"/>
        <v>50</v>
      </c>
      <c r="N24" s="30">
        <f t="shared" si="4"/>
        <v>10</v>
      </c>
      <c r="O24" s="30">
        <f t="shared" si="5"/>
        <v>0</v>
      </c>
      <c r="P24" s="30">
        <f t="shared" si="6"/>
        <v>2</v>
      </c>
    </row>
    <row r="25" spans="1:16" s="8" customFormat="1" ht="18" customHeight="1" x14ac:dyDescent="0.2">
      <c r="A25" s="21">
        <v>14</v>
      </c>
      <c r="B25" s="22" t="s">
        <v>68</v>
      </c>
      <c r="C25" s="23" t="s">
        <v>69</v>
      </c>
      <c r="D25" s="24" t="s">
        <v>67</v>
      </c>
      <c r="E25" s="10"/>
      <c r="F25" s="29" t="str">
        <f t="shared" si="1"/>
        <v>Không XL</v>
      </c>
      <c r="G25" s="28">
        <f t="shared" si="0"/>
        <v>69</v>
      </c>
      <c r="H25" s="29" t="str">
        <f t="shared" si="2"/>
        <v>TB</v>
      </c>
      <c r="I25" s="36">
        <v>5.49</v>
      </c>
      <c r="J25" s="31"/>
      <c r="K25" s="30">
        <v>3</v>
      </c>
      <c r="L25" s="30">
        <v>2</v>
      </c>
      <c r="M25" s="30">
        <f t="shared" si="3"/>
        <v>50</v>
      </c>
      <c r="N25" s="30">
        <f t="shared" si="4"/>
        <v>15</v>
      </c>
      <c r="O25" s="30">
        <f t="shared" si="5"/>
        <v>0</v>
      </c>
      <c r="P25" s="30">
        <f t="shared" si="6"/>
        <v>4</v>
      </c>
    </row>
    <row r="26" spans="1:16" s="8" customFormat="1" ht="18" customHeight="1" x14ac:dyDescent="0.2">
      <c r="A26" s="21">
        <v>15</v>
      </c>
      <c r="B26" s="22" t="s">
        <v>70</v>
      </c>
      <c r="C26" s="23" t="s">
        <v>71</v>
      </c>
      <c r="D26" s="24" t="s">
        <v>67</v>
      </c>
      <c r="E26" s="10"/>
      <c r="F26" s="29" t="str">
        <f t="shared" si="1"/>
        <v>Không XL</v>
      </c>
      <c r="G26" s="28">
        <f t="shared" si="0"/>
        <v>60</v>
      </c>
      <c r="H26" s="29" t="str">
        <f t="shared" si="2"/>
        <v>TB</v>
      </c>
      <c r="I26" s="36">
        <v>5.81</v>
      </c>
      <c r="J26" s="31"/>
      <c r="K26" s="30">
        <v>1</v>
      </c>
      <c r="L26" s="30">
        <v>2</v>
      </c>
      <c r="M26" s="30">
        <f t="shared" si="3"/>
        <v>51</v>
      </c>
      <c r="N26" s="30">
        <f t="shared" si="4"/>
        <v>5</v>
      </c>
      <c r="O26" s="30">
        <f t="shared" si="5"/>
        <v>0</v>
      </c>
      <c r="P26" s="30">
        <f t="shared" si="6"/>
        <v>4</v>
      </c>
    </row>
    <row r="27" spans="1:16" s="8" customFormat="1" ht="18" customHeight="1" x14ac:dyDescent="0.2">
      <c r="A27" s="21">
        <v>16</v>
      </c>
      <c r="B27" s="22" t="s">
        <v>72</v>
      </c>
      <c r="C27" s="23" t="s">
        <v>73</v>
      </c>
      <c r="D27" s="24" t="s">
        <v>74</v>
      </c>
      <c r="E27" s="10"/>
      <c r="F27" s="29" t="str">
        <f t="shared" si="1"/>
        <v>Không XL</v>
      </c>
      <c r="G27" s="28">
        <f t="shared" si="0"/>
        <v>55</v>
      </c>
      <c r="H27" s="29" t="str">
        <f t="shared" si="2"/>
        <v>TB</v>
      </c>
      <c r="I27" s="36">
        <v>5.03</v>
      </c>
      <c r="J27" s="31"/>
      <c r="K27" s="30">
        <v>1</v>
      </c>
      <c r="L27" s="30">
        <v>0</v>
      </c>
      <c r="M27" s="30">
        <f t="shared" si="3"/>
        <v>50</v>
      </c>
      <c r="N27" s="30">
        <f t="shared" si="4"/>
        <v>5</v>
      </c>
      <c r="O27" s="30">
        <f t="shared" si="5"/>
        <v>0</v>
      </c>
      <c r="P27" s="30">
        <f t="shared" si="6"/>
        <v>0</v>
      </c>
    </row>
    <row r="28" spans="1:16" s="8" customFormat="1" ht="18" customHeight="1" x14ac:dyDescent="0.2">
      <c r="A28" s="21">
        <v>17</v>
      </c>
      <c r="B28" s="22" t="s">
        <v>75</v>
      </c>
      <c r="C28" s="23" t="s">
        <v>76</v>
      </c>
      <c r="D28" s="24" t="s">
        <v>74</v>
      </c>
      <c r="E28" s="10"/>
      <c r="F28" s="29" t="str">
        <f t="shared" si="1"/>
        <v>Không XL</v>
      </c>
      <c r="G28" s="28">
        <f t="shared" si="0"/>
        <v>79</v>
      </c>
      <c r="H28" s="29" t="str">
        <f t="shared" si="2"/>
        <v>Khá</v>
      </c>
      <c r="I28" s="36">
        <v>6.34</v>
      </c>
      <c r="J28" s="31" t="s">
        <v>665</v>
      </c>
      <c r="K28" s="30">
        <v>3</v>
      </c>
      <c r="L28" s="30">
        <v>3</v>
      </c>
      <c r="M28" s="30">
        <f t="shared" si="3"/>
        <v>52</v>
      </c>
      <c r="N28" s="30">
        <f t="shared" si="4"/>
        <v>15</v>
      </c>
      <c r="O28" s="30">
        <f t="shared" si="5"/>
        <v>6</v>
      </c>
      <c r="P28" s="30">
        <f t="shared" si="6"/>
        <v>6</v>
      </c>
    </row>
    <row r="29" spans="1:16" s="8" customFormat="1" ht="18" customHeight="1" x14ac:dyDescent="0.2">
      <c r="A29" s="21">
        <v>18</v>
      </c>
      <c r="B29" s="22" t="s">
        <v>77</v>
      </c>
      <c r="C29" s="23" t="s">
        <v>78</v>
      </c>
      <c r="D29" s="24" t="s">
        <v>79</v>
      </c>
      <c r="E29" s="10"/>
      <c r="F29" s="29" t="str">
        <f t="shared" si="1"/>
        <v>Không XL</v>
      </c>
      <c r="G29" s="28">
        <f t="shared" si="0"/>
        <v>67</v>
      </c>
      <c r="H29" s="29" t="str">
        <f t="shared" si="2"/>
        <v>TB</v>
      </c>
      <c r="I29" s="36">
        <v>5.93</v>
      </c>
      <c r="J29" s="31"/>
      <c r="K29" s="30">
        <v>2</v>
      </c>
      <c r="L29" s="30">
        <v>3</v>
      </c>
      <c r="M29" s="30">
        <f t="shared" si="3"/>
        <v>51</v>
      </c>
      <c r="N29" s="30">
        <f t="shared" si="4"/>
        <v>10</v>
      </c>
      <c r="O29" s="30">
        <f t="shared" si="5"/>
        <v>0</v>
      </c>
      <c r="P29" s="30">
        <f t="shared" si="6"/>
        <v>6</v>
      </c>
    </row>
    <row r="30" spans="1:16" s="8" customFormat="1" ht="18" customHeight="1" x14ac:dyDescent="0.2">
      <c r="A30" s="21">
        <v>19</v>
      </c>
      <c r="B30" s="22" t="s">
        <v>80</v>
      </c>
      <c r="C30" s="23" t="s">
        <v>81</v>
      </c>
      <c r="D30" s="24" t="s">
        <v>82</v>
      </c>
      <c r="E30" s="10"/>
      <c r="F30" s="29" t="str">
        <f t="shared" si="1"/>
        <v>Không XL</v>
      </c>
      <c r="G30" s="28">
        <f t="shared" si="0"/>
        <v>53</v>
      </c>
      <c r="H30" s="29" t="str">
        <f t="shared" si="2"/>
        <v>TB</v>
      </c>
      <c r="I30" s="36">
        <v>5.79</v>
      </c>
      <c r="J30" s="31"/>
      <c r="K30" s="30">
        <v>0</v>
      </c>
      <c r="L30" s="30">
        <v>1</v>
      </c>
      <c r="M30" s="30">
        <f t="shared" si="3"/>
        <v>51</v>
      </c>
      <c r="N30" s="30">
        <f t="shared" si="4"/>
        <v>0</v>
      </c>
      <c r="O30" s="30">
        <f t="shared" si="5"/>
        <v>0</v>
      </c>
      <c r="P30" s="30">
        <f t="shared" si="6"/>
        <v>2</v>
      </c>
    </row>
    <row r="31" spans="1:16" s="8" customFormat="1" ht="18" customHeight="1" x14ac:dyDescent="0.2">
      <c r="A31" s="21">
        <v>20</v>
      </c>
      <c r="B31" s="22" t="s">
        <v>83</v>
      </c>
      <c r="C31" s="23" t="s">
        <v>84</v>
      </c>
      <c r="D31" s="24" t="s">
        <v>85</v>
      </c>
      <c r="E31" s="10"/>
      <c r="F31" s="29" t="str">
        <f t="shared" si="1"/>
        <v>Không XL</v>
      </c>
      <c r="G31" s="28">
        <f t="shared" si="0"/>
        <v>63</v>
      </c>
      <c r="H31" s="29" t="str">
        <f t="shared" si="2"/>
        <v>TB</v>
      </c>
      <c r="I31" s="36">
        <v>5.63</v>
      </c>
      <c r="J31" s="31"/>
      <c r="K31" s="30">
        <v>2</v>
      </c>
      <c r="L31" s="30">
        <v>1</v>
      </c>
      <c r="M31" s="30">
        <f t="shared" si="3"/>
        <v>51</v>
      </c>
      <c r="N31" s="30">
        <f t="shared" si="4"/>
        <v>10</v>
      </c>
      <c r="O31" s="30">
        <f t="shared" si="5"/>
        <v>0</v>
      </c>
      <c r="P31" s="30">
        <f t="shared" si="6"/>
        <v>2</v>
      </c>
    </row>
    <row r="32" spans="1:16" s="8" customFormat="1" ht="18" customHeight="1" x14ac:dyDescent="0.2">
      <c r="A32" s="21">
        <v>21</v>
      </c>
      <c r="B32" s="22" t="s">
        <v>86</v>
      </c>
      <c r="C32" s="23" t="s">
        <v>87</v>
      </c>
      <c r="D32" s="24" t="s">
        <v>88</v>
      </c>
      <c r="E32" s="10"/>
      <c r="F32" s="29" t="str">
        <f t="shared" si="1"/>
        <v>Không XL</v>
      </c>
      <c r="G32" s="28">
        <f t="shared" si="0"/>
        <v>59</v>
      </c>
      <c r="H32" s="29" t="str">
        <f t="shared" si="2"/>
        <v>TB</v>
      </c>
      <c r="I32" s="36">
        <v>5.46</v>
      </c>
      <c r="J32" s="31"/>
      <c r="K32" s="30">
        <v>1</v>
      </c>
      <c r="L32" s="30">
        <v>2</v>
      </c>
      <c r="M32" s="30">
        <f t="shared" si="3"/>
        <v>50</v>
      </c>
      <c r="N32" s="30">
        <f t="shared" si="4"/>
        <v>5</v>
      </c>
      <c r="O32" s="30">
        <f t="shared" si="5"/>
        <v>0</v>
      </c>
      <c r="P32" s="30">
        <f t="shared" si="6"/>
        <v>4</v>
      </c>
    </row>
    <row r="33" spans="1:16" s="8" customFormat="1" ht="18" customHeight="1" x14ac:dyDescent="0.2">
      <c r="A33" s="21">
        <v>22</v>
      </c>
      <c r="B33" s="22" t="s">
        <v>89</v>
      </c>
      <c r="C33" s="23" t="s">
        <v>90</v>
      </c>
      <c r="D33" s="24" t="s">
        <v>88</v>
      </c>
      <c r="E33" s="10"/>
      <c r="F33" s="29" t="str">
        <f t="shared" si="1"/>
        <v>Không XL</v>
      </c>
      <c r="G33" s="28">
        <f t="shared" si="0"/>
        <v>57</v>
      </c>
      <c r="H33" s="29" t="str">
        <f t="shared" si="2"/>
        <v>TB</v>
      </c>
      <c r="I33" s="36">
        <v>5.14</v>
      </c>
      <c r="J33" s="31"/>
      <c r="K33" s="30">
        <v>1</v>
      </c>
      <c r="L33" s="30">
        <v>1</v>
      </c>
      <c r="M33" s="30">
        <f t="shared" si="3"/>
        <v>50</v>
      </c>
      <c r="N33" s="30">
        <f t="shared" si="4"/>
        <v>5</v>
      </c>
      <c r="O33" s="30">
        <f t="shared" si="5"/>
        <v>0</v>
      </c>
      <c r="P33" s="30">
        <f t="shared" si="6"/>
        <v>2</v>
      </c>
    </row>
    <row r="34" spans="1:16" s="8" customFormat="1" ht="18" customHeight="1" x14ac:dyDescent="0.2">
      <c r="A34" s="21">
        <v>50</v>
      </c>
      <c r="B34" s="22" t="s">
        <v>91</v>
      </c>
      <c r="C34" s="23" t="s">
        <v>92</v>
      </c>
      <c r="D34" s="24" t="s">
        <v>88</v>
      </c>
      <c r="E34" s="10"/>
      <c r="F34" s="29" t="str">
        <f t="shared" si="1"/>
        <v>Không XL</v>
      </c>
      <c r="G34" s="28">
        <v>50</v>
      </c>
      <c r="H34" s="29" t="str">
        <f t="shared" si="2"/>
        <v>TB</v>
      </c>
      <c r="I34" s="37">
        <v>1.39</v>
      </c>
      <c r="J34" s="31" t="s">
        <v>664</v>
      </c>
      <c r="K34" s="30">
        <v>0</v>
      </c>
      <c r="L34" s="30">
        <v>2</v>
      </c>
      <c r="M34" s="30">
        <f t="shared" si="3"/>
        <v>30</v>
      </c>
      <c r="N34" s="30">
        <f t="shared" si="4"/>
        <v>0</v>
      </c>
      <c r="O34" s="30">
        <f t="shared" si="5"/>
        <v>4</v>
      </c>
      <c r="P34" s="30">
        <f t="shared" si="6"/>
        <v>4</v>
      </c>
    </row>
    <row r="35" spans="1:16" s="8" customFormat="1" ht="18" customHeight="1" x14ac:dyDescent="0.2">
      <c r="A35" s="21">
        <v>24</v>
      </c>
      <c r="B35" s="22" t="s">
        <v>93</v>
      </c>
      <c r="C35" s="23" t="s">
        <v>94</v>
      </c>
      <c r="D35" s="24" t="s">
        <v>95</v>
      </c>
      <c r="E35" s="10"/>
      <c r="F35" s="29" t="str">
        <f t="shared" si="1"/>
        <v>Không XL</v>
      </c>
      <c r="G35" s="28">
        <v>50</v>
      </c>
      <c r="H35" s="29" t="str">
        <f t="shared" si="2"/>
        <v>TB</v>
      </c>
      <c r="I35" s="36">
        <v>2.09</v>
      </c>
      <c r="J35" s="31"/>
      <c r="K35" s="30">
        <v>0</v>
      </c>
      <c r="L35" s="30">
        <v>1</v>
      </c>
      <c r="M35" s="30">
        <f t="shared" si="3"/>
        <v>30</v>
      </c>
      <c r="N35" s="30">
        <f t="shared" si="4"/>
        <v>0</v>
      </c>
      <c r="O35" s="30">
        <f t="shared" si="5"/>
        <v>0</v>
      </c>
      <c r="P35" s="30">
        <f t="shared" si="6"/>
        <v>2</v>
      </c>
    </row>
    <row r="36" spans="1:16" s="8" customFormat="1" ht="18" customHeight="1" x14ac:dyDescent="0.2">
      <c r="A36" s="21">
        <v>25</v>
      </c>
      <c r="B36" s="22" t="s">
        <v>96</v>
      </c>
      <c r="C36" s="23" t="s">
        <v>97</v>
      </c>
      <c r="D36" s="24" t="s">
        <v>95</v>
      </c>
      <c r="E36" s="10"/>
      <c r="F36" s="29" t="str">
        <f t="shared" si="1"/>
        <v>Không XL</v>
      </c>
      <c r="G36" s="28">
        <f t="shared" si="0"/>
        <v>68</v>
      </c>
      <c r="H36" s="29" t="str">
        <f t="shared" si="2"/>
        <v>TB</v>
      </c>
      <c r="I36" s="36">
        <v>6.06</v>
      </c>
      <c r="J36" s="31"/>
      <c r="K36" s="30">
        <v>2</v>
      </c>
      <c r="L36" s="30">
        <v>3</v>
      </c>
      <c r="M36" s="30">
        <f t="shared" si="3"/>
        <v>52</v>
      </c>
      <c r="N36" s="30">
        <f t="shared" si="4"/>
        <v>10</v>
      </c>
      <c r="O36" s="30">
        <f t="shared" si="5"/>
        <v>0</v>
      </c>
      <c r="P36" s="30">
        <f t="shared" si="6"/>
        <v>6</v>
      </c>
    </row>
    <row r="37" spans="1:16" s="8" customFormat="1" ht="18" customHeight="1" x14ac:dyDescent="0.2">
      <c r="A37" s="21">
        <v>26</v>
      </c>
      <c r="B37" s="22" t="s">
        <v>98</v>
      </c>
      <c r="C37" s="23" t="s">
        <v>99</v>
      </c>
      <c r="D37" s="24" t="s">
        <v>100</v>
      </c>
      <c r="E37" s="10"/>
      <c r="F37" s="29" t="str">
        <f t="shared" si="1"/>
        <v>Không XL</v>
      </c>
      <c r="G37" s="28">
        <f t="shared" si="0"/>
        <v>70</v>
      </c>
      <c r="H37" s="29" t="str">
        <f t="shared" si="2"/>
        <v>Khá</v>
      </c>
      <c r="I37" s="36">
        <v>6.2</v>
      </c>
      <c r="J37" s="31" t="s">
        <v>664</v>
      </c>
      <c r="K37" s="30">
        <v>2</v>
      </c>
      <c r="L37" s="30">
        <v>2</v>
      </c>
      <c r="M37" s="30">
        <f t="shared" si="3"/>
        <v>52</v>
      </c>
      <c r="N37" s="30">
        <f t="shared" si="4"/>
        <v>10</v>
      </c>
      <c r="O37" s="30">
        <f t="shared" si="5"/>
        <v>4</v>
      </c>
      <c r="P37" s="30">
        <f t="shared" si="6"/>
        <v>4</v>
      </c>
    </row>
    <row r="38" spans="1:16" s="8" customFormat="1" ht="18" customHeight="1" x14ac:dyDescent="0.2">
      <c r="A38" s="21">
        <v>27</v>
      </c>
      <c r="B38" s="22" t="s">
        <v>101</v>
      </c>
      <c r="C38" s="23" t="s">
        <v>102</v>
      </c>
      <c r="D38" s="24" t="s">
        <v>103</v>
      </c>
      <c r="E38" s="10"/>
      <c r="F38" s="29" t="str">
        <f t="shared" si="1"/>
        <v>Không XL</v>
      </c>
      <c r="G38" s="28">
        <f t="shared" si="0"/>
        <v>54</v>
      </c>
      <c r="H38" s="29" t="str">
        <f t="shared" si="2"/>
        <v>TB</v>
      </c>
      <c r="I38" s="36">
        <v>6.03</v>
      </c>
      <c r="J38" s="31"/>
      <c r="K38" s="30">
        <v>0</v>
      </c>
      <c r="L38" s="30">
        <v>1</v>
      </c>
      <c r="M38" s="30">
        <f t="shared" si="3"/>
        <v>52</v>
      </c>
      <c r="N38" s="30">
        <f t="shared" si="4"/>
        <v>0</v>
      </c>
      <c r="O38" s="30">
        <f t="shared" si="5"/>
        <v>0</v>
      </c>
      <c r="P38" s="30">
        <f t="shared" si="6"/>
        <v>2</v>
      </c>
    </row>
    <row r="39" spans="1:16" s="8" customFormat="1" ht="18" customHeight="1" x14ac:dyDescent="0.2">
      <c r="A39" s="21">
        <v>28</v>
      </c>
      <c r="B39" s="22" t="s">
        <v>104</v>
      </c>
      <c r="C39" s="23" t="s">
        <v>105</v>
      </c>
      <c r="D39" s="24" t="s">
        <v>103</v>
      </c>
      <c r="E39" s="10"/>
      <c r="F39" s="29" t="str">
        <f t="shared" si="1"/>
        <v>Không XL</v>
      </c>
      <c r="G39" s="28">
        <f t="shared" si="0"/>
        <v>59</v>
      </c>
      <c r="H39" s="29" t="str">
        <f t="shared" si="2"/>
        <v>TB</v>
      </c>
      <c r="I39" s="36">
        <v>5.29</v>
      </c>
      <c r="J39" s="31"/>
      <c r="K39" s="30">
        <v>1</v>
      </c>
      <c r="L39" s="30">
        <v>2</v>
      </c>
      <c r="M39" s="30">
        <f t="shared" si="3"/>
        <v>50</v>
      </c>
      <c r="N39" s="30">
        <f t="shared" si="4"/>
        <v>5</v>
      </c>
      <c r="O39" s="30">
        <f t="shared" si="5"/>
        <v>0</v>
      </c>
      <c r="P39" s="30">
        <f t="shared" si="6"/>
        <v>4</v>
      </c>
    </row>
    <row r="40" spans="1:16" s="8" customFormat="1" ht="18" customHeight="1" x14ac:dyDescent="0.2">
      <c r="A40" s="21">
        <v>29</v>
      </c>
      <c r="B40" s="22" t="s">
        <v>106</v>
      </c>
      <c r="C40" s="23" t="s">
        <v>107</v>
      </c>
      <c r="D40" s="24" t="s">
        <v>103</v>
      </c>
      <c r="E40" s="10"/>
      <c r="F40" s="29" t="str">
        <f t="shared" si="1"/>
        <v>Không XL</v>
      </c>
      <c r="G40" s="28">
        <f t="shared" si="0"/>
        <v>57</v>
      </c>
      <c r="H40" s="29" t="str">
        <f t="shared" si="2"/>
        <v>TB</v>
      </c>
      <c r="I40" s="36">
        <v>4.9400000000000004</v>
      </c>
      <c r="J40" s="31"/>
      <c r="K40" s="30">
        <v>1</v>
      </c>
      <c r="L40" s="30">
        <v>1</v>
      </c>
      <c r="M40" s="30">
        <f t="shared" si="3"/>
        <v>50</v>
      </c>
      <c r="N40" s="30">
        <f t="shared" si="4"/>
        <v>5</v>
      </c>
      <c r="O40" s="30">
        <f t="shared" si="5"/>
        <v>0</v>
      </c>
      <c r="P40" s="30">
        <f t="shared" si="6"/>
        <v>2</v>
      </c>
    </row>
    <row r="41" spans="1:16" s="8" customFormat="1" ht="18" customHeight="1" x14ac:dyDescent="0.2">
      <c r="A41" s="21">
        <v>30</v>
      </c>
      <c r="B41" s="22" t="s">
        <v>108</v>
      </c>
      <c r="C41" s="23" t="s">
        <v>109</v>
      </c>
      <c r="D41" s="24" t="s">
        <v>110</v>
      </c>
      <c r="E41" s="10"/>
      <c r="F41" s="29" t="str">
        <f t="shared" si="1"/>
        <v>Không XL</v>
      </c>
      <c r="G41" s="28">
        <v>50</v>
      </c>
      <c r="H41" s="29" t="str">
        <f t="shared" si="2"/>
        <v>TB</v>
      </c>
      <c r="I41" s="36">
        <v>2.64</v>
      </c>
      <c r="J41" s="31" t="s">
        <v>664</v>
      </c>
      <c r="K41" s="30">
        <v>0</v>
      </c>
      <c r="L41" s="30">
        <v>0</v>
      </c>
      <c r="M41" s="30">
        <f t="shared" si="3"/>
        <v>30</v>
      </c>
      <c r="N41" s="30">
        <f t="shared" si="4"/>
        <v>0</v>
      </c>
      <c r="O41" s="30">
        <f t="shared" si="5"/>
        <v>4</v>
      </c>
      <c r="P41" s="30">
        <f t="shared" si="6"/>
        <v>0</v>
      </c>
    </row>
    <row r="42" spans="1:16" s="8" customFormat="1" ht="18" customHeight="1" x14ac:dyDescent="0.2">
      <c r="A42" s="21">
        <v>31</v>
      </c>
      <c r="B42" s="22" t="s">
        <v>111</v>
      </c>
      <c r="C42" s="23" t="s">
        <v>112</v>
      </c>
      <c r="D42" s="24" t="s">
        <v>110</v>
      </c>
      <c r="E42" s="10"/>
      <c r="F42" s="29" t="str">
        <f t="shared" si="1"/>
        <v>Không XL</v>
      </c>
      <c r="G42" s="28">
        <v>50</v>
      </c>
      <c r="H42" s="29" t="str">
        <f t="shared" si="2"/>
        <v>TB</v>
      </c>
      <c r="I42" s="37">
        <v>1.47</v>
      </c>
      <c r="J42" s="31"/>
      <c r="K42" s="30">
        <v>0</v>
      </c>
      <c r="L42" s="30">
        <v>0</v>
      </c>
      <c r="M42" s="30">
        <f t="shared" si="3"/>
        <v>30</v>
      </c>
      <c r="N42" s="30">
        <f t="shared" si="4"/>
        <v>0</v>
      </c>
      <c r="O42" s="30">
        <f t="shared" si="5"/>
        <v>0</v>
      </c>
      <c r="P42" s="30">
        <f t="shared" si="6"/>
        <v>0</v>
      </c>
    </row>
    <row r="43" spans="1:16" s="8" customFormat="1" ht="18" customHeight="1" x14ac:dyDescent="0.2">
      <c r="A43" s="21">
        <v>32</v>
      </c>
      <c r="B43" s="22" t="s">
        <v>113</v>
      </c>
      <c r="C43" s="23" t="s">
        <v>114</v>
      </c>
      <c r="D43" s="24" t="s">
        <v>115</v>
      </c>
      <c r="E43" s="10"/>
      <c r="F43" s="29" t="str">
        <f t="shared" si="1"/>
        <v>Không XL</v>
      </c>
      <c r="G43" s="28">
        <v>50</v>
      </c>
      <c r="H43" s="29" t="str">
        <f t="shared" si="2"/>
        <v>TB</v>
      </c>
      <c r="I43" s="36">
        <v>3.89</v>
      </c>
      <c r="J43" s="31"/>
      <c r="K43" s="30">
        <v>1</v>
      </c>
      <c r="L43" s="30">
        <v>2</v>
      </c>
      <c r="M43" s="30">
        <f t="shared" si="3"/>
        <v>40</v>
      </c>
      <c r="N43" s="30">
        <f t="shared" si="4"/>
        <v>5</v>
      </c>
      <c r="O43" s="30">
        <f t="shared" si="5"/>
        <v>0</v>
      </c>
      <c r="P43" s="30">
        <f t="shared" si="6"/>
        <v>4</v>
      </c>
    </row>
    <row r="44" spans="1:16" s="8" customFormat="1" ht="18" customHeight="1" x14ac:dyDescent="0.2">
      <c r="A44" s="21">
        <v>33</v>
      </c>
      <c r="B44" s="22" t="s">
        <v>116</v>
      </c>
      <c r="C44" s="23" t="s">
        <v>117</v>
      </c>
      <c r="D44" s="24" t="s">
        <v>118</v>
      </c>
      <c r="E44" s="10"/>
      <c r="F44" s="29" t="str">
        <f t="shared" si="1"/>
        <v>Không XL</v>
      </c>
      <c r="G44" s="28">
        <f t="shared" si="0"/>
        <v>62</v>
      </c>
      <c r="H44" s="29" t="str">
        <f t="shared" si="2"/>
        <v>TB</v>
      </c>
      <c r="I44" s="36">
        <v>5.34</v>
      </c>
      <c r="J44" s="31"/>
      <c r="K44" s="30">
        <v>2</v>
      </c>
      <c r="L44" s="30">
        <v>1</v>
      </c>
      <c r="M44" s="30">
        <f t="shared" si="3"/>
        <v>50</v>
      </c>
      <c r="N44" s="30">
        <f t="shared" si="4"/>
        <v>10</v>
      </c>
      <c r="O44" s="30">
        <f t="shared" si="5"/>
        <v>0</v>
      </c>
      <c r="P44" s="30">
        <f t="shared" si="6"/>
        <v>2</v>
      </c>
    </row>
    <row r="45" spans="1:16" s="8" customFormat="1" ht="18" customHeight="1" x14ac:dyDescent="0.2">
      <c r="A45" s="21">
        <v>34</v>
      </c>
      <c r="B45" s="22" t="s">
        <v>119</v>
      </c>
      <c r="C45" s="23" t="s">
        <v>120</v>
      </c>
      <c r="D45" s="24" t="s">
        <v>121</v>
      </c>
      <c r="E45" s="10"/>
      <c r="F45" s="29" t="str">
        <f t="shared" si="1"/>
        <v>Không XL</v>
      </c>
      <c r="G45" s="28">
        <v>50</v>
      </c>
      <c r="H45" s="29" t="str">
        <f t="shared" si="2"/>
        <v>TB</v>
      </c>
      <c r="I45" s="36">
        <v>2.56</v>
      </c>
      <c r="J45" s="31"/>
      <c r="K45" s="30">
        <v>1</v>
      </c>
      <c r="L45" s="30">
        <v>1</v>
      </c>
      <c r="M45" s="30">
        <f t="shared" si="3"/>
        <v>30</v>
      </c>
      <c r="N45" s="30">
        <f t="shared" si="4"/>
        <v>5</v>
      </c>
      <c r="O45" s="30">
        <f t="shared" si="5"/>
        <v>0</v>
      </c>
      <c r="P45" s="30">
        <f t="shared" si="6"/>
        <v>2</v>
      </c>
    </row>
    <row r="46" spans="1:16" s="8" customFormat="1" ht="18" customHeight="1" x14ac:dyDescent="0.2">
      <c r="A46" s="21">
        <v>35</v>
      </c>
      <c r="B46" s="22" t="s">
        <v>122</v>
      </c>
      <c r="C46" s="23" t="s">
        <v>123</v>
      </c>
      <c r="D46" s="24" t="s">
        <v>124</v>
      </c>
      <c r="E46" s="10"/>
      <c r="F46" s="29" t="str">
        <f t="shared" si="1"/>
        <v>Không XL</v>
      </c>
      <c r="G46" s="28">
        <f t="shared" si="0"/>
        <v>54</v>
      </c>
      <c r="H46" s="29" t="str">
        <f t="shared" si="2"/>
        <v>TB</v>
      </c>
      <c r="I46" s="36">
        <v>4.63</v>
      </c>
      <c r="J46" s="31"/>
      <c r="K46" s="30">
        <v>0</v>
      </c>
      <c r="L46" s="30">
        <v>2</v>
      </c>
      <c r="M46" s="30">
        <f t="shared" si="3"/>
        <v>50</v>
      </c>
      <c r="N46" s="30">
        <f t="shared" si="4"/>
        <v>0</v>
      </c>
      <c r="O46" s="30">
        <f t="shared" si="5"/>
        <v>0</v>
      </c>
      <c r="P46" s="30">
        <f t="shared" si="6"/>
        <v>4</v>
      </c>
    </row>
    <row r="47" spans="1:16" s="8" customFormat="1" ht="18" customHeight="1" x14ac:dyDescent="0.2">
      <c r="A47" s="21">
        <v>36</v>
      </c>
      <c r="B47" s="22" t="s">
        <v>125</v>
      </c>
      <c r="C47" s="23" t="s">
        <v>126</v>
      </c>
      <c r="D47" s="24" t="s">
        <v>127</v>
      </c>
      <c r="E47" s="10"/>
      <c r="F47" s="29" t="str">
        <f t="shared" si="1"/>
        <v>Không XL</v>
      </c>
      <c r="G47" s="28">
        <f t="shared" si="0"/>
        <v>53</v>
      </c>
      <c r="H47" s="29" t="str">
        <f t="shared" si="2"/>
        <v>TB</v>
      </c>
      <c r="I47" s="36">
        <v>5.89</v>
      </c>
      <c r="J47" s="31"/>
      <c r="K47" s="30">
        <v>0</v>
      </c>
      <c r="L47" s="30">
        <v>1</v>
      </c>
      <c r="M47" s="30">
        <f t="shared" si="3"/>
        <v>51</v>
      </c>
      <c r="N47" s="30">
        <f t="shared" si="4"/>
        <v>0</v>
      </c>
      <c r="O47" s="30">
        <f t="shared" si="5"/>
        <v>0</v>
      </c>
      <c r="P47" s="30">
        <f t="shared" si="6"/>
        <v>2</v>
      </c>
    </row>
    <row r="48" spans="1:16" s="8" customFormat="1" ht="18" customHeight="1" x14ac:dyDescent="0.2">
      <c r="A48" s="21">
        <v>37</v>
      </c>
      <c r="B48" s="22" t="s">
        <v>128</v>
      </c>
      <c r="C48" s="23" t="s">
        <v>129</v>
      </c>
      <c r="D48" s="24" t="s">
        <v>130</v>
      </c>
      <c r="E48" s="10"/>
      <c r="F48" s="29" t="str">
        <f t="shared" si="1"/>
        <v>Không XL</v>
      </c>
      <c r="G48" s="28">
        <v>50</v>
      </c>
      <c r="H48" s="29" t="str">
        <f t="shared" si="2"/>
        <v>TB</v>
      </c>
      <c r="I48" s="36">
        <v>2.57</v>
      </c>
      <c r="J48" s="31"/>
      <c r="K48" s="30">
        <v>0</v>
      </c>
      <c r="L48" s="30">
        <v>2</v>
      </c>
      <c r="M48" s="30">
        <f t="shared" si="3"/>
        <v>30</v>
      </c>
      <c r="N48" s="30">
        <f t="shared" si="4"/>
        <v>0</v>
      </c>
      <c r="O48" s="30">
        <f t="shared" si="5"/>
        <v>0</v>
      </c>
      <c r="P48" s="30">
        <f t="shared" si="6"/>
        <v>4</v>
      </c>
    </row>
    <row r="49" spans="1:16" s="8" customFormat="1" ht="18" customHeight="1" x14ac:dyDescent="0.2">
      <c r="A49" s="21">
        <v>38</v>
      </c>
      <c r="B49" s="22" t="s">
        <v>131</v>
      </c>
      <c r="C49" s="23" t="s">
        <v>132</v>
      </c>
      <c r="D49" s="24" t="s">
        <v>133</v>
      </c>
      <c r="E49" s="10"/>
      <c r="F49" s="29" t="str">
        <f t="shared" si="1"/>
        <v>Không XL</v>
      </c>
      <c r="G49" s="28">
        <f t="shared" si="0"/>
        <v>61</v>
      </c>
      <c r="H49" s="29" t="str">
        <f t="shared" si="2"/>
        <v>TB</v>
      </c>
      <c r="I49" s="36">
        <v>5.43</v>
      </c>
      <c r="J49" s="31"/>
      <c r="K49" s="30">
        <v>1</v>
      </c>
      <c r="L49" s="30">
        <v>3</v>
      </c>
      <c r="M49" s="30">
        <f t="shared" si="3"/>
        <v>50</v>
      </c>
      <c r="N49" s="30">
        <f t="shared" si="4"/>
        <v>5</v>
      </c>
      <c r="O49" s="30">
        <f t="shared" si="5"/>
        <v>0</v>
      </c>
      <c r="P49" s="30">
        <f t="shared" si="6"/>
        <v>6</v>
      </c>
    </row>
    <row r="50" spans="1:16" s="8" customFormat="1" ht="18" customHeight="1" x14ac:dyDescent="0.2">
      <c r="A50" s="21">
        <v>39</v>
      </c>
      <c r="B50" s="22" t="s">
        <v>134</v>
      </c>
      <c r="C50" s="23" t="s">
        <v>135</v>
      </c>
      <c r="D50" s="24" t="s">
        <v>136</v>
      </c>
      <c r="E50" s="10"/>
      <c r="F50" s="29" t="str">
        <f t="shared" si="1"/>
        <v>Không XL</v>
      </c>
      <c r="G50" s="28">
        <f t="shared" si="0"/>
        <v>58</v>
      </c>
      <c r="H50" s="29" t="str">
        <f t="shared" si="2"/>
        <v>TB</v>
      </c>
      <c r="I50" s="36">
        <v>5.64</v>
      </c>
      <c r="J50" s="31"/>
      <c r="K50" s="30">
        <v>1</v>
      </c>
      <c r="L50" s="30">
        <v>1</v>
      </c>
      <c r="M50" s="30">
        <f t="shared" si="3"/>
        <v>51</v>
      </c>
      <c r="N50" s="30">
        <f t="shared" si="4"/>
        <v>5</v>
      </c>
      <c r="O50" s="30">
        <f t="shared" si="5"/>
        <v>0</v>
      </c>
      <c r="P50" s="30">
        <f t="shared" si="6"/>
        <v>2</v>
      </c>
    </row>
    <row r="51" spans="1:16" s="8" customFormat="1" ht="18" customHeight="1" x14ac:dyDescent="0.2">
      <c r="A51" s="21">
        <v>40</v>
      </c>
      <c r="B51" s="22" t="s">
        <v>137</v>
      </c>
      <c r="C51" s="23" t="s">
        <v>138</v>
      </c>
      <c r="D51" s="24" t="s">
        <v>139</v>
      </c>
      <c r="E51" s="10"/>
      <c r="F51" s="29" t="str">
        <f t="shared" si="1"/>
        <v>Không XL</v>
      </c>
      <c r="G51" s="28">
        <f t="shared" si="0"/>
        <v>59</v>
      </c>
      <c r="H51" s="29" t="str">
        <f t="shared" si="2"/>
        <v>TB</v>
      </c>
      <c r="I51" s="36">
        <v>5.34</v>
      </c>
      <c r="J51" s="31"/>
      <c r="K51" s="30">
        <v>1</v>
      </c>
      <c r="L51" s="30">
        <v>2</v>
      </c>
      <c r="M51" s="30">
        <f t="shared" si="3"/>
        <v>50</v>
      </c>
      <c r="N51" s="30">
        <f t="shared" si="4"/>
        <v>5</v>
      </c>
      <c r="O51" s="30">
        <f t="shared" si="5"/>
        <v>0</v>
      </c>
      <c r="P51" s="30">
        <f t="shared" si="6"/>
        <v>4</v>
      </c>
    </row>
    <row r="52" spans="1:16" s="8" customFormat="1" ht="18" customHeight="1" x14ac:dyDescent="0.2">
      <c r="A52" s="21">
        <v>41</v>
      </c>
      <c r="B52" s="22" t="s">
        <v>140</v>
      </c>
      <c r="C52" s="23" t="s">
        <v>43</v>
      </c>
      <c r="D52" s="24" t="s">
        <v>139</v>
      </c>
      <c r="E52" s="10"/>
      <c r="F52" s="29" t="str">
        <f t="shared" si="1"/>
        <v>Không XL</v>
      </c>
      <c r="G52" s="28">
        <f t="shared" si="0"/>
        <v>66</v>
      </c>
      <c r="H52" s="29" t="str">
        <f t="shared" si="2"/>
        <v>TB</v>
      </c>
      <c r="I52" s="36">
        <v>4.43</v>
      </c>
      <c r="J52" s="31"/>
      <c r="K52" s="30">
        <v>2</v>
      </c>
      <c r="L52" s="30">
        <v>3</v>
      </c>
      <c r="M52" s="30">
        <f t="shared" si="3"/>
        <v>50</v>
      </c>
      <c r="N52" s="30">
        <f t="shared" si="4"/>
        <v>10</v>
      </c>
      <c r="O52" s="30">
        <f t="shared" si="5"/>
        <v>0</v>
      </c>
      <c r="P52" s="30">
        <f t="shared" si="6"/>
        <v>6</v>
      </c>
    </row>
    <row r="53" spans="1:16" s="8" customFormat="1" ht="18" customHeight="1" x14ac:dyDescent="0.2">
      <c r="A53" s="21">
        <v>42</v>
      </c>
      <c r="B53" s="22" t="s">
        <v>141</v>
      </c>
      <c r="C53" s="23" t="s">
        <v>142</v>
      </c>
      <c r="D53" s="24" t="s">
        <v>143</v>
      </c>
      <c r="E53" s="10"/>
      <c r="F53" s="29" t="str">
        <f t="shared" si="1"/>
        <v>Không XL</v>
      </c>
      <c r="G53" s="28">
        <f t="shared" si="0"/>
        <v>64</v>
      </c>
      <c r="H53" s="29" t="str">
        <f t="shared" si="2"/>
        <v>TB</v>
      </c>
      <c r="I53" s="36">
        <v>4.67</v>
      </c>
      <c r="J53" s="31"/>
      <c r="K53" s="30">
        <v>2</v>
      </c>
      <c r="L53" s="30">
        <v>2</v>
      </c>
      <c r="M53" s="30">
        <f t="shared" si="3"/>
        <v>50</v>
      </c>
      <c r="N53" s="30">
        <f t="shared" si="4"/>
        <v>10</v>
      </c>
      <c r="O53" s="30">
        <f t="shared" si="5"/>
        <v>0</v>
      </c>
      <c r="P53" s="30">
        <f t="shared" si="6"/>
        <v>4</v>
      </c>
    </row>
    <row r="54" spans="1:16" s="8" customFormat="1" ht="18" customHeight="1" x14ac:dyDescent="0.2">
      <c r="A54" s="21">
        <v>43</v>
      </c>
      <c r="B54" s="22" t="s">
        <v>144</v>
      </c>
      <c r="C54" s="23" t="s">
        <v>145</v>
      </c>
      <c r="D54" s="24" t="s">
        <v>146</v>
      </c>
      <c r="E54" s="10"/>
      <c r="F54" s="29" t="str">
        <f t="shared" si="1"/>
        <v>Không XL</v>
      </c>
      <c r="G54" s="28">
        <f t="shared" si="0"/>
        <v>52</v>
      </c>
      <c r="H54" s="29" t="str">
        <f t="shared" si="2"/>
        <v>TB</v>
      </c>
      <c r="I54" s="36">
        <v>4.66</v>
      </c>
      <c r="J54" s="31"/>
      <c r="K54" s="30">
        <v>0</v>
      </c>
      <c r="L54" s="30">
        <v>1</v>
      </c>
      <c r="M54" s="30">
        <f t="shared" si="3"/>
        <v>50</v>
      </c>
      <c r="N54" s="30">
        <f t="shared" si="4"/>
        <v>0</v>
      </c>
      <c r="O54" s="30">
        <f t="shared" si="5"/>
        <v>0</v>
      </c>
      <c r="P54" s="30">
        <f t="shared" si="6"/>
        <v>2</v>
      </c>
    </row>
    <row r="55" spans="1:16" s="8" customFormat="1" ht="18" customHeight="1" x14ac:dyDescent="0.2">
      <c r="A55" s="21">
        <v>44</v>
      </c>
      <c r="B55" s="22" t="s">
        <v>147</v>
      </c>
      <c r="C55" s="23" t="s">
        <v>148</v>
      </c>
      <c r="D55" s="24" t="s">
        <v>146</v>
      </c>
      <c r="E55" s="10"/>
      <c r="F55" s="29" t="str">
        <f t="shared" si="1"/>
        <v>Không XL</v>
      </c>
      <c r="G55" s="28">
        <f t="shared" si="0"/>
        <v>65</v>
      </c>
      <c r="H55" s="29" t="str">
        <f t="shared" si="2"/>
        <v>TB</v>
      </c>
      <c r="I55" s="36">
        <v>5.67</v>
      </c>
      <c r="J55" s="31"/>
      <c r="K55" s="30">
        <v>2</v>
      </c>
      <c r="L55" s="30">
        <v>2</v>
      </c>
      <c r="M55" s="30">
        <f t="shared" si="3"/>
        <v>51</v>
      </c>
      <c r="N55" s="30">
        <f t="shared" si="4"/>
        <v>10</v>
      </c>
      <c r="O55" s="30">
        <f t="shared" si="5"/>
        <v>0</v>
      </c>
      <c r="P55" s="30">
        <f t="shared" si="6"/>
        <v>4</v>
      </c>
    </row>
    <row r="56" spans="1:16" s="8" customFormat="1" ht="18" customHeight="1" x14ac:dyDescent="0.2">
      <c r="A56" s="21">
        <v>45</v>
      </c>
      <c r="B56" s="22" t="s">
        <v>149</v>
      </c>
      <c r="C56" s="23" t="s">
        <v>150</v>
      </c>
      <c r="D56" s="24" t="s">
        <v>151</v>
      </c>
      <c r="E56" s="10"/>
      <c r="F56" s="29" t="str">
        <f t="shared" si="1"/>
        <v>Không XL</v>
      </c>
      <c r="G56" s="28">
        <f t="shared" si="0"/>
        <v>58</v>
      </c>
      <c r="H56" s="29" t="str">
        <f t="shared" si="2"/>
        <v>TB</v>
      </c>
      <c r="I56" s="36">
        <v>5.6</v>
      </c>
      <c r="J56" s="31"/>
      <c r="K56" s="30">
        <v>1</v>
      </c>
      <c r="L56" s="30">
        <v>1</v>
      </c>
      <c r="M56" s="30">
        <f t="shared" si="3"/>
        <v>51</v>
      </c>
      <c r="N56" s="30">
        <f t="shared" si="4"/>
        <v>5</v>
      </c>
      <c r="O56" s="30">
        <f t="shared" si="5"/>
        <v>0</v>
      </c>
      <c r="P56" s="30">
        <f t="shared" si="6"/>
        <v>2</v>
      </c>
    </row>
    <row r="57" spans="1:16" s="8" customFormat="1" ht="18" customHeight="1" x14ac:dyDescent="0.2">
      <c r="A57" s="21">
        <v>46</v>
      </c>
      <c r="B57" s="22" t="s">
        <v>152</v>
      </c>
      <c r="C57" s="23" t="s">
        <v>153</v>
      </c>
      <c r="D57" s="24" t="s">
        <v>154</v>
      </c>
      <c r="E57" s="10"/>
      <c r="F57" s="29" t="str">
        <f t="shared" si="1"/>
        <v>Không XL</v>
      </c>
      <c r="G57" s="28">
        <v>40</v>
      </c>
      <c r="H57" s="29" t="str">
        <f t="shared" si="2"/>
        <v>Yếu</v>
      </c>
      <c r="I57" s="37">
        <v>0.34</v>
      </c>
      <c r="J57" s="31"/>
      <c r="K57" s="30">
        <v>0</v>
      </c>
      <c r="L57" s="30">
        <v>0</v>
      </c>
      <c r="M57" s="30">
        <f t="shared" si="3"/>
        <v>30</v>
      </c>
      <c r="N57" s="30">
        <f t="shared" si="4"/>
        <v>0</v>
      </c>
      <c r="O57" s="30">
        <f t="shared" si="5"/>
        <v>0</v>
      </c>
      <c r="P57" s="30">
        <f t="shared" si="6"/>
        <v>0</v>
      </c>
    </row>
    <row r="58" spans="1:16" s="8" customFormat="1" ht="18" customHeight="1" x14ac:dyDescent="0.2">
      <c r="A58" s="21">
        <v>47</v>
      </c>
      <c r="B58" s="22" t="s">
        <v>155</v>
      </c>
      <c r="C58" s="23" t="s">
        <v>156</v>
      </c>
      <c r="D58" s="24" t="s">
        <v>154</v>
      </c>
      <c r="E58" s="10"/>
      <c r="F58" s="29" t="str">
        <f t="shared" si="1"/>
        <v>Không XL</v>
      </c>
      <c r="G58" s="28">
        <f t="shared" si="0"/>
        <v>77</v>
      </c>
      <c r="H58" s="29" t="str">
        <f t="shared" si="2"/>
        <v>Khá</v>
      </c>
      <c r="I58" s="36">
        <v>5.21</v>
      </c>
      <c r="J58" s="31" t="s">
        <v>665</v>
      </c>
      <c r="K58" s="30">
        <v>3</v>
      </c>
      <c r="L58" s="30">
        <v>3</v>
      </c>
      <c r="M58" s="30">
        <f t="shared" si="3"/>
        <v>50</v>
      </c>
      <c r="N58" s="30">
        <f t="shared" si="4"/>
        <v>15</v>
      </c>
      <c r="O58" s="30">
        <f t="shared" si="5"/>
        <v>6</v>
      </c>
      <c r="P58" s="30">
        <f t="shared" si="6"/>
        <v>6</v>
      </c>
    </row>
    <row r="59" spans="1:16" s="8" customFormat="1" ht="18" customHeight="1" x14ac:dyDescent="0.2">
      <c r="A59" s="21">
        <v>48</v>
      </c>
      <c r="B59" s="22" t="s">
        <v>157</v>
      </c>
      <c r="C59" s="23" t="s">
        <v>158</v>
      </c>
      <c r="D59" s="24" t="s">
        <v>159</v>
      </c>
      <c r="E59" s="10"/>
      <c r="F59" s="29" t="str">
        <f t="shared" si="1"/>
        <v>Không XL</v>
      </c>
      <c r="G59" s="28">
        <f t="shared" si="0"/>
        <v>52</v>
      </c>
      <c r="H59" s="29" t="str">
        <f t="shared" si="2"/>
        <v>TB</v>
      </c>
      <c r="I59" s="36">
        <v>3.44</v>
      </c>
      <c r="J59" s="31"/>
      <c r="K59" s="30">
        <v>2</v>
      </c>
      <c r="L59" s="30">
        <v>1</v>
      </c>
      <c r="M59" s="30">
        <f t="shared" si="3"/>
        <v>40</v>
      </c>
      <c r="N59" s="30">
        <f t="shared" si="4"/>
        <v>10</v>
      </c>
      <c r="O59" s="30">
        <f t="shared" si="5"/>
        <v>0</v>
      </c>
      <c r="P59" s="30">
        <f t="shared" si="6"/>
        <v>2</v>
      </c>
    </row>
    <row r="60" spans="1:16" s="8" customFormat="1" ht="18" customHeight="1" x14ac:dyDescent="0.2">
      <c r="A60" s="21">
        <v>49</v>
      </c>
      <c r="B60" s="22" t="s">
        <v>160</v>
      </c>
      <c r="C60" s="23" t="s">
        <v>161</v>
      </c>
      <c r="D60" s="24" t="s">
        <v>162</v>
      </c>
      <c r="E60" s="10"/>
      <c r="F60" s="29" t="str">
        <f t="shared" si="1"/>
        <v>Không XL</v>
      </c>
      <c r="G60" s="28">
        <f t="shared" si="0"/>
        <v>59</v>
      </c>
      <c r="H60" s="29" t="str">
        <f t="shared" si="2"/>
        <v>TB</v>
      </c>
      <c r="I60" s="36">
        <v>5.33</v>
      </c>
      <c r="J60" s="31"/>
      <c r="K60" s="30">
        <v>1</v>
      </c>
      <c r="L60" s="30">
        <v>2</v>
      </c>
      <c r="M60" s="30">
        <f t="shared" si="3"/>
        <v>50</v>
      </c>
      <c r="N60" s="30">
        <f t="shared" si="4"/>
        <v>5</v>
      </c>
      <c r="O60" s="30">
        <f t="shared" si="5"/>
        <v>0</v>
      </c>
      <c r="P60" s="30">
        <f t="shared" si="6"/>
        <v>4</v>
      </c>
    </row>
    <row r="61" spans="1:16" s="8" customFormat="1" ht="18" customHeight="1" x14ac:dyDescent="0.2">
      <c r="A61" s="21">
        <v>50</v>
      </c>
      <c r="B61" s="22" t="s">
        <v>163</v>
      </c>
      <c r="C61" s="23" t="s">
        <v>164</v>
      </c>
      <c r="D61" s="24" t="s">
        <v>165</v>
      </c>
      <c r="E61" s="10"/>
      <c r="F61" s="29" t="str">
        <f t="shared" si="1"/>
        <v>Không XL</v>
      </c>
      <c r="G61" s="39">
        <f>SUM(M61:P61)+1</f>
        <v>80</v>
      </c>
      <c r="H61" s="29" t="str">
        <f t="shared" si="2"/>
        <v>Tốt</v>
      </c>
      <c r="I61" s="36">
        <v>6.87</v>
      </c>
      <c r="J61" s="31" t="s">
        <v>666</v>
      </c>
      <c r="K61" s="30">
        <v>3</v>
      </c>
      <c r="L61" s="30">
        <v>2</v>
      </c>
      <c r="M61" s="30">
        <f t="shared" si="3"/>
        <v>52</v>
      </c>
      <c r="N61" s="30">
        <f t="shared" si="4"/>
        <v>15</v>
      </c>
      <c r="O61" s="30">
        <f t="shared" si="5"/>
        <v>8</v>
      </c>
      <c r="P61" s="30">
        <f t="shared" si="6"/>
        <v>4</v>
      </c>
    </row>
    <row r="62" spans="1:16" ht="18" customHeight="1" x14ac:dyDescent="0.25">
      <c r="C62" s="41" t="s">
        <v>11</v>
      </c>
      <c r="D62" s="41"/>
      <c r="E62" s="41"/>
      <c r="F62" s="41"/>
      <c r="G62" s="41"/>
      <c r="H62" s="41"/>
      <c r="I62" s="41"/>
      <c r="J62" s="41"/>
    </row>
    <row r="63" spans="1:16" ht="17.100000000000001" customHeight="1" x14ac:dyDescent="0.25">
      <c r="C63" s="42" t="s">
        <v>12</v>
      </c>
      <c r="D63" s="11"/>
      <c r="E63" s="43" t="s">
        <v>6</v>
      </c>
      <c r="F63" s="44"/>
      <c r="G63" s="43" t="s">
        <v>7</v>
      </c>
      <c r="H63" s="44"/>
      <c r="I63" s="33"/>
      <c r="J63" s="42" t="s">
        <v>8</v>
      </c>
    </row>
    <row r="64" spans="1:16" s="8" customFormat="1" ht="17.100000000000001" customHeight="1" x14ac:dyDescent="0.2">
      <c r="C64" s="42"/>
      <c r="D64" s="12"/>
      <c r="E64" s="9" t="s">
        <v>13</v>
      </c>
      <c r="F64" s="13" t="s">
        <v>14</v>
      </c>
      <c r="G64" s="9" t="s">
        <v>13</v>
      </c>
      <c r="H64" s="13" t="s">
        <v>14</v>
      </c>
      <c r="I64" s="13"/>
      <c r="J64" s="42"/>
    </row>
    <row r="65" spans="1:10" ht="17.100000000000001" customHeight="1" x14ac:dyDescent="0.25">
      <c r="C65" s="14" t="s">
        <v>15</v>
      </c>
      <c r="D65" s="35"/>
      <c r="E65" s="15">
        <f>COUNTIF(F12:F61,"XS")</f>
        <v>0</v>
      </c>
      <c r="F65" s="16">
        <f>E65*100/$A$61</f>
        <v>0</v>
      </c>
      <c r="G65" s="15">
        <f>COUNTIF(H12:H61,"XS")</f>
        <v>0</v>
      </c>
      <c r="H65" s="16">
        <f>G65*100/$A$61</f>
        <v>0</v>
      </c>
      <c r="I65" s="16"/>
      <c r="J65" s="17"/>
    </row>
    <row r="66" spans="1:10" ht="17.100000000000001" customHeight="1" x14ac:dyDescent="0.25">
      <c r="C66" s="14" t="s">
        <v>16</v>
      </c>
      <c r="D66" s="35"/>
      <c r="E66" s="15">
        <f>COUNTIF(F12:F61,"Tốt")</f>
        <v>0</v>
      </c>
      <c r="F66" s="16">
        <f t="shared" ref="F66:F70" si="7">E66*100/$A$61</f>
        <v>0</v>
      </c>
      <c r="G66" s="15">
        <f>COUNTIF(H12:H61,"Tốt")</f>
        <v>1</v>
      </c>
      <c r="H66" s="16">
        <f t="shared" ref="H66:H70" si="8">G66*100/$A$61</f>
        <v>2</v>
      </c>
      <c r="I66" s="16"/>
      <c r="J66" s="17"/>
    </row>
    <row r="67" spans="1:10" ht="17.100000000000001" customHeight="1" x14ac:dyDescent="0.25">
      <c r="C67" s="14" t="s">
        <v>17</v>
      </c>
      <c r="D67" s="35"/>
      <c r="E67" s="15">
        <f>COUNTIF(F12:F61,"Khá")</f>
        <v>0</v>
      </c>
      <c r="F67" s="16">
        <f t="shared" si="7"/>
        <v>0</v>
      </c>
      <c r="G67" s="15">
        <f>COUNTIF(H12:H61,"Khá")</f>
        <v>5</v>
      </c>
      <c r="H67" s="16">
        <f t="shared" si="8"/>
        <v>10</v>
      </c>
      <c r="I67" s="16"/>
      <c r="J67" s="17"/>
    </row>
    <row r="68" spans="1:10" ht="17.100000000000001" customHeight="1" x14ac:dyDescent="0.25">
      <c r="C68" s="14" t="s">
        <v>18</v>
      </c>
      <c r="D68" s="35"/>
      <c r="E68" s="15">
        <f>COUNTIF(F12:F61,"TB")</f>
        <v>0</v>
      </c>
      <c r="F68" s="16">
        <f t="shared" si="7"/>
        <v>0</v>
      </c>
      <c r="G68" s="15">
        <f>COUNTIF(H12:H61,"TB")</f>
        <v>43</v>
      </c>
      <c r="H68" s="16">
        <f t="shared" si="8"/>
        <v>86</v>
      </c>
      <c r="I68" s="16"/>
      <c r="J68" s="17"/>
    </row>
    <row r="69" spans="1:10" ht="17.100000000000001" customHeight="1" x14ac:dyDescent="0.25">
      <c r="C69" s="14" t="s">
        <v>19</v>
      </c>
      <c r="D69" s="35"/>
      <c r="E69" s="15">
        <f>COUNTIF(F12:F61,"Yếu")</f>
        <v>0</v>
      </c>
      <c r="F69" s="16">
        <f t="shared" si="7"/>
        <v>0</v>
      </c>
      <c r="G69" s="15">
        <f>COUNTIF(H12:H61,"Yếu")</f>
        <v>1</v>
      </c>
      <c r="H69" s="16">
        <f t="shared" si="8"/>
        <v>2</v>
      </c>
      <c r="I69" s="16"/>
      <c r="J69" s="17"/>
    </row>
    <row r="70" spans="1:10" ht="17.100000000000001" customHeight="1" x14ac:dyDescent="0.25">
      <c r="C70" s="14" t="s">
        <v>25</v>
      </c>
      <c r="D70" s="35"/>
      <c r="E70" s="15">
        <f>COUNTIF(F12:F61,"Không XL")</f>
        <v>50</v>
      </c>
      <c r="F70" s="16">
        <f t="shared" si="7"/>
        <v>100</v>
      </c>
      <c r="G70" s="15">
        <f>COUNTIF(H12:H61,"Không XL")</f>
        <v>0</v>
      </c>
      <c r="H70" s="16">
        <f t="shared" si="8"/>
        <v>0</v>
      </c>
      <c r="I70" s="16"/>
      <c r="J70" s="17"/>
    </row>
    <row r="71" spans="1:10" ht="9.9499999999999993" customHeight="1" x14ac:dyDescent="0.25">
      <c r="C71" s="18"/>
      <c r="D71" s="18"/>
      <c r="F71" s="19"/>
    </row>
    <row r="72" spans="1:10" ht="17.100000000000001" customHeight="1" x14ac:dyDescent="0.25">
      <c r="E72" s="45" t="s">
        <v>24</v>
      </c>
      <c r="F72" s="45"/>
      <c r="G72" s="45"/>
      <c r="H72" s="45"/>
      <c r="I72" s="45"/>
      <c r="J72" s="45"/>
    </row>
    <row r="73" spans="1:10" ht="17.100000000000001" customHeight="1" x14ac:dyDescent="0.25">
      <c r="A73" s="40" t="s">
        <v>27</v>
      </c>
      <c r="B73" s="40"/>
      <c r="C73" s="40"/>
      <c r="D73" s="40"/>
      <c r="E73" s="40"/>
      <c r="F73" s="40" t="s">
        <v>6</v>
      </c>
      <c r="G73" s="40"/>
      <c r="H73" s="40"/>
      <c r="I73" s="32"/>
      <c r="J73" s="20" t="s">
        <v>20</v>
      </c>
    </row>
    <row r="74" spans="1:10" ht="17.100000000000001" customHeight="1" x14ac:dyDescent="0.25"/>
    <row r="75" spans="1:10" ht="17.100000000000001" customHeight="1" x14ac:dyDescent="0.25"/>
    <row r="76" spans="1:10" ht="17.100000000000001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</sheetData>
  <sheetProtection algorithmName="SHA-512" hashValue="lhEBZtQQN4xx6DxpujQ6KQuzb5eiY4pD3MEGrHZ6qCI6eOstRhALGq8B9BZS6zR1KHuPWuzyFbz3X1eCWO0e5A==" saltValue="ZNOZHmDLCzr61HxAZoqOs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73:E73"/>
    <mergeCell ref="F73:H73"/>
    <mergeCell ref="C62:J62"/>
    <mergeCell ref="C63:C64"/>
    <mergeCell ref="E63:F63"/>
    <mergeCell ref="G63:H63"/>
    <mergeCell ref="J63:J64"/>
    <mergeCell ref="E72:J72"/>
  </mergeCells>
  <conditionalFormatting sqref="F12:F61">
    <cfRule type="cellIs" dxfId="47" priority="11" stopIfTrue="1" operator="equal">
      <formula>"SVG"</formula>
    </cfRule>
    <cfRule type="cellIs" dxfId="46" priority="12" stopIfTrue="1" operator="equal">
      <formula>"SVXS"</formula>
    </cfRule>
  </conditionalFormatting>
  <conditionalFormatting sqref="H12:H61">
    <cfRule type="cellIs" dxfId="45" priority="3" operator="equal">
      <formula>"Yếu"</formula>
    </cfRule>
    <cfRule type="cellIs" dxfId="44" priority="9" stopIfTrue="1" operator="equal">
      <formula>"SVG"</formula>
    </cfRule>
    <cfRule type="cellIs" dxfId="43" priority="10" stopIfTrue="1" operator="equal">
      <formula>"SVXS"</formula>
    </cfRule>
  </conditionalFormatting>
  <conditionalFormatting sqref="I12:I61">
    <cfRule type="cellIs" dxfId="42" priority="1" stopIfTrue="1" operator="lessThan">
      <formula>2</formula>
    </cfRule>
    <cfRule type="cellIs" dxfId="41" priority="2" stopIfTrue="1" operator="greaterThanOrEqual">
      <formula>7</formula>
    </cfRule>
  </conditionalFormatting>
  <conditionalFormatting sqref="O12:O61">
    <cfRule type="cellIs" dxfId="40" priority="4" operator="equal">
      <formula>5</formula>
    </cfRule>
  </conditionalFormatting>
  <pageMargins left="0.28407738095238094" right="0.2" top="0.40758928571428571" bottom="0" header="0" footer="0"/>
  <pageSetup paperSize="9" scale="83" fitToHeight="2" orientation="portrait" r:id="rId1"/>
  <rowBreaks count="1" manualBreakCount="1">
    <brk id="52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5DD14-2ABD-4D38-BE0D-7FC45820B6F3}">
  <dimension ref="A1:U92"/>
  <sheetViews>
    <sheetView topLeftCell="A52" zoomScaleNormal="100" zoomScalePageLayoutView="70" workbookViewId="0">
      <selection activeCell="G48" sqref="G48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33" style="1" customWidth="1"/>
    <col min="4" max="4" width="14.6640625" style="1" customWidth="1"/>
    <col min="5" max="8" width="9.6640625" style="1" customWidth="1"/>
    <col min="9" max="9" width="9.6640625" style="1" hidden="1" customWidth="1"/>
    <col min="10" max="10" width="28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21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21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21" s="3" customFormat="1" ht="12" customHeight="1" x14ac:dyDescent="0.25">
      <c r="A5" s="46"/>
      <c r="B5" s="46"/>
      <c r="C5" s="46"/>
      <c r="D5" s="46"/>
    </row>
    <row r="6" spans="1:21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47" t="s">
        <v>35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48" t="s">
        <v>276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6"/>
      <c r="J10" s="58" t="s">
        <v>8</v>
      </c>
    </row>
    <row r="11" spans="1:21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0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8" customHeight="1" x14ac:dyDescent="0.2">
      <c r="A12" s="21">
        <v>1</v>
      </c>
      <c r="B12" s="22" t="s">
        <v>167</v>
      </c>
      <c r="C12" s="23" t="s">
        <v>168</v>
      </c>
      <c r="D12" s="24" t="s">
        <v>41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v>50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36">
        <v>2.79</v>
      </c>
      <c r="J12" s="31"/>
      <c r="K12" s="30">
        <v>2</v>
      </c>
      <c r="L12" s="30">
        <v>1</v>
      </c>
      <c r="M12" s="30">
        <f>IF(I12&gt;=9,55,IF(I12&gt;=8,54,IF(I12&gt;=7,53,IF(I12&gt;=6,52,IF(I12&gt;=5.5,51,IF(I12&gt;=4,50,IF(I12&gt;=3,40,30)))))))</f>
        <v>30</v>
      </c>
      <c r="N12" s="30">
        <f>IF(K12&lt;=5,K12*5,25)</f>
        <v>10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2</v>
      </c>
    </row>
    <row r="13" spans="1:21" s="8" customFormat="1" ht="18" customHeight="1" x14ac:dyDescent="0.2">
      <c r="A13" s="21">
        <v>2</v>
      </c>
      <c r="B13" s="22" t="s">
        <v>169</v>
      </c>
      <c r="C13" s="23" t="s">
        <v>170</v>
      </c>
      <c r="D13" s="24" t="s">
        <v>48</v>
      </c>
      <c r="E13" s="10"/>
      <c r="F13" s="29" t="str">
        <f t="shared" ref="F13:F59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v>40</v>
      </c>
      <c r="H13" s="29" t="str">
        <f t="shared" ref="H13:H59" si="1">IF(AND(G13&gt;=90),"XS",IF(AND(G13&gt;=80),"Tốt",IF(AND(G13&gt;=70),"Khá",IF(AND(G13&gt;=60),"TB",IF(AND(G13&gt;=50),"TB",IF(AND(G13&lt;50),IF(AND(G13&gt;0),"Yếu",IF(AND(G13=0),"Không XL"," "))))))))</f>
        <v>Yếu</v>
      </c>
      <c r="I13" s="37">
        <v>0</v>
      </c>
      <c r="J13" s="31"/>
      <c r="K13" s="30">
        <v>0</v>
      </c>
      <c r="L13" s="30">
        <v>0</v>
      </c>
      <c r="M13" s="30">
        <f t="shared" ref="M13:M59" si="2">IF(I13&gt;=9,55,IF(I13&gt;=8,54,IF(I13&gt;=7,53,IF(I13&gt;=6,52,IF(I13&gt;=5.5,51,IF(I13&gt;=4,50,IF(I13&gt;=3,40,30)))))))</f>
        <v>30</v>
      </c>
      <c r="N13" s="30">
        <f t="shared" ref="N13:N59" si="3">IF(K13&lt;=5,K13*5,25)</f>
        <v>0</v>
      </c>
      <c r="O13" s="30">
        <f t="shared" ref="O13:O59" si="4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59" si="5">IF(L13&lt;=5,L13*2,10)</f>
        <v>0</v>
      </c>
    </row>
    <row r="14" spans="1:21" s="8" customFormat="1" ht="18" customHeight="1" x14ac:dyDescent="0.2">
      <c r="A14" s="21">
        <v>3</v>
      </c>
      <c r="B14" s="22" t="s">
        <v>171</v>
      </c>
      <c r="C14" s="23" t="s">
        <v>172</v>
      </c>
      <c r="D14" s="24" t="s">
        <v>48</v>
      </c>
      <c r="E14" s="10"/>
      <c r="F14" s="29" t="str">
        <f t="shared" si="0"/>
        <v>Không XL</v>
      </c>
      <c r="G14" s="28">
        <f t="shared" ref="G14:G59" si="6">SUM(M14:P14)</f>
        <v>62</v>
      </c>
      <c r="H14" s="29" t="str">
        <f t="shared" si="1"/>
        <v>TB</v>
      </c>
      <c r="I14" s="36">
        <v>6.03</v>
      </c>
      <c r="J14" s="31"/>
      <c r="K14" s="30">
        <v>2</v>
      </c>
      <c r="L14" s="30">
        <v>0</v>
      </c>
      <c r="M14" s="30">
        <f t="shared" si="2"/>
        <v>52</v>
      </c>
      <c r="N14" s="30">
        <f t="shared" si="3"/>
        <v>10</v>
      </c>
      <c r="O14" s="30">
        <f t="shared" si="4"/>
        <v>0</v>
      </c>
      <c r="P14" s="30">
        <f t="shared" si="5"/>
        <v>0</v>
      </c>
    </row>
    <row r="15" spans="1:21" s="8" customFormat="1" ht="18" customHeight="1" x14ac:dyDescent="0.2">
      <c r="A15" s="21">
        <v>4</v>
      </c>
      <c r="B15" s="22" t="s">
        <v>173</v>
      </c>
      <c r="C15" s="23" t="s">
        <v>99</v>
      </c>
      <c r="D15" s="24" t="s">
        <v>48</v>
      </c>
      <c r="E15" s="10"/>
      <c r="F15" s="29" t="str">
        <f t="shared" si="0"/>
        <v>Không XL</v>
      </c>
      <c r="G15" s="28">
        <f t="shared" si="6"/>
        <v>60</v>
      </c>
      <c r="H15" s="29" t="str">
        <f t="shared" si="1"/>
        <v>TB</v>
      </c>
      <c r="I15" s="36">
        <v>5.41</v>
      </c>
      <c r="J15" s="31"/>
      <c r="K15" s="30">
        <v>2</v>
      </c>
      <c r="L15" s="30">
        <v>0</v>
      </c>
      <c r="M15" s="30">
        <f t="shared" si="2"/>
        <v>50</v>
      </c>
      <c r="N15" s="30">
        <f t="shared" si="3"/>
        <v>10</v>
      </c>
      <c r="O15" s="30">
        <f t="shared" si="4"/>
        <v>0</v>
      </c>
      <c r="P15" s="30">
        <f t="shared" si="5"/>
        <v>0</v>
      </c>
    </row>
    <row r="16" spans="1:21" s="8" customFormat="1" ht="18" customHeight="1" x14ac:dyDescent="0.2">
      <c r="A16" s="21">
        <v>5</v>
      </c>
      <c r="B16" s="22" t="s">
        <v>174</v>
      </c>
      <c r="C16" s="23" t="s">
        <v>175</v>
      </c>
      <c r="D16" s="24" t="s">
        <v>48</v>
      </c>
      <c r="E16" s="10"/>
      <c r="F16" s="29" t="str">
        <f t="shared" si="0"/>
        <v>Không XL</v>
      </c>
      <c r="G16" s="28">
        <v>50</v>
      </c>
      <c r="H16" s="29" t="str">
        <f t="shared" si="1"/>
        <v>TB</v>
      </c>
      <c r="I16" s="36">
        <v>3.5</v>
      </c>
      <c r="J16" s="31"/>
      <c r="K16" s="30">
        <v>0</v>
      </c>
      <c r="L16" s="30">
        <v>1</v>
      </c>
      <c r="M16" s="30">
        <f t="shared" si="2"/>
        <v>40</v>
      </c>
      <c r="N16" s="30">
        <f t="shared" si="3"/>
        <v>0</v>
      </c>
      <c r="O16" s="30">
        <f t="shared" si="4"/>
        <v>0</v>
      </c>
      <c r="P16" s="30">
        <f t="shared" si="5"/>
        <v>2</v>
      </c>
    </row>
    <row r="17" spans="1:16" s="8" customFormat="1" ht="18" customHeight="1" x14ac:dyDescent="0.2">
      <c r="A17" s="21">
        <v>6</v>
      </c>
      <c r="B17" s="22" t="s">
        <v>176</v>
      </c>
      <c r="C17" s="23" t="s">
        <v>177</v>
      </c>
      <c r="D17" s="24" t="s">
        <v>48</v>
      </c>
      <c r="E17" s="10"/>
      <c r="F17" s="29" t="str">
        <f t="shared" si="0"/>
        <v>Không XL</v>
      </c>
      <c r="G17" s="28">
        <f t="shared" si="6"/>
        <v>55</v>
      </c>
      <c r="H17" s="29" t="str">
        <f t="shared" si="1"/>
        <v>TB</v>
      </c>
      <c r="I17" s="36">
        <v>5.49</v>
      </c>
      <c r="J17" s="31"/>
      <c r="K17" s="30">
        <v>1</v>
      </c>
      <c r="L17" s="30">
        <v>0</v>
      </c>
      <c r="M17" s="30">
        <f t="shared" si="2"/>
        <v>50</v>
      </c>
      <c r="N17" s="30">
        <f t="shared" si="3"/>
        <v>5</v>
      </c>
      <c r="O17" s="30">
        <f t="shared" si="4"/>
        <v>0</v>
      </c>
      <c r="P17" s="30">
        <f t="shared" si="5"/>
        <v>0</v>
      </c>
    </row>
    <row r="18" spans="1:16" s="8" customFormat="1" ht="18" customHeight="1" x14ac:dyDescent="0.2">
      <c r="A18" s="21">
        <v>7</v>
      </c>
      <c r="B18" s="22" t="s">
        <v>178</v>
      </c>
      <c r="C18" s="23" t="s">
        <v>179</v>
      </c>
      <c r="D18" s="24" t="s">
        <v>180</v>
      </c>
      <c r="E18" s="10"/>
      <c r="F18" s="29" t="str">
        <f t="shared" si="0"/>
        <v>Không XL</v>
      </c>
      <c r="G18" s="28">
        <f t="shared" si="6"/>
        <v>60</v>
      </c>
      <c r="H18" s="29" t="str">
        <f t="shared" si="1"/>
        <v>TB</v>
      </c>
      <c r="I18" s="36">
        <v>4.53</v>
      </c>
      <c r="J18" s="31"/>
      <c r="K18" s="30">
        <v>2</v>
      </c>
      <c r="L18" s="30">
        <v>0</v>
      </c>
      <c r="M18" s="30">
        <f t="shared" si="2"/>
        <v>50</v>
      </c>
      <c r="N18" s="30">
        <f t="shared" si="3"/>
        <v>10</v>
      </c>
      <c r="O18" s="30">
        <f t="shared" si="4"/>
        <v>0</v>
      </c>
      <c r="P18" s="30">
        <f t="shared" si="5"/>
        <v>0</v>
      </c>
    </row>
    <row r="19" spans="1:16" s="8" customFormat="1" ht="18" customHeight="1" x14ac:dyDescent="0.2">
      <c r="A19" s="21">
        <v>8</v>
      </c>
      <c r="B19" s="22" t="s">
        <v>181</v>
      </c>
      <c r="C19" s="23" t="s">
        <v>182</v>
      </c>
      <c r="D19" s="24" t="s">
        <v>183</v>
      </c>
      <c r="E19" s="10"/>
      <c r="F19" s="29" t="str">
        <f t="shared" si="0"/>
        <v>Không XL</v>
      </c>
      <c r="G19" s="28">
        <f t="shared" si="6"/>
        <v>50</v>
      </c>
      <c r="H19" s="29" t="str">
        <f t="shared" si="1"/>
        <v>TB</v>
      </c>
      <c r="I19" s="36">
        <v>5.44</v>
      </c>
      <c r="J19" s="31"/>
      <c r="K19" s="30">
        <v>0</v>
      </c>
      <c r="L19" s="30">
        <v>0</v>
      </c>
      <c r="M19" s="30">
        <f t="shared" si="2"/>
        <v>50</v>
      </c>
      <c r="N19" s="30">
        <f t="shared" si="3"/>
        <v>0</v>
      </c>
      <c r="O19" s="30">
        <f t="shared" si="4"/>
        <v>0</v>
      </c>
      <c r="P19" s="30">
        <f t="shared" si="5"/>
        <v>0</v>
      </c>
    </row>
    <row r="20" spans="1:16" s="8" customFormat="1" ht="18" customHeight="1" x14ac:dyDescent="0.2">
      <c r="A20" s="21">
        <v>9</v>
      </c>
      <c r="B20" s="22" t="s">
        <v>184</v>
      </c>
      <c r="C20" s="23" t="s">
        <v>185</v>
      </c>
      <c r="D20" s="24" t="s">
        <v>62</v>
      </c>
      <c r="E20" s="10"/>
      <c r="F20" s="29" t="str">
        <f t="shared" si="0"/>
        <v>Không XL</v>
      </c>
      <c r="G20" s="28">
        <f t="shared" si="6"/>
        <v>68</v>
      </c>
      <c r="H20" s="29" t="str">
        <f t="shared" si="1"/>
        <v>TB</v>
      </c>
      <c r="I20" s="36">
        <v>6</v>
      </c>
      <c r="J20" s="31"/>
      <c r="K20" s="30">
        <v>2</v>
      </c>
      <c r="L20" s="30">
        <v>3</v>
      </c>
      <c r="M20" s="30">
        <f t="shared" si="2"/>
        <v>52</v>
      </c>
      <c r="N20" s="30">
        <f t="shared" si="3"/>
        <v>10</v>
      </c>
      <c r="O20" s="30">
        <f t="shared" si="4"/>
        <v>0</v>
      </c>
      <c r="P20" s="30">
        <f t="shared" si="5"/>
        <v>6</v>
      </c>
    </row>
    <row r="21" spans="1:16" s="8" customFormat="1" ht="18" customHeight="1" x14ac:dyDescent="0.2">
      <c r="A21" s="21">
        <v>10</v>
      </c>
      <c r="B21" s="22" t="s">
        <v>186</v>
      </c>
      <c r="C21" s="23" t="s">
        <v>187</v>
      </c>
      <c r="D21" s="24" t="s">
        <v>62</v>
      </c>
      <c r="E21" s="10"/>
      <c r="F21" s="29" t="str">
        <f t="shared" si="0"/>
        <v>Không XL</v>
      </c>
      <c r="G21" s="28">
        <v>50</v>
      </c>
      <c r="H21" s="29" t="str">
        <f t="shared" si="1"/>
        <v>TB</v>
      </c>
      <c r="I21" s="36">
        <v>2.44</v>
      </c>
      <c r="J21" s="31"/>
      <c r="K21" s="30">
        <v>0</v>
      </c>
      <c r="L21" s="30">
        <v>1</v>
      </c>
      <c r="M21" s="30">
        <f t="shared" si="2"/>
        <v>30</v>
      </c>
      <c r="N21" s="30">
        <f t="shared" si="3"/>
        <v>0</v>
      </c>
      <c r="O21" s="30">
        <f t="shared" si="4"/>
        <v>0</v>
      </c>
      <c r="P21" s="30">
        <f t="shared" si="5"/>
        <v>2</v>
      </c>
    </row>
    <row r="22" spans="1:16" s="8" customFormat="1" ht="18" customHeight="1" x14ac:dyDescent="0.2">
      <c r="A22" s="21">
        <v>11</v>
      </c>
      <c r="B22" s="22" t="s">
        <v>188</v>
      </c>
      <c r="C22" s="23" t="s">
        <v>92</v>
      </c>
      <c r="D22" s="24" t="s">
        <v>189</v>
      </c>
      <c r="E22" s="10"/>
      <c r="F22" s="29" t="str">
        <f t="shared" si="0"/>
        <v>Không XL</v>
      </c>
      <c r="G22" s="28">
        <f t="shared" si="6"/>
        <v>79</v>
      </c>
      <c r="H22" s="29" t="str">
        <f t="shared" si="1"/>
        <v>Khá</v>
      </c>
      <c r="I22" s="36">
        <v>4.9000000000000004</v>
      </c>
      <c r="J22" s="31" t="s">
        <v>664</v>
      </c>
      <c r="K22" s="30">
        <v>5</v>
      </c>
      <c r="L22" s="30">
        <v>0</v>
      </c>
      <c r="M22" s="30">
        <f t="shared" si="2"/>
        <v>50</v>
      </c>
      <c r="N22" s="30">
        <f t="shared" si="3"/>
        <v>25</v>
      </c>
      <c r="O22" s="30">
        <f t="shared" si="4"/>
        <v>4</v>
      </c>
      <c r="P22" s="30">
        <f t="shared" si="5"/>
        <v>0</v>
      </c>
    </row>
    <row r="23" spans="1:16" s="8" customFormat="1" ht="18" customHeight="1" x14ac:dyDescent="0.2">
      <c r="A23" s="21">
        <v>12</v>
      </c>
      <c r="B23" s="22" t="s">
        <v>190</v>
      </c>
      <c r="C23" s="23" t="s">
        <v>191</v>
      </c>
      <c r="D23" s="24" t="s">
        <v>189</v>
      </c>
      <c r="E23" s="10"/>
      <c r="F23" s="29" t="str">
        <f t="shared" si="0"/>
        <v>Không XL</v>
      </c>
      <c r="G23" s="28">
        <v>50</v>
      </c>
      <c r="H23" s="29" t="str">
        <f t="shared" si="1"/>
        <v>TB</v>
      </c>
      <c r="I23" s="37">
        <v>1.29</v>
      </c>
      <c r="J23" s="31"/>
      <c r="K23" s="30">
        <v>0</v>
      </c>
      <c r="L23" s="30">
        <v>0</v>
      </c>
      <c r="M23" s="30">
        <f t="shared" si="2"/>
        <v>30</v>
      </c>
      <c r="N23" s="30">
        <f t="shared" si="3"/>
        <v>0</v>
      </c>
      <c r="O23" s="30">
        <f t="shared" si="4"/>
        <v>0</v>
      </c>
      <c r="P23" s="30">
        <f t="shared" si="5"/>
        <v>0</v>
      </c>
    </row>
    <row r="24" spans="1:16" s="8" customFormat="1" ht="18" customHeight="1" x14ac:dyDescent="0.2">
      <c r="A24" s="21">
        <v>13</v>
      </c>
      <c r="B24" s="22" t="s">
        <v>192</v>
      </c>
      <c r="C24" s="23" t="s">
        <v>193</v>
      </c>
      <c r="D24" s="24" t="s">
        <v>189</v>
      </c>
      <c r="E24" s="10"/>
      <c r="F24" s="29" t="str">
        <f t="shared" si="0"/>
        <v>Không XL</v>
      </c>
      <c r="G24" s="28">
        <f t="shared" si="6"/>
        <v>68</v>
      </c>
      <c r="H24" s="29" t="str">
        <f t="shared" si="1"/>
        <v>TB</v>
      </c>
      <c r="I24" s="36">
        <v>5.47</v>
      </c>
      <c r="J24" s="31" t="s">
        <v>664</v>
      </c>
      <c r="K24" s="30">
        <v>2</v>
      </c>
      <c r="L24" s="30">
        <v>2</v>
      </c>
      <c r="M24" s="30">
        <f t="shared" si="2"/>
        <v>50</v>
      </c>
      <c r="N24" s="30">
        <f t="shared" si="3"/>
        <v>10</v>
      </c>
      <c r="O24" s="30">
        <f t="shared" si="4"/>
        <v>4</v>
      </c>
      <c r="P24" s="30">
        <f t="shared" si="5"/>
        <v>4</v>
      </c>
    </row>
    <row r="25" spans="1:16" s="8" customFormat="1" ht="18" customHeight="1" x14ac:dyDescent="0.2">
      <c r="A25" s="21">
        <v>14</v>
      </c>
      <c r="B25" s="22" t="s">
        <v>194</v>
      </c>
      <c r="C25" s="23" t="s">
        <v>195</v>
      </c>
      <c r="D25" s="24" t="s">
        <v>196</v>
      </c>
      <c r="E25" s="10"/>
      <c r="F25" s="29" t="str">
        <f t="shared" si="0"/>
        <v>Không XL</v>
      </c>
      <c r="G25" s="28">
        <v>40</v>
      </c>
      <c r="H25" s="29" t="str">
        <f t="shared" si="1"/>
        <v>Yếu</v>
      </c>
      <c r="I25" s="37">
        <v>0.31</v>
      </c>
      <c r="J25" s="31"/>
      <c r="K25" s="30">
        <v>0</v>
      </c>
      <c r="L25" s="30">
        <v>0</v>
      </c>
      <c r="M25" s="30">
        <f t="shared" si="2"/>
        <v>30</v>
      </c>
      <c r="N25" s="30">
        <f t="shared" si="3"/>
        <v>0</v>
      </c>
      <c r="O25" s="30">
        <f t="shared" si="4"/>
        <v>0</v>
      </c>
      <c r="P25" s="30">
        <f t="shared" si="5"/>
        <v>0</v>
      </c>
    </row>
    <row r="26" spans="1:16" s="8" customFormat="1" ht="18" customHeight="1" x14ac:dyDescent="0.2">
      <c r="A26" s="21">
        <v>15</v>
      </c>
      <c r="B26" s="22" t="s">
        <v>197</v>
      </c>
      <c r="C26" s="23" t="s">
        <v>198</v>
      </c>
      <c r="D26" s="24" t="s">
        <v>74</v>
      </c>
      <c r="E26" s="10"/>
      <c r="F26" s="29" t="str">
        <f t="shared" si="0"/>
        <v>Không XL</v>
      </c>
      <c r="G26" s="28">
        <f t="shared" si="6"/>
        <v>69</v>
      </c>
      <c r="H26" s="29" t="str">
        <f t="shared" si="1"/>
        <v>TB</v>
      </c>
      <c r="I26" s="36">
        <v>5.53</v>
      </c>
      <c r="J26" s="31" t="s">
        <v>665</v>
      </c>
      <c r="K26" s="30">
        <v>2</v>
      </c>
      <c r="L26" s="30">
        <v>1</v>
      </c>
      <c r="M26" s="30">
        <f t="shared" si="2"/>
        <v>51</v>
      </c>
      <c r="N26" s="30">
        <f t="shared" si="3"/>
        <v>10</v>
      </c>
      <c r="O26" s="30">
        <f t="shared" si="4"/>
        <v>6</v>
      </c>
      <c r="P26" s="30">
        <f t="shared" si="5"/>
        <v>2</v>
      </c>
    </row>
    <row r="27" spans="1:16" s="8" customFormat="1" ht="18" customHeight="1" x14ac:dyDescent="0.2">
      <c r="A27" s="21">
        <v>16</v>
      </c>
      <c r="B27" s="22" t="s">
        <v>199</v>
      </c>
      <c r="C27" s="23" t="s">
        <v>200</v>
      </c>
      <c r="D27" s="24" t="s">
        <v>201</v>
      </c>
      <c r="E27" s="10"/>
      <c r="F27" s="29" t="str">
        <f t="shared" si="0"/>
        <v>Không XL</v>
      </c>
      <c r="G27" s="28">
        <f t="shared" si="6"/>
        <v>60</v>
      </c>
      <c r="H27" s="29" t="str">
        <f t="shared" si="1"/>
        <v>TB</v>
      </c>
      <c r="I27" s="36">
        <v>4.97</v>
      </c>
      <c r="J27" s="31"/>
      <c r="K27" s="30">
        <v>2</v>
      </c>
      <c r="L27" s="30">
        <v>0</v>
      </c>
      <c r="M27" s="30">
        <f t="shared" si="2"/>
        <v>50</v>
      </c>
      <c r="N27" s="30">
        <f t="shared" si="3"/>
        <v>10</v>
      </c>
      <c r="O27" s="30">
        <f t="shared" si="4"/>
        <v>0</v>
      </c>
      <c r="P27" s="30">
        <f t="shared" si="5"/>
        <v>0</v>
      </c>
    </row>
    <row r="28" spans="1:16" s="8" customFormat="1" ht="18" customHeight="1" x14ac:dyDescent="0.2">
      <c r="A28" s="21">
        <v>17</v>
      </c>
      <c r="B28" s="22" t="s">
        <v>202</v>
      </c>
      <c r="C28" s="23" t="s">
        <v>203</v>
      </c>
      <c r="D28" s="24" t="s">
        <v>204</v>
      </c>
      <c r="E28" s="10"/>
      <c r="F28" s="29" t="str">
        <f t="shared" si="0"/>
        <v>Không XL</v>
      </c>
      <c r="G28" s="28">
        <v>40</v>
      </c>
      <c r="H28" s="29" t="str">
        <f t="shared" si="1"/>
        <v>Yếu</v>
      </c>
      <c r="I28" s="37">
        <v>0.69</v>
      </c>
      <c r="J28" s="31"/>
      <c r="K28" s="30">
        <v>0</v>
      </c>
      <c r="L28" s="30">
        <v>0</v>
      </c>
      <c r="M28" s="30">
        <f t="shared" si="2"/>
        <v>30</v>
      </c>
      <c r="N28" s="30">
        <f t="shared" si="3"/>
        <v>0</v>
      </c>
      <c r="O28" s="30">
        <f t="shared" si="4"/>
        <v>0</v>
      </c>
      <c r="P28" s="30">
        <f t="shared" si="5"/>
        <v>0</v>
      </c>
    </row>
    <row r="29" spans="1:16" s="8" customFormat="1" ht="18" customHeight="1" x14ac:dyDescent="0.2">
      <c r="A29" s="21">
        <v>18</v>
      </c>
      <c r="B29" s="22" t="s">
        <v>205</v>
      </c>
      <c r="C29" s="23" t="s">
        <v>206</v>
      </c>
      <c r="D29" s="24" t="s">
        <v>207</v>
      </c>
      <c r="E29" s="10"/>
      <c r="F29" s="29" t="str">
        <f t="shared" si="0"/>
        <v>Không XL</v>
      </c>
      <c r="G29" s="28">
        <v>50</v>
      </c>
      <c r="H29" s="29" t="str">
        <f t="shared" si="1"/>
        <v>TB</v>
      </c>
      <c r="I29" s="36">
        <v>3.39</v>
      </c>
      <c r="J29" s="31"/>
      <c r="K29" s="30">
        <v>1</v>
      </c>
      <c r="L29" s="30">
        <v>1</v>
      </c>
      <c r="M29" s="30">
        <f t="shared" si="2"/>
        <v>40</v>
      </c>
      <c r="N29" s="30">
        <f t="shared" si="3"/>
        <v>5</v>
      </c>
      <c r="O29" s="30">
        <f t="shared" si="4"/>
        <v>0</v>
      </c>
      <c r="P29" s="30">
        <f t="shared" si="5"/>
        <v>2</v>
      </c>
    </row>
    <row r="30" spans="1:16" s="8" customFormat="1" ht="18" customHeight="1" x14ac:dyDescent="0.2">
      <c r="A30" s="21">
        <v>19</v>
      </c>
      <c r="B30" s="22" t="s">
        <v>208</v>
      </c>
      <c r="C30" s="23" t="s">
        <v>209</v>
      </c>
      <c r="D30" s="24" t="s">
        <v>207</v>
      </c>
      <c r="E30" s="10"/>
      <c r="F30" s="29" t="str">
        <f t="shared" si="0"/>
        <v>Không XL</v>
      </c>
      <c r="G30" s="28">
        <f t="shared" si="6"/>
        <v>64</v>
      </c>
      <c r="H30" s="29" t="str">
        <f t="shared" si="1"/>
        <v>TB</v>
      </c>
      <c r="I30" s="36">
        <v>6.27</v>
      </c>
      <c r="J30" s="31"/>
      <c r="K30" s="30">
        <v>2</v>
      </c>
      <c r="L30" s="30">
        <v>1</v>
      </c>
      <c r="M30" s="30">
        <f t="shared" si="2"/>
        <v>52</v>
      </c>
      <c r="N30" s="30">
        <f t="shared" si="3"/>
        <v>10</v>
      </c>
      <c r="O30" s="30">
        <f t="shared" si="4"/>
        <v>0</v>
      </c>
      <c r="P30" s="30">
        <f t="shared" si="5"/>
        <v>2</v>
      </c>
    </row>
    <row r="31" spans="1:16" s="8" customFormat="1" ht="18" customHeight="1" x14ac:dyDescent="0.2">
      <c r="A31" s="21">
        <v>20</v>
      </c>
      <c r="B31" s="22" t="s">
        <v>210</v>
      </c>
      <c r="C31" s="23" t="s">
        <v>211</v>
      </c>
      <c r="D31" s="24" t="s">
        <v>82</v>
      </c>
      <c r="E31" s="10"/>
      <c r="F31" s="29" t="str">
        <f t="shared" si="0"/>
        <v>Không XL</v>
      </c>
      <c r="G31" s="28">
        <f t="shared" si="6"/>
        <v>62</v>
      </c>
      <c r="H31" s="29" t="str">
        <f t="shared" si="1"/>
        <v>TB</v>
      </c>
      <c r="I31" s="36">
        <v>4.84</v>
      </c>
      <c r="J31" s="31"/>
      <c r="K31" s="30">
        <v>2</v>
      </c>
      <c r="L31" s="30">
        <v>1</v>
      </c>
      <c r="M31" s="30">
        <f t="shared" si="2"/>
        <v>50</v>
      </c>
      <c r="N31" s="30">
        <f t="shared" si="3"/>
        <v>10</v>
      </c>
      <c r="O31" s="30">
        <f t="shared" si="4"/>
        <v>0</v>
      </c>
      <c r="P31" s="30">
        <f t="shared" si="5"/>
        <v>2</v>
      </c>
    </row>
    <row r="32" spans="1:16" s="8" customFormat="1" ht="18" customHeight="1" x14ac:dyDescent="0.2">
      <c r="A32" s="21">
        <v>21</v>
      </c>
      <c r="B32" s="22" t="s">
        <v>212</v>
      </c>
      <c r="C32" s="23" t="s">
        <v>213</v>
      </c>
      <c r="D32" s="24" t="s">
        <v>214</v>
      </c>
      <c r="E32" s="10"/>
      <c r="F32" s="29" t="str">
        <f t="shared" si="0"/>
        <v>Không XL</v>
      </c>
      <c r="G32" s="28">
        <f t="shared" si="6"/>
        <v>52</v>
      </c>
      <c r="H32" s="29" t="str">
        <f t="shared" si="1"/>
        <v>TB</v>
      </c>
      <c r="I32" s="36">
        <v>4.57</v>
      </c>
      <c r="J32" s="31"/>
      <c r="K32" s="30">
        <v>0</v>
      </c>
      <c r="L32" s="30">
        <v>1</v>
      </c>
      <c r="M32" s="30">
        <f t="shared" si="2"/>
        <v>50</v>
      </c>
      <c r="N32" s="30">
        <f t="shared" si="3"/>
        <v>0</v>
      </c>
      <c r="O32" s="30">
        <f t="shared" si="4"/>
        <v>0</v>
      </c>
      <c r="P32" s="30">
        <f t="shared" si="5"/>
        <v>2</v>
      </c>
    </row>
    <row r="33" spans="1:16" s="8" customFormat="1" ht="18" customHeight="1" x14ac:dyDescent="0.2">
      <c r="A33" s="21">
        <v>22</v>
      </c>
      <c r="B33" s="22" t="s">
        <v>215</v>
      </c>
      <c r="C33" s="23" t="s">
        <v>216</v>
      </c>
      <c r="D33" s="24" t="s">
        <v>217</v>
      </c>
      <c r="E33" s="10"/>
      <c r="F33" s="29" t="str">
        <f t="shared" si="0"/>
        <v>Không XL</v>
      </c>
      <c r="G33" s="28">
        <f t="shared" si="6"/>
        <v>64</v>
      </c>
      <c r="H33" s="29" t="str">
        <f t="shared" si="1"/>
        <v>TB</v>
      </c>
      <c r="I33" s="36">
        <v>6.13</v>
      </c>
      <c r="J33" s="31"/>
      <c r="K33" s="30">
        <v>2</v>
      </c>
      <c r="L33" s="30">
        <v>1</v>
      </c>
      <c r="M33" s="30">
        <f t="shared" si="2"/>
        <v>52</v>
      </c>
      <c r="N33" s="30">
        <f t="shared" si="3"/>
        <v>10</v>
      </c>
      <c r="O33" s="30">
        <f t="shared" si="4"/>
        <v>0</v>
      </c>
      <c r="P33" s="30">
        <f t="shared" si="5"/>
        <v>2</v>
      </c>
    </row>
    <row r="34" spans="1:16" s="8" customFormat="1" ht="18" customHeight="1" x14ac:dyDescent="0.2">
      <c r="A34" s="21">
        <v>23</v>
      </c>
      <c r="B34" s="22" t="s">
        <v>218</v>
      </c>
      <c r="C34" s="23" t="s">
        <v>219</v>
      </c>
      <c r="D34" s="24" t="s">
        <v>88</v>
      </c>
      <c r="E34" s="10"/>
      <c r="F34" s="29" t="str">
        <f t="shared" si="0"/>
        <v>Không XL</v>
      </c>
      <c r="G34" s="28">
        <f t="shared" si="6"/>
        <v>64</v>
      </c>
      <c r="H34" s="29" t="str">
        <f t="shared" si="1"/>
        <v>TB</v>
      </c>
      <c r="I34" s="36">
        <v>5.23</v>
      </c>
      <c r="J34" s="31"/>
      <c r="K34" s="30">
        <v>2</v>
      </c>
      <c r="L34" s="30">
        <v>2</v>
      </c>
      <c r="M34" s="30">
        <f t="shared" si="2"/>
        <v>50</v>
      </c>
      <c r="N34" s="30">
        <f t="shared" si="3"/>
        <v>10</v>
      </c>
      <c r="O34" s="30">
        <f t="shared" si="4"/>
        <v>0</v>
      </c>
      <c r="P34" s="30">
        <f t="shared" si="5"/>
        <v>4</v>
      </c>
    </row>
    <row r="35" spans="1:16" s="8" customFormat="1" ht="18" customHeight="1" x14ac:dyDescent="0.2">
      <c r="A35" s="21">
        <v>24</v>
      </c>
      <c r="B35" s="22" t="s">
        <v>220</v>
      </c>
      <c r="C35" s="23" t="s">
        <v>221</v>
      </c>
      <c r="D35" s="24" t="s">
        <v>95</v>
      </c>
      <c r="E35" s="10"/>
      <c r="F35" s="29" t="str">
        <f t="shared" si="0"/>
        <v>Không XL</v>
      </c>
      <c r="G35" s="28">
        <f t="shared" si="6"/>
        <v>63</v>
      </c>
      <c r="H35" s="29" t="str">
        <f t="shared" si="1"/>
        <v>TB</v>
      </c>
      <c r="I35" s="36">
        <v>5.94</v>
      </c>
      <c r="J35" s="31"/>
      <c r="K35" s="30">
        <v>2</v>
      </c>
      <c r="L35" s="30">
        <v>1</v>
      </c>
      <c r="M35" s="30">
        <f t="shared" si="2"/>
        <v>51</v>
      </c>
      <c r="N35" s="30">
        <f t="shared" si="3"/>
        <v>10</v>
      </c>
      <c r="O35" s="30">
        <f t="shared" si="4"/>
        <v>0</v>
      </c>
      <c r="P35" s="30">
        <f t="shared" si="5"/>
        <v>2</v>
      </c>
    </row>
    <row r="36" spans="1:16" s="8" customFormat="1" ht="18" customHeight="1" x14ac:dyDescent="0.2">
      <c r="A36" s="21">
        <v>25</v>
      </c>
      <c r="B36" s="22" t="s">
        <v>222</v>
      </c>
      <c r="C36" s="23" t="s">
        <v>223</v>
      </c>
      <c r="D36" s="24" t="s">
        <v>224</v>
      </c>
      <c r="E36" s="10"/>
      <c r="F36" s="29" t="str">
        <f t="shared" si="0"/>
        <v>Không XL</v>
      </c>
      <c r="G36" s="28">
        <f t="shared" si="6"/>
        <v>64</v>
      </c>
      <c r="H36" s="29" t="str">
        <f t="shared" si="1"/>
        <v>TB</v>
      </c>
      <c r="I36" s="36">
        <v>6.1</v>
      </c>
      <c r="J36" s="31"/>
      <c r="K36" s="30">
        <v>2</v>
      </c>
      <c r="L36" s="30">
        <v>1</v>
      </c>
      <c r="M36" s="30">
        <f t="shared" si="2"/>
        <v>52</v>
      </c>
      <c r="N36" s="30">
        <f t="shared" si="3"/>
        <v>10</v>
      </c>
      <c r="O36" s="30">
        <f t="shared" si="4"/>
        <v>0</v>
      </c>
      <c r="P36" s="30">
        <f t="shared" si="5"/>
        <v>2</v>
      </c>
    </row>
    <row r="37" spans="1:16" s="8" customFormat="1" ht="18" customHeight="1" x14ac:dyDescent="0.2">
      <c r="A37" s="21">
        <v>26</v>
      </c>
      <c r="B37" s="22" t="s">
        <v>225</v>
      </c>
      <c r="C37" s="23" t="s">
        <v>226</v>
      </c>
      <c r="D37" s="24" t="s">
        <v>227</v>
      </c>
      <c r="E37" s="10"/>
      <c r="F37" s="29" t="str">
        <f t="shared" si="0"/>
        <v>Không XL</v>
      </c>
      <c r="G37" s="28">
        <f t="shared" si="6"/>
        <v>60</v>
      </c>
      <c r="H37" s="29" t="str">
        <f t="shared" si="1"/>
        <v>TB</v>
      </c>
      <c r="I37" s="36">
        <v>4.7</v>
      </c>
      <c r="J37" s="31"/>
      <c r="K37" s="30">
        <v>2</v>
      </c>
      <c r="L37" s="30">
        <v>0</v>
      </c>
      <c r="M37" s="30">
        <f t="shared" si="2"/>
        <v>50</v>
      </c>
      <c r="N37" s="30">
        <f t="shared" si="3"/>
        <v>10</v>
      </c>
      <c r="O37" s="30">
        <f t="shared" si="4"/>
        <v>0</v>
      </c>
      <c r="P37" s="30">
        <f t="shared" si="5"/>
        <v>0</v>
      </c>
    </row>
    <row r="38" spans="1:16" s="8" customFormat="1" ht="18" customHeight="1" x14ac:dyDescent="0.2">
      <c r="A38" s="21">
        <v>27</v>
      </c>
      <c r="B38" s="22" t="s">
        <v>228</v>
      </c>
      <c r="C38" s="23" t="s">
        <v>226</v>
      </c>
      <c r="D38" s="24" t="s">
        <v>227</v>
      </c>
      <c r="E38" s="10"/>
      <c r="F38" s="29" t="str">
        <f t="shared" si="0"/>
        <v>Không XL</v>
      </c>
      <c r="G38" s="28">
        <v>50</v>
      </c>
      <c r="H38" s="29" t="str">
        <f t="shared" si="1"/>
        <v>TB</v>
      </c>
      <c r="I38" s="37">
        <v>1.71</v>
      </c>
      <c r="J38" s="31"/>
      <c r="K38" s="30">
        <v>1</v>
      </c>
      <c r="L38" s="30">
        <v>1</v>
      </c>
      <c r="M38" s="30">
        <f t="shared" si="2"/>
        <v>30</v>
      </c>
      <c r="N38" s="30">
        <f t="shared" si="3"/>
        <v>5</v>
      </c>
      <c r="O38" s="30">
        <f t="shared" si="4"/>
        <v>0</v>
      </c>
      <c r="P38" s="30">
        <f t="shared" si="5"/>
        <v>2</v>
      </c>
    </row>
    <row r="39" spans="1:16" s="8" customFormat="1" ht="18" customHeight="1" x14ac:dyDescent="0.2">
      <c r="A39" s="21">
        <v>28</v>
      </c>
      <c r="B39" s="22" t="s">
        <v>229</v>
      </c>
      <c r="C39" s="23" t="s">
        <v>230</v>
      </c>
      <c r="D39" s="24" t="s">
        <v>227</v>
      </c>
      <c r="E39" s="10"/>
      <c r="F39" s="29" t="str">
        <f t="shared" si="0"/>
        <v>Không XL</v>
      </c>
      <c r="G39" s="28">
        <f t="shared" si="6"/>
        <v>54</v>
      </c>
      <c r="H39" s="29" t="str">
        <f t="shared" si="1"/>
        <v>TB</v>
      </c>
      <c r="I39" s="36">
        <v>3.2</v>
      </c>
      <c r="J39" s="31"/>
      <c r="K39" s="30">
        <v>2</v>
      </c>
      <c r="L39" s="30">
        <v>2</v>
      </c>
      <c r="M39" s="30">
        <f t="shared" si="2"/>
        <v>40</v>
      </c>
      <c r="N39" s="30">
        <f t="shared" si="3"/>
        <v>10</v>
      </c>
      <c r="O39" s="30">
        <f t="shared" si="4"/>
        <v>0</v>
      </c>
      <c r="P39" s="30">
        <f t="shared" si="5"/>
        <v>4</v>
      </c>
    </row>
    <row r="40" spans="1:16" s="8" customFormat="1" ht="18" customHeight="1" x14ac:dyDescent="0.2">
      <c r="A40" s="21">
        <v>29</v>
      </c>
      <c r="B40" s="22" t="s">
        <v>231</v>
      </c>
      <c r="C40" s="23" t="s">
        <v>232</v>
      </c>
      <c r="D40" s="24" t="s">
        <v>103</v>
      </c>
      <c r="E40" s="10"/>
      <c r="F40" s="29" t="str">
        <f t="shared" si="0"/>
        <v>Không XL</v>
      </c>
      <c r="G40" s="28">
        <f t="shared" si="6"/>
        <v>63</v>
      </c>
      <c r="H40" s="29" t="str">
        <f t="shared" si="1"/>
        <v>TB</v>
      </c>
      <c r="I40" s="36">
        <v>5.94</v>
      </c>
      <c r="J40" s="31"/>
      <c r="K40" s="30">
        <v>2</v>
      </c>
      <c r="L40" s="30">
        <v>1</v>
      </c>
      <c r="M40" s="30">
        <f t="shared" si="2"/>
        <v>51</v>
      </c>
      <c r="N40" s="30">
        <f t="shared" si="3"/>
        <v>10</v>
      </c>
      <c r="O40" s="30">
        <f t="shared" si="4"/>
        <v>0</v>
      </c>
      <c r="P40" s="30">
        <f t="shared" si="5"/>
        <v>2</v>
      </c>
    </row>
    <row r="41" spans="1:16" s="8" customFormat="1" ht="18" customHeight="1" x14ac:dyDescent="0.2">
      <c r="A41" s="21">
        <v>30</v>
      </c>
      <c r="B41" s="22" t="s">
        <v>233</v>
      </c>
      <c r="C41" s="23" t="s">
        <v>234</v>
      </c>
      <c r="D41" s="24" t="s">
        <v>103</v>
      </c>
      <c r="E41" s="10"/>
      <c r="F41" s="29" t="str">
        <f t="shared" si="0"/>
        <v>Không XL</v>
      </c>
      <c r="G41" s="28">
        <f t="shared" si="6"/>
        <v>64</v>
      </c>
      <c r="H41" s="29" t="str">
        <f t="shared" si="1"/>
        <v>TB</v>
      </c>
      <c r="I41" s="36">
        <v>5.21</v>
      </c>
      <c r="J41" s="31" t="s">
        <v>664</v>
      </c>
      <c r="K41" s="30">
        <v>2</v>
      </c>
      <c r="L41" s="30">
        <v>0</v>
      </c>
      <c r="M41" s="30">
        <f t="shared" si="2"/>
        <v>50</v>
      </c>
      <c r="N41" s="30">
        <f t="shared" si="3"/>
        <v>10</v>
      </c>
      <c r="O41" s="30">
        <f t="shared" si="4"/>
        <v>4</v>
      </c>
      <c r="P41" s="30">
        <f t="shared" si="5"/>
        <v>0</v>
      </c>
    </row>
    <row r="42" spans="1:16" s="8" customFormat="1" ht="18" customHeight="1" x14ac:dyDescent="0.2">
      <c r="A42" s="21">
        <v>31</v>
      </c>
      <c r="B42" s="22" t="s">
        <v>235</v>
      </c>
      <c r="C42" s="23" t="s">
        <v>236</v>
      </c>
      <c r="D42" s="24" t="s">
        <v>237</v>
      </c>
      <c r="E42" s="10"/>
      <c r="F42" s="29" t="str">
        <f t="shared" si="0"/>
        <v>Không XL</v>
      </c>
      <c r="G42" s="28">
        <v>40</v>
      </c>
      <c r="H42" s="29" t="str">
        <f t="shared" si="1"/>
        <v>Yếu</v>
      </c>
      <c r="I42" s="37">
        <v>0</v>
      </c>
      <c r="J42" s="31"/>
      <c r="K42" s="30">
        <v>0</v>
      </c>
      <c r="L42" s="30">
        <v>0</v>
      </c>
      <c r="M42" s="30">
        <f t="shared" si="2"/>
        <v>30</v>
      </c>
      <c r="N42" s="30">
        <f t="shared" si="3"/>
        <v>0</v>
      </c>
      <c r="O42" s="30">
        <f t="shared" si="4"/>
        <v>0</v>
      </c>
      <c r="P42" s="30">
        <f t="shared" si="5"/>
        <v>0</v>
      </c>
    </row>
    <row r="43" spans="1:16" s="8" customFormat="1" ht="18" customHeight="1" x14ac:dyDescent="0.2">
      <c r="A43" s="21">
        <v>32</v>
      </c>
      <c r="B43" s="22" t="s">
        <v>238</v>
      </c>
      <c r="C43" s="23" t="s">
        <v>239</v>
      </c>
      <c r="D43" s="24" t="s">
        <v>240</v>
      </c>
      <c r="E43" s="10"/>
      <c r="F43" s="29" t="str">
        <f t="shared" si="0"/>
        <v>Không XL</v>
      </c>
      <c r="G43" s="28">
        <f t="shared" si="6"/>
        <v>68</v>
      </c>
      <c r="H43" s="29" t="str">
        <f t="shared" si="1"/>
        <v>TB</v>
      </c>
      <c r="I43" s="36">
        <v>5.77</v>
      </c>
      <c r="J43" s="31"/>
      <c r="K43" s="30">
        <v>3</v>
      </c>
      <c r="L43" s="30">
        <v>1</v>
      </c>
      <c r="M43" s="30">
        <f t="shared" si="2"/>
        <v>51</v>
      </c>
      <c r="N43" s="30">
        <f t="shared" si="3"/>
        <v>15</v>
      </c>
      <c r="O43" s="30">
        <f t="shared" si="4"/>
        <v>0</v>
      </c>
      <c r="P43" s="30">
        <f t="shared" si="5"/>
        <v>2</v>
      </c>
    </row>
    <row r="44" spans="1:16" s="8" customFormat="1" ht="18" customHeight="1" x14ac:dyDescent="0.2">
      <c r="A44" s="21">
        <v>33</v>
      </c>
      <c r="B44" s="22" t="s">
        <v>241</v>
      </c>
      <c r="C44" s="23" t="s">
        <v>242</v>
      </c>
      <c r="D44" s="24" t="s">
        <v>243</v>
      </c>
      <c r="E44" s="10"/>
      <c r="F44" s="29" t="str">
        <f t="shared" si="0"/>
        <v>Không XL</v>
      </c>
      <c r="G44" s="28">
        <f t="shared" si="6"/>
        <v>73</v>
      </c>
      <c r="H44" s="29" t="str">
        <f t="shared" si="1"/>
        <v>Khá</v>
      </c>
      <c r="I44" s="36">
        <v>5.81</v>
      </c>
      <c r="J44" s="31" t="s">
        <v>666</v>
      </c>
      <c r="K44" s="30">
        <v>2</v>
      </c>
      <c r="L44" s="30">
        <v>2</v>
      </c>
      <c r="M44" s="30">
        <f t="shared" si="2"/>
        <v>51</v>
      </c>
      <c r="N44" s="30">
        <f t="shared" si="3"/>
        <v>10</v>
      </c>
      <c r="O44" s="30">
        <f t="shared" si="4"/>
        <v>8</v>
      </c>
      <c r="P44" s="30">
        <f t="shared" si="5"/>
        <v>4</v>
      </c>
    </row>
    <row r="45" spans="1:16" s="8" customFormat="1" ht="18" customHeight="1" x14ac:dyDescent="0.2">
      <c r="A45" s="21">
        <v>34</v>
      </c>
      <c r="B45" s="22" t="s">
        <v>244</v>
      </c>
      <c r="C45" s="23" t="s">
        <v>216</v>
      </c>
      <c r="D45" s="24" t="s">
        <v>115</v>
      </c>
      <c r="E45" s="10"/>
      <c r="F45" s="29" t="str">
        <f t="shared" si="0"/>
        <v>Không XL</v>
      </c>
      <c r="G45" s="28">
        <f t="shared" si="6"/>
        <v>70</v>
      </c>
      <c r="H45" s="29" t="str">
        <f t="shared" si="1"/>
        <v>Khá</v>
      </c>
      <c r="I45" s="36">
        <v>5.99</v>
      </c>
      <c r="J45" s="31"/>
      <c r="K45" s="30">
        <v>3</v>
      </c>
      <c r="L45" s="30">
        <v>2</v>
      </c>
      <c r="M45" s="30">
        <f t="shared" si="2"/>
        <v>51</v>
      </c>
      <c r="N45" s="30">
        <f t="shared" si="3"/>
        <v>15</v>
      </c>
      <c r="O45" s="30">
        <f t="shared" si="4"/>
        <v>0</v>
      </c>
      <c r="P45" s="30">
        <f t="shared" si="5"/>
        <v>4</v>
      </c>
    </row>
    <row r="46" spans="1:16" s="8" customFormat="1" ht="18" customHeight="1" x14ac:dyDescent="0.2">
      <c r="A46" s="21">
        <v>35</v>
      </c>
      <c r="B46" s="22" t="s">
        <v>245</v>
      </c>
      <c r="C46" s="23" t="s">
        <v>246</v>
      </c>
      <c r="D46" s="24" t="s">
        <v>115</v>
      </c>
      <c r="E46" s="10"/>
      <c r="F46" s="29" t="str">
        <f t="shared" si="0"/>
        <v>Không XL</v>
      </c>
      <c r="G46" s="28">
        <f t="shared" si="6"/>
        <v>66</v>
      </c>
      <c r="H46" s="29" t="str">
        <f t="shared" si="1"/>
        <v>TB</v>
      </c>
      <c r="I46" s="36">
        <v>5.43</v>
      </c>
      <c r="J46" s="31"/>
      <c r="K46" s="30">
        <v>2</v>
      </c>
      <c r="L46" s="30">
        <v>3</v>
      </c>
      <c r="M46" s="30">
        <f t="shared" si="2"/>
        <v>50</v>
      </c>
      <c r="N46" s="30">
        <f t="shared" si="3"/>
        <v>10</v>
      </c>
      <c r="O46" s="30">
        <f t="shared" si="4"/>
        <v>0</v>
      </c>
      <c r="P46" s="30">
        <f t="shared" si="5"/>
        <v>6</v>
      </c>
    </row>
    <row r="47" spans="1:16" s="8" customFormat="1" ht="18" customHeight="1" x14ac:dyDescent="0.2">
      <c r="A47" s="21">
        <v>36</v>
      </c>
      <c r="B47" s="22" t="s">
        <v>247</v>
      </c>
      <c r="C47" s="23" t="s">
        <v>248</v>
      </c>
      <c r="D47" s="24" t="s">
        <v>115</v>
      </c>
      <c r="E47" s="10"/>
      <c r="F47" s="29" t="str">
        <f t="shared" si="0"/>
        <v>Không XL</v>
      </c>
      <c r="G47" s="28">
        <f t="shared" si="6"/>
        <v>50</v>
      </c>
      <c r="H47" s="29" t="str">
        <f t="shared" si="1"/>
        <v>TB</v>
      </c>
      <c r="I47" s="36">
        <v>3.34</v>
      </c>
      <c r="J47" s="31"/>
      <c r="K47" s="30">
        <v>2</v>
      </c>
      <c r="L47" s="30">
        <v>0</v>
      </c>
      <c r="M47" s="30">
        <f t="shared" si="2"/>
        <v>40</v>
      </c>
      <c r="N47" s="30">
        <f t="shared" si="3"/>
        <v>10</v>
      </c>
      <c r="O47" s="30">
        <f t="shared" si="4"/>
        <v>0</v>
      </c>
      <c r="P47" s="30">
        <f t="shared" si="5"/>
        <v>0</v>
      </c>
    </row>
    <row r="48" spans="1:16" s="8" customFormat="1" ht="18" customHeight="1" x14ac:dyDescent="0.2">
      <c r="A48" s="21">
        <v>37</v>
      </c>
      <c r="B48" s="22" t="s">
        <v>249</v>
      </c>
      <c r="C48" s="23" t="s">
        <v>250</v>
      </c>
      <c r="D48" s="24" t="s">
        <v>251</v>
      </c>
      <c r="E48" s="10"/>
      <c r="F48" s="29" t="str">
        <f t="shared" si="0"/>
        <v>Không XL</v>
      </c>
      <c r="G48" s="28">
        <v>40</v>
      </c>
      <c r="H48" s="29" t="str">
        <f t="shared" si="1"/>
        <v>Yếu</v>
      </c>
      <c r="I48" s="37">
        <v>0</v>
      </c>
      <c r="J48" s="31"/>
      <c r="K48" s="30">
        <v>0</v>
      </c>
      <c r="L48" s="30">
        <v>0</v>
      </c>
      <c r="M48" s="30">
        <f t="shared" si="2"/>
        <v>30</v>
      </c>
      <c r="N48" s="30">
        <f t="shared" si="3"/>
        <v>0</v>
      </c>
      <c r="O48" s="30">
        <f t="shared" si="4"/>
        <v>0</v>
      </c>
      <c r="P48" s="30">
        <f t="shared" si="5"/>
        <v>0</v>
      </c>
    </row>
    <row r="49" spans="1:16" s="8" customFormat="1" ht="18" customHeight="1" x14ac:dyDescent="0.2">
      <c r="A49" s="21">
        <v>38</v>
      </c>
      <c r="B49" s="22" t="s">
        <v>252</v>
      </c>
      <c r="C49" s="23" t="s">
        <v>253</v>
      </c>
      <c r="D49" s="24" t="s">
        <v>254</v>
      </c>
      <c r="E49" s="10"/>
      <c r="F49" s="29" t="str">
        <f t="shared" si="0"/>
        <v>Không XL</v>
      </c>
      <c r="G49" s="28">
        <f t="shared" si="6"/>
        <v>75</v>
      </c>
      <c r="H49" s="29" t="str">
        <f t="shared" si="1"/>
        <v>Khá</v>
      </c>
      <c r="I49" s="36">
        <v>6.46</v>
      </c>
      <c r="J49" s="31" t="s">
        <v>665</v>
      </c>
      <c r="K49" s="30">
        <v>3</v>
      </c>
      <c r="L49" s="30">
        <v>1</v>
      </c>
      <c r="M49" s="30">
        <f t="shared" si="2"/>
        <v>52</v>
      </c>
      <c r="N49" s="30">
        <f t="shared" si="3"/>
        <v>15</v>
      </c>
      <c r="O49" s="30">
        <f t="shared" si="4"/>
        <v>6</v>
      </c>
      <c r="P49" s="30">
        <f t="shared" si="5"/>
        <v>2</v>
      </c>
    </row>
    <row r="50" spans="1:16" s="8" customFormat="1" ht="18" customHeight="1" x14ac:dyDescent="0.2">
      <c r="A50" s="21">
        <v>39</v>
      </c>
      <c r="B50" s="22" t="s">
        <v>255</v>
      </c>
      <c r="C50" s="23" t="s">
        <v>226</v>
      </c>
      <c r="D50" s="24" t="s">
        <v>254</v>
      </c>
      <c r="E50" s="10"/>
      <c r="F50" s="29" t="str">
        <f t="shared" si="0"/>
        <v>Không XL</v>
      </c>
      <c r="G50" s="28">
        <f t="shared" si="6"/>
        <v>62</v>
      </c>
      <c r="H50" s="29" t="str">
        <f t="shared" si="1"/>
        <v>TB</v>
      </c>
      <c r="I50" s="36">
        <v>5.49</v>
      </c>
      <c r="J50" s="31"/>
      <c r="K50" s="30">
        <v>2</v>
      </c>
      <c r="L50" s="30">
        <v>1</v>
      </c>
      <c r="M50" s="30">
        <f t="shared" si="2"/>
        <v>50</v>
      </c>
      <c r="N50" s="30">
        <f t="shared" si="3"/>
        <v>10</v>
      </c>
      <c r="O50" s="30">
        <f t="shared" si="4"/>
        <v>0</v>
      </c>
      <c r="P50" s="30">
        <f t="shared" si="5"/>
        <v>2</v>
      </c>
    </row>
    <row r="51" spans="1:16" s="8" customFormat="1" ht="18" customHeight="1" x14ac:dyDescent="0.2">
      <c r="A51" s="21">
        <v>40</v>
      </c>
      <c r="B51" s="22" t="s">
        <v>256</v>
      </c>
      <c r="C51" s="23" t="s">
        <v>257</v>
      </c>
      <c r="D51" s="24" t="s">
        <v>254</v>
      </c>
      <c r="E51" s="10"/>
      <c r="F51" s="29" t="str">
        <f t="shared" si="0"/>
        <v>Không XL</v>
      </c>
      <c r="G51" s="28">
        <f t="shared" si="6"/>
        <v>63</v>
      </c>
      <c r="H51" s="29" t="str">
        <f t="shared" si="1"/>
        <v>TB</v>
      </c>
      <c r="I51" s="36">
        <v>5.97</v>
      </c>
      <c r="J51" s="31"/>
      <c r="K51" s="30">
        <v>2</v>
      </c>
      <c r="L51" s="30">
        <v>1</v>
      </c>
      <c r="M51" s="30">
        <f t="shared" si="2"/>
        <v>51</v>
      </c>
      <c r="N51" s="30">
        <f t="shared" si="3"/>
        <v>10</v>
      </c>
      <c r="O51" s="30">
        <f t="shared" si="4"/>
        <v>0</v>
      </c>
      <c r="P51" s="30">
        <f t="shared" si="5"/>
        <v>2</v>
      </c>
    </row>
    <row r="52" spans="1:16" s="8" customFormat="1" ht="18" customHeight="1" x14ac:dyDescent="0.2">
      <c r="A52" s="21">
        <v>41</v>
      </c>
      <c r="B52" s="22" t="s">
        <v>258</v>
      </c>
      <c r="C52" s="23" t="s">
        <v>259</v>
      </c>
      <c r="D52" s="24" t="s">
        <v>260</v>
      </c>
      <c r="E52" s="10"/>
      <c r="F52" s="29" t="str">
        <f t="shared" si="0"/>
        <v>Không XL</v>
      </c>
      <c r="G52" s="28">
        <f t="shared" si="6"/>
        <v>68</v>
      </c>
      <c r="H52" s="29" t="str">
        <f t="shared" si="1"/>
        <v>TB</v>
      </c>
      <c r="I52" s="36">
        <v>5.54</v>
      </c>
      <c r="J52" s="31"/>
      <c r="K52" s="30">
        <v>3</v>
      </c>
      <c r="L52" s="30">
        <v>1</v>
      </c>
      <c r="M52" s="30">
        <f t="shared" si="2"/>
        <v>51</v>
      </c>
      <c r="N52" s="30">
        <f t="shared" si="3"/>
        <v>15</v>
      </c>
      <c r="O52" s="30">
        <f t="shared" si="4"/>
        <v>0</v>
      </c>
      <c r="P52" s="30">
        <f t="shared" si="5"/>
        <v>2</v>
      </c>
    </row>
    <row r="53" spans="1:16" s="8" customFormat="1" ht="18" customHeight="1" x14ac:dyDescent="0.2">
      <c r="A53" s="21">
        <v>42</v>
      </c>
      <c r="B53" s="22" t="s">
        <v>261</v>
      </c>
      <c r="C53" s="23" t="s">
        <v>262</v>
      </c>
      <c r="D53" s="24" t="s">
        <v>260</v>
      </c>
      <c r="E53" s="10"/>
      <c r="F53" s="29" t="str">
        <f t="shared" si="0"/>
        <v>Không XL</v>
      </c>
      <c r="G53" s="28">
        <f t="shared" si="6"/>
        <v>64</v>
      </c>
      <c r="H53" s="29" t="str">
        <f t="shared" si="1"/>
        <v>TB</v>
      </c>
      <c r="I53" s="36">
        <v>5.46</v>
      </c>
      <c r="J53" s="31"/>
      <c r="K53" s="30">
        <v>2</v>
      </c>
      <c r="L53" s="30">
        <v>2</v>
      </c>
      <c r="M53" s="30">
        <f t="shared" si="2"/>
        <v>50</v>
      </c>
      <c r="N53" s="30">
        <f t="shared" si="3"/>
        <v>10</v>
      </c>
      <c r="O53" s="30">
        <f t="shared" si="4"/>
        <v>0</v>
      </c>
      <c r="P53" s="30">
        <f t="shared" si="5"/>
        <v>4</v>
      </c>
    </row>
    <row r="54" spans="1:16" s="8" customFormat="1" ht="18" customHeight="1" x14ac:dyDescent="0.2">
      <c r="A54" s="21">
        <v>43</v>
      </c>
      <c r="B54" s="22" t="s">
        <v>263</v>
      </c>
      <c r="C54" s="23" t="s">
        <v>264</v>
      </c>
      <c r="D54" s="24" t="s">
        <v>260</v>
      </c>
      <c r="E54" s="10"/>
      <c r="F54" s="29" t="str">
        <f t="shared" si="0"/>
        <v>Không XL</v>
      </c>
      <c r="G54" s="28">
        <f t="shared" si="6"/>
        <v>65</v>
      </c>
      <c r="H54" s="29" t="str">
        <f t="shared" si="1"/>
        <v>TB</v>
      </c>
      <c r="I54" s="36">
        <v>5.51</v>
      </c>
      <c r="J54" s="31"/>
      <c r="K54" s="30">
        <v>2</v>
      </c>
      <c r="L54" s="30">
        <v>2</v>
      </c>
      <c r="M54" s="30">
        <f t="shared" si="2"/>
        <v>51</v>
      </c>
      <c r="N54" s="30">
        <f t="shared" si="3"/>
        <v>10</v>
      </c>
      <c r="O54" s="30">
        <f t="shared" si="4"/>
        <v>0</v>
      </c>
      <c r="P54" s="30">
        <f t="shared" si="5"/>
        <v>4</v>
      </c>
    </row>
    <row r="55" spans="1:16" s="8" customFormat="1" ht="18" customHeight="1" x14ac:dyDescent="0.2">
      <c r="A55" s="21">
        <v>44</v>
      </c>
      <c r="B55" s="22" t="s">
        <v>265</v>
      </c>
      <c r="C55" s="23" t="s">
        <v>266</v>
      </c>
      <c r="D55" s="24" t="s">
        <v>267</v>
      </c>
      <c r="E55" s="10"/>
      <c r="F55" s="29" t="str">
        <f t="shared" si="0"/>
        <v>Không XL</v>
      </c>
      <c r="G55" s="28">
        <f t="shared" si="6"/>
        <v>61</v>
      </c>
      <c r="H55" s="29" t="str">
        <f t="shared" si="1"/>
        <v>TB</v>
      </c>
      <c r="I55" s="36">
        <v>5.94</v>
      </c>
      <c r="J55" s="31"/>
      <c r="K55" s="30">
        <v>2</v>
      </c>
      <c r="L55" s="30">
        <v>0</v>
      </c>
      <c r="M55" s="30">
        <f t="shared" si="2"/>
        <v>51</v>
      </c>
      <c r="N55" s="30">
        <f t="shared" si="3"/>
        <v>10</v>
      </c>
      <c r="O55" s="30">
        <f t="shared" si="4"/>
        <v>0</v>
      </c>
      <c r="P55" s="30">
        <f t="shared" si="5"/>
        <v>0</v>
      </c>
    </row>
    <row r="56" spans="1:16" s="8" customFormat="1" ht="18" customHeight="1" x14ac:dyDescent="0.2">
      <c r="A56" s="21">
        <v>45</v>
      </c>
      <c r="B56" s="22" t="s">
        <v>268</v>
      </c>
      <c r="C56" s="23" t="s">
        <v>193</v>
      </c>
      <c r="D56" s="24" t="s">
        <v>267</v>
      </c>
      <c r="E56" s="10"/>
      <c r="F56" s="29" t="str">
        <f t="shared" si="0"/>
        <v>Không XL</v>
      </c>
      <c r="G56" s="28">
        <f t="shared" si="6"/>
        <v>60</v>
      </c>
      <c r="H56" s="29" t="str">
        <f t="shared" si="1"/>
        <v>TB</v>
      </c>
      <c r="I56" s="36">
        <v>5.36</v>
      </c>
      <c r="J56" s="31"/>
      <c r="K56" s="30">
        <v>2</v>
      </c>
      <c r="L56" s="30">
        <v>0</v>
      </c>
      <c r="M56" s="30">
        <f t="shared" si="2"/>
        <v>50</v>
      </c>
      <c r="N56" s="30">
        <f t="shared" si="3"/>
        <v>10</v>
      </c>
      <c r="O56" s="30">
        <f t="shared" si="4"/>
        <v>0</v>
      </c>
      <c r="P56" s="30">
        <f t="shared" si="5"/>
        <v>0</v>
      </c>
    </row>
    <row r="57" spans="1:16" s="8" customFormat="1" ht="18" customHeight="1" x14ac:dyDescent="0.2">
      <c r="A57" s="21">
        <v>46</v>
      </c>
      <c r="B57" s="22" t="s">
        <v>269</v>
      </c>
      <c r="C57" s="23" t="s">
        <v>270</v>
      </c>
      <c r="D57" s="24" t="s">
        <v>271</v>
      </c>
      <c r="E57" s="10"/>
      <c r="F57" s="29" t="str">
        <f t="shared" si="0"/>
        <v>Không XL</v>
      </c>
      <c r="G57" s="28">
        <f t="shared" si="6"/>
        <v>69</v>
      </c>
      <c r="H57" s="29" t="str">
        <f t="shared" si="1"/>
        <v>TB</v>
      </c>
      <c r="I57" s="36">
        <v>5.77</v>
      </c>
      <c r="J57" s="31" t="s">
        <v>664</v>
      </c>
      <c r="K57" s="30">
        <v>2</v>
      </c>
      <c r="L57" s="30">
        <v>2</v>
      </c>
      <c r="M57" s="30">
        <f t="shared" si="2"/>
        <v>51</v>
      </c>
      <c r="N57" s="30">
        <f t="shared" si="3"/>
        <v>10</v>
      </c>
      <c r="O57" s="30">
        <f t="shared" si="4"/>
        <v>4</v>
      </c>
      <c r="P57" s="30">
        <f t="shared" si="5"/>
        <v>4</v>
      </c>
    </row>
    <row r="58" spans="1:16" s="8" customFormat="1" ht="18" customHeight="1" x14ac:dyDescent="0.2">
      <c r="A58" s="21">
        <v>47</v>
      </c>
      <c r="B58" s="22" t="s">
        <v>272</v>
      </c>
      <c r="C58" s="23" t="s">
        <v>273</v>
      </c>
      <c r="D58" s="24" t="s">
        <v>143</v>
      </c>
      <c r="E58" s="10"/>
      <c r="F58" s="29" t="str">
        <f t="shared" si="0"/>
        <v>Không XL</v>
      </c>
      <c r="G58" s="28">
        <f t="shared" si="6"/>
        <v>62</v>
      </c>
      <c r="H58" s="29" t="str">
        <f t="shared" si="1"/>
        <v>TB</v>
      </c>
      <c r="I58" s="36">
        <v>5.34</v>
      </c>
      <c r="J58" s="31"/>
      <c r="K58" s="30">
        <v>2</v>
      </c>
      <c r="L58" s="30">
        <v>1</v>
      </c>
      <c r="M58" s="30">
        <f t="shared" si="2"/>
        <v>50</v>
      </c>
      <c r="N58" s="30">
        <f t="shared" si="3"/>
        <v>10</v>
      </c>
      <c r="O58" s="30">
        <f t="shared" si="4"/>
        <v>0</v>
      </c>
      <c r="P58" s="30">
        <f t="shared" si="5"/>
        <v>2</v>
      </c>
    </row>
    <row r="59" spans="1:16" s="8" customFormat="1" ht="18" customHeight="1" x14ac:dyDescent="0.2">
      <c r="A59" s="21">
        <v>48</v>
      </c>
      <c r="B59" s="22" t="s">
        <v>274</v>
      </c>
      <c r="C59" s="23" t="s">
        <v>275</v>
      </c>
      <c r="D59" s="24" t="s">
        <v>146</v>
      </c>
      <c r="E59" s="10"/>
      <c r="F59" s="29" t="str">
        <f t="shared" si="0"/>
        <v>Không XL</v>
      </c>
      <c r="G59" s="28">
        <f t="shared" si="6"/>
        <v>71</v>
      </c>
      <c r="H59" s="29" t="str">
        <f t="shared" si="1"/>
        <v>Khá</v>
      </c>
      <c r="I59" s="36">
        <v>6.21</v>
      </c>
      <c r="J59" s="31"/>
      <c r="K59" s="30">
        <v>3</v>
      </c>
      <c r="L59" s="30">
        <v>2</v>
      </c>
      <c r="M59" s="30">
        <f t="shared" si="2"/>
        <v>52</v>
      </c>
      <c r="N59" s="30">
        <f t="shared" si="3"/>
        <v>15</v>
      </c>
      <c r="O59" s="30">
        <f t="shared" si="4"/>
        <v>0</v>
      </c>
      <c r="P59" s="30">
        <f t="shared" si="5"/>
        <v>4</v>
      </c>
    </row>
    <row r="60" spans="1:16" ht="18" customHeight="1" x14ac:dyDescent="0.25">
      <c r="C60" s="41" t="s">
        <v>11</v>
      </c>
      <c r="D60" s="41"/>
      <c r="E60" s="41"/>
      <c r="F60" s="41"/>
      <c r="G60" s="41"/>
      <c r="H60" s="41"/>
      <c r="I60" s="41"/>
      <c r="J60" s="41"/>
    </row>
    <row r="61" spans="1:16" ht="17.100000000000001" customHeight="1" x14ac:dyDescent="0.25">
      <c r="C61" s="42" t="s">
        <v>12</v>
      </c>
      <c r="D61" s="11"/>
      <c r="E61" s="43" t="s">
        <v>6</v>
      </c>
      <c r="F61" s="44"/>
      <c r="G61" s="43" t="s">
        <v>7</v>
      </c>
      <c r="H61" s="44"/>
      <c r="I61" s="33"/>
      <c r="J61" s="42" t="s">
        <v>8</v>
      </c>
    </row>
    <row r="62" spans="1:16" s="8" customFormat="1" ht="17.100000000000001" customHeight="1" x14ac:dyDescent="0.2">
      <c r="C62" s="42"/>
      <c r="D62" s="12"/>
      <c r="E62" s="9" t="s">
        <v>13</v>
      </c>
      <c r="F62" s="13" t="s">
        <v>14</v>
      </c>
      <c r="G62" s="9" t="s">
        <v>13</v>
      </c>
      <c r="H62" s="13" t="s">
        <v>14</v>
      </c>
      <c r="I62" s="13"/>
      <c r="J62" s="42"/>
    </row>
    <row r="63" spans="1:16" ht="17.100000000000001" customHeight="1" x14ac:dyDescent="0.25">
      <c r="C63" s="14" t="s">
        <v>15</v>
      </c>
      <c r="D63" s="35"/>
      <c r="E63" s="15">
        <f>COUNTIF(F12:F59,"XS")</f>
        <v>0</v>
      </c>
      <c r="F63" s="16">
        <f>E63*100/$A$59</f>
        <v>0</v>
      </c>
      <c r="G63" s="15">
        <f>COUNTIF(H12:H59,"XS")</f>
        <v>0</v>
      </c>
      <c r="H63" s="16">
        <f>G63*100/$A$59</f>
        <v>0</v>
      </c>
      <c r="I63" s="16"/>
      <c r="J63" s="17"/>
    </row>
    <row r="64" spans="1:16" ht="17.100000000000001" customHeight="1" x14ac:dyDescent="0.25">
      <c r="C64" s="14" t="s">
        <v>16</v>
      </c>
      <c r="D64" s="35"/>
      <c r="E64" s="15">
        <f>COUNTIF(F12:F59,"Tốt")</f>
        <v>0</v>
      </c>
      <c r="F64" s="16">
        <f t="shared" ref="F64:F68" si="7">E64*100/$A$59</f>
        <v>0</v>
      </c>
      <c r="G64" s="15">
        <f>COUNTIF(H12:H59,"Tốt")</f>
        <v>0</v>
      </c>
      <c r="H64" s="16">
        <f t="shared" ref="H64:H68" si="8">G64*100/$A$59</f>
        <v>0</v>
      </c>
      <c r="I64" s="16"/>
      <c r="J64" s="17"/>
    </row>
    <row r="65" spans="1:10" ht="17.100000000000001" customHeight="1" x14ac:dyDescent="0.25">
      <c r="C65" s="14" t="s">
        <v>17</v>
      </c>
      <c r="D65" s="35"/>
      <c r="E65" s="15">
        <f>COUNTIF(F12:F59,"Khá")</f>
        <v>0</v>
      </c>
      <c r="F65" s="16">
        <f t="shared" si="7"/>
        <v>0</v>
      </c>
      <c r="G65" s="15">
        <f>COUNTIF(H12:H59,"Khá")</f>
        <v>5</v>
      </c>
      <c r="H65" s="16">
        <f t="shared" si="8"/>
        <v>10.416666666666666</v>
      </c>
      <c r="I65" s="16"/>
      <c r="J65" s="17"/>
    </row>
    <row r="66" spans="1:10" ht="17.100000000000001" customHeight="1" x14ac:dyDescent="0.25">
      <c r="C66" s="14" t="s">
        <v>18</v>
      </c>
      <c r="D66" s="35"/>
      <c r="E66" s="15">
        <f>COUNTIF(F12:F59,"TB")</f>
        <v>0</v>
      </c>
      <c r="F66" s="16">
        <f t="shared" si="7"/>
        <v>0</v>
      </c>
      <c r="G66" s="15">
        <f>COUNTIF(H12:H59,"TB")</f>
        <v>38</v>
      </c>
      <c r="H66" s="16">
        <f t="shared" si="8"/>
        <v>79.166666666666671</v>
      </c>
      <c r="I66" s="16"/>
      <c r="J66" s="17"/>
    </row>
    <row r="67" spans="1:10" ht="17.100000000000001" customHeight="1" x14ac:dyDescent="0.25">
      <c r="C67" s="14" t="s">
        <v>19</v>
      </c>
      <c r="D67" s="35"/>
      <c r="E67" s="15">
        <f>COUNTIF(F12:F59,"Yếu")</f>
        <v>0</v>
      </c>
      <c r="F67" s="16">
        <f t="shared" si="7"/>
        <v>0</v>
      </c>
      <c r="G67" s="15">
        <f>COUNTIF(H12:H59,"Yếu")</f>
        <v>5</v>
      </c>
      <c r="H67" s="16">
        <f t="shared" si="8"/>
        <v>10.416666666666666</v>
      </c>
      <c r="I67" s="16"/>
      <c r="J67" s="17"/>
    </row>
    <row r="68" spans="1:10" ht="17.100000000000001" customHeight="1" x14ac:dyDescent="0.25">
      <c r="C68" s="14" t="s">
        <v>25</v>
      </c>
      <c r="D68" s="35"/>
      <c r="E68" s="15">
        <f>COUNTIF(F12:F59,"Không XL")</f>
        <v>48</v>
      </c>
      <c r="F68" s="16">
        <f t="shared" si="7"/>
        <v>100</v>
      </c>
      <c r="G68" s="15">
        <f>COUNTIF(H12:H59,"Không XL")</f>
        <v>0</v>
      </c>
      <c r="H68" s="16">
        <f t="shared" si="8"/>
        <v>0</v>
      </c>
      <c r="I68" s="16"/>
      <c r="J68" s="17"/>
    </row>
    <row r="69" spans="1:10" ht="9.9499999999999993" customHeight="1" x14ac:dyDescent="0.25">
      <c r="C69" s="18"/>
      <c r="D69" s="18"/>
      <c r="F69" s="19"/>
    </row>
    <row r="70" spans="1:10" ht="17.100000000000001" customHeight="1" x14ac:dyDescent="0.25">
      <c r="E70" s="45" t="s">
        <v>24</v>
      </c>
      <c r="F70" s="45"/>
      <c r="G70" s="45"/>
      <c r="H70" s="45"/>
      <c r="I70" s="45"/>
      <c r="J70" s="45"/>
    </row>
    <row r="71" spans="1:10" ht="17.100000000000001" customHeight="1" x14ac:dyDescent="0.25">
      <c r="A71" s="40" t="s">
        <v>27</v>
      </c>
      <c r="B71" s="40"/>
      <c r="C71" s="40"/>
      <c r="D71" s="40"/>
      <c r="E71" s="40"/>
      <c r="F71" s="40" t="s">
        <v>6</v>
      </c>
      <c r="G71" s="40"/>
      <c r="H71" s="40"/>
      <c r="I71" s="32"/>
      <c r="J71" s="20" t="s">
        <v>20</v>
      </c>
    </row>
    <row r="72" spans="1:10" ht="17.100000000000001" customHeight="1" x14ac:dyDescent="0.25"/>
    <row r="73" spans="1:10" ht="17.100000000000001" customHeight="1" x14ac:dyDescent="0.25"/>
    <row r="74" spans="1:10" ht="17.100000000000001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</sheetData>
  <sheetProtection algorithmName="SHA-512" hashValue="Qr7VapdBz6YcqeRnxXsb0KmbAUvSgtx+3IlsK2TZVBNp+5BFtWrQ9HMVhJ5FOMXZBmo5CIm5qbb3ggv0Go2T8Q==" saltValue="Tc4Ft1Rm6e/i9ZvmGtZ8/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71:E71"/>
    <mergeCell ref="F71:H71"/>
    <mergeCell ref="C60:J60"/>
    <mergeCell ref="C61:C62"/>
    <mergeCell ref="E61:F61"/>
    <mergeCell ref="G61:H61"/>
    <mergeCell ref="J61:J62"/>
    <mergeCell ref="E70:J70"/>
  </mergeCells>
  <conditionalFormatting sqref="F12:F59">
    <cfRule type="cellIs" dxfId="39" priority="7" stopIfTrue="1" operator="equal">
      <formula>"SVG"</formula>
    </cfRule>
    <cfRule type="cellIs" dxfId="38" priority="8" stopIfTrue="1" operator="equal">
      <formula>"SVXS"</formula>
    </cfRule>
  </conditionalFormatting>
  <conditionalFormatting sqref="H12:H59">
    <cfRule type="cellIs" dxfId="37" priority="3" operator="equal">
      <formula>"Yếu"</formula>
    </cfRule>
    <cfRule type="cellIs" dxfId="36" priority="5" stopIfTrue="1" operator="equal">
      <formula>"SVG"</formula>
    </cfRule>
    <cfRule type="cellIs" dxfId="35" priority="6" stopIfTrue="1" operator="equal">
      <formula>"SVXS"</formula>
    </cfRule>
  </conditionalFormatting>
  <conditionalFormatting sqref="I12:I59">
    <cfRule type="cellIs" dxfId="34" priority="1" stopIfTrue="1" operator="lessThan">
      <formula>2</formula>
    </cfRule>
    <cfRule type="cellIs" dxfId="33" priority="2" stopIfTrue="1" operator="greaterThanOrEqual">
      <formula>7</formula>
    </cfRule>
  </conditionalFormatting>
  <conditionalFormatting sqref="O12:O59">
    <cfRule type="cellIs" dxfId="32" priority="4" operator="equal">
      <formula>5</formula>
    </cfRule>
  </conditionalFormatting>
  <pageMargins left="0.28407738095238094" right="0.2" top="0.40758928571428571" bottom="0" header="0" footer="0"/>
  <pageSetup paperSize="9" scale="83" fitToHeight="2" orientation="portrait" r:id="rId1"/>
  <rowBreaks count="1" manualBreakCount="1">
    <brk id="52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299EC-A2B6-4CD6-803F-FF447AC61FD6}">
  <dimension ref="A1:U88"/>
  <sheetViews>
    <sheetView topLeftCell="A10" zoomScaleNormal="100" zoomScalePageLayoutView="70" workbookViewId="0">
      <selection activeCell="G23" sqref="G23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33" style="1" customWidth="1"/>
    <col min="4" max="4" width="14.6640625" style="1" customWidth="1"/>
    <col min="5" max="8" width="9.6640625" style="1" customWidth="1"/>
    <col min="9" max="9" width="9.6640625" style="1" hidden="1" customWidth="1"/>
    <col min="10" max="10" width="28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21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21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21" s="3" customFormat="1" ht="12" customHeight="1" x14ac:dyDescent="0.25">
      <c r="A5" s="46"/>
      <c r="B5" s="46"/>
      <c r="C5" s="46"/>
      <c r="D5" s="46"/>
    </row>
    <row r="6" spans="1:21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47" t="s">
        <v>35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48" t="s">
        <v>371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6"/>
      <c r="J10" s="58" t="s">
        <v>8</v>
      </c>
    </row>
    <row r="11" spans="1:21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0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8" customHeight="1" x14ac:dyDescent="0.2">
      <c r="A12" s="21">
        <v>1</v>
      </c>
      <c r="B12" s="22" t="s">
        <v>277</v>
      </c>
      <c r="C12" s="23" t="s">
        <v>278</v>
      </c>
      <c r="D12" s="24" t="s">
        <v>41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55" si="0">SUM(M12:P12)</f>
        <v>56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36">
        <v>4.3600000000000003</v>
      </c>
      <c r="J12" s="31" t="s">
        <v>664</v>
      </c>
      <c r="K12" s="30">
        <v>0</v>
      </c>
      <c r="L12" s="30">
        <v>1</v>
      </c>
      <c r="M12" s="30">
        <f>IF(I12&gt;=9,55,IF(I12&gt;=8,54,IF(I12&gt;=7,53,IF(I12&gt;=6,52,IF(I12&gt;=5.5,51,IF(I12&gt;=4,50,IF(I12&gt;=3,40,30)))))))</f>
        <v>50</v>
      </c>
      <c r="N12" s="30">
        <f>IF(K12&lt;=5,K12*5,25)</f>
        <v>0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4</v>
      </c>
      <c r="P12" s="30">
        <f>IF(L12&lt;=5,L12*2,10)</f>
        <v>2</v>
      </c>
    </row>
    <row r="13" spans="1:21" s="8" customFormat="1" ht="18" customHeight="1" x14ac:dyDescent="0.2">
      <c r="A13" s="21">
        <v>2</v>
      </c>
      <c r="B13" s="22" t="s">
        <v>279</v>
      </c>
      <c r="C13" s="23" t="s">
        <v>280</v>
      </c>
      <c r="D13" s="24" t="s">
        <v>48</v>
      </c>
      <c r="E13" s="10"/>
      <c r="F13" s="29" t="str">
        <f t="shared" ref="F13:F55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v>50</v>
      </c>
      <c r="H13" s="29" t="str">
        <f t="shared" ref="H13:H55" si="2">IF(AND(G13&gt;=90),"XS",IF(AND(G13&gt;=80),"Tốt",IF(AND(G13&gt;=70),"Khá",IF(AND(G13&gt;=60),"TB",IF(AND(G13&gt;=50),"TB",IF(AND(G13&lt;50),IF(AND(G13&gt;0),"Yếu",IF(AND(G13=0),"Không XL"," "))))))))</f>
        <v>TB</v>
      </c>
      <c r="I13" s="36">
        <v>3.91</v>
      </c>
      <c r="J13" s="31"/>
      <c r="K13" s="30">
        <v>0</v>
      </c>
      <c r="L13" s="30">
        <v>1</v>
      </c>
      <c r="M13" s="30">
        <f t="shared" ref="M13:M55" si="3">IF(I13&gt;=9,55,IF(I13&gt;=8,54,IF(I13&gt;=7,53,IF(I13&gt;=6,52,IF(I13&gt;=5.5,51,IF(I13&gt;=4,50,IF(I13&gt;=3,40,30)))))))</f>
        <v>40</v>
      </c>
      <c r="N13" s="30">
        <f t="shared" ref="N13:N55" si="4">IF(K13&lt;=5,K13*5,25)</f>
        <v>0</v>
      </c>
      <c r="O13" s="30">
        <f t="shared" ref="O13:O55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55" si="6">IF(L13&lt;=5,L13*2,10)</f>
        <v>2</v>
      </c>
    </row>
    <row r="14" spans="1:21" s="8" customFormat="1" ht="18" customHeight="1" x14ac:dyDescent="0.2">
      <c r="A14" s="21">
        <v>3</v>
      </c>
      <c r="B14" s="22" t="s">
        <v>281</v>
      </c>
      <c r="C14" s="23" t="s">
        <v>282</v>
      </c>
      <c r="D14" s="24" t="s">
        <v>283</v>
      </c>
      <c r="E14" s="10"/>
      <c r="F14" s="29" t="str">
        <f t="shared" si="1"/>
        <v>Không XL</v>
      </c>
      <c r="G14" s="28">
        <f t="shared" si="0"/>
        <v>60</v>
      </c>
      <c r="H14" s="29" t="str">
        <f t="shared" si="2"/>
        <v>TB</v>
      </c>
      <c r="I14" s="36">
        <v>5.59</v>
      </c>
      <c r="J14" s="31"/>
      <c r="K14" s="30">
        <v>1</v>
      </c>
      <c r="L14" s="30">
        <v>2</v>
      </c>
      <c r="M14" s="30">
        <f t="shared" si="3"/>
        <v>51</v>
      </c>
      <c r="N14" s="30">
        <f t="shared" si="4"/>
        <v>5</v>
      </c>
      <c r="O14" s="30">
        <f t="shared" si="5"/>
        <v>0</v>
      </c>
      <c r="P14" s="30">
        <f t="shared" si="6"/>
        <v>4</v>
      </c>
    </row>
    <row r="15" spans="1:21" s="8" customFormat="1" ht="18" customHeight="1" x14ac:dyDescent="0.2">
      <c r="A15" s="21">
        <v>4</v>
      </c>
      <c r="B15" s="22" t="s">
        <v>284</v>
      </c>
      <c r="C15" s="23" t="s">
        <v>285</v>
      </c>
      <c r="D15" s="24" t="s">
        <v>286</v>
      </c>
      <c r="E15" s="10"/>
      <c r="F15" s="29" t="str">
        <f t="shared" si="1"/>
        <v>Không XL</v>
      </c>
      <c r="G15" s="28">
        <v>50</v>
      </c>
      <c r="H15" s="29" t="str">
        <f t="shared" si="2"/>
        <v>TB</v>
      </c>
      <c r="I15" s="37">
        <v>1.54</v>
      </c>
      <c r="J15" s="31"/>
      <c r="K15" s="30">
        <v>0</v>
      </c>
      <c r="L15" s="30">
        <v>0</v>
      </c>
      <c r="M15" s="30">
        <f t="shared" si="3"/>
        <v>30</v>
      </c>
      <c r="N15" s="30">
        <f t="shared" si="4"/>
        <v>0</v>
      </c>
      <c r="O15" s="30">
        <f t="shared" si="5"/>
        <v>0</v>
      </c>
      <c r="P15" s="30">
        <f t="shared" si="6"/>
        <v>0</v>
      </c>
    </row>
    <row r="16" spans="1:21" s="8" customFormat="1" ht="18" customHeight="1" x14ac:dyDescent="0.2">
      <c r="A16" s="21">
        <v>5</v>
      </c>
      <c r="B16" s="22" t="s">
        <v>287</v>
      </c>
      <c r="C16" s="23" t="s">
        <v>288</v>
      </c>
      <c r="D16" s="24" t="s">
        <v>62</v>
      </c>
      <c r="E16" s="10"/>
      <c r="F16" s="29" t="str">
        <f t="shared" si="1"/>
        <v>Không XL</v>
      </c>
      <c r="G16" s="28">
        <f t="shared" si="0"/>
        <v>52</v>
      </c>
      <c r="H16" s="29" t="str">
        <f t="shared" si="2"/>
        <v>TB</v>
      </c>
      <c r="I16" s="36">
        <v>4.5999999999999996</v>
      </c>
      <c r="J16" s="31"/>
      <c r="K16" s="30">
        <v>0</v>
      </c>
      <c r="L16" s="30">
        <v>1</v>
      </c>
      <c r="M16" s="30">
        <f t="shared" si="3"/>
        <v>50</v>
      </c>
      <c r="N16" s="30">
        <f t="shared" si="4"/>
        <v>0</v>
      </c>
      <c r="O16" s="30">
        <f t="shared" si="5"/>
        <v>0</v>
      </c>
      <c r="P16" s="30">
        <f t="shared" si="6"/>
        <v>2</v>
      </c>
    </row>
    <row r="17" spans="1:16" s="8" customFormat="1" ht="18" customHeight="1" x14ac:dyDescent="0.2">
      <c r="A17" s="21">
        <v>6</v>
      </c>
      <c r="B17" s="22" t="s">
        <v>289</v>
      </c>
      <c r="C17" s="23" t="s">
        <v>114</v>
      </c>
      <c r="D17" s="24" t="s">
        <v>67</v>
      </c>
      <c r="E17" s="10"/>
      <c r="F17" s="29" t="str">
        <f t="shared" si="1"/>
        <v>Không XL</v>
      </c>
      <c r="G17" s="28">
        <f t="shared" si="0"/>
        <v>54</v>
      </c>
      <c r="H17" s="29" t="str">
        <f t="shared" si="2"/>
        <v>TB</v>
      </c>
      <c r="I17" s="36">
        <v>5.0999999999999996</v>
      </c>
      <c r="J17" s="31"/>
      <c r="K17" s="30">
        <v>0</v>
      </c>
      <c r="L17" s="30">
        <v>2</v>
      </c>
      <c r="M17" s="30">
        <f t="shared" si="3"/>
        <v>50</v>
      </c>
      <c r="N17" s="30">
        <f t="shared" si="4"/>
        <v>0</v>
      </c>
      <c r="O17" s="30">
        <f t="shared" si="5"/>
        <v>0</v>
      </c>
      <c r="P17" s="30">
        <f t="shared" si="6"/>
        <v>4</v>
      </c>
    </row>
    <row r="18" spans="1:16" s="8" customFormat="1" ht="18" customHeight="1" x14ac:dyDescent="0.2">
      <c r="A18" s="21">
        <v>7</v>
      </c>
      <c r="B18" s="22" t="s">
        <v>290</v>
      </c>
      <c r="C18" s="23" t="s">
        <v>236</v>
      </c>
      <c r="D18" s="24" t="s">
        <v>189</v>
      </c>
      <c r="E18" s="10"/>
      <c r="F18" s="29" t="str">
        <f t="shared" si="1"/>
        <v>Không XL</v>
      </c>
      <c r="G18" s="28">
        <v>40</v>
      </c>
      <c r="H18" s="29" t="str">
        <f t="shared" si="2"/>
        <v>Yếu</v>
      </c>
      <c r="I18" s="37">
        <v>0.89</v>
      </c>
      <c r="J18" s="31"/>
      <c r="K18" s="30">
        <v>0</v>
      </c>
      <c r="L18" s="30">
        <v>0</v>
      </c>
      <c r="M18" s="30">
        <f t="shared" si="3"/>
        <v>30</v>
      </c>
      <c r="N18" s="30">
        <f t="shared" si="4"/>
        <v>0</v>
      </c>
      <c r="O18" s="30">
        <f t="shared" si="5"/>
        <v>0</v>
      </c>
      <c r="P18" s="30">
        <f t="shared" si="6"/>
        <v>0</v>
      </c>
    </row>
    <row r="19" spans="1:16" s="8" customFormat="1" ht="18" customHeight="1" x14ac:dyDescent="0.2">
      <c r="A19" s="21">
        <v>8</v>
      </c>
      <c r="B19" s="22" t="s">
        <v>291</v>
      </c>
      <c r="C19" s="23" t="s">
        <v>292</v>
      </c>
      <c r="D19" s="24" t="s">
        <v>189</v>
      </c>
      <c r="E19" s="10"/>
      <c r="F19" s="29" t="str">
        <f t="shared" si="1"/>
        <v>Không XL</v>
      </c>
      <c r="G19" s="28">
        <v>40</v>
      </c>
      <c r="H19" s="29" t="str">
        <f t="shared" si="2"/>
        <v>Yếu</v>
      </c>
      <c r="I19" s="37">
        <v>0.89</v>
      </c>
      <c r="J19" s="31"/>
      <c r="K19" s="30">
        <v>0</v>
      </c>
      <c r="L19" s="30">
        <v>0</v>
      </c>
      <c r="M19" s="30">
        <f t="shared" si="3"/>
        <v>30</v>
      </c>
      <c r="N19" s="30">
        <f t="shared" si="4"/>
        <v>0</v>
      </c>
      <c r="O19" s="30">
        <f t="shared" si="5"/>
        <v>0</v>
      </c>
      <c r="P19" s="30">
        <f t="shared" si="6"/>
        <v>0</v>
      </c>
    </row>
    <row r="20" spans="1:16" s="8" customFormat="1" ht="18" customHeight="1" x14ac:dyDescent="0.2">
      <c r="A20" s="21">
        <v>9</v>
      </c>
      <c r="B20" s="22" t="s">
        <v>293</v>
      </c>
      <c r="C20" s="23" t="s">
        <v>294</v>
      </c>
      <c r="D20" s="24" t="s">
        <v>201</v>
      </c>
      <c r="E20" s="10"/>
      <c r="F20" s="29" t="str">
        <f t="shared" si="1"/>
        <v>Không XL</v>
      </c>
      <c r="G20" s="28">
        <v>50</v>
      </c>
      <c r="H20" s="29" t="str">
        <f t="shared" si="2"/>
        <v>TB</v>
      </c>
      <c r="I20" s="37">
        <v>1.1100000000000001</v>
      </c>
      <c r="J20" s="31"/>
      <c r="K20" s="30">
        <v>0</v>
      </c>
      <c r="L20" s="30">
        <v>1</v>
      </c>
      <c r="M20" s="30">
        <f t="shared" si="3"/>
        <v>30</v>
      </c>
      <c r="N20" s="30">
        <f t="shared" si="4"/>
        <v>0</v>
      </c>
      <c r="O20" s="30">
        <f t="shared" si="5"/>
        <v>0</v>
      </c>
      <c r="P20" s="30">
        <f t="shared" si="6"/>
        <v>2</v>
      </c>
    </row>
    <row r="21" spans="1:16" s="8" customFormat="1" ht="18" customHeight="1" x14ac:dyDescent="0.2">
      <c r="A21" s="21">
        <v>10</v>
      </c>
      <c r="B21" s="22" t="s">
        <v>295</v>
      </c>
      <c r="C21" s="23" t="s">
        <v>296</v>
      </c>
      <c r="D21" s="24" t="s">
        <v>207</v>
      </c>
      <c r="E21" s="10"/>
      <c r="F21" s="29" t="str">
        <f t="shared" si="1"/>
        <v>Không XL</v>
      </c>
      <c r="G21" s="28">
        <v>50</v>
      </c>
      <c r="H21" s="29" t="str">
        <f t="shared" si="2"/>
        <v>TB</v>
      </c>
      <c r="I21" s="37">
        <v>0.89</v>
      </c>
      <c r="J21" s="31"/>
      <c r="K21" s="30">
        <v>0</v>
      </c>
      <c r="L21" s="30">
        <v>0</v>
      </c>
      <c r="M21" s="30">
        <f t="shared" si="3"/>
        <v>30</v>
      </c>
      <c r="N21" s="30">
        <f t="shared" si="4"/>
        <v>0</v>
      </c>
      <c r="O21" s="30">
        <f t="shared" si="5"/>
        <v>0</v>
      </c>
      <c r="P21" s="30">
        <f t="shared" si="6"/>
        <v>0</v>
      </c>
    </row>
    <row r="22" spans="1:16" s="8" customFormat="1" ht="18" customHeight="1" x14ac:dyDescent="0.2">
      <c r="A22" s="21">
        <v>11</v>
      </c>
      <c r="B22" s="22" t="s">
        <v>297</v>
      </c>
      <c r="C22" s="23" t="s">
        <v>298</v>
      </c>
      <c r="D22" s="24" t="s">
        <v>85</v>
      </c>
      <c r="E22" s="10"/>
      <c r="F22" s="29" t="str">
        <f t="shared" si="1"/>
        <v>Không XL</v>
      </c>
      <c r="G22" s="28">
        <v>50</v>
      </c>
      <c r="H22" s="29" t="str">
        <f t="shared" si="2"/>
        <v>TB</v>
      </c>
      <c r="I22" s="37">
        <v>0.89</v>
      </c>
      <c r="J22" s="31"/>
      <c r="K22" s="30">
        <v>0</v>
      </c>
      <c r="L22" s="30">
        <v>0</v>
      </c>
      <c r="M22" s="30">
        <f t="shared" si="3"/>
        <v>30</v>
      </c>
      <c r="N22" s="30">
        <f t="shared" si="4"/>
        <v>0</v>
      </c>
      <c r="O22" s="30">
        <f t="shared" si="5"/>
        <v>0</v>
      </c>
      <c r="P22" s="30">
        <f t="shared" si="6"/>
        <v>0</v>
      </c>
    </row>
    <row r="23" spans="1:16" s="8" customFormat="1" ht="18" customHeight="1" x14ac:dyDescent="0.2">
      <c r="A23" s="21">
        <v>12</v>
      </c>
      <c r="B23" s="22" t="s">
        <v>299</v>
      </c>
      <c r="C23" s="23" t="s">
        <v>300</v>
      </c>
      <c r="D23" s="24" t="s">
        <v>301</v>
      </c>
      <c r="E23" s="10"/>
      <c r="F23" s="29" t="str">
        <f t="shared" si="1"/>
        <v>Không XL</v>
      </c>
      <c r="G23" s="28">
        <f t="shared" si="0"/>
        <v>52</v>
      </c>
      <c r="H23" s="29" t="str">
        <f t="shared" si="2"/>
        <v>TB</v>
      </c>
      <c r="I23" s="36">
        <v>5.41</v>
      </c>
      <c r="J23" s="31"/>
      <c r="K23" s="30">
        <v>0</v>
      </c>
      <c r="L23" s="30">
        <v>1</v>
      </c>
      <c r="M23" s="30">
        <f t="shared" si="3"/>
        <v>50</v>
      </c>
      <c r="N23" s="30">
        <f t="shared" si="4"/>
        <v>0</v>
      </c>
      <c r="O23" s="30">
        <f t="shared" si="5"/>
        <v>0</v>
      </c>
      <c r="P23" s="30">
        <f t="shared" si="6"/>
        <v>2</v>
      </c>
    </row>
    <row r="24" spans="1:16" s="8" customFormat="1" ht="18" customHeight="1" x14ac:dyDescent="0.2">
      <c r="A24" s="21">
        <v>13</v>
      </c>
      <c r="B24" s="22" t="s">
        <v>302</v>
      </c>
      <c r="C24" s="23" t="s">
        <v>303</v>
      </c>
      <c r="D24" s="24" t="s">
        <v>217</v>
      </c>
      <c r="E24" s="10"/>
      <c r="F24" s="29" t="str">
        <f t="shared" si="1"/>
        <v>Không XL</v>
      </c>
      <c r="G24" s="28">
        <f t="shared" si="0"/>
        <v>67</v>
      </c>
      <c r="H24" s="29" t="str">
        <f t="shared" si="2"/>
        <v>TB</v>
      </c>
      <c r="I24" s="36">
        <v>5.47</v>
      </c>
      <c r="J24" s="31" t="s">
        <v>666</v>
      </c>
      <c r="K24" s="30">
        <v>1</v>
      </c>
      <c r="L24" s="30">
        <v>2</v>
      </c>
      <c r="M24" s="30">
        <f t="shared" si="3"/>
        <v>50</v>
      </c>
      <c r="N24" s="30">
        <f t="shared" si="4"/>
        <v>5</v>
      </c>
      <c r="O24" s="30">
        <f t="shared" si="5"/>
        <v>8</v>
      </c>
      <c r="P24" s="30">
        <f t="shared" si="6"/>
        <v>4</v>
      </c>
    </row>
    <row r="25" spans="1:16" s="8" customFormat="1" ht="18" customHeight="1" x14ac:dyDescent="0.2">
      <c r="A25" s="21">
        <v>14</v>
      </c>
      <c r="B25" s="22" t="s">
        <v>304</v>
      </c>
      <c r="C25" s="23" t="s">
        <v>305</v>
      </c>
      <c r="D25" s="24" t="s">
        <v>217</v>
      </c>
      <c r="E25" s="10"/>
      <c r="F25" s="29" t="str">
        <f t="shared" si="1"/>
        <v>Không XL</v>
      </c>
      <c r="G25" s="28">
        <f t="shared" si="0"/>
        <v>57</v>
      </c>
      <c r="H25" s="29" t="str">
        <f t="shared" si="2"/>
        <v>TB</v>
      </c>
      <c r="I25" s="36">
        <v>5.51</v>
      </c>
      <c r="J25" s="31" t="s">
        <v>664</v>
      </c>
      <c r="K25" s="30">
        <v>0</v>
      </c>
      <c r="L25" s="30">
        <v>1</v>
      </c>
      <c r="M25" s="30">
        <f t="shared" si="3"/>
        <v>51</v>
      </c>
      <c r="N25" s="30">
        <f t="shared" si="4"/>
        <v>0</v>
      </c>
      <c r="O25" s="30">
        <f t="shared" si="5"/>
        <v>4</v>
      </c>
      <c r="P25" s="30">
        <f t="shared" si="6"/>
        <v>2</v>
      </c>
    </row>
    <row r="26" spans="1:16" s="8" customFormat="1" ht="18" customHeight="1" x14ac:dyDescent="0.2">
      <c r="A26" s="21">
        <v>15</v>
      </c>
      <c r="B26" s="22" t="s">
        <v>306</v>
      </c>
      <c r="C26" s="23" t="s">
        <v>307</v>
      </c>
      <c r="D26" s="24" t="s">
        <v>88</v>
      </c>
      <c r="E26" s="10"/>
      <c r="F26" s="29" t="str">
        <f t="shared" si="1"/>
        <v>Không XL</v>
      </c>
      <c r="G26" s="28">
        <f t="shared" si="0"/>
        <v>52</v>
      </c>
      <c r="H26" s="29" t="str">
        <f t="shared" si="2"/>
        <v>TB</v>
      </c>
      <c r="I26" s="36">
        <v>4.79</v>
      </c>
      <c r="J26" s="31"/>
      <c r="K26" s="30">
        <v>0</v>
      </c>
      <c r="L26" s="30">
        <v>1</v>
      </c>
      <c r="M26" s="30">
        <f t="shared" si="3"/>
        <v>50</v>
      </c>
      <c r="N26" s="30">
        <f t="shared" si="4"/>
        <v>0</v>
      </c>
      <c r="O26" s="30">
        <f t="shared" si="5"/>
        <v>0</v>
      </c>
      <c r="P26" s="30">
        <f t="shared" si="6"/>
        <v>2</v>
      </c>
    </row>
    <row r="27" spans="1:16" s="8" customFormat="1" ht="18" customHeight="1" x14ac:dyDescent="0.2">
      <c r="A27" s="21">
        <v>16</v>
      </c>
      <c r="B27" s="22" t="s">
        <v>308</v>
      </c>
      <c r="C27" s="23" t="s">
        <v>309</v>
      </c>
      <c r="D27" s="24" t="s">
        <v>88</v>
      </c>
      <c r="E27" s="10"/>
      <c r="F27" s="29" t="str">
        <f t="shared" si="1"/>
        <v>Không XL</v>
      </c>
      <c r="G27" s="28">
        <f t="shared" si="0"/>
        <v>54</v>
      </c>
      <c r="H27" s="29" t="str">
        <f t="shared" si="2"/>
        <v>TB</v>
      </c>
      <c r="I27" s="36">
        <v>4.8099999999999996</v>
      </c>
      <c r="J27" s="31"/>
      <c r="K27" s="30">
        <v>0</v>
      </c>
      <c r="L27" s="30">
        <v>2</v>
      </c>
      <c r="M27" s="30">
        <f t="shared" si="3"/>
        <v>50</v>
      </c>
      <c r="N27" s="30">
        <f t="shared" si="4"/>
        <v>0</v>
      </c>
      <c r="O27" s="30">
        <f t="shared" si="5"/>
        <v>0</v>
      </c>
      <c r="P27" s="30">
        <f t="shared" si="6"/>
        <v>4</v>
      </c>
    </row>
    <row r="28" spans="1:16" s="8" customFormat="1" ht="18" customHeight="1" x14ac:dyDescent="0.2">
      <c r="A28" s="21">
        <v>17</v>
      </c>
      <c r="B28" s="22" t="s">
        <v>310</v>
      </c>
      <c r="C28" s="23" t="s">
        <v>311</v>
      </c>
      <c r="D28" s="24" t="s">
        <v>95</v>
      </c>
      <c r="E28" s="10"/>
      <c r="F28" s="29" t="str">
        <f t="shared" si="1"/>
        <v>Không XL</v>
      </c>
      <c r="G28" s="28">
        <f t="shared" si="0"/>
        <v>53</v>
      </c>
      <c r="H28" s="29" t="str">
        <f t="shared" si="2"/>
        <v>TB</v>
      </c>
      <c r="I28" s="36">
        <v>5.5</v>
      </c>
      <c r="J28" s="31"/>
      <c r="K28" s="30">
        <v>0</v>
      </c>
      <c r="L28" s="30">
        <v>1</v>
      </c>
      <c r="M28" s="30">
        <f t="shared" si="3"/>
        <v>51</v>
      </c>
      <c r="N28" s="30">
        <f t="shared" si="4"/>
        <v>0</v>
      </c>
      <c r="O28" s="30">
        <f t="shared" si="5"/>
        <v>0</v>
      </c>
      <c r="P28" s="30">
        <f t="shared" si="6"/>
        <v>2</v>
      </c>
    </row>
    <row r="29" spans="1:16" s="8" customFormat="1" ht="18" customHeight="1" x14ac:dyDescent="0.2">
      <c r="A29" s="21">
        <v>18</v>
      </c>
      <c r="B29" s="22" t="s">
        <v>312</v>
      </c>
      <c r="C29" s="23" t="s">
        <v>311</v>
      </c>
      <c r="D29" s="24" t="s">
        <v>95</v>
      </c>
      <c r="E29" s="10"/>
      <c r="F29" s="29" t="str">
        <f t="shared" si="1"/>
        <v>Không XL</v>
      </c>
      <c r="G29" s="28">
        <f t="shared" si="0"/>
        <v>54</v>
      </c>
      <c r="H29" s="29" t="str">
        <f t="shared" si="2"/>
        <v>TB</v>
      </c>
      <c r="I29" s="36">
        <v>4.99</v>
      </c>
      <c r="J29" s="31"/>
      <c r="K29" s="30">
        <v>0</v>
      </c>
      <c r="L29" s="30">
        <v>2</v>
      </c>
      <c r="M29" s="30">
        <f t="shared" si="3"/>
        <v>50</v>
      </c>
      <c r="N29" s="30">
        <f t="shared" si="4"/>
        <v>0</v>
      </c>
      <c r="O29" s="30">
        <f t="shared" si="5"/>
        <v>0</v>
      </c>
      <c r="P29" s="30">
        <f t="shared" si="6"/>
        <v>4</v>
      </c>
    </row>
    <row r="30" spans="1:16" s="8" customFormat="1" ht="18" customHeight="1" x14ac:dyDescent="0.2">
      <c r="A30" s="21">
        <v>19</v>
      </c>
      <c r="B30" s="22" t="s">
        <v>313</v>
      </c>
      <c r="C30" s="23" t="s">
        <v>314</v>
      </c>
      <c r="D30" s="24" t="s">
        <v>224</v>
      </c>
      <c r="E30" s="10"/>
      <c r="F30" s="29" t="str">
        <f t="shared" si="1"/>
        <v>Không XL</v>
      </c>
      <c r="G30" s="28">
        <f t="shared" si="0"/>
        <v>52</v>
      </c>
      <c r="H30" s="29" t="str">
        <f t="shared" si="2"/>
        <v>TB</v>
      </c>
      <c r="I30" s="36">
        <v>5.27</v>
      </c>
      <c r="J30" s="31"/>
      <c r="K30" s="30">
        <v>0</v>
      </c>
      <c r="L30" s="30">
        <v>1</v>
      </c>
      <c r="M30" s="30">
        <f t="shared" si="3"/>
        <v>50</v>
      </c>
      <c r="N30" s="30">
        <f t="shared" si="4"/>
        <v>0</v>
      </c>
      <c r="O30" s="30">
        <f t="shared" si="5"/>
        <v>0</v>
      </c>
      <c r="P30" s="30">
        <f t="shared" si="6"/>
        <v>2</v>
      </c>
    </row>
    <row r="31" spans="1:16" s="8" customFormat="1" ht="18" customHeight="1" x14ac:dyDescent="0.2">
      <c r="A31" s="21">
        <v>20</v>
      </c>
      <c r="B31" s="22" t="s">
        <v>315</v>
      </c>
      <c r="C31" s="23" t="s">
        <v>316</v>
      </c>
      <c r="D31" s="24" t="s">
        <v>227</v>
      </c>
      <c r="E31" s="10"/>
      <c r="F31" s="29" t="str">
        <f t="shared" si="1"/>
        <v>Không XL</v>
      </c>
      <c r="G31" s="28">
        <f t="shared" si="0"/>
        <v>60</v>
      </c>
      <c r="H31" s="29" t="str">
        <f t="shared" si="2"/>
        <v>TB</v>
      </c>
      <c r="I31" s="36">
        <v>5.79</v>
      </c>
      <c r="J31" s="31"/>
      <c r="K31" s="30">
        <v>1</v>
      </c>
      <c r="L31" s="30">
        <v>2</v>
      </c>
      <c r="M31" s="30">
        <f t="shared" si="3"/>
        <v>51</v>
      </c>
      <c r="N31" s="30">
        <f t="shared" si="4"/>
        <v>5</v>
      </c>
      <c r="O31" s="30">
        <f t="shared" si="5"/>
        <v>0</v>
      </c>
      <c r="P31" s="30">
        <f t="shared" si="6"/>
        <v>4</v>
      </c>
    </row>
    <row r="32" spans="1:16" s="8" customFormat="1" ht="18" customHeight="1" x14ac:dyDescent="0.2">
      <c r="A32" s="21">
        <v>21</v>
      </c>
      <c r="B32" s="22" t="s">
        <v>317</v>
      </c>
      <c r="C32" s="23" t="s">
        <v>226</v>
      </c>
      <c r="D32" s="24" t="s">
        <v>227</v>
      </c>
      <c r="E32" s="10"/>
      <c r="F32" s="29" t="str">
        <f t="shared" si="1"/>
        <v>Không XL</v>
      </c>
      <c r="G32" s="28">
        <f t="shared" si="0"/>
        <v>55</v>
      </c>
      <c r="H32" s="29" t="str">
        <f t="shared" si="2"/>
        <v>TB</v>
      </c>
      <c r="I32" s="36">
        <v>5.81</v>
      </c>
      <c r="J32" s="31"/>
      <c r="K32" s="30">
        <v>0</v>
      </c>
      <c r="L32" s="30">
        <v>2</v>
      </c>
      <c r="M32" s="30">
        <f t="shared" si="3"/>
        <v>51</v>
      </c>
      <c r="N32" s="30">
        <f t="shared" si="4"/>
        <v>0</v>
      </c>
      <c r="O32" s="30">
        <f t="shared" si="5"/>
        <v>0</v>
      </c>
      <c r="P32" s="30">
        <f t="shared" si="6"/>
        <v>4</v>
      </c>
    </row>
    <row r="33" spans="1:16" s="8" customFormat="1" ht="18" customHeight="1" x14ac:dyDescent="0.2">
      <c r="A33" s="21">
        <v>22</v>
      </c>
      <c r="B33" s="22" t="s">
        <v>318</v>
      </c>
      <c r="C33" s="23" t="s">
        <v>232</v>
      </c>
      <c r="D33" s="24" t="s">
        <v>227</v>
      </c>
      <c r="E33" s="10"/>
      <c r="F33" s="29" t="str">
        <f t="shared" si="1"/>
        <v>Không XL</v>
      </c>
      <c r="G33" s="28">
        <v>50</v>
      </c>
      <c r="H33" s="29" t="str">
        <f t="shared" si="2"/>
        <v>TB</v>
      </c>
      <c r="I33" s="36">
        <v>3.57</v>
      </c>
      <c r="J33" s="31" t="s">
        <v>665</v>
      </c>
      <c r="K33" s="30">
        <v>0</v>
      </c>
      <c r="L33" s="30">
        <v>0</v>
      </c>
      <c r="M33" s="30">
        <f t="shared" si="3"/>
        <v>40</v>
      </c>
      <c r="N33" s="30">
        <f t="shared" si="4"/>
        <v>0</v>
      </c>
      <c r="O33" s="30">
        <f t="shared" si="5"/>
        <v>6</v>
      </c>
      <c r="P33" s="30">
        <f t="shared" si="6"/>
        <v>0</v>
      </c>
    </row>
    <row r="34" spans="1:16" s="8" customFormat="1" ht="18" customHeight="1" x14ac:dyDescent="0.2">
      <c r="A34" s="21">
        <v>23</v>
      </c>
      <c r="B34" s="22" t="s">
        <v>319</v>
      </c>
      <c r="C34" s="23" t="s">
        <v>320</v>
      </c>
      <c r="D34" s="24" t="s">
        <v>227</v>
      </c>
      <c r="E34" s="10"/>
      <c r="F34" s="29" t="str">
        <f t="shared" si="1"/>
        <v>Không XL</v>
      </c>
      <c r="G34" s="28">
        <f t="shared" si="0"/>
        <v>52</v>
      </c>
      <c r="H34" s="29" t="str">
        <f t="shared" si="2"/>
        <v>TB</v>
      </c>
      <c r="I34" s="36">
        <v>5.0999999999999996</v>
      </c>
      <c r="J34" s="31"/>
      <c r="K34" s="30">
        <v>0</v>
      </c>
      <c r="L34" s="30">
        <v>1</v>
      </c>
      <c r="M34" s="30">
        <f t="shared" si="3"/>
        <v>50</v>
      </c>
      <c r="N34" s="30">
        <f t="shared" si="4"/>
        <v>0</v>
      </c>
      <c r="O34" s="30">
        <f t="shared" si="5"/>
        <v>0</v>
      </c>
      <c r="P34" s="30">
        <f t="shared" si="6"/>
        <v>2</v>
      </c>
    </row>
    <row r="35" spans="1:16" s="8" customFormat="1" ht="18" customHeight="1" x14ac:dyDescent="0.2">
      <c r="A35" s="21">
        <v>24</v>
      </c>
      <c r="B35" s="22" t="s">
        <v>321</v>
      </c>
      <c r="C35" s="23" t="s">
        <v>322</v>
      </c>
      <c r="D35" s="24" t="s">
        <v>103</v>
      </c>
      <c r="E35" s="10"/>
      <c r="F35" s="29" t="str">
        <f t="shared" si="1"/>
        <v>Không XL</v>
      </c>
      <c r="G35" s="28">
        <f t="shared" si="0"/>
        <v>61</v>
      </c>
      <c r="H35" s="29" t="str">
        <f t="shared" si="2"/>
        <v>TB</v>
      </c>
      <c r="I35" s="36">
        <v>6.6</v>
      </c>
      <c r="J35" s="31"/>
      <c r="K35" s="30">
        <v>1</v>
      </c>
      <c r="L35" s="30">
        <v>2</v>
      </c>
      <c r="M35" s="30">
        <f t="shared" si="3"/>
        <v>52</v>
      </c>
      <c r="N35" s="30">
        <f t="shared" si="4"/>
        <v>5</v>
      </c>
      <c r="O35" s="30">
        <f t="shared" si="5"/>
        <v>0</v>
      </c>
      <c r="P35" s="30">
        <f t="shared" si="6"/>
        <v>4</v>
      </c>
    </row>
    <row r="36" spans="1:16" s="8" customFormat="1" ht="18" customHeight="1" x14ac:dyDescent="0.2">
      <c r="A36" s="21">
        <v>25</v>
      </c>
      <c r="B36" s="22" t="s">
        <v>323</v>
      </c>
      <c r="C36" s="23" t="s">
        <v>324</v>
      </c>
      <c r="D36" s="24" t="s">
        <v>237</v>
      </c>
      <c r="E36" s="10"/>
      <c r="F36" s="29" t="str">
        <f t="shared" si="1"/>
        <v>Không XL</v>
      </c>
      <c r="G36" s="28">
        <f t="shared" si="0"/>
        <v>55</v>
      </c>
      <c r="H36" s="29" t="str">
        <f t="shared" si="2"/>
        <v>TB</v>
      </c>
      <c r="I36" s="36">
        <v>5.57</v>
      </c>
      <c r="J36" s="31"/>
      <c r="K36" s="30">
        <v>0</v>
      </c>
      <c r="L36" s="30">
        <v>2</v>
      </c>
      <c r="M36" s="30">
        <f t="shared" si="3"/>
        <v>51</v>
      </c>
      <c r="N36" s="30">
        <f t="shared" si="4"/>
        <v>0</v>
      </c>
      <c r="O36" s="30">
        <f t="shared" si="5"/>
        <v>0</v>
      </c>
      <c r="P36" s="30">
        <f t="shared" si="6"/>
        <v>4</v>
      </c>
    </row>
    <row r="37" spans="1:16" s="8" customFormat="1" ht="18" customHeight="1" x14ac:dyDescent="0.2">
      <c r="A37" s="21">
        <v>26</v>
      </c>
      <c r="B37" s="22" t="s">
        <v>325</v>
      </c>
      <c r="C37" s="23" t="s">
        <v>326</v>
      </c>
      <c r="D37" s="24" t="s">
        <v>237</v>
      </c>
      <c r="E37" s="10"/>
      <c r="F37" s="29" t="str">
        <f t="shared" si="1"/>
        <v>Không XL</v>
      </c>
      <c r="G37" s="28">
        <f t="shared" si="0"/>
        <v>52</v>
      </c>
      <c r="H37" s="29" t="str">
        <f t="shared" si="2"/>
        <v>TB</v>
      </c>
      <c r="I37" s="36">
        <v>4.6100000000000003</v>
      </c>
      <c r="J37" s="31"/>
      <c r="K37" s="30">
        <v>0</v>
      </c>
      <c r="L37" s="30">
        <v>1</v>
      </c>
      <c r="M37" s="30">
        <f t="shared" si="3"/>
        <v>50</v>
      </c>
      <c r="N37" s="30">
        <f t="shared" si="4"/>
        <v>0</v>
      </c>
      <c r="O37" s="30">
        <f t="shared" si="5"/>
        <v>0</v>
      </c>
      <c r="P37" s="30">
        <f t="shared" si="6"/>
        <v>2</v>
      </c>
    </row>
    <row r="38" spans="1:16" s="8" customFormat="1" ht="18" customHeight="1" x14ac:dyDescent="0.2">
      <c r="A38" s="21">
        <v>27</v>
      </c>
      <c r="B38" s="22" t="s">
        <v>327</v>
      </c>
      <c r="C38" s="23" t="s">
        <v>328</v>
      </c>
      <c r="D38" s="24" t="s">
        <v>329</v>
      </c>
      <c r="E38" s="10"/>
      <c r="F38" s="29" t="str">
        <f t="shared" si="1"/>
        <v>Không XL</v>
      </c>
      <c r="G38" s="28">
        <f t="shared" si="0"/>
        <v>65</v>
      </c>
      <c r="H38" s="29" t="str">
        <f t="shared" si="2"/>
        <v>TB</v>
      </c>
      <c r="I38" s="36">
        <v>4.6900000000000004</v>
      </c>
      <c r="J38" s="31" t="s">
        <v>665</v>
      </c>
      <c r="K38" s="30">
        <v>1</v>
      </c>
      <c r="L38" s="30">
        <v>2</v>
      </c>
      <c r="M38" s="30">
        <f t="shared" si="3"/>
        <v>50</v>
      </c>
      <c r="N38" s="30">
        <f t="shared" si="4"/>
        <v>5</v>
      </c>
      <c r="O38" s="30">
        <f t="shared" si="5"/>
        <v>6</v>
      </c>
      <c r="P38" s="30">
        <f t="shared" si="6"/>
        <v>4</v>
      </c>
    </row>
    <row r="39" spans="1:16" s="8" customFormat="1" ht="18" customHeight="1" x14ac:dyDescent="0.2">
      <c r="A39" s="21">
        <v>28</v>
      </c>
      <c r="B39" s="22" t="s">
        <v>330</v>
      </c>
      <c r="C39" s="23" t="s">
        <v>331</v>
      </c>
      <c r="D39" s="24" t="s">
        <v>115</v>
      </c>
      <c r="E39" s="10"/>
      <c r="F39" s="29" t="str">
        <f t="shared" si="1"/>
        <v>Không XL</v>
      </c>
      <c r="G39" s="28">
        <f t="shared" si="0"/>
        <v>62</v>
      </c>
      <c r="H39" s="29" t="str">
        <f t="shared" si="2"/>
        <v>TB</v>
      </c>
      <c r="I39" s="36">
        <v>5.8</v>
      </c>
      <c r="J39" s="31"/>
      <c r="K39" s="30">
        <v>1</v>
      </c>
      <c r="L39" s="30">
        <v>3</v>
      </c>
      <c r="M39" s="30">
        <f t="shared" si="3"/>
        <v>51</v>
      </c>
      <c r="N39" s="30">
        <f t="shared" si="4"/>
        <v>5</v>
      </c>
      <c r="O39" s="30">
        <f t="shared" si="5"/>
        <v>0</v>
      </c>
      <c r="P39" s="30">
        <f t="shared" si="6"/>
        <v>6</v>
      </c>
    </row>
    <row r="40" spans="1:16" s="8" customFormat="1" ht="18" customHeight="1" x14ac:dyDescent="0.2">
      <c r="A40" s="21">
        <v>29</v>
      </c>
      <c r="B40" s="22" t="s">
        <v>332</v>
      </c>
      <c r="C40" s="23" t="s">
        <v>333</v>
      </c>
      <c r="D40" s="24" t="s">
        <v>115</v>
      </c>
      <c r="E40" s="10"/>
      <c r="F40" s="29" t="str">
        <f t="shared" si="1"/>
        <v>Không XL</v>
      </c>
      <c r="G40" s="28">
        <f t="shared" si="0"/>
        <v>59</v>
      </c>
      <c r="H40" s="29" t="str">
        <f t="shared" si="2"/>
        <v>TB</v>
      </c>
      <c r="I40" s="36">
        <v>5.74</v>
      </c>
      <c r="J40" s="31" t="s">
        <v>664</v>
      </c>
      <c r="K40" s="30">
        <v>0</v>
      </c>
      <c r="L40" s="30">
        <v>2</v>
      </c>
      <c r="M40" s="30">
        <f t="shared" si="3"/>
        <v>51</v>
      </c>
      <c r="N40" s="30">
        <f t="shared" si="4"/>
        <v>0</v>
      </c>
      <c r="O40" s="30">
        <f t="shared" si="5"/>
        <v>4</v>
      </c>
      <c r="P40" s="30">
        <f t="shared" si="6"/>
        <v>4</v>
      </c>
    </row>
    <row r="41" spans="1:16" s="8" customFormat="1" ht="18" customHeight="1" x14ac:dyDescent="0.2">
      <c r="A41" s="21">
        <v>30</v>
      </c>
      <c r="B41" s="22" t="s">
        <v>334</v>
      </c>
      <c r="C41" s="23" t="s">
        <v>335</v>
      </c>
      <c r="D41" s="24" t="s">
        <v>336</v>
      </c>
      <c r="E41" s="10"/>
      <c r="F41" s="29" t="str">
        <f t="shared" si="1"/>
        <v>Không XL</v>
      </c>
      <c r="G41" s="28">
        <v>50</v>
      </c>
      <c r="H41" s="29" t="str">
        <f t="shared" si="2"/>
        <v>TB</v>
      </c>
      <c r="I41" s="36">
        <v>2.64</v>
      </c>
      <c r="J41" s="31"/>
      <c r="K41" s="30">
        <v>0</v>
      </c>
      <c r="L41" s="30">
        <v>0</v>
      </c>
      <c r="M41" s="30">
        <f t="shared" si="3"/>
        <v>30</v>
      </c>
      <c r="N41" s="30">
        <f t="shared" si="4"/>
        <v>0</v>
      </c>
      <c r="O41" s="30">
        <f t="shared" si="5"/>
        <v>0</v>
      </c>
      <c r="P41" s="30">
        <f t="shared" si="6"/>
        <v>0</v>
      </c>
    </row>
    <row r="42" spans="1:16" s="8" customFormat="1" ht="18" customHeight="1" x14ac:dyDescent="0.2">
      <c r="A42" s="21">
        <v>31</v>
      </c>
      <c r="B42" s="22" t="s">
        <v>337</v>
      </c>
      <c r="C42" s="23" t="s">
        <v>338</v>
      </c>
      <c r="D42" s="24" t="s">
        <v>254</v>
      </c>
      <c r="E42" s="10"/>
      <c r="F42" s="29" t="str">
        <f t="shared" si="1"/>
        <v>Không XL</v>
      </c>
      <c r="G42" s="28">
        <f t="shared" si="0"/>
        <v>53</v>
      </c>
      <c r="H42" s="29" t="str">
        <f t="shared" si="2"/>
        <v>TB</v>
      </c>
      <c r="I42" s="36">
        <v>5.63</v>
      </c>
      <c r="J42" s="31"/>
      <c r="K42" s="30">
        <v>0</v>
      </c>
      <c r="L42" s="30">
        <v>1</v>
      </c>
      <c r="M42" s="30">
        <f t="shared" si="3"/>
        <v>51</v>
      </c>
      <c r="N42" s="30">
        <f t="shared" si="4"/>
        <v>0</v>
      </c>
      <c r="O42" s="30">
        <f t="shared" si="5"/>
        <v>0</v>
      </c>
      <c r="P42" s="30">
        <f t="shared" si="6"/>
        <v>2</v>
      </c>
    </row>
    <row r="43" spans="1:16" s="8" customFormat="1" ht="18" customHeight="1" x14ac:dyDescent="0.2">
      <c r="A43" s="21">
        <v>32</v>
      </c>
      <c r="B43" s="22" t="s">
        <v>339</v>
      </c>
      <c r="C43" s="23" t="s">
        <v>340</v>
      </c>
      <c r="D43" s="24" t="s">
        <v>127</v>
      </c>
      <c r="E43" s="10"/>
      <c r="F43" s="29" t="str">
        <f t="shared" si="1"/>
        <v>Không XL</v>
      </c>
      <c r="G43" s="28">
        <f t="shared" si="0"/>
        <v>55</v>
      </c>
      <c r="H43" s="29" t="str">
        <f t="shared" si="2"/>
        <v>TB</v>
      </c>
      <c r="I43" s="36">
        <v>4.7699999999999996</v>
      </c>
      <c r="J43" s="31"/>
      <c r="K43" s="30">
        <v>1</v>
      </c>
      <c r="L43" s="30">
        <v>0</v>
      </c>
      <c r="M43" s="30">
        <f t="shared" si="3"/>
        <v>50</v>
      </c>
      <c r="N43" s="30">
        <f t="shared" si="4"/>
        <v>5</v>
      </c>
      <c r="O43" s="30">
        <f t="shared" si="5"/>
        <v>0</v>
      </c>
      <c r="P43" s="30">
        <f t="shared" si="6"/>
        <v>0</v>
      </c>
    </row>
    <row r="44" spans="1:16" s="8" customFormat="1" ht="18" customHeight="1" x14ac:dyDescent="0.2">
      <c r="A44" s="21">
        <v>33</v>
      </c>
      <c r="B44" s="22" t="s">
        <v>341</v>
      </c>
      <c r="C44" s="23" t="s">
        <v>342</v>
      </c>
      <c r="D44" s="24" t="s">
        <v>130</v>
      </c>
      <c r="E44" s="10"/>
      <c r="F44" s="29" t="str">
        <f t="shared" si="1"/>
        <v>Không XL</v>
      </c>
      <c r="G44" s="28">
        <f t="shared" si="0"/>
        <v>53</v>
      </c>
      <c r="H44" s="29" t="str">
        <f t="shared" si="2"/>
        <v>TB</v>
      </c>
      <c r="I44" s="36">
        <v>5.5</v>
      </c>
      <c r="J44" s="31"/>
      <c r="K44" s="30">
        <v>0</v>
      </c>
      <c r="L44" s="30">
        <v>1</v>
      </c>
      <c r="M44" s="30">
        <f t="shared" si="3"/>
        <v>51</v>
      </c>
      <c r="N44" s="30">
        <f t="shared" si="4"/>
        <v>0</v>
      </c>
      <c r="O44" s="30">
        <f t="shared" si="5"/>
        <v>0</v>
      </c>
      <c r="P44" s="30">
        <f t="shared" si="6"/>
        <v>2</v>
      </c>
    </row>
    <row r="45" spans="1:16" s="8" customFormat="1" ht="18" customHeight="1" x14ac:dyDescent="0.2">
      <c r="A45" s="21">
        <v>34</v>
      </c>
      <c r="B45" s="22" t="s">
        <v>343</v>
      </c>
      <c r="C45" s="23" t="s">
        <v>344</v>
      </c>
      <c r="D45" s="24" t="s">
        <v>345</v>
      </c>
      <c r="E45" s="10"/>
      <c r="F45" s="29" t="str">
        <f t="shared" si="1"/>
        <v>Không XL</v>
      </c>
      <c r="G45" s="28">
        <f t="shared" si="0"/>
        <v>54</v>
      </c>
      <c r="H45" s="29" t="str">
        <f t="shared" si="2"/>
        <v>TB</v>
      </c>
      <c r="I45" s="36">
        <v>4.96</v>
      </c>
      <c r="J45" s="31" t="s">
        <v>664</v>
      </c>
      <c r="K45" s="30">
        <v>0</v>
      </c>
      <c r="L45" s="30">
        <v>0</v>
      </c>
      <c r="M45" s="30">
        <f t="shared" si="3"/>
        <v>50</v>
      </c>
      <c r="N45" s="30">
        <f t="shared" si="4"/>
        <v>0</v>
      </c>
      <c r="O45" s="30">
        <f t="shared" si="5"/>
        <v>4</v>
      </c>
      <c r="P45" s="30">
        <f t="shared" si="6"/>
        <v>0</v>
      </c>
    </row>
    <row r="46" spans="1:16" s="8" customFormat="1" ht="18" customHeight="1" x14ac:dyDescent="0.2">
      <c r="A46" s="21">
        <v>35</v>
      </c>
      <c r="B46" s="22" t="s">
        <v>346</v>
      </c>
      <c r="C46" s="23" t="s">
        <v>347</v>
      </c>
      <c r="D46" s="24" t="s">
        <v>260</v>
      </c>
      <c r="E46" s="10"/>
      <c r="F46" s="29" t="str">
        <f t="shared" si="1"/>
        <v>Không XL</v>
      </c>
      <c r="G46" s="28">
        <f t="shared" si="0"/>
        <v>52</v>
      </c>
      <c r="H46" s="29" t="str">
        <f t="shared" si="2"/>
        <v>TB</v>
      </c>
      <c r="I46" s="36">
        <v>4.83</v>
      </c>
      <c r="J46" s="31"/>
      <c r="K46" s="30">
        <v>0</v>
      </c>
      <c r="L46" s="30">
        <v>1</v>
      </c>
      <c r="M46" s="30">
        <f t="shared" si="3"/>
        <v>50</v>
      </c>
      <c r="N46" s="30">
        <f t="shared" si="4"/>
        <v>0</v>
      </c>
      <c r="O46" s="30">
        <f t="shared" si="5"/>
        <v>0</v>
      </c>
      <c r="P46" s="30">
        <f t="shared" si="6"/>
        <v>2</v>
      </c>
    </row>
    <row r="47" spans="1:16" s="8" customFormat="1" ht="18" customHeight="1" x14ac:dyDescent="0.2">
      <c r="A47" s="21">
        <v>36</v>
      </c>
      <c r="B47" s="22" t="s">
        <v>348</v>
      </c>
      <c r="C47" s="23" t="s">
        <v>349</v>
      </c>
      <c r="D47" s="24" t="s">
        <v>350</v>
      </c>
      <c r="E47" s="10"/>
      <c r="F47" s="29" t="str">
        <f t="shared" si="1"/>
        <v>Không XL</v>
      </c>
      <c r="G47" s="28">
        <f t="shared" si="0"/>
        <v>55</v>
      </c>
      <c r="H47" s="29" t="str">
        <f t="shared" si="2"/>
        <v>TB</v>
      </c>
      <c r="I47" s="36">
        <v>4.0999999999999996</v>
      </c>
      <c r="J47" s="31"/>
      <c r="K47" s="30">
        <v>1</v>
      </c>
      <c r="L47" s="30">
        <v>0</v>
      </c>
      <c r="M47" s="30">
        <f t="shared" si="3"/>
        <v>50</v>
      </c>
      <c r="N47" s="30">
        <f t="shared" si="4"/>
        <v>5</v>
      </c>
      <c r="O47" s="30">
        <f t="shared" si="5"/>
        <v>0</v>
      </c>
      <c r="P47" s="30">
        <f t="shared" si="6"/>
        <v>0</v>
      </c>
    </row>
    <row r="48" spans="1:16" s="8" customFormat="1" ht="18" customHeight="1" x14ac:dyDescent="0.2">
      <c r="A48" s="21">
        <v>37</v>
      </c>
      <c r="B48" s="22" t="s">
        <v>351</v>
      </c>
      <c r="C48" s="23" t="s">
        <v>352</v>
      </c>
      <c r="D48" s="24" t="s">
        <v>350</v>
      </c>
      <c r="E48" s="10"/>
      <c r="F48" s="29" t="str">
        <f t="shared" si="1"/>
        <v>Không XL</v>
      </c>
      <c r="G48" s="28">
        <f t="shared" si="0"/>
        <v>57</v>
      </c>
      <c r="H48" s="29" t="str">
        <f t="shared" si="2"/>
        <v>TB</v>
      </c>
      <c r="I48" s="36">
        <v>4.07</v>
      </c>
      <c r="J48" s="31"/>
      <c r="K48" s="30">
        <v>1</v>
      </c>
      <c r="L48" s="30">
        <v>1</v>
      </c>
      <c r="M48" s="30">
        <f t="shared" si="3"/>
        <v>50</v>
      </c>
      <c r="N48" s="30">
        <f t="shared" si="4"/>
        <v>5</v>
      </c>
      <c r="O48" s="30">
        <f t="shared" si="5"/>
        <v>0</v>
      </c>
      <c r="P48" s="30">
        <f t="shared" si="6"/>
        <v>2</v>
      </c>
    </row>
    <row r="49" spans="1:16" s="8" customFormat="1" ht="18" customHeight="1" x14ac:dyDescent="0.2">
      <c r="A49" s="21">
        <v>38</v>
      </c>
      <c r="B49" s="22" t="s">
        <v>353</v>
      </c>
      <c r="C49" s="23" t="s">
        <v>354</v>
      </c>
      <c r="D49" s="24" t="s">
        <v>133</v>
      </c>
      <c r="E49" s="10"/>
      <c r="F49" s="29" t="str">
        <f t="shared" si="1"/>
        <v>Không XL</v>
      </c>
      <c r="G49" s="28">
        <f t="shared" si="0"/>
        <v>59</v>
      </c>
      <c r="H49" s="29" t="str">
        <f t="shared" si="2"/>
        <v>TB</v>
      </c>
      <c r="I49" s="36">
        <v>4.83</v>
      </c>
      <c r="J49" s="31"/>
      <c r="K49" s="30">
        <v>1</v>
      </c>
      <c r="L49" s="30">
        <v>2</v>
      </c>
      <c r="M49" s="30">
        <f t="shared" si="3"/>
        <v>50</v>
      </c>
      <c r="N49" s="30">
        <f t="shared" si="4"/>
        <v>5</v>
      </c>
      <c r="O49" s="30">
        <f t="shared" si="5"/>
        <v>0</v>
      </c>
      <c r="P49" s="30">
        <f t="shared" si="6"/>
        <v>4</v>
      </c>
    </row>
    <row r="50" spans="1:16" s="8" customFormat="1" ht="18" customHeight="1" x14ac:dyDescent="0.2">
      <c r="A50" s="21">
        <v>39</v>
      </c>
      <c r="B50" s="22" t="s">
        <v>355</v>
      </c>
      <c r="C50" s="23" t="s">
        <v>356</v>
      </c>
      <c r="D50" s="24" t="s">
        <v>357</v>
      </c>
      <c r="E50" s="10"/>
      <c r="F50" s="29" t="str">
        <f t="shared" si="1"/>
        <v>Không XL</v>
      </c>
      <c r="G50" s="28">
        <f t="shared" si="0"/>
        <v>52</v>
      </c>
      <c r="H50" s="29" t="str">
        <f t="shared" si="2"/>
        <v>TB</v>
      </c>
      <c r="I50" s="36">
        <v>4.91</v>
      </c>
      <c r="J50" s="31"/>
      <c r="K50" s="30">
        <v>0</v>
      </c>
      <c r="L50" s="30">
        <v>1</v>
      </c>
      <c r="M50" s="30">
        <f t="shared" si="3"/>
        <v>50</v>
      </c>
      <c r="N50" s="30">
        <f t="shared" si="4"/>
        <v>0</v>
      </c>
      <c r="O50" s="30">
        <f t="shared" si="5"/>
        <v>0</v>
      </c>
      <c r="P50" s="30">
        <f t="shared" si="6"/>
        <v>2</v>
      </c>
    </row>
    <row r="51" spans="1:16" s="8" customFormat="1" ht="18" customHeight="1" x14ac:dyDescent="0.2">
      <c r="A51" s="21">
        <v>40</v>
      </c>
      <c r="B51" s="22" t="s">
        <v>358</v>
      </c>
      <c r="C51" s="23" t="s">
        <v>359</v>
      </c>
      <c r="D51" s="24" t="s">
        <v>360</v>
      </c>
      <c r="E51" s="10"/>
      <c r="F51" s="29" t="str">
        <f t="shared" si="1"/>
        <v>Không XL</v>
      </c>
      <c r="G51" s="28">
        <v>50</v>
      </c>
      <c r="H51" s="29" t="str">
        <f t="shared" si="2"/>
        <v>TB</v>
      </c>
      <c r="I51" s="36">
        <v>2.93</v>
      </c>
      <c r="J51" s="31"/>
      <c r="K51" s="30">
        <v>0</v>
      </c>
      <c r="L51" s="30">
        <v>0</v>
      </c>
      <c r="M51" s="30">
        <f t="shared" si="3"/>
        <v>30</v>
      </c>
      <c r="N51" s="30">
        <f t="shared" si="4"/>
        <v>0</v>
      </c>
      <c r="O51" s="30">
        <f t="shared" si="5"/>
        <v>0</v>
      </c>
      <c r="P51" s="30">
        <f t="shared" si="6"/>
        <v>0</v>
      </c>
    </row>
    <row r="52" spans="1:16" s="8" customFormat="1" ht="18" customHeight="1" x14ac:dyDescent="0.2">
      <c r="A52" s="21">
        <v>41</v>
      </c>
      <c r="B52" s="22" t="s">
        <v>361</v>
      </c>
      <c r="C52" s="23" t="s">
        <v>362</v>
      </c>
      <c r="D52" s="24" t="s">
        <v>363</v>
      </c>
      <c r="E52" s="10"/>
      <c r="F52" s="29" t="str">
        <f t="shared" si="1"/>
        <v>Không XL</v>
      </c>
      <c r="G52" s="28">
        <v>50</v>
      </c>
      <c r="H52" s="29" t="str">
        <f t="shared" si="2"/>
        <v>TB</v>
      </c>
      <c r="I52" s="37">
        <v>1.84</v>
      </c>
      <c r="J52" s="31"/>
      <c r="K52" s="30">
        <v>1</v>
      </c>
      <c r="L52" s="30">
        <v>0</v>
      </c>
      <c r="M52" s="30">
        <f t="shared" si="3"/>
        <v>30</v>
      </c>
      <c r="N52" s="30">
        <f t="shared" si="4"/>
        <v>5</v>
      </c>
      <c r="O52" s="30">
        <f t="shared" si="5"/>
        <v>0</v>
      </c>
      <c r="P52" s="30">
        <f t="shared" si="6"/>
        <v>0</v>
      </c>
    </row>
    <row r="53" spans="1:16" s="8" customFormat="1" ht="18" customHeight="1" x14ac:dyDescent="0.2">
      <c r="A53" s="21">
        <v>42</v>
      </c>
      <c r="B53" s="22" t="s">
        <v>364</v>
      </c>
      <c r="C53" s="23" t="s">
        <v>50</v>
      </c>
      <c r="D53" s="24" t="s">
        <v>365</v>
      </c>
      <c r="E53" s="10"/>
      <c r="F53" s="29" t="str">
        <f t="shared" si="1"/>
        <v>Không XL</v>
      </c>
      <c r="G53" s="28">
        <f t="shared" si="0"/>
        <v>59</v>
      </c>
      <c r="H53" s="29" t="str">
        <f t="shared" si="2"/>
        <v>TB</v>
      </c>
      <c r="I53" s="36">
        <v>5.39</v>
      </c>
      <c r="J53" s="31"/>
      <c r="K53" s="30">
        <v>1</v>
      </c>
      <c r="L53" s="30">
        <v>2</v>
      </c>
      <c r="M53" s="30">
        <f t="shared" si="3"/>
        <v>50</v>
      </c>
      <c r="N53" s="30">
        <f t="shared" si="4"/>
        <v>5</v>
      </c>
      <c r="O53" s="30">
        <f t="shared" si="5"/>
        <v>0</v>
      </c>
      <c r="P53" s="30">
        <f t="shared" si="6"/>
        <v>4</v>
      </c>
    </row>
    <row r="54" spans="1:16" s="8" customFormat="1" ht="18" customHeight="1" x14ac:dyDescent="0.2">
      <c r="A54" s="21">
        <v>43</v>
      </c>
      <c r="B54" s="22" t="s">
        <v>366</v>
      </c>
      <c r="C54" s="23" t="s">
        <v>367</v>
      </c>
      <c r="D54" s="24" t="s">
        <v>368</v>
      </c>
      <c r="E54" s="10"/>
      <c r="F54" s="29" t="str">
        <f t="shared" si="1"/>
        <v>Không XL</v>
      </c>
      <c r="G54" s="28">
        <f t="shared" si="0"/>
        <v>50</v>
      </c>
      <c r="H54" s="29" t="str">
        <f t="shared" si="2"/>
        <v>TB</v>
      </c>
      <c r="I54" s="36">
        <v>4.5599999999999996</v>
      </c>
      <c r="J54" s="31"/>
      <c r="K54" s="30">
        <v>0</v>
      </c>
      <c r="L54" s="30">
        <v>0</v>
      </c>
      <c r="M54" s="30">
        <f t="shared" si="3"/>
        <v>50</v>
      </c>
      <c r="N54" s="30">
        <f t="shared" si="4"/>
        <v>0</v>
      </c>
      <c r="O54" s="30">
        <f t="shared" si="5"/>
        <v>0</v>
      </c>
      <c r="P54" s="30">
        <f t="shared" si="6"/>
        <v>0</v>
      </c>
    </row>
    <row r="55" spans="1:16" s="8" customFormat="1" ht="18" customHeight="1" x14ac:dyDescent="0.2">
      <c r="A55" s="21">
        <v>44</v>
      </c>
      <c r="B55" s="22" t="s">
        <v>369</v>
      </c>
      <c r="C55" s="23" t="s">
        <v>275</v>
      </c>
      <c r="D55" s="24" t="s">
        <v>370</v>
      </c>
      <c r="E55" s="10"/>
      <c r="F55" s="29" t="str">
        <f t="shared" si="1"/>
        <v>Không XL</v>
      </c>
      <c r="G55" s="28">
        <f t="shared" si="0"/>
        <v>53</v>
      </c>
      <c r="H55" s="29" t="str">
        <f t="shared" si="2"/>
        <v>TB</v>
      </c>
      <c r="I55" s="36">
        <v>5.73</v>
      </c>
      <c r="J55" s="31"/>
      <c r="K55" s="30">
        <v>0</v>
      </c>
      <c r="L55" s="30">
        <v>1</v>
      </c>
      <c r="M55" s="30">
        <f t="shared" si="3"/>
        <v>51</v>
      </c>
      <c r="N55" s="30">
        <f t="shared" si="4"/>
        <v>0</v>
      </c>
      <c r="O55" s="30">
        <f t="shared" si="5"/>
        <v>0</v>
      </c>
      <c r="P55" s="30">
        <f t="shared" si="6"/>
        <v>2</v>
      </c>
    </row>
    <row r="56" spans="1:16" ht="18" customHeight="1" x14ac:dyDescent="0.25">
      <c r="C56" s="41" t="s">
        <v>11</v>
      </c>
      <c r="D56" s="41"/>
      <c r="E56" s="41"/>
      <c r="F56" s="41"/>
      <c r="G56" s="41"/>
      <c r="H56" s="41"/>
      <c r="I56" s="41"/>
      <c r="J56" s="41"/>
    </row>
    <row r="57" spans="1:16" ht="17.100000000000001" customHeight="1" x14ac:dyDescent="0.25">
      <c r="C57" s="42" t="s">
        <v>12</v>
      </c>
      <c r="D57" s="11"/>
      <c r="E57" s="43" t="s">
        <v>6</v>
      </c>
      <c r="F57" s="44"/>
      <c r="G57" s="43" t="s">
        <v>7</v>
      </c>
      <c r="H57" s="44"/>
      <c r="I57" s="33"/>
      <c r="J57" s="42" t="s">
        <v>8</v>
      </c>
    </row>
    <row r="58" spans="1:16" s="8" customFormat="1" ht="17.100000000000001" customHeight="1" x14ac:dyDescent="0.2">
      <c r="C58" s="42"/>
      <c r="D58" s="12"/>
      <c r="E58" s="9" t="s">
        <v>13</v>
      </c>
      <c r="F58" s="13" t="s">
        <v>14</v>
      </c>
      <c r="G58" s="9" t="s">
        <v>13</v>
      </c>
      <c r="H58" s="13" t="s">
        <v>14</v>
      </c>
      <c r="I58" s="13"/>
      <c r="J58" s="42"/>
    </row>
    <row r="59" spans="1:16" ht="17.100000000000001" customHeight="1" x14ac:dyDescent="0.25">
      <c r="C59" s="14" t="s">
        <v>15</v>
      </c>
      <c r="D59" s="35"/>
      <c r="E59" s="15">
        <f>COUNTIF(F12:F55,"XS")</f>
        <v>0</v>
      </c>
      <c r="F59" s="16">
        <f>E59*100/$A$55</f>
        <v>0</v>
      </c>
      <c r="G59" s="15">
        <f>COUNTIF(H12:H55,"XS")</f>
        <v>0</v>
      </c>
      <c r="H59" s="16">
        <f>G59*100/$A$55</f>
        <v>0</v>
      </c>
      <c r="I59" s="16"/>
      <c r="J59" s="17"/>
    </row>
    <row r="60" spans="1:16" ht="17.100000000000001" customHeight="1" x14ac:dyDescent="0.25">
      <c r="C60" s="14" t="s">
        <v>16</v>
      </c>
      <c r="D60" s="35"/>
      <c r="E60" s="15">
        <f>COUNTIF(F12:F55,"Tốt")</f>
        <v>0</v>
      </c>
      <c r="F60" s="16">
        <f t="shared" ref="F60:F64" si="7">E60*100/$A$55</f>
        <v>0</v>
      </c>
      <c r="G60" s="15">
        <f>COUNTIF(H12:H55,"Tốt")</f>
        <v>0</v>
      </c>
      <c r="H60" s="16">
        <f t="shared" ref="H60:H64" si="8">G60*100/$A$55</f>
        <v>0</v>
      </c>
      <c r="I60" s="16"/>
      <c r="J60" s="17"/>
    </row>
    <row r="61" spans="1:16" ht="17.100000000000001" customHeight="1" x14ac:dyDescent="0.25">
      <c r="C61" s="14" t="s">
        <v>17</v>
      </c>
      <c r="D61" s="35"/>
      <c r="E61" s="15">
        <f>COUNTIF(F12:F55,"Khá")</f>
        <v>0</v>
      </c>
      <c r="F61" s="16">
        <f t="shared" si="7"/>
        <v>0</v>
      </c>
      <c r="G61" s="15">
        <f>COUNTIF(H12:H55,"Khá")</f>
        <v>0</v>
      </c>
      <c r="H61" s="16">
        <f t="shared" si="8"/>
        <v>0</v>
      </c>
      <c r="I61" s="16"/>
      <c r="J61" s="17"/>
    </row>
    <row r="62" spans="1:16" ht="17.100000000000001" customHeight="1" x14ac:dyDescent="0.25">
      <c r="C62" s="14" t="s">
        <v>18</v>
      </c>
      <c r="D62" s="35"/>
      <c r="E62" s="15">
        <f>COUNTIF(F12:F55,"TB")</f>
        <v>0</v>
      </c>
      <c r="F62" s="16">
        <f t="shared" si="7"/>
        <v>0</v>
      </c>
      <c r="G62" s="15">
        <f>COUNTIF(H12:H55,"TB")</f>
        <v>42</v>
      </c>
      <c r="H62" s="16">
        <f t="shared" si="8"/>
        <v>95.454545454545453</v>
      </c>
      <c r="I62" s="16"/>
      <c r="J62" s="17"/>
    </row>
    <row r="63" spans="1:16" ht="17.100000000000001" customHeight="1" x14ac:dyDescent="0.25">
      <c r="C63" s="14" t="s">
        <v>19</v>
      </c>
      <c r="D63" s="35"/>
      <c r="E63" s="15">
        <f>COUNTIF(F12:F55,"Yếu")</f>
        <v>0</v>
      </c>
      <c r="F63" s="16">
        <f t="shared" si="7"/>
        <v>0</v>
      </c>
      <c r="G63" s="15">
        <f>COUNTIF(H12:H55,"Yếu")</f>
        <v>2</v>
      </c>
      <c r="H63" s="16">
        <f t="shared" si="8"/>
        <v>4.5454545454545459</v>
      </c>
      <c r="I63" s="16"/>
      <c r="J63" s="17"/>
    </row>
    <row r="64" spans="1:16" ht="17.100000000000001" customHeight="1" x14ac:dyDescent="0.25">
      <c r="C64" s="14" t="s">
        <v>25</v>
      </c>
      <c r="D64" s="35"/>
      <c r="E64" s="15">
        <f>COUNTIF(F12:F55,"Không XL")</f>
        <v>44</v>
      </c>
      <c r="F64" s="16">
        <f t="shared" si="7"/>
        <v>100</v>
      </c>
      <c r="G64" s="15">
        <f>COUNTIF(H12:H55,"Không XL")</f>
        <v>0</v>
      </c>
      <c r="H64" s="16">
        <f t="shared" si="8"/>
        <v>0</v>
      </c>
      <c r="I64" s="16"/>
      <c r="J64" s="17"/>
    </row>
    <row r="65" spans="1:10" ht="9.9499999999999993" customHeight="1" x14ac:dyDescent="0.25">
      <c r="C65" s="18"/>
      <c r="D65" s="18"/>
      <c r="F65" s="19"/>
    </row>
    <row r="66" spans="1:10" ht="17.100000000000001" customHeight="1" x14ac:dyDescent="0.25">
      <c r="E66" s="45" t="s">
        <v>24</v>
      </c>
      <c r="F66" s="45"/>
      <c r="G66" s="45"/>
      <c r="H66" s="45"/>
      <c r="I66" s="45"/>
      <c r="J66" s="45"/>
    </row>
    <row r="67" spans="1:10" ht="17.100000000000001" customHeight="1" x14ac:dyDescent="0.25">
      <c r="A67" s="40" t="s">
        <v>27</v>
      </c>
      <c r="B67" s="40"/>
      <c r="C67" s="40"/>
      <c r="D67" s="40"/>
      <c r="E67" s="40"/>
      <c r="F67" s="40" t="s">
        <v>6</v>
      </c>
      <c r="G67" s="40"/>
      <c r="H67" s="40"/>
      <c r="I67" s="32"/>
      <c r="J67" s="20" t="s">
        <v>20</v>
      </c>
    </row>
    <row r="68" spans="1:10" ht="17.100000000000001" customHeight="1" x14ac:dyDescent="0.25"/>
    <row r="69" spans="1:10" ht="17.100000000000001" customHeight="1" x14ac:dyDescent="0.25"/>
    <row r="70" spans="1:10" ht="17.100000000000001" customHeight="1" x14ac:dyDescent="0.25"/>
    <row r="71" spans="1:10" ht="18" customHeight="1" x14ac:dyDescent="0.25"/>
    <row r="72" spans="1:10" ht="18" customHeight="1" x14ac:dyDescent="0.25"/>
    <row r="73" spans="1:10" ht="18" customHeight="1" x14ac:dyDescent="0.25"/>
    <row r="74" spans="1:10" ht="18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</sheetData>
  <sheetProtection algorithmName="SHA-512" hashValue="xeog3wCYa0qstYvpOTSalp0FNcDWQnfw3l7fLtIod1BDagpfOJpb9NcC/E4B3RZiAoCgFI1oGwFdcavX6UBarQ==" saltValue="6v9t7g08V1Syatsa7QlcX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7:E67"/>
    <mergeCell ref="F67:H67"/>
    <mergeCell ref="C56:J56"/>
    <mergeCell ref="C57:C58"/>
    <mergeCell ref="E57:F57"/>
    <mergeCell ref="G57:H57"/>
    <mergeCell ref="J57:J58"/>
    <mergeCell ref="E66:J66"/>
  </mergeCells>
  <conditionalFormatting sqref="F12:F55">
    <cfRule type="cellIs" dxfId="31" priority="7" stopIfTrue="1" operator="equal">
      <formula>"SVG"</formula>
    </cfRule>
    <cfRule type="cellIs" dxfId="30" priority="8" stopIfTrue="1" operator="equal">
      <formula>"SVXS"</formula>
    </cfRule>
  </conditionalFormatting>
  <conditionalFormatting sqref="H12:H55">
    <cfRule type="cellIs" dxfId="29" priority="3" operator="equal">
      <formula>"Yếu"</formula>
    </cfRule>
    <cfRule type="cellIs" dxfId="28" priority="5" stopIfTrue="1" operator="equal">
      <formula>"SVG"</formula>
    </cfRule>
    <cfRule type="cellIs" dxfId="27" priority="6" stopIfTrue="1" operator="equal">
      <formula>"SVXS"</formula>
    </cfRule>
  </conditionalFormatting>
  <conditionalFormatting sqref="I12:I55">
    <cfRule type="cellIs" dxfId="26" priority="1" stopIfTrue="1" operator="lessThan">
      <formula>2</formula>
    </cfRule>
    <cfRule type="cellIs" dxfId="25" priority="2" stopIfTrue="1" operator="greaterThanOrEqual">
      <formula>7</formula>
    </cfRule>
  </conditionalFormatting>
  <conditionalFormatting sqref="O12:O55">
    <cfRule type="cellIs" dxfId="24" priority="4" operator="equal">
      <formula>5</formula>
    </cfRule>
  </conditionalFormatting>
  <pageMargins left="0.28407738095238094" right="0.2" top="0.40758928571428571" bottom="0" header="0" footer="0"/>
  <pageSetup paperSize="9" scale="83" fitToHeight="2" orientation="portrait" r:id="rId1"/>
  <rowBreaks count="1" manualBreakCount="1">
    <brk id="52" max="9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E6935-6A83-49BD-9BFB-47F6F890149D}">
  <dimension ref="A1:U96"/>
  <sheetViews>
    <sheetView tabSelected="1" topLeftCell="A52" zoomScaleNormal="100" zoomScalePageLayoutView="70" workbookViewId="0">
      <selection activeCell="J63" sqref="J63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33" style="1" customWidth="1"/>
    <col min="4" max="4" width="14.6640625" style="1" customWidth="1"/>
    <col min="5" max="8" width="9.6640625" style="1" customWidth="1"/>
    <col min="9" max="9" width="9.6640625" style="1" hidden="1" customWidth="1"/>
    <col min="10" max="10" width="28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21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21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21" s="3" customFormat="1" ht="12" customHeight="1" x14ac:dyDescent="0.25">
      <c r="A5" s="46"/>
      <c r="B5" s="46"/>
      <c r="C5" s="46"/>
      <c r="D5" s="46"/>
    </row>
    <row r="6" spans="1:21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47" t="s">
        <v>35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48" t="s">
        <v>482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6"/>
      <c r="J10" s="58" t="s">
        <v>8</v>
      </c>
    </row>
    <row r="11" spans="1:21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0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8" customHeight="1" x14ac:dyDescent="0.2">
      <c r="A12" s="21">
        <v>1</v>
      </c>
      <c r="B12" s="22" t="s">
        <v>372</v>
      </c>
      <c r="C12" s="23" t="s">
        <v>129</v>
      </c>
      <c r="D12" s="24" t="s">
        <v>373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/>
      <c r="H12" s="29" t="str">
        <f>IF(AND(G12&gt;=90),"XS",IF(AND(G12&gt;=80),"Tốt",IF(AND(G12&gt;=70),"Khá",IF(AND(G12&gt;=60),"TB",IF(AND(G12&gt;=50),"TB",IF(AND(G12&lt;50),IF(AND(G12&gt;0),"Yếu",IF(AND(G12=0),"Không XL"," "))))))))</f>
        <v>Không XL</v>
      </c>
      <c r="I12" s="37">
        <v>0.51</v>
      </c>
      <c r="J12" s="31" t="s">
        <v>667</v>
      </c>
      <c r="K12" s="30">
        <v>0</v>
      </c>
      <c r="L12" s="30">
        <v>1</v>
      </c>
      <c r="M12" s="30">
        <f>IF(I12&gt;=9,55,IF(I12&gt;=8,54,IF(I12&gt;=7,53,IF(I12&gt;=6,52,IF(I12&gt;=5.5,51,IF(I12&gt;=4,50,IF(I12&gt;=3,40,30)))))))</f>
        <v>30</v>
      </c>
      <c r="N12" s="30">
        <f>IF(K12&lt;=5,K12*5,25)</f>
        <v>0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2</v>
      </c>
    </row>
    <row r="13" spans="1:21" s="8" customFormat="1" ht="18" customHeight="1" x14ac:dyDescent="0.2">
      <c r="A13" s="21">
        <v>2</v>
      </c>
      <c r="B13" s="22" t="s">
        <v>374</v>
      </c>
      <c r="C13" s="23" t="s">
        <v>375</v>
      </c>
      <c r="D13" s="24" t="s">
        <v>373</v>
      </c>
      <c r="E13" s="10">
        <v>57</v>
      </c>
      <c r="F13" s="29" t="str">
        <f t="shared" ref="F13:F63" si="0">IF(AND(E13&gt;=90),"XS",IF(AND(E13&gt;=80),"Tốt",IF(AND(E13&gt;=70),"Khá",IF(AND(E13&gt;=60),"TB",IF(AND(E13&gt;=50),"TB",IF(AND(E13&lt;50),IF(AND(E13&gt;0),"Yếu",IF(AND(E13=0),"Không XL"," "))))))))</f>
        <v>TB</v>
      </c>
      <c r="G13" s="28">
        <f t="shared" ref="G13:G63" si="1">SUM(M13:P13)</f>
        <v>57</v>
      </c>
      <c r="H13" s="29" t="str">
        <f t="shared" ref="H13:H63" si="2">IF(AND(G13&gt;=90),"XS",IF(AND(G13&gt;=80),"Tốt",IF(AND(G13&gt;=70),"Khá",IF(AND(G13&gt;=60),"TB",IF(AND(G13&gt;=50),"TB",IF(AND(G13&lt;50),IF(AND(G13&gt;0),"Yếu",IF(AND(G13=0),"Không XL"," "))))))))</f>
        <v>TB</v>
      </c>
      <c r="I13" s="36">
        <v>5</v>
      </c>
      <c r="J13" s="31"/>
      <c r="K13" s="30">
        <v>1</v>
      </c>
      <c r="L13" s="30">
        <v>1</v>
      </c>
      <c r="M13" s="30">
        <f t="shared" ref="M13:M63" si="3">IF(I13&gt;=9,55,IF(I13&gt;=8,54,IF(I13&gt;=7,53,IF(I13&gt;=6,52,IF(I13&gt;=5.5,51,IF(I13&gt;=4,50,IF(I13&gt;=3,40,30)))))))</f>
        <v>50</v>
      </c>
      <c r="N13" s="30">
        <f t="shared" ref="N13:N63" si="4">IF(K13&lt;=5,K13*5,25)</f>
        <v>5</v>
      </c>
      <c r="O13" s="30">
        <f t="shared" ref="O13:O63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63" si="6">IF(L13&lt;=5,L13*2,10)</f>
        <v>2</v>
      </c>
    </row>
    <row r="14" spans="1:21" s="8" customFormat="1" ht="18" customHeight="1" x14ac:dyDescent="0.2">
      <c r="A14" s="21">
        <v>3</v>
      </c>
      <c r="B14" s="22" t="s">
        <v>376</v>
      </c>
      <c r="C14" s="23" t="s">
        <v>377</v>
      </c>
      <c r="D14" s="24" t="s">
        <v>38</v>
      </c>
      <c r="E14" s="10">
        <v>57</v>
      </c>
      <c r="F14" s="29" t="str">
        <f t="shared" si="0"/>
        <v>TB</v>
      </c>
      <c r="G14" s="28">
        <f t="shared" si="1"/>
        <v>57</v>
      </c>
      <c r="H14" s="29" t="str">
        <f t="shared" si="2"/>
        <v>TB</v>
      </c>
      <c r="I14" s="36">
        <v>5.0999999999999996</v>
      </c>
      <c r="J14" s="31"/>
      <c r="K14" s="30">
        <v>1</v>
      </c>
      <c r="L14" s="30">
        <v>1</v>
      </c>
      <c r="M14" s="30">
        <f t="shared" si="3"/>
        <v>50</v>
      </c>
      <c r="N14" s="30">
        <f t="shared" si="4"/>
        <v>5</v>
      </c>
      <c r="O14" s="30">
        <f t="shared" si="5"/>
        <v>0</v>
      </c>
      <c r="P14" s="30">
        <f t="shared" si="6"/>
        <v>2</v>
      </c>
    </row>
    <row r="15" spans="1:21" s="8" customFormat="1" ht="18" customHeight="1" x14ac:dyDescent="0.2">
      <c r="A15" s="21">
        <v>4</v>
      </c>
      <c r="B15" s="22" t="s">
        <v>378</v>
      </c>
      <c r="C15" s="23" t="s">
        <v>379</v>
      </c>
      <c r="D15" s="24" t="s">
        <v>41</v>
      </c>
      <c r="E15" s="10">
        <v>40</v>
      </c>
      <c r="F15" s="29" t="str">
        <f t="shared" si="0"/>
        <v>Yếu</v>
      </c>
      <c r="G15" s="28">
        <v>40</v>
      </c>
      <c r="H15" s="29" t="str">
        <f t="shared" si="2"/>
        <v>Yếu</v>
      </c>
      <c r="I15" s="37">
        <v>0.2</v>
      </c>
      <c r="J15" s="31"/>
      <c r="K15" s="30">
        <v>0</v>
      </c>
      <c r="L15" s="30">
        <v>1</v>
      </c>
      <c r="M15" s="30">
        <f t="shared" si="3"/>
        <v>30</v>
      </c>
      <c r="N15" s="30">
        <f t="shared" si="4"/>
        <v>0</v>
      </c>
      <c r="O15" s="30">
        <f t="shared" si="5"/>
        <v>0</v>
      </c>
      <c r="P15" s="30">
        <f t="shared" si="6"/>
        <v>2</v>
      </c>
    </row>
    <row r="16" spans="1:21" s="8" customFormat="1" ht="18" customHeight="1" x14ac:dyDescent="0.2">
      <c r="A16" s="21">
        <v>5</v>
      </c>
      <c r="B16" s="22" t="s">
        <v>380</v>
      </c>
      <c r="C16" s="23" t="s">
        <v>381</v>
      </c>
      <c r="D16" s="24" t="s">
        <v>41</v>
      </c>
      <c r="E16" s="10">
        <v>62</v>
      </c>
      <c r="F16" s="29" t="str">
        <f t="shared" si="0"/>
        <v>TB</v>
      </c>
      <c r="G16" s="28">
        <f t="shared" si="1"/>
        <v>62</v>
      </c>
      <c r="H16" s="29" t="str">
        <f t="shared" si="2"/>
        <v>TB</v>
      </c>
      <c r="I16" s="36">
        <v>5.36</v>
      </c>
      <c r="J16" s="31"/>
      <c r="K16" s="30">
        <v>2</v>
      </c>
      <c r="L16" s="30">
        <v>1</v>
      </c>
      <c r="M16" s="30">
        <f t="shared" si="3"/>
        <v>50</v>
      </c>
      <c r="N16" s="30">
        <f t="shared" si="4"/>
        <v>10</v>
      </c>
      <c r="O16" s="30">
        <f t="shared" si="5"/>
        <v>0</v>
      </c>
      <c r="P16" s="30">
        <f t="shared" si="6"/>
        <v>2</v>
      </c>
    </row>
    <row r="17" spans="1:16" s="8" customFormat="1" ht="18" customHeight="1" x14ac:dyDescent="0.2">
      <c r="A17" s="21">
        <v>6</v>
      </c>
      <c r="B17" s="22" t="s">
        <v>382</v>
      </c>
      <c r="C17" s="23" t="s">
        <v>383</v>
      </c>
      <c r="D17" s="24" t="s">
        <v>384</v>
      </c>
      <c r="E17" s="10">
        <v>50</v>
      </c>
      <c r="F17" s="29" t="str">
        <f t="shared" si="0"/>
        <v>TB</v>
      </c>
      <c r="G17" s="28">
        <v>50</v>
      </c>
      <c r="H17" s="29" t="str">
        <f t="shared" si="2"/>
        <v>TB</v>
      </c>
      <c r="I17" s="36">
        <v>2.59</v>
      </c>
      <c r="J17" s="31"/>
      <c r="K17" s="30">
        <v>1</v>
      </c>
      <c r="L17" s="30">
        <v>0</v>
      </c>
      <c r="M17" s="30">
        <f t="shared" si="3"/>
        <v>30</v>
      </c>
      <c r="N17" s="30">
        <f t="shared" si="4"/>
        <v>5</v>
      </c>
      <c r="O17" s="30">
        <f t="shared" si="5"/>
        <v>0</v>
      </c>
      <c r="P17" s="30">
        <f t="shared" si="6"/>
        <v>0</v>
      </c>
    </row>
    <row r="18" spans="1:16" s="8" customFormat="1" ht="18" customHeight="1" x14ac:dyDescent="0.2">
      <c r="A18" s="21">
        <v>7</v>
      </c>
      <c r="B18" s="22" t="s">
        <v>385</v>
      </c>
      <c r="C18" s="23" t="s">
        <v>259</v>
      </c>
      <c r="D18" s="24" t="s">
        <v>386</v>
      </c>
      <c r="E18" s="10">
        <v>72</v>
      </c>
      <c r="F18" s="29" t="str">
        <f t="shared" si="0"/>
        <v>Khá</v>
      </c>
      <c r="G18" s="28">
        <f t="shared" si="1"/>
        <v>72</v>
      </c>
      <c r="H18" s="29" t="str">
        <f t="shared" si="2"/>
        <v>Khá</v>
      </c>
      <c r="I18" s="36">
        <v>4.43</v>
      </c>
      <c r="J18" s="31" t="s">
        <v>665</v>
      </c>
      <c r="K18" s="30">
        <v>2</v>
      </c>
      <c r="L18" s="30">
        <v>3</v>
      </c>
      <c r="M18" s="30">
        <f t="shared" si="3"/>
        <v>50</v>
      </c>
      <c r="N18" s="30">
        <f t="shared" si="4"/>
        <v>10</v>
      </c>
      <c r="O18" s="30">
        <f t="shared" si="5"/>
        <v>6</v>
      </c>
      <c r="P18" s="30">
        <f t="shared" si="6"/>
        <v>6</v>
      </c>
    </row>
    <row r="19" spans="1:16" s="8" customFormat="1" ht="18" customHeight="1" x14ac:dyDescent="0.2">
      <c r="A19" s="21">
        <v>8</v>
      </c>
      <c r="B19" s="22" t="s">
        <v>387</v>
      </c>
      <c r="C19" s="23" t="s">
        <v>388</v>
      </c>
      <c r="D19" s="24" t="s">
        <v>389</v>
      </c>
      <c r="E19" s="10"/>
      <c r="F19" s="29" t="str">
        <f t="shared" si="0"/>
        <v>Không XL</v>
      </c>
      <c r="G19" s="28"/>
      <c r="H19" s="29" t="str">
        <f t="shared" si="2"/>
        <v>Không XL</v>
      </c>
      <c r="I19" s="37">
        <v>1.2</v>
      </c>
      <c r="J19" s="31" t="s">
        <v>667</v>
      </c>
      <c r="K19" s="30">
        <v>0</v>
      </c>
      <c r="L19" s="30">
        <v>0</v>
      </c>
      <c r="M19" s="30">
        <f t="shared" si="3"/>
        <v>30</v>
      </c>
      <c r="N19" s="30">
        <f t="shared" si="4"/>
        <v>0</v>
      </c>
      <c r="O19" s="30">
        <f t="shared" si="5"/>
        <v>0</v>
      </c>
      <c r="P19" s="30">
        <f t="shared" si="6"/>
        <v>0</v>
      </c>
    </row>
    <row r="20" spans="1:16" s="8" customFormat="1" ht="18" customHeight="1" x14ac:dyDescent="0.2">
      <c r="A20" s="21">
        <v>9</v>
      </c>
      <c r="B20" s="22" t="s">
        <v>390</v>
      </c>
      <c r="C20" s="23" t="s">
        <v>391</v>
      </c>
      <c r="D20" s="24" t="s">
        <v>392</v>
      </c>
      <c r="E20" s="10">
        <v>50</v>
      </c>
      <c r="F20" s="29" t="str">
        <f t="shared" si="0"/>
        <v>TB</v>
      </c>
      <c r="G20" s="28">
        <f t="shared" si="1"/>
        <v>50</v>
      </c>
      <c r="H20" s="29" t="str">
        <f t="shared" si="2"/>
        <v>TB</v>
      </c>
      <c r="I20" s="36">
        <v>4.34</v>
      </c>
      <c r="J20" s="31"/>
      <c r="K20" s="30">
        <v>0</v>
      </c>
      <c r="L20" s="30">
        <v>0</v>
      </c>
      <c r="M20" s="30">
        <f t="shared" si="3"/>
        <v>50</v>
      </c>
      <c r="N20" s="30">
        <f t="shared" si="4"/>
        <v>0</v>
      </c>
      <c r="O20" s="30">
        <f t="shared" si="5"/>
        <v>0</v>
      </c>
      <c r="P20" s="30">
        <f t="shared" si="6"/>
        <v>0</v>
      </c>
    </row>
    <row r="21" spans="1:16" s="8" customFormat="1" ht="18" customHeight="1" x14ac:dyDescent="0.2">
      <c r="A21" s="21">
        <v>10</v>
      </c>
      <c r="B21" s="22" t="s">
        <v>393</v>
      </c>
      <c r="C21" s="23" t="s">
        <v>394</v>
      </c>
      <c r="D21" s="24" t="s">
        <v>74</v>
      </c>
      <c r="E21" s="10">
        <v>64</v>
      </c>
      <c r="F21" s="29" t="str">
        <f t="shared" si="0"/>
        <v>TB</v>
      </c>
      <c r="G21" s="28">
        <f t="shared" si="1"/>
        <v>64</v>
      </c>
      <c r="H21" s="29" t="str">
        <f t="shared" si="2"/>
        <v>TB</v>
      </c>
      <c r="I21" s="36">
        <v>5.41</v>
      </c>
      <c r="J21" s="31"/>
      <c r="K21" s="30">
        <v>2</v>
      </c>
      <c r="L21" s="30">
        <v>2</v>
      </c>
      <c r="M21" s="30">
        <f t="shared" si="3"/>
        <v>50</v>
      </c>
      <c r="N21" s="30">
        <f t="shared" si="4"/>
        <v>10</v>
      </c>
      <c r="O21" s="30">
        <f t="shared" si="5"/>
        <v>0</v>
      </c>
      <c r="P21" s="30">
        <f t="shared" si="6"/>
        <v>4</v>
      </c>
    </row>
    <row r="22" spans="1:16" s="8" customFormat="1" ht="18" customHeight="1" x14ac:dyDescent="0.2">
      <c r="A22" s="21">
        <v>11</v>
      </c>
      <c r="B22" s="22" t="s">
        <v>395</v>
      </c>
      <c r="C22" s="23" t="s">
        <v>396</v>
      </c>
      <c r="D22" s="24" t="s">
        <v>74</v>
      </c>
      <c r="E22" s="10">
        <v>50</v>
      </c>
      <c r="F22" s="29" t="str">
        <f t="shared" si="0"/>
        <v>TB</v>
      </c>
      <c r="G22" s="28">
        <v>50</v>
      </c>
      <c r="H22" s="29" t="str">
        <f t="shared" si="2"/>
        <v>TB</v>
      </c>
      <c r="I22" s="36">
        <v>2.86</v>
      </c>
      <c r="J22" s="31"/>
      <c r="K22" s="30">
        <v>2</v>
      </c>
      <c r="L22" s="30">
        <v>1</v>
      </c>
      <c r="M22" s="30">
        <f t="shared" si="3"/>
        <v>30</v>
      </c>
      <c r="N22" s="30">
        <f t="shared" si="4"/>
        <v>10</v>
      </c>
      <c r="O22" s="30">
        <f t="shared" si="5"/>
        <v>0</v>
      </c>
      <c r="P22" s="30">
        <f t="shared" si="6"/>
        <v>2</v>
      </c>
    </row>
    <row r="23" spans="1:16" s="8" customFormat="1" ht="18" customHeight="1" x14ac:dyDescent="0.2">
      <c r="A23" s="21">
        <v>12</v>
      </c>
      <c r="B23" s="22" t="s">
        <v>397</v>
      </c>
      <c r="C23" s="23" t="s">
        <v>398</v>
      </c>
      <c r="D23" s="24" t="s">
        <v>82</v>
      </c>
      <c r="E23" s="10">
        <v>50</v>
      </c>
      <c r="F23" s="29" t="str">
        <f t="shared" si="0"/>
        <v>TB</v>
      </c>
      <c r="G23" s="28">
        <v>50</v>
      </c>
      <c r="H23" s="29" t="str">
        <f t="shared" si="2"/>
        <v>TB</v>
      </c>
      <c r="I23" s="36">
        <v>3.13</v>
      </c>
      <c r="J23" s="31"/>
      <c r="K23" s="30">
        <v>0</v>
      </c>
      <c r="L23" s="30">
        <v>1</v>
      </c>
      <c r="M23" s="30">
        <f t="shared" si="3"/>
        <v>40</v>
      </c>
      <c r="N23" s="30">
        <f t="shared" si="4"/>
        <v>0</v>
      </c>
      <c r="O23" s="30">
        <f t="shared" si="5"/>
        <v>0</v>
      </c>
      <c r="P23" s="30">
        <f t="shared" si="6"/>
        <v>2</v>
      </c>
    </row>
    <row r="24" spans="1:16" s="8" customFormat="1" ht="18" customHeight="1" x14ac:dyDescent="0.2">
      <c r="A24" s="21">
        <v>13</v>
      </c>
      <c r="B24" s="22" t="s">
        <v>399</v>
      </c>
      <c r="C24" s="23" t="s">
        <v>226</v>
      </c>
      <c r="D24" s="24" t="s">
        <v>214</v>
      </c>
      <c r="E24" s="10">
        <v>61</v>
      </c>
      <c r="F24" s="29" t="str">
        <f t="shared" si="0"/>
        <v>TB</v>
      </c>
      <c r="G24" s="28">
        <f t="shared" si="1"/>
        <v>61</v>
      </c>
      <c r="H24" s="29" t="str">
        <f t="shared" si="2"/>
        <v>TB</v>
      </c>
      <c r="I24" s="36">
        <v>5.8</v>
      </c>
      <c r="J24" s="31"/>
      <c r="K24" s="30">
        <v>2</v>
      </c>
      <c r="L24" s="30">
        <v>0</v>
      </c>
      <c r="M24" s="30">
        <f t="shared" si="3"/>
        <v>51</v>
      </c>
      <c r="N24" s="30">
        <f t="shared" si="4"/>
        <v>10</v>
      </c>
      <c r="O24" s="30">
        <f t="shared" si="5"/>
        <v>0</v>
      </c>
      <c r="P24" s="30">
        <f t="shared" si="6"/>
        <v>0</v>
      </c>
    </row>
    <row r="25" spans="1:16" s="8" customFormat="1" ht="18" customHeight="1" x14ac:dyDescent="0.2">
      <c r="A25" s="21">
        <v>14</v>
      </c>
      <c r="B25" s="22" t="s">
        <v>400</v>
      </c>
      <c r="C25" s="23" t="s">
        <v>401</v>
      </c>
      <c r="D25" s="24" t="s">
        <v>88</v>
      </c>
      <c r="E25" s="10">
        <v>50</v>
      </c>
      <c r="F25" s="29" t="str">
        <f t="shared" si="0"/>
        <v>TB</v>
      </c>
      <c r="G25" s="28">
        <v>50</v>
      </c>
      <c r="H25" s="29" t="str">
        <f t="shared" si="2"/>
        <v>TB</v>
      </c>
      <c r="I25" s="37">
        <v>1.1599999999999999</v>
      </c>
      <c r="J25" s="31"/>
      <c r="K25" s="30">
        <v>1</v>
      </c>
      <c r="L25" s="30">
        <v>1</v>
      </c>
      <c r="M25" s="30">
        <f t="shared" si="3"/>
        <v>30</v>
      </c>
      <c r="N25" s="30">
        <f t="shared" si="4"/>
        <v>5</v>
      </c>
      <c r="O25" s="30">
        <f t="shared" si="5"/>
        <v>0</v>
      </c>
      <c r="P25" s="30">
        <f t="shared" si="6"/>
        <v>2</v>
      </c>
    </row>
    <row r="26" spans="1:16" s="8" customFormat="1" ht="18" customHeight="1" x14ac:dyDescent="0.2">
      <c r="A26" s="21">
        <v>15</v>
      </c>
      <c r="B26" s="22" t="s">
        <v>402</v>
      </c>
      <c r="C26" s="23" t="s">
        <v>403</v>
      </c>
      <c r="D26" s="24" t="s">
        <v>88</v>
      </c>
      <c r="E26" s="10">
        <v>51</v>
      </c>
      <c r="F26" s="29" t="str">
        <f t="shared" si="0"/>
        <v>TB</v>
      </c>
      <c r="G26" s="28">
        <f t="shared" si="1"/>
        <v>51</v>
      </c>
      <c r="H26" s="29" t="str">
        <f t="shared" si="2"/>
        <v>TB</v>
      </c>
      <c r="I26" s="36">
        <v>3.16</v>
      </c>
      <c r="J26" s="31" t="s">
        <v>665</v>
      </c>
      <c r="K26" s="30">
        <v>1</v>
      </c>
      <c r="L26" s="30">
        <v>0</v>
      </c>
      <c r="M26" s="30">
        <f t="shared" si="3"/>
        <v>40</v>
      </c>
      <c r="N26" s="30">
        <f t="shared" si="4"/>
        <v>5</v>
      </c>
      <c r="O26" s="30">
        <f t="shared" si="5"/>
        <v>6</v>
      </c>
      <c r="P26" s="30">
        <f t="shared" si="6"/>
        <v>0</v>
      </c>
    </row>
    <row r="27" spans="1:16" s="8" customFormat="1" ht="18" customHeight="1" x14ac:dyDescent="0.2">
      <c r="A27" s="21">
        <v>16</v>
      </c>
      <c r="B27" s="22" t="s">
        <v>404</v>
      </c>
      <c r="C27" s="23" t="s">
        <v>405</v>
      </c>
      <c r="D27" s="24" t="s">
        <v>95</v>
      </c>
      <c r="E27" s="10">
        <v>62</v>
      </c>
      <c r="F27" s="29" t="str">
        <f t="shared" si="0"/>
        <v>TB</v>
      </c>
      <c r="G27" s="28">
        <f t="shared" si="1"/>
        <v>62</v>
      </c>
      <c r="H27" s="29" t="str">
        <f t="shared" si="2"/>
        <v>TB</v>
      </c>
      <c r="I27" s="36">
        <v>4.96</v>
      </c>
      <c r="J27" s="31"/>
      <c r="K27" s="30">
        <v>2</v>
      </c>
      <c r="L27" s="30">
        <v>1</v>
      </c>
      <c r="M27" s="30">
        <f t="shared" si="3"/>
        <v>50</v>
      </c>
      <c r="N27" s="30">
        <f t="shared" si="4"/>
        <v>10</v>
      </c>
      <c r="O27" s="30">
        <f t="shared" si="5"/>
        <v>0</v>
      </c>
      <c r="P27" s="30">
        <f t="shared" si="6"/>
        <v>2</v>
      </c>
    </row>
    <row r="28" spans="1:16" s="8" customFormat="1" ht="18" customHeight="1" x14ac:dyDescent="0.2">
      <c r="A28" s="21">
        <v>17</v>
      </c>
      <c r="B28" s="22" t="s">
        <v>406</v>
      </c>
      <c r="C28" s="23" t="s">
        <v>407</v>
      </c>
      <c r="D28" s="24" t="s">
        <v>95</v>
      </c>
      <c r="E28" s="10">
        <v>62</v>
      </c>
      <c r="F28" s="29" t="str">
        <f t="shared" si="0"/>
        <v>TB</v>
      </c>
      <c r="G28" s="28">
        <f t="shared" si="1"/>
        <v>62</v>
      </c>
      <c r="H28" s="29" t="str">
        <f t="shared" si="2"/>
        <v>TB</v>
      </c>
      <c r="I28" s="36">
        <v>5.36</v>
      </c>
      <c r="J28" s="31"/>
      <c r="K28" s="30">
        <v>2</v>
      </c>
      <c r="L28" s="30">
        <v>1</v>
      </c>
      <c r="M28" s="30">
        <f t="shared" si="3"/>
        <v>50</v>
      </c>
      <c r="N28" s="30">
        <f t="shared" si="4"/>
        <v>10</v>
      </c>
      <c r="O28" s="30">
        <f t="shared" si="5"/>
        <v>0</v>
      </c>
      <c r="P28" s="30">
        <f t="shared" si="6"/>
        <v>2</v>
      </c>
    </row>
    <row r="29" spans="1:16" s="8" customFormat="1" ht="18" customHeight="1" x14ac:dyDescent="0.2">
      <c r="A29" s="21">
        <v>18</v>
      </c>
      <c r="B29" s="22" t="s">
        <v>408</v>
      </c>
      <c r="C29" s="23" t="s">
        <v>409</v>
      </c>
      <c r="D29" s="24" t="s">
        <v>100</v>
      </c>
      <c r="E29" s="10">
        <v>62</v>
      </c>
      <c r="F29" s="29" t="str">
        <f t="shared" si="0"/>
        <v>TB</v>
      </c>
      <c r="G29" s="28">
        <f t="shared" si="1"/>
        <v>62</v>
      </c>
      <c r="H29" s="29" t="str">
        <f t="shared" si="2"/>
        <v>TB</v>
      </c>
      <c r="I29" s="36">
        <v>3.11</v>
      </c>
      <c r="J29" s="31"/>
      <c r="K29" s="30">
        <v>4</v>
      </c>
      <c r="L29" s="30">
        <v>1</v>
      </c>
      <c r="M29" s="30">
        <f t="shared" si="3"/>
        <v>40</v>
      </c>
      <c r="N29" s="30">
        <f t="shared" si="4"/>
        <v>20</v>
      </c>
      <c r="O29" s="30">
        <f t="shared" si="5"/>
        <v>0</v>
      </c>
      <c r="P29" s="30">
        <f t="shared" si="6"/>
        <v>2</v>
      </c>
    </row>
    <row r="30" spans="1:16" s="8" customFormat="1" ht="18" customHeight="1" x14ac:dyDescent="0.2">
      <c r="A30" s="21">
        <v>19</v>
      </c>
      <c r="B30" s="22" t="s">
        <v>410</v>
      </c>
      <c r="C30" s="23" t="s">
        <v>411</v>
      </c>
      <c r="D30" s="24" t="s">
        <v>412</v>
      </c>
      <c r="E30" s="10">
        <v>63</v>
      </c>
      <c r="F30" s="29" t="str">
        <f t="shared" si="0"/>
        <v>TB</v>
      </c>
      <c r="G30" s="28">
        <f t="shared" si="1"/>
        <v>63</v>
      </c>
      <c r="H30" s="29" t="str">
        <f t="shared" si="2"/>
        <v>TB</v>
      </c>
      <c r="I30" s="36">
        <v>5.87</v>
      </c>
      <c r="J30" s="31"/>
      <c r="K30" s="30">
        <v>2</v>
      </c>
      <c r="L30" s="30">
        <v>1</v>
      </c>
      <c r="M30" s="30">
        <f t="shared" si="3"/>
        <v>51</v>
      </c>
      <c r="N30" s="30">
        <f t="shared" si="4"/>
        <v>10</v>
      </c>
      <c r="O30" s="30">
        <f t="shared" si="5"/>
        <v>0</v>
      </c>
      <c r="P30" s="30">
        <f t="shared" si="6"/>
        <v>2</v>
      </c>
    </row>
    <row r="31" spans="1:16" s="8" customFormat="1" ht="18" customHeight="1" x14ac:dyDescent="0.2">
      <c r="A31" s="21">
        <v>20</v>
      </c>
      <c r="B31" s="22" t="s">
        <v>413</v>
      </c>
      <c r="C31" s="23" t="s">
        <v>414</v>
      </c>
      <c r="D31" s="24" t="s">
        <v>412</v>
      </c>
      <c r="E31" s="10">
        <v>50</v>
      </c>
      <c r="F31" s="29" t="str">
        <f t="shared" si="0"/>
        <v>TB</v>
      </c>
      <c r="G31" s="28">
        <v>50</v>
      </c>
      <c r="H31" s="29" t="str">
        <f t="shared" si="2"/>
        <v>TB</v>
      </c>
      <c r="I31" s="37">
        <v>1.73</v>
      </c>
      <c r="J31" s="31"/>
      <c r="K31" s="30">
        <v>0</v>
      </c>
      <c r="L31" s="30">
        <v>1</v>
      </c>
      <c r="M31" s="30">
        <f t="shared" si="3"/>
        <v>30</v>
      </c>
      <c r="N31" s="30">
        <f t="shared" si="4"/>
        <v>0</v>
      </c>
      <c r="O31" s="30">
        <f t="shared" si="5"/>
        <v>0</v>
      </c>
      <c r="P31" s="30">
        <f t="shared" si="6"/>
        <v>2</v>
      </c>
    </row>
    <row r="32" spans="1:16" s="8" customFormat="1" ht="18" customHeight="1" x14ac:dyDescent="0.2">
      <c r="A32" s="21">
        <v>21</v>
      </c>
      <c r="B32" s="22" t="s">
        <v>415</v>
      </c>
      <c r="C32" s="23" t="s">
        <v>416</v>
      </c>
      <c r="D32" s="24" t="s">
        <v>227</v>
      </c>
      <c r="E32" s="10">
        <v>64</v>
      </c>
      <c r="F32" s="29" t="str">
        <f t="shared" si="0"/>
        <v>TB</v>
      </c>
      <c r="G32" s="28">
        <f t="shared" si="1"/>
        <v>64</v>
      </c>
      <c r="H32" s="29" t="str">
        <f t="shared" si="2"/>
        <v>TB</v>
      </c>
      <c r="I32" s="36">
        <v>5.31</v>
      </c>
      <c r="J32" s="31"/>
      <c r="K32" s="30">
        <v>2</v>
      </c>
      <c r="L32" s="30">
        <v>2</v>
      </c>
      <c r="M32" s="30">
        <f t="shared" si="3"/>
        <v>50</v>
      </c>
      <c r="N32" s="30">
        <f t="shared" si="4"/>
        <v>10</v>
      </c>
      <c r="O32" s="30">
        <f t="shared" si="5"/>
        <v>0</v>
      </c>
      <c r="P32" s="30">
        <f t="shared" si="6"/>
        <v>4</v>
      </c>
    </row>
    <row r="33" spans="1:16" s="8" customFormat="1" ht="18" customHeight="1" x14ac:dyDescent="0.2">
      <c r="A33" s="21">
        <v>22</v>
      </c>
      <c r="B33" s="22" t="s">
        <v>417</v>
      </c>
      <c r="C33" s="23" t="s">
        <v>418</v>
      </c>
      <c r="D33" s="24" t="s">
        <v>227</v>
      </c>
      <c r="E33" s="10">
        <v>59</v>
      </c>
      <c r="F33" s="29" t="str">
        <f t="shared" si="0"/>
        <v>TB</v>
      </c>
      <c r="G33" s="28">
        <f t="shared" si="1"/>
        <v>59</v>
      </c>
      <c r="H33" s="29" t="str">
        <f t="shared" si="2"/>
        <v>TB</v>
      </c>
      <c r="I33" s="36">
        <v>4.8899999999999997</v>
      </c>
      <c r="J33" s="31"/>
      <c r="K33" s="30">
        <v>1</v>
      </c>
      <c r="L33" s="30">
        <v>2</v>
      </c>
      <c r="M33" s="30">
        <f t="shared" si="3"/>
        <v>50</v>
      </c>
      <c r="N33" s="30">
        <f t="shared" si="4"/>
        <v>5</v>
      </c>
      <c r="O33" s="30">
        <f t="shared" si="5"/>
        <v>0</v>
      </c>
      <c r="P33" s="30">
        <f t="shared" si="6"/>
        <v>4</v>
      </c>
    </row>
    <row r="34" spans="1:16" s="8" customFormat="1" ht="18" customHeight="1" x14ac:dyDescent="0.2">
      <c r="A34" s="21">
        <v>23</v>
      </c>
      <c r="B34" s="22" t="s">
        <v>419</v>
      </c>
      <c r="C34" s="23" t="s">
        <v>420</v>
      </c>
      <c r="D34" s="24" t="s">
        <v>240</v>
      </c>
      <c r="E34" s="10">
        <v>57</v>
      </c>
      <c r="F34" s="29" t="str">
        <f t="shared" si="0"/>
        <v>TB</v>
      </c>
      <c r="G34" s="28">
        <f t="shared" si="1"/>
        <v>57</v>
      </c>
      <c r="H34" s="29" t="str">
        <f t="shared" si="2"/>
        <v>TB</v>
      </c>
      <c r="I34" s="36">
        <v>5.33</v>
      </c>
      <c r="J34" s="31"/>
      <c r="K34" s="30">
        <v>1</v>
      </c>
      <c r="L34" s="30">
        <v>1</v>
      </c>
      <c r="M34" s="30">
        <f t="shared" si="3"/>
        <v>50</v>
      </c>
      <c r="N34" s="30">
        <f t="shared" si="4"/>
        <v>5</v>
      </c>
      <c r="O34" s="30">
        <f t="shared" si="5"/>
        <v>0</v>
      </c>
      <c r="P34" s="30">
        <f t="shared" si="6"/>
        <v>2</v>
      </c>
    </row>
    <row r="35" spans="1:16" s="8" customFormat="1" ht="18" customHeight="1" x14ac:dyDescent="0.2">
      <c r="A35" s="21">
        <v>24</v>
      </c>
      <c r="B35" s="22" t="s">
        <v>421</v>
      </c>
      <c r="C35" s="23" t="s">
        <v>422</v>
      </c>
      <c r="D35" s="24" t="s">
        <v>423</v>
      </c>
      <c r="E35" s="10">
        <v>57</v>
      </c>
      <c r="F35" s="29" t="str">
        <f t="shared" si="0"/>
        <v>TB</v>
      </c>
      <c r="G35" s="28">
        <f t="shared" si="1"/>
        <v>57</v>
      </c>
      <c r="H35" s="29" t="str">
        <f t="shared" si="2"/>
        <v>TB</v>
      </c>
      <c r="I35" s="36">
        <v>4.7300000000000004</v>
      </c>
      <c r="J35" s="31"/>
      <c r="K35" s="30">
        <v>1</v>
      </c>
      <c r="L35" s="30">
        <v>1</v>
      </c>
      <c r="M35" s="30">
        <f t="shared" si="3"/>
        <v>50</v>
      </c>
      <c r="N35" s="30">
        <f t="shared" si="4"/>
        <v>5</v>
      </c>
      <c r="O35" s="30">
        <f t="shared" si="5"/>
        <v>0</v>
      </c>
      <c r="P35" s="30">
        <f t="shared" si="6"/>
        <v>2</v>
      </c>
    </row>
    <row r="36" spans="1:16" s="8" customFormat="1" ht="18" customHeight="1" x14ac:dyDescent="0.2">
      <c r="A36" s="21">
        <v>25</v>
      </c>
      <c r="B36" s="22" t="s">
        <v>424</v>
      </c>
      <c r="C36" s="23" t="s">
        <v>425</v>
      </c>
      <c r="D36" s="24" t="s">
        <v>243</v>
      </c>
      <c r="E36" s="10">
        <v>45</v>
      </c>
      <c r="F36" s="29" t="str">
        <f t="shared" si="0"/>
        <v>Yếu</v>
      </c>
      <c r="G36" s="28">
        <v>45</v>
      </c>
      <c r="H36" s="29" t="str">
        <f t="shared" si="2"/>
        <v>Yếu</v>
      </c>
      <c r="I36" s="37">
        <v>0.34</v>
      </c>
      <c r="J36" s="31"/>
      <c r="K36" s="30">
        <v>0</v>
      </c>
      <c r="L36" s="30">
        <v>1</v>
      </c>
      <c r="M36" s="30">
        <f t="shared" si="3"/>
        <v>30</v>
      </c>
      <c r="N36" s="30">
        <f t="shared" si="4"/>
        <v>0</v>
      </c>
      <c r="O36" s="30">
        <f t="shared" si="5"/>
        <v>0</v>
      </c>
      <c r="P36" s="30">
        <f t="shared" si="6"/>
        <v>2</v>
      </c>
    </row>
    <row r="37" spans="1:16" s="8" customFormat="1" ht="18" customHeight="1" x14ac:dyDescent="0.2">
      <c r="A37" s="21">
        <v>26</v>
      </c>
      <c r="B37" s="22" t="s">
        <v>426</v>
      </c>
      <c r="C37" s="23" t="s">
        <v>427</v>
      </c>
      <c r="D37" s="24" t="s">
        <v>243</v>
      </c>
      <c r="E37" s="10">
        <v>50</v>
      </c>
      <c r="F37" s="29" t="str">
        <f t="shared" si="0"/>
        <v>TB</v>
      </c>
      <c r="G37" s="28">
        <v>50</v>
      </c>
      <c r="H37" s="29" t="str">
        <f t="shared" si="2"/>
        <v>TB</v>
      </c>
      <c r="I37" s="37">
        <v>0.74</v>
      </c>
      <c r="J37" s="31" t="s">
        <v>666</v>
      </c>
      <c r="K37" s="30">
        <v>0</v>
      </c>
      <c r="L37" s="30">
        <v>0</v>
      </c>
      <c r="M37" s="30">
        <f t="shared" si="3"/>
        <v>30</v>
      </c>
      <c r="N37" s="30">
        <f t="shared" si="4"/>
        <v>0</v>
      </c>
      <c r="O37" s="30">
        <f t="shared" si="5"/>
        <v>8</v>
      </c>
      <c r="P37" s="30">
        <f t="shared" si="6"/>
        <v>0</v>
      </c>
    </row>
    <row r="38" spans="1:16" s="8" customFormat="1" ht="18" customHeight="1" x14ac:dyDescent="0.2">
      <c r="A38" s="21">
        <v>27</v>
      </c>
      <c r="B38" s="22" t="s">
        <v>428</v>
      </c>
      <c r="C38" s="23" t="s">
        <v>429</v>
      </c>
      <c r="D38" s="24" t="s">
        <v>430</v>
      </c>
      <c r="E38" s="10">
        <v>50</v>
      </c>
      <c r="F38" s="29" t="str">
        <f t="shared" si="0"/>
        <v>TB</v>
      </c>
      <c r="G38" s="28">
        <v>50</v>
      </c>
      <c r="H38" s="29" t="str">
        <f t="shared" si="2"/>
        <v>TB</v>
      </c>
      <c r="I38" s="36">
        <v>2.94</v>
      </c>
      <c r="J38" s="31"/>
      <c r="K38" s="30">
        <v>1</v>
      </c>
      <c r="L38" s="30">
        <v>0</v>
      </c>
      <c r="M38" s="30">
        <f t="shared" si="3"/>
        <v>30</v>
      </c>
      <c r="N38" s="30">
        <f t="shared" si="4"/>
        <v>5</v>
      </c>
      <c r="O38" s="30">
        <f t="shared" si="5"/>
        <v>0</v>
      </c>
      <c r="P38" s="30">
        <f t="shared" si="6"/>
        <v>0</v>
      </c>
    </row>
    <row r="39" spans="1:16" s="8" customFormat="1" ht="18" customHeight="1" x14ac:dyDescent="0.2">
      <c r="A39" s="21">
        <v>28</v>
      </c>
      <c r="B39" s="22" t="s">
        <v>431</v>
      </c>
      <c r="C39" s="23" t="s">
        <v>64</v>
      </c>
      <c r="D39" s="24" t="s">
        <v>127</v>
      </c>
      <c r="E39" s="10">
        <v>50</v>
      </c>
      <c r="F39" s="29" t="str">
        <f t="shared" si="0"/>
        <v>TB</v>
      </c>
      <c r="G39" s="28">
        <v>50</v>
      </c>
      <c r="H39" s="29" t="str">
        <f t="shared" si="2"/>
        <v>TB</v>
      </c>
      <c r="I39" s="36">
        <v>3.44</v>
      </c>
      <c r="J39" s="31"/>
      <c r="K39" s="30">
        <v>1</v>
      </c>
      <c r="L39" s="30">
        <v>1</v>
      </c>
      <c r="M39" s="30">
        <f t="shared" si="3"/>
        <v>40</v>
      </c>
      <c r="N39" s="30">
        <f t="shared" si="4"/>
        <v>5</v>
      </c>
      <c r="O39" s="30">
        <f t="shared" si="5"/>
        <v>0</v>
      </c>
      <c r="P39" s="30">
        <f t="shared" si="6"/>
        <v>2</v>
      </c>
    </row>
    <row r="40" spans="1:16" s="8" customFormat="1" ht="18" customHeight="1" x14ac:dyDescent="0.2">
      <c r="A40" s="21">
        <v>29</v>
      </c>
      <c r="B40" s="22" t="s">
        <v>432</v>
      </c>
      <c r="C40" s="23" t="s">
        <v>433</v>
      </c>
      <c r="D40" s="24" t="s">
        <v>345</v>
      </c>
      <c r="E40" s="10">
        <v>50</v>
      </c>
      <c r="F40" s="29" t="str">
        <f t="shared" si="0"/>
        <v>TB</v>
      </c>
      <c r="G40" s="28">
        <v>50</v>
      </c>
      <c r="H40" s="29" t="str">
        <f t="shared" si="2"/>
        <v>TB</v>
      </c>
      <c r="I40" s="37">
        <v>1.3</v>
      </c>
      <c r="J40" s="31"/>
      <c r="K40" s="30">
        <v>1</v>
      </c>
      <c r="L40" s="30">
        <v>3</v>
      </c>
      <c r="M40" s="30">
        <f t="shared" si="3"/>
        <v>30</v>
      </c>
      <c r="N40" s="30">
        <f t="shared" si="4"/>
        <v>5</v>
      </c>
      <c r="O40" s="30">
        <f t="shared" si="5"/>
        <v>0</v>
      </c>
      <c r="P40" s="30">
        <f t="shared" si="6"/>
        <v>6</v>
      </c>
    </row>
    <row r="41" spans="1:16" s="8" customFormat="1" ht="18" customHeight="1" x14ac:dyDescent="0.2">
      <c r="A41" s="21">
        <v>30</v>
      </c>
      <c r="B41" s="22" t="s">
        <v>434</v>
      </c>
      <c r="C41" s="23" t="s">
        <v>435</v>
      </c>
      <c r="D41" s="24" t="s">
        <v>436</v>
      </c>
      <c r="E41" s="10">
        <v>60</v>
      </c>
      <c r="F41" s="29" t="str">
        <f t="shared" si="0"/>
        <v>TB</v>
      </c>
      <c r="G41" s="28">
        <f t="shared" si="1"/>
        <v>60</v>
      </c>
      <c r="H41" s="29" t="str">
        <f t="shared" si="2"/>
        <v>TB</v>
      </c>
      <c r="I41" s="36">
        <v>5.86</v>
      </c>
      <c r="J41" s="31"/>
      <c r="K41" s="30">
        <v>1</v>
      </c>
      <c r="L41" s="30">
        <v>2</v>
      </c>
      <c r="M41" s="30">
        <f t="shared" si="3"/>
        <v>51</v>
      </c>
      <c r="N41" s="30">
        <f t="shared" si="4"/>
        <v>5</v>
      </c>
      <c r="O41" s="30">
        <f t="shared" si="5"/>
        <v>0</v>
      </c>
      <c r="P41" s="30">
        <f t="shared" si="6"/>
        <v>4</v>
      </c>
    </row>
    <row r="42" spans="1:16" s="8" customFormat="1" ht="18" customHeight="1" x14ac:dyDescent="0.2">
      <c r="A42" s="21">
        <v>31</v>
      </c>
      <c r="B42" s="22" t="s">
        <v>437</v>
      </c>
      <c r="C42" s="23" t="s">
        <v>438</v>
      </c>
      <c r="D42" s="24" t="s">
        <v>439</v>
      </c>
      <c r="E42" s="10">
        <v>57</v>
      </c>
      <c r="F42" s="29" t="str">
        <f t="shared" si="0"/>
        <v>TB</v>
      </c>
      <c r="G42" s="28">
        <f t="shared" si="1"/>
        <v>57</v>
      </c>
      <c r="H42" s="29" t="str">
        <f t="shared" si="2"/>
        <v>TB</v>
      </c>
      <c r="I42" s="36">
        <v>5.33</v>
      </c>
      <c r="J42" s="31"/>
      <c r="K42" s="30">
        <v>1</v>
      </c>
      <c r="L42" s="30">
        <v>1</v>
      </c>
      <c r="M42" s="30">
        <f t="shared" si="3"/>
        <v>50</v>
      </c>
      <c r="N42" s="30">
        <f t="shared" si="4"/>
        <v>5</v>
      </c>
      <c r="O42" s="30">
        <f t="shared" si="5"/>
        <v>0</v>
      </c>
      <c r="P42" s="30">
        <f t="shared" si="6"/>
        <v>2</v>
      </c>
    </row>
    <row r="43" spans="1:16" s="8" customFormat="1" ht="18" customHeight="1" x14ac:dyDescent="0.2">
      <c r="A43" s="21">
        <v>32</v>
      </c>
      <c r="B43" s="22" t="s">
        <v>440</v>
      </c>
      <c r="C43" s="23" t="s">
        <v>441</v>
      </c>
      <c r="D43" s="24" t="s">
        <v>363</v>
      </c>
      <c r="E43" s="10">
        <v>74</v>
      </c>
      <c r="F43" s="29" t="str">
        <f t="shared" si="0"/>
        <v>Khá</v>
      </c>
      <c r="G43" s="28">
        <f t="shared" si="1"/>
        <v>74</v>
      </c>
      <c r="H43" s="29" t="str">
        <f t="shared" si="2"/>
        <v>Khá</v>
      </c>
      <c r="I43" s="36">
        <v>6.2</v>
      </c>
      <c r="J43" s="31"/>
      <c r="K43" s="30">
        <v>4</v>
      </c>
      <c r="L43" s="30">
        <v>1</v>
      </c>
      <c r="M43" s="30">
        <f t="shared" si="3"/>
        <v>52</v>
      </c>
      <c r="N43" s="30">
        <f t="shared" si="4"/>
        <v>20</v>
      </c>
      <c r="O43" s="30">
        <f t="shared" si="5"/>
        <v>0</v>
      </c>
      <c r="P43" s="30">
        <f t="shared" si="6"/>
        <v>2</v>
      </c>
    </row>
    <row r="44" spans="1:16" s="8" customFormat="1" ht="18" customHeight="1" x14ac:dyDescent="0.2">
      <c r="A44" s="21">
        <v>33</v>
      </c>
      <c r="B44" s="22" t="s">
        <v>442</v>
      </c>
      <c r="C44" s="23" t="s">
        <v>443</v>
      </c>
      <c r="D44" s="24" t="s">
        <v>365</v>
      </c>
      <c r="E44" s="10">
        <v>66</v>
      </c>
      <c r="F44" s="29" t="str">
        <f t="shared" si="0"/>
        <v>TB</v>
      </c>
      <c r="G44" s="28">
        <f t="shared" si="1"/>
        <v>66</v>
      </c>
      <c r="H44" s="29" t="str">
        <f t="shared" si="2"/>
        <v>TB</v>
      </c>
      <c r="I44" s="36">
        <v>6.26</v>
      </c>
      <c r="J44" s="31"/>
      <c r="K44" s="30">
        <v>2</v>
      </c>
      <c r="L44" s="30">
        <v>2</v>
      </c>
      <c r="M44" s="30">
        <f t="shared" si="3"/>
        <v>52</v>
      </c>
      <c r="N44" s="30">
        <f t="shared" si="4"/>
        <v>10</v>
      </c>
      <c r="O44" s="30">
        <f t="shared" si="5"/>
        <v>0</v>
      </c>
      <c r="P44" s="30">
        <f t="shared" si="6"/>
        <v>4</v>
      </c>
    </row>
    <row r="45" spans="1:16" s="8" customFormat="1" ht="18" customHeight="1" x14ac:dyDescent="0.2">
      <c r="A45" s="21">
        <v>34</v>
      </c>
      <c r="B45" s="22" t="s">
        <v>444</v>
      </c>
      <c r="C45" s="23" t="s">
        <v>445</v>
      </c>
      <c r="D45" s="24" t="s">
        <v>146</v>
      </c>
      <c r="E45" s="10">
        <v>50</v>
      </c>
      <c r="F45" s="29" t="str">
        <f t="shared" si="0"/>
        <v>TB</v>
      </c>
      <c r="G45" s="28">
        <v>50</v>
      </c>
      <c r="H45" s="29" t="str">
        <f t="shared" si="2"/>
        <v>TB</v>
      </c>
      <c r="I45" s="37">
        <v>1.47</v>
      </c>
      <c r="J45" s="31"/>
      <c r="K45" s="30">
        <v>1</v>
      </c>
      <c r="L45" s="30">
        <v>1</v>
      </c>
      <c r="M45" s="30">
        <f t="shared" si="3"/>
        <v>30</v>
      </c>
      <c r="N45" s="30">
        <f t="shared" si="4"/>
        <v>5</v>
      </c>
      <c r="O45" s="30">
        <f t="shared" si="5"/>
        <v>0</v>
      </c>
      <c r="P45" s="30">
        <f t="shared" si="6"/>
        <v>2</v>
      </c>
    </row>
    <row r="46" spans="1:16" s="8" customFormat="1" ht="18" customHeight="1" x14ac:dyDescent="0.2">
      <c r="A46" s="21">
        <v>35</v>
      </c>
      <c r="B46" s="22" t="s">
        <v>446</v>
      </c>
      <c r="C46" s="23" t="s">
        <v>191</v>
      </c>
      <c r="D46" s="24" t="s">
        <v>447</v>
      </c>
      <c r="E46" s="10"/>
      <c r="F46" s="29" t="str">
        <f t="shared" si="0"/>
        <v>Không XL</v>
      </c>
      <c r="G46" s="28"/>
      <c r="H46" s="29" t="str">
        <f t="shared" si="2"/>
        <v>Không XL</v>
      </c>
      <c r="I46" s="37">
        <v>0.79</v>
      </c>
      <c r="J46" s="31" t="s">
        <v>667</v>
      </c>
      <c r="K46" s="30">
        <v>1</v>
      </c>
      <c r="L46" s="30">
        <v>1</v>
      </c>
      <c r="M46" s="30">
        <f t="shared" si="3"/>
        <v>30</v>
      </c>
      <c r="N46" s="30">
        <f t="shared" si="4"/>
        <v>5</v>
      </c>
      <c r="O46" s="30">
        <f t="shared" si="5"/>
        <v>0</v>
      </c>
      <c r="P46" s="30">
        <f t="shared" si="6"/>
        <v>2</v>
      </c>
    </row>
    <row r="47" spans="1:16" s="8" customFormat="1" ht="18" customHeight="1" x14ac:dyDescent="0.2">
      <c r="A47" s="21">
        <v>36</v>
      </c>
      <c r="B47" s="22" t="s">
        <v>448</v>
      </c>
      <c r="C47" s="23" t="s">
        <v>191</v>
      </c>
      <c r="D47" s="24" t="s">
        <v>447</v>
      </c>
      <c r="E47" s="10">
        <v>57</v>
      </c>
      <c r="F47" s="29" t="str">
        <f t="shared" si="0"/>
        <v>TB</v>
      </c>
      <c r="G47" s="28">
        <f t="shared" si="1"/>
        <v>57</v>
      </c>
      <c r="H47" s="29" t="str">
        <f t="shared" si="2"/>
        <v>TB</v>
      </c>
      <c r="I47" s="36">
        <v>5.49</v>
      </c>
      <c r="J47" s="31"/>
      <c r="K47" s="30">
        <v>1</v>
      </c>
      <c r="L47" s="30">
        <v>1</v>
      </c>
      <c r="M47" s="30">
        <f t="shared" si="3"/>
        <v>50</v>
      </c>
      <c r="N47" s="30">
        <f t="shared" si="4"/>
        <v>5</v>
      </c>
      <c r="O47" s="30">
        <f t="shared" si="5"/>
        <v>0</v>
      </c>
      <c r="P47" s="30">
        <f t="shared" si="6"/>
        <v>2</v>
      </c>
    </row>
    <row r="48" spans="1:16" s="8" customFormat="1" ht="18" customHeight="1" x14ac:dyDescent="0.2">
      <c r="A48" s="21">
        <v>37</v>
      </c>
      <c r="B48" s="22" t="s">
        <v>449</v>
      </c>
      <c r="C48" s="23" t="s">
        <v>450</v>
      </c>
      <c r="D48" s="24" t="s">
        <v>447</v>
      </c>
      <c r="E48" s="10">
        <v>56</v>
      </c>
      <c r="F48" s="29" t="str">
        <f t="shared" si="0"/>
        <v>TB</v>
      </c>
      <c r="G48" s="28">
        <f t="shared" si="1"/>
        <v>56</v>
      </c>
      <c r="H48" s="29" t="str">
        <f t="shared" si="2"/>
        <v>TB</v>
      </c>
      <c r="I48" s="36">
        <v>5.63</v>
      </c>
      <c r="J48" s="31"/>
      <c r="K48" s="30">
        <v>1</v>
      </c>
      <c r="L48" s="30">
        <v>0</v>
      </c>
      <c r="M48" s="30">
        <f t="shared" si="3"/>
        <v>51</v>
      </c>
      <c r="N48" s="30">
        <f t="shared" si="4"/>
        <v>5</v>
      </c>
      <c r="O48" s="30">
        <f t="shared" si="5"/>
        <v>0</v>
      </c>
      <c r="P48" s="30">
        <f t="shared" si="6"/>
        <v>0</v>
      </c>
    </row>
    <row r="49" spans="1:16" s="8" customFormat="1" ht="18" customHeight="1" x14ac:dyDescent="0.2">
      <c r="A49" s="21">
        <v>38</v>
      </c>
      <c r="B49" s="22" t="s">
        <v>451</v>
      </c>
      <c r="C49" s="23" t="s">
        <v>349</v>
      </c>
      <c r="D49" s="24" t="s">
        <v>151</v>
      </c>
      <c r="E49" s="10">
        <v>57</v>
      </c>
      <c r="F49" s="29" t="str">
        <f t="shared" si="0"/>
        <v>TB</v>
      </c>
      <c r="G49" s="28">
        <f t="shared" si="1"/>
        <v>57</v>
      </c>
      <c r="H49" s="29" t="str">
        <f t="shared" si="2"/>
        <v>TB</v>
      </c>
      <c r="I49" s="36">
        <v>5.13</v>
      </c>
      <c r="J49" s="31"/>
      <c r="K49" s="30">
        <v>1</v>
      </c>
      <c r="L49" s="30">
        <v>1</v>
      </c>
      <c r="M49" s="30">
        <f t="shared" si="3"/>
        <v>50</v>
      </c>
      <c r="N49" s="30">
        <f t="shared" si="4"/>
        <v>5</v>
      </c>
      <c r="O49" s="30">
        <f t="shared" si="5"/>
        <v>0</v>
      </c>
      <c r="P49" s="30">
        <f t="shared" si="6"/>
        <v>2</v>
      </c>
    </row>
    <row r="50" spans="1:16" s="8" customFormat="1" ht="18" customHeight="1" x14ac:dyDescent="0.2">
      <c r="A50" s="21">
        <v>39</v>
      </c>
      <c r="B50" s="22" t="s">
        <v>452</v>
      </c>
      <c r="C50" s="23" t="s">
        <v>453</v>
      </c>
      <c r="D50" s="24" t="s">
        <v>454</v>
      </c>
      <c r="E50" s="10">
        <v>55</v>
      </c>
      <c r="F50" s="29" t="str">
        <f t="shared" si="0"/>
        <v>TB</v>
      </c>
      <c r="G50" s="28">
        <f t="shared" si="1"/>
        <v>55</v>
      </c>
      <c r="H50" s="29" t="str">
        <f t="shared" si="2"/>
        <v>TB</v>
      </c>
      <c r="I50" s="36">
        <v>4.6900000000000004</v>
      </c>
      <c r="J50" s="31"/>
      <c r="K50" s="30">
        <v>1</v>
      </c>
      <c r="L50" s="30">
        <v>0</v>
      </c>
      <c r="M50" s="30">
        <f t="shared" si="3"/>
        <v>50</v>
      </c>
      <c r="N50" s="30">
        <f t="shared" si="4"/>
        <v>5</v>
      </c>
      <c r="O50" s="30">
        <f t="shared" si="5"/>
        <v>0</v>
      </c>
      <c r="P50" s="30">
        <f t="shared" si="6"/>
        <v>0</v>
      </c>
    </row>
    <row r="51" spans="1:16" s="8" customFormat="1" ht="18" customHeight="1" x14ac:dyDescent="0.2">
      <c r="A51" s="21">
        <v>40</v>
      </c>
      <c r="B51" s="22" t="s">
        <v>455</v>
      </c>
      <c r="C51" s="23" t="s">
        <v>73</v>
      </c>
      <c r="D51" s="24" t="s">
        <v>454</v>
      </c>
      <c r="E51" s="10">
        <v>50</v>
      </c>
      <c r="F51" s="29" t="str">
        <f t="shared" si="0"/>
        <v>TB</v>
      </c>
      <c r="G51" s="28">
        <v>50</v>
      </c>
      <c r="H51" s="29" t="str">
        <f t="shared" si="2"/>
        <v>TB</v>
      </c>
      <c r="I51" s="36">
        <v>3.13</v>
      </c>
      <c r="J51" s="31"/>
      <c r="K51" s="30">
        <v>1</v>
      </c>
      <c r="L51" s="30">
        <v>1</v>
      </c>
      <c r="M51" s="30">
        <f t="shared" si="3"/>
        <v>40</v>
      </c>
      <c r="N51" s="30">
        <f t="shared" si="4"/>
        <v>5</v>
      </c>
      <c r="O51" s="30">
        <f t="shared" si="5"/>
        <v>0</v>
      </c>
      <c r="P51" s="30">
        <f t="shared" si="6"/>
        <v>2</v>
      </c>
    </row>
    <row r="52" spans="1:16" s="8" customFormat="1" ht="18" customHeight="1" x14ac:dyDescent="0.2">
      <c r="A52" s="21">
        <v>41</v>
      </c>
      <c r="B52" s="22" t="s">
        <v>456</v>
      </c>
      <c r="C52" s="23" t="s">
        <v>457</v>
      </c>
      <c r="D52" s="24" t="s">
        <v>454</v>
      </c>
      <c r="E52" s="10">
        <v>50</v>
      </c>
      <c r="F52" s="29" t="str">
        <f t="shared" si="0"/>
        <v>TB</v>
      </c>
      <c r="G52" s="28">
        <v>50</v>
      </c>
      <c r="H52" s="29" t="str">
        <f t="shared" si="2"/>
        <v>TB</v>
      </c>
      <c r="I52" s="36">
        <v>2.7</v>
      </c>
      <c r="J52" s="31"/>
      <c r="K52" s="30">
        <v>3</v>
      </c>
      <c r="L52" s="30">
        <v>1</v>
      </c>
      <c r="M52" s="30">
        <f t="shared" si="3"/>
        <v>30</v>
      </c>
      <c r="N52" s="30">
        <f t="shared" si="4"/>
        <v>15</v>
      </c>
      <c r="O52" s="30">
        <f t="shared" si="5"/>
        <v>0</v>
      </c>
      <c r="P52" s="30">
        <f t="shared" si="6"/>
        <v>2</v>
      </c>
    </row>
    <row r="53" spans="1:16" s="8" customFormat="1" ht="18" customHeight="1" x14ac:dyDescent="0.2">
      <c r="A53" s="21">
        <v>42</v>
      </c>
      <c r="B53" s="22" t="s">
        <v>458</v>
      </c>
      <c r="C53" s="23" t="s">
        <v>459</v>
      </c>
      <c r="D53" s="24" t="s">
        <v>154</v>
      </c>
      <c r="E53" s="10">
        <v>59</v>
      </c>
      <c r="F53" s="29" t="str">
        <f t="shared" si="0"/>
        <v>TB</v>
      </c>
      <c r="G53" s="28">
        <f t="shared" si="1"/>
        <v>59</v>
      </c>
      <c r="H53" s="29" t="str">
        <f t="shared" si="2"/>
        <v>TB</v>
      </c>
      <c r="I53" s="36">
        <v>6.03</v>
      </c>
      <c r="J53" s="31"/>
      <c r="K53" s="30">
        <v>1</v>
      </c>
      <c r="L53" s="30">
        <v>1</v>
      </c>
      <c r="M53" s="30">
        <f t="shared" si="3"/>
        <v>52</v>
      </c>
      <c r="N53" s="30">
        <f t="shared" si="4"/>
        <v>5</v>
      </c>
      <c r="O53" s="30">
        <f t="shared" si="5"/>
        <v>0</v>
      </c>
      <c r="P53" s="30">
        <f t="shared" si="6"/>
        <v>2</v>
      </c>
    </row>
    <row r="54" spans="1:16" s="8" customFormat="1" ht="18" customHeight="1" x14ac:dyDescent="0.2">
      <c r="A54" s="21">
        <v>43</v>
      </c>
      <c r="B54" s="22" t="s">
        <v>460</v>
      </c>
      <c r="C54" s="23" t="s">
        <v>73</v>
      </c>
      <c r="D54" s="24" t="s">
        <v>461</v>
      </c>
      <c r="E54" s="10">
        <v>50</v>
      </c>
      <c r="F54" s="29" t="str">
        <f t="shared" si="0"/>
        <v>TB</v>
      </c>
      <c r="G54" s="28">
        <v>50</v>
      </c>
      <c r="H54" s="29" t="str">
        <f t="shared" si="2"/>
        <v>TB</v>
      </c>
      <c r="I54" s="36">
        <v>2.34</v>
      </c>
      <c r="J54" s="31"/>
      <c r="K54" s="30">
        <v>1</v>
      </c>
      <c r="L54" s="30">
        <v>2</v>
      </c>
      <c r="M54" s="30">
        <f t="shared" si="3"/>
        <v>30</v>
      </c>
      <c r="N54" s="30">
        <f t="shared" si="4"/>
        <v>5</v>
      </c>
      <c r="O54" s="30">
        <f t="shared" si="5"/>
        <v>0</v>
      </c>
      <c r="P54" s="30">
        <f t="shared" si="6"/>
        <v>4</v>
      </c>
    </row>
    <row r="55" spans="1:16" s="8" customFormat="1" ht="18" customHeight="1" x14ac:dyDescent="0.2">
      <c r="A55" s="21">
        <v>44</v>
      </c>
      <c r="B55" s="22" t="s">
        <v>462</v>
      </c>
      <c r="C55" s="23" t="s">
        <v>73</v>
      </c>
      <c r="D55" s="24" t="s">
        <v>463</v>
      </c>
      <c r="E55" s="10">
        <v>67</v>
      </c>
      <c r="F55" s="29" t="str">
        <f t="shared" si="0"/>
        <v>TB</v>
      </c>
      <c r="G55" s="28">
        <f t="shared" si="1"/>
        <v>67</v>
      </c>
      <c r="H55" s="29" t="str">
        <f t="shared" si="2"/>
        <v>TB</v>
      </c>
      <c r="I55" s="36">
        <v>4.3</v>
      </c>
      <c r="J55" s="31"/>
      <c r="K55" s="30">
        <v>3</v>
      </c>
      <c r="L55" s="30">
        <v>1</v>
      </c>
      <c r="M55" s="30">
        <f t="shared" si="3"/>
        <v>50</v>
      </c>
      <c r="N55" s="30">
        <f t="shared" si="4"/>
        <v>15</v>
      </c>
      <c r="O55" s="30">
        <f t="shared" si="5"/>
        <v>0</v>
      </c>
      <c r="P55" s="30">
        <f t="shared" si="6"/>
        <v>2</v>
      </c>
    </row>
    <row r="56" spans="1:16" s="8" customFormat="1" ht="18" customHeight="1" x14ac:dyDescent="0.2">
      <c r="A56" s="21">
        <v>45</v>
      </c>
      <c r="B56" s="22" t="s">
        <v>464</v>
      </c>
      <c r="C56" s="23" t="s">
        <v>409</v>
      </c>
      <c r="D56" s="24" t="s">
        <v>465</v>
      </c>
      <c r="E56" s="10">
        <v>60</v>
      </c>
      <c r="F56" s="29" t="str">
        <f t="shared" si="0"/>
        <v>TB</v>
      </c>
      <c r="G56" s="28">
        <f t="shared" si="1"/>
        <v>60</v>
      </c>
      <c r="H56" s="29" t="str">
        <f t="shared" si="2"/>
        <v>TB</v>
      </c>
      <c r="I56" s="36">
        <v>5.74</v>
      </c>
      <c r="J56" s="31"/>
      <c r="K56" s="30">
        <v>1</v>
      </c>
      <c r="L56" s="30">
        <v>2</v>
      </c>
      <c r="M56" s="30">
        <f t="shared" si="3"/>
        <v>51</v>
      </c>
      <c r="N56" s="30">
        <f t="shared" si="4"/>
        <v>5</v>
      </c>
      <c r="O56" s="30">
        <f t="shared" si="5"/>
        <v>0</v>
      </c>
      <c r="P56" s="30">
        <f t="shared" si="6"/>
        <v>4</v>
      </c>
    </row>
    <row r="57" spans="1:16" s="8" customFormat="1" ht="18" customHeight="1" x14ac:dyDescent="0.2">
      <c r="A57" s="21">
        <v>46</v>
      </c>
      <c r="B57" s="22" t="s">
        <v>466</v>
      </c>
      <c r="C57" s="23" t="s">
        <v>467</v>
      </c>
      <c r="D57" s="24" t="s">
        <v>465</v>
      </c>
      <c r="E57" s="10">
        <v>57</v>
      </c>
      <c r="F57" s="29" t="str">
        <f t="shared" si="0"/>
        <v>TB</v>
      </c>
      <c r="G57" s="28">
        <f t="shared" si="1"/>
        <v>57</v>
      </c>
      <c r="H57" s="29" t="str">
        <f t="shared" si="2"/>
        <v>TB</v>
      </c>
      <c r="I57" s="36">
        <v>5.4</v>
      </c>
      <c r="J57" s="31"/>
      <c r="K57" s="30">
        <v>1</v>
      </c>
      <c r="L57" s="30">
        <v>1</v>
      </c>
      <c r="M57" s="30">
        <f t="shared" si="3"/>
        <v>50</v>
      </c>
      <c r="N57" s="30">
        <f t="shared" si="4"/>
        <v>5</v>
      </c>
      <c r="O57" s="30">
        <f t="shared" si="5"/>
        <v>0</v>
      </c>
      <c r="P57" s="30">
        <f t="shared" si="6"/>
        <v>2</v>
      </c>
    </row>
    <row r="58" spans="1:16" s="8" customFormat="1" ht="18" customHeight="1" x14ac:dyDescent="0.2">
      <c r="A58" s="21">
        <v>47</v>
      </c>
      <c r="B58" s="22" t="s">
        <v>468</v>
      </c>
      <c r="C58" s="23" t="s">
        <v>469</v>
      </c>
      <c r="D58" s="24" t="s">
        <v>470</v>
      </c>
      <c r="E58" s="10">
        <v>50</v>
      </c>
      <c r="F58" s="29" t="str">
        <f t="shared" si="0"/>
        <v>TB</v>
      </c>
      <c r="G58" s="28">
        <v>50</v>
      </c>
      <c r="H58" s="29" t="str">
        <f t="shared" si="2"/>
        <v>TB</v>
      </c>
      <c r="I58" s="37">
        <v>0.89</v>
      </c>
      <c r="J58" s="31"/>
      <c r="K58" s="30">
        <v>0</v>
      </c>
      <c r="L58" s="30">
        <v>1</v>
      </c>
      <c r="M58" s="30">
        <f t="shared" si="3"/>
        <v>30</v>
      </c>
      <c r="N58" s="30">
        <f t="shared" si="4"/>
        <v>0</v>
      </c>
      <c r="O58" s="30">
        <f t="shared" si="5"/>
        <v>0</v>
      </c>
      <c r="P58" s="30">
        <f t="shared" si="6"/>
        <v>2</v>
      </c>
    </row>
    <row r="59" spans="1:16" s="8" customFormat="1" ht="18" customHeight="1" x14ac:dyDescent="0.2">
      <c r="A59" s="21">
        <v>48</v>
      </c>
      <c r="B59" s="22" t="s">
        <v>471</v>
      </c>
      <c r="C59" s="23" t="s">
        <v>472</v>
      </c>
      <c r="D59" s="24" t="s">
        <v>162</v>
      </c>
      <c r="E59" s="10"/>
      <c r="F59" s="29" t="str">
        <f t="shared" si="0"/>
        <v>Không XL</v>
      </c>
      <c r="G59" s="28"/>
      <c r="H59" s="29" t="str">
        <f t="shared" si="2"/>
        <v>Không XL</v>
      </c>
      <c r="I59" s="37">
        <v>0.34</v>
      </c>
      <c r="J59" s="31" t="s">
        <v>668</v>
      </c>
      <c r="K59" s="30">
        <v>1</v>
      </c>
      <c r="L59" s="30">
        <v>0</v>
      </c>
      <c r="M59" s="30">
        <f t="shared" si="3"/>
        <v>30</v>
      </c>
      <c r="N59" s="30">
        <f t="shared" si="4"/>
        <v>5</v>
      </c>
      <c r="O59" s="30">
        <f t="shared" si="5"/>
        <v>0</v>
      </c>
      <c r="P59" s="30">
        <f t="shared" si="6"/>
        <v>0</v>
      </c>
    </row>
    <row r="60" spans="1:16" s="8" customFormat="1" ht="18" customHeight="1" x14ac:dyDescent="0.2">
      <c r="A60" s="21">
        <v>49</v>
      </c>
      <c r="B60" s="22" t="s">
        <v>473</v>
      </c>
      <c r="C60" s="23" t="s">
        <v>469</v>
      </c>
      <c r="D60" s="24" t="s">
        <v>162</v>
      </c>
      <c r="E60" s="10">
        <v>57</v>
      </c>
      <c r="F60" s="29" t="str">
        <f t="shared" si="0"/>
        <v>TB</v>
      </c>
      <c r="G60" s="28">
        <f t="shared" si="1"/>
        <v>57</v>
      </c>
      <c r="H60" s="29" t="str">
        <f t="shared" si="2"/>
        <v>TB</v>
      </c>
      <c r="I60" s="36">
        <v>5.36</v>
      </c>
      <c r="J60" s="31"/>
      <c r="K60" s="30">
        <v>1</v>
      </c>
      <c r="L60" s="30">
        <v>1</v>
      </c>
      <c r="M60" s="30">
        <f t="shared" si="3"/>
        <v>50</v>
      </c>
      <c r="N60" s="30">
        <f t="shared" si="4"/>
        <v>5</v>
      </c>
      <c r="O60" s="30">
        <f t="shared" si="5"/>
        <v>0</v>
      </c>
      <c r="P60" s="30">
        <f t="shared" si="6"/>
        <v>2</v>
      </c>
    </row>
    <row r="61" spans="1:16" s="8" customFormat="1" ht="18" customHeight="1" x14ac:dyDescent="0.2">
      <c r="A61" s="21">
        <v>50</v>
      </c>
      <c r="B61" s="22" t="s">
        <v>474</v>
      </c>
      <c r="C61" s="23" t="s">
        <v>475</v>
      </c>
      <c r="D61" s="24" t="s">
        <v>162</v>
      </c>
      <c r="E61" s="10">
        <v>50</v>
      </c>
      <c r="F61" s="29" t="str">
        <f t="shared" si="0"/>
        <v>TB</v>
      </c>
      <c r="G61" s="28">
        <v>50</v>
      </c>
      <c r="H61" s="29" t="str">
        <f t="shared" si="2"/>
        <v>TB</v>
      </c>
      <c r="I61" s="37">
        <v>1.1599999999999999</v>
      </c>
      <c r="J61" s="31"/>
      <c r="K61" s="30">
        <v>0</v>
      </c>
      <c r="L61" s="30">
        <v>2</v>
      </c>
      <c r="M61" s="30">
        <f t="shared" si="3"/>
        <v>30</v>
      </c>
      <c r="N61" s="30">
        <f t="shared" si="4"/>
        <v>0</v>
      </c>
      <c r="O61" s="30">
        <f t="shared" si="5"/>
        <v>0</v>
      </c>
      <c r="P61" s="30">
        <f t="shared" si="6"/>
        <v>4</v>
      </c>
    </row>
    <row r="62" spans="1:16" s="8" customFormat="1" ht="18" customHeight="1" x14ac:dyDescent="0.2">
      <c r="A62" s="21">
        <v>51</v>
      </c>
      <c r="B62" s="22" t="s">
        <v>476</v>
      </c>
      <c r="C62" s="23" t="s">
        <v>477</v>
      </c>
      <c r="D62" s="24" t="s">
        <v>478</v>
      </c>
      <c r="E62" s="10"/>
      <c r="F62" s="29" t="str">
        <f t="shared" si="0"/>
        <v>Không XL</v>
      </c>
      <c r="G62" s="28"/>
      <c r="H62" s="29" t="str">
        <f t="shared" si="2"/>
        <v>Không XL</v>
      </c>
      <c r="I62" s="37">
        <v>1.51</v>
      </c>
      <c r="J62" s="31" t="s">
        <v>667</v>
      </c>
      <c r="K62" s="30">
        <v>1</v>
      </c>
      <c r="L62" s="30">
        <v>1</v>
      </c>
      <c r="M62" s="30">
        <f t="shared" si="3"/>
        <v>30</v>
      </c>
      <c r="N62" s="30">
        <f t="shared" si="4"/>
        <v>5</v>
      </c>
      <c r="O62" s="30">
        <f t="shared" si="5"/>
        <v>0</v>
      </c>
      <c r="P62" s="30">
        <f t="shared" si="6"/>
        <v>2</v>
      </c>
    </row>
    <row r="63" spans="1:16" s="8" customFormat="1" ht="18" customHeight="1" x14ac:dyDescent="0.2">
      <c r="A63" s="21">
        <v>52</v>
      </c>
      <c r="B63" s="22" t="s">
        <v>479</v>
      </c>
      <c r="C63" s="23" t="s">
        <v>480</v>
      </c>
      <c r="D63" s="24" t="s">
        <v>481</v>
      </c>
      <c r="E63" s="10">
        <v>57</v>
      </c>
      <c r="F63" s="29" t="str">
        <f t="shared" si="0"/>
        <v>TB</v>
      </c>
      <c r="G63" s="28">
        <f t="shared" si="1"/>
        <v>57</v>
      </c>
      <c r="H63" s="29" t="str">
        <f t="shared" si="2"/>
        <v>TB</v>
      </c>
      <c r="I63" s="36">
        <v>5.37</v>
      </c>
      <c r="J63" s="31"/>
      <c r="K63" s="30">
        <v>1</v>
      </c>
      <c r="L63" s="30">
        <v>1</v>
      </c>
      <c r="M63" s="30">
        <f t="shared" si="3"/>
        <v>50</v>
      </c>
      <c r="N63" s="30">
        <f t="shared" si="4"/>
        <v>5</v>
      </c>
      <c r="O63" s="30">
        <f t="shared" si="5"/>
        <v>0</v>
      </c>
      <c r="P63" s="30">
        <f t="shared" si="6"/>
        <v>2</v>
      </c>
    </row>
    <row r="64" spans="1:16" ht="18" customHeight="1" x14ac:dyDescent="0.25">
      <c r="C64" s="41" t="s">
        <v>11</v>
      </c>
      <c r="D64" s="41"/>
      <c r="E64" s="41"/>
      <c r="F64" s="41"/>
      <c r="G64" s="41"/>
      <c r="H64" s="41"/>
      <c r="I64" s="41"/>
      <c r="J64" s="41"/>
    </row>
    <row r="65" spans="1:10" ht="17.100000000000001" customHeight="1" x14ac:dyDescent="0.25">
      <c r="C65" s="42" t="s">
        <v>12</v>
      </c>
      <c r="D65" s="11"/>
      <c r="E65" s="43" t="s">
        <v>6</v>
      </c>
      <c r="F65" s="44"/>
      <c r="G65" s="43" t="s">
        <v>7</v>
      </c>
      <c r="H65" s="44"/>
      <c r="I65" s="33"/>
      <c r="J65" s="42" t="s">
        <v>8</v>
      </c>
    </row>
    <row r="66" spans="1:10" s="8" customFormat="1" ht="17.100000000000001" customHeight="1" x14ac:dyDescent="0.2">
      <c r="C66" s="42"/>
      <c r="D66" s="12"/>
      <c r="E66" s="9" t="s">
        <v>13</v>
      </c>
      <c r="F66" s="13" t="s">
        <v>14</v>
      </c>
      <c r="G66" s="9" t="s">
        <v>13</v>
      </c>
      <c r="H66" s="13" t="s">
        <v>14</v>
      </c>
      <c r="I66" s="13"/>
      <c r="J66" s="42"/>
    </row>
    <row r="67" spans="1:10" ht="17.100000000000001" customHeight="1" x14ac:dyDescent="0.25">
      <c r="C67" s="14" t="s">
        <v>15</v>
      </c>
      <c r="D67" s="35"/>
      <c r="E67" s="15">
        <f>COUNTIF(F12:F63,"XS")</f>
        <v>0</v>
      </c>
      <c r="F67" s="16">
        <f>E67*100/$A$63</f>
        <v>0</v>
      </c>
      <c r="G67" s="15">
        <f>COUNTIF(H12:H63,"XS")</f>
        <v>0</v>
      </c>
      <c r="H67" s="16">
        <f>G67*100/$A$63</f>
        <v>0</v>
      </c>
      <c r="I67" s="16"/>
      <c r="J67" s="17"/>
    </row>
    <row r="68" spans="1:10" ht="17.100000000000001" customHeight="1" x14ac:dyDescent="0.25">
      <c r="C68" s="14" t="s">
        <v>16</v>
      </c>
      <c r="D68" s="35"/>
      <c r="E68" s="15">
        <f>COUNTIF(F12:F63,"Tốt")</f>
        <v>0</v>
      </c>
      <c r="F68" s="16">
        <f t="shared" ref="F68:F72" si="7">E68*100/$A$63</f>
        <v>0</v>
      </c>
      <c r="G68" s="15">
        <f>COUNTIF(H12:H63,"Tốt")</f>
        <v>0</v>
      </c>
      <c r="H68" s="16">
        <f t="shared" ref="H68:H72" si="8">G68*100/$A$63</f>
        <v>0</v>
      </c>
      <c r="I68" s="16"/>
      <c r="J68" s="17"/>
    </row>
    <row r="69" spans="1:10" ht="17.100000000000001" customHeight="1" x14ac:dyDescent="0.25">
      <c r="C69" s="14" t="s">
        <v>17</v>
      </c>
      <c r="D69" s="35"/>
      <c r="E69" s="15">
        <f>COUNTIF(F12:F63,"Khá")</f>
        <v>2</v>
      </c>
      <c r="F69" s="16">
        <f t="shared" si="7"/>
        <v>3.8461538461538463</v>
      </c>
      <c r="G69" s="15">
        <f>COUNTIF(H12:H63,"Khá")</f>
        <v>2</v>
      </c>
      <c r="H69" s="16">
        <f t="shared" si="8"/>
        <v>3.8461538461538463</v>
      </c>
      <c r="I69" s="16"/>
      <c r="J69" s="17"/>
    </row>
    <row r="70" spans="1:10" ht="17.100000000000001" customHeight="1" x14ac:dyDescent="0.25">
      <c r="C70" s="14" t="s">
        <v>18</v>
      </c>
      <c r="D70" s="35"/>
      <c r="E70" s="15">
        <f>COUNTIF(F12:F63,"TB")</f>
        <v>43</v>
      </c>
      <c r="F70" s="16">
        <f t="shared" si="7"/>
        <v>82.692307692307693</v>
      </c>
      <c r="G70" s="15">
        <f>COUNTIF(H12:H63,"TB")</f>
        <v>43</v>
      </c>
      <c r="H70" s="16">
        <f t="shared" si="8"/>
        <v>82.692307692307693</v>
      </c>
      <c r="I70" s="16"/>
      <c r="J70" s="17"/>
    </row>
    <row r="71" spans="1:10" ht="17.100000000000001" customHeight="1" x14ac:dyDescent="0.25">
      <c r="C71" s="14" t="s">
        <v>19</v>
      </c>
      <c r="D71" s="35"/>
      <c r="E71" s="15">
        <f>COUNTIF(F12:F63,"Yếu")</f>
        <v>2</v>
      </c>
      <c r="F71" s="16">
        <f t="shared" si="7"/>
        <v>3.8461538461538463</v>
      </c>
      <c r="G71" s="15">
        <f>COUNTIF(H12:H63,"Yếu")</f>
        <v>2</v>
      </c>
      <c r="H71" s="16">
        <f t="shared" si="8"/>
        <v>3.8461538461538463</v>
      </c>
      <c r="I71" s="16"/>
      <c r="J71" s="17"/>
    </row>
    <row r="72" spans="1:10" ht="17.100000000000001" customHeight="1" x14ac:dyDescent="0.25">
      <c r="C72" s="14" t="s">
        <v>25</v>
      </c>
      <c r="D72" s="35"/>
      <c r="E72" s="15">
        <f>COUNTIF(F12:F63,"Không XL")</f>
        <v>5</v>
      </c>
      <c r="F72" s="16">
        <f t="shared" si="7"/>
        <v>9.615384615384615</v>
      </c>
      <c r="G72" s="15">
        <f>COUNTIF(H12:H63,"Không XL")</f>
        <v>5</v>
      </c>
      <c r="H72" s="16">
        <f t="shared" si="8"/>
        <v>9.615384615384615</v>
      </c>
      <c r="I72" s="16"/>
      <c r="J72" s="17"/>
    </row>
    <row r="73" spans="1:10" ht="9.9499999999999993" customHeight="1" x14ac:dyDescent="0.25">
      <c r="C73" s="18"/>
      <c r="D73" s="18"/>
      <c r="F73" s="19"/>
    </row>
    <row r="74" spans="1:10" ht="17.100000000000001" customHeight="1" x14ac:dyDescent="0.25">
      <c r="E74" s="45" t="s">
        <v>24</v>
      </c>
      <c r="F74" s="45"/>
      <c r="G74" s="45"/>
      <c r="H74" s="45"/>
      <c r="I74" s="45"/>
      <c r="J74" s="45"/>
    </row>
    <row r="75" spans="1:10" ht="17.100000000000001" customHeight="1" x14ac:dyDescent="0.25">
      <c r="A75" s="40" t="s">
        <v>27</v>
      </c>
      <c r="B75" s="40"/>
      <c r="C75" s="40"/>
      <c r="D75" s="40"/>
      <c r="E75" s="40"/>
      <c r="F75" s="40" t="s">
        <v>6</v>
      </c>
      <c r="G75" s="40"/>
      <c r="H75" s="40"/>
      <c r="I75" s="32"/>
      <c r="J75" s="20" t="s">
        <v>20</v>
      </c>
    </row>
    <row r="76" spans="1:10" ht="17.100000000000001" customHeight="1" x14ac:dyDescent="0.25"/>
    <row r="77" spans="1:10" ht="17.100000000000001" customHeight="1" x14ac:dyDescent="0.25"/>
    <row r="78" spans="1:10" ht="17.100000000000001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</sheetData>
  <sheetProtection algorithmName="SHA-512" hashValue="vHVvx23Q0atQOJA6BHMqcJV2386z1JFJYQvbKRj2fQLA6yP0ORXLRjrHTgUwru5hmZkXr1044B/W5jqpnRfD4w==" saltValue="j3U/m20GHd44HWIyZef/L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75:E75"/>
    <mergeCell ref="F75:H75"/>
    <mergeCell ref="C64:J64"/>
    <mergeCell ref="C65:C66"/>
    <mergeCell ref="E65:F65"/>
    <mergeCell ref="G65:H65"/>
    <mergeCell ref="J65:J66"/>
    <mergeCell ref="E74:J74"/>
  </mergeCells>
  <conditionalFormatting sqref="F12:F63">
    <cfRule type="cellIs" dxfId="23" priority="7" stopIfTrue="1" operator="equal">
      <formula>"SVG"</formula>
    </cfRule>
    <cfRule type="cellIs" dxfId="22" priority="8" stopIfTrue="1" operator="equal">
      <formula>"SVXS"</formula>
    </cfRule>
  </conditionalFormatting>
  <conditionalFormatting sqref="H12:H63">
    <cfRule type="cellIs" dxfId="21" priority="3" operator="equal">
      <formula>"Yếu"</formula>
    </cfRule>
    <cfRule type="cellIs" dxfId="20" priority="5" stopIfTrue="1" operator="equal">
      <formula>"SVG"</formula>
    </cfRule>
    <cfRule type="cellIs" dxfId="19" priority="6" stopIfTrue="1" operator="equal">
      <formula>"SVXS"</formula>
    </cfRule>
  </conditionalFormatting>
  <conditionalFormatting sqref="I12:I63">
    <cfRule type="cellIs" dxfId="18" priority="1" stopIfTrue="1" operator="lessThan">
      <formula>2</formula>
    </cfRule>
    <cfRule type="cellIs" dxfId="17" priority="2" stopIfTrue="1" operator="greaterThanOrEqual">
      <formula>7</formula>
    </cfRule>
  </conditionalFormatting>
  <conditionalFormatting sqref="O12:O63">
    <cfRule type="cellIs" dxfId="16" priority="4" operator="equal">
      <formula>5</formula>
    </cfRule>
  </conditionalFormatting>
  <pageMargins left="0.28407738095238094" right="0.2" top="0.40758928571428571" bottom="0" header="0" footer="0"/>
  <pageSetup paperSize="9" scale="83" fitToHeight="2" orientation="portrait" r:id="rId1"/>
  <rowBreaks count="1" manualBreakCount="1">
    <brk id="52" max="9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05ECD-E7A3-4E26-B50B-383B26D3CDAF}">
  <dimension ref="A1:U90"/>
  <sheetViews>
    <sheetView topLeftCell="A14" zoomScaleNormal="100" zoomScalePageLayoutView="70" workbookViewId="0">
      <selection activeCell="J17" sqref="J17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33" style="1" customWidth="1"/>
    <col min="4" max="4" width="14.6640625" style="1" customWidth="1"/>
    <col min="5" max="8" width="9.6640625" style="1" customWidth="1"/>
    <col min="9" max="9" width="9.6640625" style="1" hidden="1" customWidth="1"/>
    <col min="10" max="10" width="28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21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21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21" s="3" customFormat="1" ht="12" customHeight="1" x14ac:dyDescent="0.25">
      <c r="A5" s="46"/>
      <c r="B5" s="46"/>
      <c r="C5" s="46"/>
      <c r="D5" s="46"/>
    </row>
    <row r="6" spans="1:21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47" t="s">
        <v>35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48" t="s">
        <v>569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6"/>
      <c r="J10" s="58" t="s">
        <v>8</v>
      </c>
    </row>
    <row r="11" spans="1:21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0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8" customHeight="1" x14ac:dyDescent="0.2">
      <c r="A12" s="21">
        <v>1</v>
      </c>
      <c r="B12" s="22" t="s">
        <v>483</v>
      </c>
      <c r="C12" s="23" t="s">
        <v>484</v>
      </c>
      <c r="D12" s="24" t="s">
        <v>41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56" si="0">SUM(M12:P12)</f>
        <v>69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36">
        <v>5.33</v>
      </c>
      <c r="J12" s="31"/>
      <c r="K12" s="30">
        <v>3</v>
      </c>
      <c r="L12" s="30">
        <v>2</v>
      </c>
      <c r="M12" s="30">
        <f>IF(I12&gt;=9,55,IF(I12&gt;=8,54,IF(I12&gt;=7,53,IF(I12&gt;=6,52,IF(I12&gt;=5.5,51,IF(I12&gt;=4,50,IF(I12&gt;=3,40,30)))))))</f>
        <v>50</v>
      </c>
      <c r="N12" s="30">
        <f>IF(K12&lt;=5,K12*5,25)</f>
        <v>15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4</v>
      </c>
    </row>
    <row r="13" spans="1:21" s="8" customFormat="1" ht="18" customHeight="1" x14ac:dyDescent="0.2">
      <c r="A13" s="21">
        <v>2</v>
      </c>
      <c r="B13" s="22" t="s">
        <v>485</v>
      </c>
      <c r="C13" s="23" t="s">
        <v>486</v>
      </c>
      <c r="D13" s="24" t="s">
        <v>48</v>
      </c>
      <c r="E13" s="10"/>
      <c r="F13" s="29" t="str">
        <f t="shared" ref="F13:F57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si="0"/>
        <v>68</v>
      </c>
      <c r="H13" s="29" t="str">
        <f t="shared" ref="H13:H57" si="2">IF(AND(G13&gt;=90),"XS",IF(AND(G13&gt;=80),"Tốt",IF(AND(G13&gt;=70),"Khá",IF(AND(G13&gt;=60),"TB",IF(AND(G13&gt;=50),"TB",IF(AND(G13&lt;50),IF(AND(G13&gt;0),"Yếu",IF(AND(G13=0),"Không XL"," "))))))))</f>
        <v>TB</v>
      </c>
      <c r="I13" s="36">
        <v>5.16</v>
      </c>
      <c r="J13" s="31" t="s">
        <v>664</v>
      </c>
      <c r="K13" s="30">
        <v>2</v>
      </c>
      <c r="L13" s="30">
        <v>2</v>
      </c>
      <c r="M13" s="30">
        <f t="shared" ref="M13:M57" si="3">IF(I13&gt;=9,55,IF(I13&gt;=8,54,IF(I13&gt;=7,53,IF(I13&gt;=6,52,IF(I13&gt;=5.5,51,IF(I13&gt;=4,50,IF(I13&gt;=3,40,30)))))))</f>
        <v>50</v>
      </c>
      <c r="N13" s="30">
        <f t="shared" ref="N13:N57" si="4">IF(K13&lt;=5,K13*5,25)</f>
        <v>10</v>
      </c>
      <c r="O13" s="30">
        <f t="shared" ref="O13:O57" si="5">IF(J13="BCHĐ,BT",18,IF(J13="LT,BT",16,IF(OR(J13="LP,BT",J13="LT,P.BT"),14,IF(OR(J13="LP,P.BT",J13="LT,UV"),12,IF(OR(J13="BCHĐ",J13="CTV",J13="LP,UV"),10,IF(OR(J13="LT",J13="BT"),8,IF(OR(J13="LP",J13="P.BT"),6,IF(OR(J13="TT",J13="UV"),4,0))))))))</f>
        <v>4</v>
      </c>
      <c r="P13" s="30">
        <f t="shared" ref="P13:P57" si="6">IF(L13&lt;=5,L13*2,10)</f>
        <v>4</v>
      </c>
    </row>
    <row r="14" spans="1:21" s="8" customFormat="1" ht="18" customHeight="1" x14ac:dyDescent="0.2">
      <c r="A14" s="21">
        <v>3</v>
      </c>
      <c r="B14" s="22" t="s">
        <v>487</v>
      </c>
      <c r="C14" s="23" t="s">
        <v>488</v>
      </c>
      <c r="D14" s="24" t="s">
        <v>48</v>
      </c>
      <c r="E14" s="10"/>
      <c r="F14" s="29" t="str">
        <f t="shared" si="1"/>
        <v>Không XL</v>
      </c>
      <c r="G14" s="28">
        <f t="shared" si="0"/>
        <v>63</v>
      </c>
      <c r="H14" s="29" t="str">
        <f t="shared" si="2"/>
        <v>TB</v>
      </c>
      <c r="I14" s="36">
        <v>5.73</v>
      </c>
      <c r="J14" s="31"/>
      <c r="K14" s="30">
        <v>2</v>
      </c>
      <c r="L14" s="30">
        <v>1</v>
      </c>
      <c r="M14" s="30">
        <f t="shared" si="3"/>
        <v>51</v>
      </c>
      <c r="N14" s="30">
        <f t="shared" si="4"/>
        <v>10</v>
      </c>
      <c r="O14" s="30">
        <f t="shared" si="5"/>
        <v>0</v>
      </c>
      <c r="P14" s="30">
        <f t="shared" si="6"/>
        <v>2</v>
      </c>
    </row>
    <row r="15" spans="1:21" s="8" customFormat="1" ht="18" customHeight="1" x14ac:dyDescent="0.2">
      <c r="A15" s="21">
        <v>4</v>
      </c>
      <c r="B15" s="22" t="s">
        <v>489</v>
      </c>
      <c r="C15" s="23" t="s">
        <v>490</v>
      </c>
      <c r="D15" s="24" t="s">
        <v>67</v>
      </c>
      <c r="E15" s="10"/>
      <c r="F15" s="29" t="str">
        <f t="shared" si="1"/>
        <v>Không XL</v>
      </c>
      <c r="G15" s="28">
        <f t="shared" si="0"/>
        <v>72</v>
      </c>
      <c r="H15" s="29" t="str">
        <f t="shared" si="2"/>
        <v>Khá</v>
      </c>
      <c r="I15" s="36">
        <v>5.91</v>
      </c>
      <c r="J15" s="31"/>
      <c r="K15" s="30">
        <v>3</v>
      </c>
      <c r="L15" s="30">
        <v>3</v>
      </c>
      <c r="M15" s="30">
        <f t="shared" si="3"/>
        <v>51</v>
      </c>
      <c r="N15" s="30">
        <f t="shared" si="4"/>
        <v>15</v>
      </c>
      <c r="O15" s="30">
        <f t="shared" si="5"/>
        <v>0</v>
      </c>
      <c r="P15" s="30">
        <f t="shared" si="6"/>
        <v>6</v>
      </c>
    </row>
    <row r="16" spans="1:21" s="8" customFormat="1" ht="18" customHeight="1" x14ac:dyDescent="0.2">
      <c r="A16" s="21">
        <v>5</v>
      </c>
      <c r="B16" s="22" t="s">
        <v>491</v>
      </c>
      <c r="C16" s="23" t="s">
        <v>226</v>
      </c>
      <c r="D16" s="24" t="s">
        <v>67</v>
      </c>
      <c r="E16" s="10"/>
      <c r="F16" s="29" t="str">
        <f t="shared" si="1"/>
        <v>Không XL</v>
      </c>
      <c r="G16" s="28">
        <f t="shared" si="0"/>
        <v>57</v>
      </c>
      <c r="H16" s="29" t="str">
        <f t="shared" si="2"/>
        <v>TB</v>
      </c>
      <c r="I16" s="36">
        <v>5.99</v>
      </c>
      <c r="J16" s="31"/>
      <c r="K16" s="30">
        <v>0</v>
      </c>
      <c r="L16" s="30">
        <v>3</v>
      </c>
      <c r="M16" s="30">
        <f t="shared" si="3"/>
        <v>51</v>
      </c>
      <c r="N16" s="30">
        <f t="shared" si="4"/>
        <v>0</v>
      </c>
      <c r="O16" s="30">
        <f t="shared" si="5"/>
        <v>0</v>
      </c>
      <c r="P16" s="30">
        <f t="shared" si="6"/>
        <v>6</v>
      </c>
    </row>
    <row r="17" spans="1:16" s="8" customFormat="1" ht="18" customHeight="1" x14ac:dyDescent="0.2">
      <c r="A17" s="21">
        <v>6</v>
      </c>
      <c r="B17" s="22" t="s">
        <v>492</v>
      </c>
      <c r="C17" s="23" t="s">
        <v>493</v>
      </c>
      <c r="D17" s="24" t="s">
        <v>67</v>
      </c>
      <c r="E17" s="10"/>
      <c r="F17" s="29" t="str">
        <f t="shared" si="1"/>
        <v>Không XL</v>
      </c>
      <c r="G17" s="28">
        <v>50</v>
      </c>
      <c r="H17" s="29" t="str">
        <f t="shared" si="2"/>
        <v>TB</v>
      </c>
      <c r="I17" s="37">
        <v>1.57</v>
      </c>
      <c r="J17" s="31"/>
      <c r="K17" s="30">
        <v>0</v>
      </c>
      <c r="L17" s="30">
        <v>0</v>
      </c>
      <c r="M17" s="30">
        <f t="shared" si="3"/>
        <v>30</v>
      </c>
      <c r="N17" s="30">
        <f t="shared" si="4"/>
        <v>0</v>
      </c>
      <c r="O17" s="30">
        <f t="shared" si="5"/>
        <v>0</v>
      </c>
      <c r="P17" s="30">
        <f t="shared" si="6"/>
        <v>0</v>
      </c>
    </row>
    <row r="18" spans="1:16" s="8" customFormat="1" ht="18" customHeight="1" x14ac:dyDescent="0.2">
      <c r="A18" s="21">
        <v>7</v>
      </c>
      <c r="B18" s="22" t="s">
        <v>494</v>
      </c>
      <c r="C18" s="23" t="s">
        <v>495</v>
      </c>
      <c r="D18" s="24" t="s">
        <v>196</v>
      </c>
      <c r="E18" s="10"/>
      <c r="F18" s="29" t="str">
        <f t="shared" si="1"/>
        <v>Không XL</v>
      </c>
      <c r="G18" s="28">
        <v>50</v>
      </c>
      <c r="H18" s="29" t="str">
        <f t="shared" si="2"/>
        <v>TB</v>
      </c>
      <c r="I18" s="36">
        <v>3.9</v>
      </c>
      <c r="J18" s="31"/>
      <c r="K18" s="30">
        <v>0</v>
      </c>
      <c r="L18" s="30">
        <v>1</v>
      </c>
      <c r="M18" s="30">
        <f t="shared" si="3"/>
        <v>40</v>
      </c>
      <c r="N18" s="30">
        <f t="shared" si="4"/>
        <v>0</v>
      </c>
      <c r="O18" s="30">
        <f t="shared" si="5"/>
        <v>0</v>
      </c>
      <c r="P18" s="30">
        <f t="shared" si="6"/>
        <v>2</v>
      </c>
    </row>
    <row r="19" spans="1:16" s="8" customFormat="1" ht="18" customHeight="1" x14ac:dyDescent="0.2">
      <c r="A19" s="21">
        <v>8</v>
      </c>
      <c r="B19" s="22" t="s">
        <v>496</v>
      </c>
      <c r="C19" s="23" t="s">
        <v>429</v>
      </c>
      <c r="D19" s="24" t="s">
        <v>497</v>
      </c>
      <c r="E19" s="10"/>
      <c r="F19" s="29" t="str">
        <f t="shared" si="1"/>
        <v>Không XL</v>
      </c>
      <c r="G19" s="28">
        <f t="shared" si="0"/>
        <v>55</v>
      </c>
      <c r="H19" s="29" t="str">
        <f t="shared" si="2"/>
        <v>TB</v>
      </c>
      <c r="I19" s="36">
        <v>5.0999999999999996</v>
      </c>
      <c r="J19" s="31"/>
      <c r="K19" s="30">
        <v>1</v>
      </c>
      <c r="L19" s="30">
        <v>0</v>
      </c>
      <c r="M19" s="30">
        <f t="shared" si="3"/>
        <v>50</v>
      </c>
      <c r="N19" s="30">
        <f t="shared" si="4"/>
        <v>5</v>
      </c>
      <c r="O19" s="30">
        <f t="shared" si="5"/>
        <v>0</v>
      </c>
      <c r="P19" s="30">
        <f t="shared" si="6"/>
        <v>0</v>
      </c>
    </row>
    <row r="20" spans="1:16" s="8" customFormat="1" ht="18" customHeight="1" x14ac:dyDescent="0.2">
      <c r="A20" s="21">
        <v>9</v>
      </c>
      <c r="B20" s="22" t="s">
        <v>498</v>
      </c>
      <c r="C20" s="23" t="s">
        <v>499</v>
      </c>
      <c r="D20" s="24" t="s">
        <v>500</v>
      </c>
      <c r="E20" s="10"/>
      <c r="F20" s="29" t="str">
        <f t="shared" si="1"/>
        <v>Không XL</v>
      </c>
      <c r="G20" s="28">
        <f t="shared" si="0"/>
        <v>63</v>
      </c>
      <c r="H20" s="29" t="str">
        <f t="shared" si="2"/>
        <v>TB</v>
      </c>
      <c r="I20" s="36">
        <v>5.5</v>
      </c>
      <c r="J20" s="31"/>
      <c r="K20" s="30">
        <v>2</v>
      </c>
      <c r="L20" s="30">
        <v>1</v>
      </c>
      <c r="M20" s="30">
        <f t="shared" si="3"/>
        <v>51</v>
      </c>
      <c r="N20" s="30">
        <f t="shared" si="4"/>
        <v>10</v>
      </c>
      <c r="O20" s="30">
        <f t="shared" si="5"/>
        <v>0</v>
      </c>
      <c r="P20" s="30">
        <f t="shared" si="6"/>
        <v>2</v>
      </c>
    </row>
    <row r="21" spans="1:16" s="8" customFormat="1" ht="18" customHeight="1" x14ac:dyDescent="0.2">
      <c r="A21" s="21">
        <v>10</v>
      </c>
      <c r="B21" s="22" t="s">
        <v>501</v>
      </c>
      <c r="C21" s="23" t="s">
        <v>502</v>
      </c>
      <c r="D21" s="24" t="s">
        <v>301</v>
      </c>
      <c r="E21" s="10"/>
      <c r="F21" s="29" t="str">
        <f t="shared" si="1"/>
        <v>Không XL</v>
      </c>
      <c r="G21" s="28">
        <f t="shared" si="0"/>
        <v>58</v>
      </c>
      <c r="H21" s="29" t="str">
        <f t="shared" si="2"/>
        <v>TB</v>
      </c>
      <c r="I21" s="36">
        <v>5.56</v>
      </c>
      <c r="J21" s="31"/>
      <c r="K21" s="30">
        <v>1</v>
      </c>
      <c r="L21" s="30">
        <v>1</v>
      </c>
      <c r="M21" s="30">
        <f t="shared" si="3"/>
        <v>51</v>
      </c>
      <c r="N21" s="30">
        <f t="shared" si="4"/>
        <v>5</v>
      </c>
      <c r="O21" s="30">
        <f t="shared" si="5"/>
        <v>0</v>
      </c>
      <c r="P21" s="30">
        <f t="shared" si="6"/>
        <v>2</v>
      </c>
    </row>
    <row r="22" spans="1:16" s="8" customFormat="1" ht="18" customHeight="1" x14ac:dyDescent="0.2">
      <c r="A22" s="21">
        <v>11</v>
      </c>
      <c r="B22" s="22" t="s">
        <v>503</v>
      </c>
      <c r="C22" s="23" t="s">
        <v>504</v>
      </c>
      <c r="D22" s="24" t="s">
        <v>301</v>
      </c>
      <c r="E22" s="10"/>
      <c r="F22" s="29" t="str">
        <f t="shared" si="1"/>
        <v>Không XL</v>
      </c>
      <c r="G22" s="28">
        <f t="shared" si="0"/>
        <v>65</v>
      </c>
      <c r="H22" s="29" t="str">
        <f t="shared" si="2"/>
        <v>TB</v>
      </c>
      <c r="I22" s="36">
        <v>5.4</v>
      </c>
      <c r="J22" s="31" t="s">
        <v>666</v>
      </c>
      <c r="K22" s="30">
        <v>1</v>
      </c>
      <c r="L22" s="30">
        <v>1</v>
      </c>
      <c r="M22" s="30">
        <f t="shared" si="3"/>
        <v>50</v>
      </c>
      <c r="N22" s="30">
        <f t="shared" si="4"/>
        <v>5</v>
      </c>
      <c r="O22" s="30">
        <f t="shared" si="5"/>
        <v>8</v>
      </c>
      <c r="P22" s="30">
        <f t="shared" si="6"/>
        <v>2</v>
      </c>
    </row>
    <row r="23" spans="1:16" s="8" customFormat="1" ht="18" customHeight="1" x14ac:dyDescent="0.2">
      <c r="A23" s="21">
        <v>12</v>
      </c>
      <c r="B23" s="22" t="s">
        <v>505</v>
      </c>
      <c r="C23" s="23" t="s">
        <v>506</v>
      </c>
      <c r="D23" s="24" t="s">
        <v>88</v>
      </c>
      <c r="E23" s="10"/>
      <c r="F23" s="29" t="str">
        <f t="shared" si="1"/>
        <v>Không XL</v>
      </c>
      <c r="G23" s="28">
        <f t="shared" si="0"/>
        <v>54</v>
      </c>
      <c r="H23" s="29" t="str">
        <f t="shared" si="2"/>
        <v>TB</v>
      </c>
      <c r="I23" s="36">
        <v>5.41</v>
      </c>
      <c r="J23" s="31"/>
      <c r="K23" s="30">
        <v>0</v>
      </c>
      <c r="L23" s="30">
        <v>2</v>
      </c>
      <c r="M23" s="30">
        <f t="shared" si="3"/>
        <v>50</v>
      </c>
      <c r="N23" s="30">
        <f t="shared" si="4"/>
        <v>0</v>
      </c>
      <c r="O23" s="30">
        <f t="shared" si="5"/>
        <v>0</v>
      </c>
      <c r="P23" s="30">
        <f t="shared" si="6"/>
        <v>4</v>
      </c>
    </row>
    <row r="24" spans="1:16" s="8" customFormat="1" ht="18" customHeight="1" x14ac:dyDescent="0.2">
      <c r="A24" s="21">
        <v>13</v>
      </c>
      <c r="B24" s="22" t="s">
        <v>507</v>
      </c>
      <c r="C24" s="23" t="s">
        <v>126</v>
      </c>
      <c r="D24" s="24" t="s">
        <v>88</v>
      </c>
      <c r="E24" s="10"/>
      <c r="F24" s="29" t="str">
        <f t="shared" si="1"/>
        <v>Không XL</v>
      </c>
      <c r="G24" s="28">
        <v>50</v>
      </c>
      <c r="H24" s="29" t="str">
        <f t="shared" si="2"/>
        <v>TB</v>
      </c>
      <c r="I24" s="36">
        <v>2.17</v>
      </c>
      <c r="J24" s="31"/>
      <c r="K24" s="30">
        <v>0</v>
      </c>
      <c r="L24" s="30">
        <v>1</v>
      </c>
      <c r="M24" s="30">
        <f t="shared" si="3"/>
        <v>30</v>
      </c>
      <c r="N24" s="30">
        <f t="shared" si="4"/>
        <v>0</v>
      </c>
      <c r="O24" s="30">
        <f t="shared" si="5"/>
        <v>0</v>
      </c>
      <c r="P24" s="30">
        <f t="shared" si="6"/>
        <v>2</v>
      </c>
    </row>
    <row r="25" spans="1:16" s="8" customFormat="1" ht="18" customHeight="1" x14ac:dyDescent="0.2">
      <c r="A25" s="21">
        <v>14</v>
      </c>
      <c r="B25" s="22" t="s">
        <v>508</v>
      </c>
      <c r="C25" s="23" t="s">
        <v>509</v>
      </c>
      <c r="D25" s="24" t="s">
        <v>510</v>
      </c>
      <c r="E25" s="10"/>
      <c r="F25" s="29" t="str">
        <f t="shared" si="1"/>
        <v>Không XL</v>
      </c>
      <c r="G25" s="28">
        <v>50</v>
      </c>
      <c r="H25" s="29" t="str">
        <f t="shared" si="2"/>
        <v>TB</v>
      </c>
      <c r="I25" s="36">
        <v>3.94</v>
      </c>
      <c r="J25" s="31"/>
      <c r="K25" s="30">
        <v>0</v>
      </c>
      <c r="L25" s="30">
        <v>0</v>
      </c>
      <c r="M25" s="30">
        <f t="shared" si="3"/>
        <v>40</v>
      </c>
      <c r="N25" s="30">
        <f t="shared" si="4"/>
        <v>0</v>
      </c>
      <c r="O25" s="30">
        <f t="shared" si="5"/>
        <v>0</v>
      </c>
      <c r="P25" s="30">
        <f t="shared" si="6"/>
        <v>0</v>
      </c>
    </row>
    <row r="26" spans="1:16" s="8" customFormat="1" ht="18" customHeight="1" x14ac:dyDescent="0.2">
      <c r="A26" s="21">
        <v>15</v>
      </c>
      <c r="B26" s="22" t="s">
        <v>511</v>
      </c>
      <c r="C26" s="23" t="s">
        <v>512</v>
      </c>
      <c r="D26" s="24" t="s">
        <v>95</v>
      </c>
      <c r="E26" s="10"/>
      <c r="F26" s="29" t="str">
        <f t="shared" si="1"/>
        <v>Không XL</v>
      </c>
      <c r="G26" s="28">
        <v>50</v>
      </c>
      <c r="H26" s="29" t="str">
        <f t="shared" si="2"/>
        <v>TB</v>
      </c>
      <c r="I26" s="36">
        <v>3.4</v>
      </c>
      <c r="J26" s="31"/>
      <c r="K26" s="30">
        <v>1</v>
      </c>
      <c r="L26" s="30">
        <v>0</v>
      </c>
      <c r="M26" s="30">
        <f t="shared" si="3"/>
        <v>40</v>
      </c>
      <c r="N26" s="30">
        <f t="shared" si="4"/>
        <v>5</v>
      </c>
      <c r="O26" s="30">
        <f t="shared" si="5"/>
        <v>0</v>
      </c>
      <c r="P26" s="30">
        <f t="shared" si="6"/>
        <v>0</v>
      </c>
    </row>
    <row r="27" spans="1:16" s="8" customFormat="1" ht="18" customHeight="1" x14ac:dyDescent="0.2">
      <c r="A27" s="21">
        <v>16</v>
      </c>
      <c r="B27" s="22" t="s">
        <v>513</v>
      </c>
      <c r="C27" s="23" t="s">
        <v>514</v>
      </c>
      <c r="D27" s="24" t="s">
        <v>227</v>
      </c>
      <c r="E27" s="10"/>
      <c r="F27" s="29" t="str">
        <f t="shared" si="1"/>
        <v>Không XL</v>
      </c>
      <c r="G27" s="28">
        <f t="shared" si="0"/>
        <v>57</v>
      </c>
      <c r="H27" s="29" t="str">
        <f t="shared" si="2"/>
        <v>TB</v>
      </c>
      <c r="I27" s="36">
        <v>5.23</v>
      </c>
      <c r="J27" s="31"/>
      <c r="K27" s="30">
        <v>1</v>
      </c>
      <c r="L27" s="30">
        <v>1</v>
      </c>
      <c r="M27" s="30">
        <f t="shared" si="3"/>
        <v>50</v>
      </c>
      <c r="N27" s="30">
        <f t="shared" si="4"/>
        <v>5</v>
      </c>
      <c r="O27" s="30">
        <f t="shared" si="5"/>
        <v>0</v>
      </c>
      <c r="P27" s="30">
        <f t="shared" si="6"/>
        <v>2</v>
      </c>
    </row>
    <row r="28" spans="1:16" s="8" customFormat="1" ht="18" customHeight="1" x14ac:dyDescent="0.2">
      <c r="A28" s="21">
        <v>17</v>
      </c>
      <c r="B28" s="22" t="s">
        <v>515</v>
      </c>
      <c r="C28" s="23" t="s">
        <v>516</v>
      </c>
      <c r="D28" s="24" t="s">
        <v>227</v>
      </c>
      <c r="E28" s="10"/>
      <c r="F28" s="29" t="str">
        <f t="shared" si="1"/>
        <v>Không XL</v>
      </c>
      <c r="G28" s="28">
        <f t="shared" si="0"/>
        <v>67</v>
      </c>
      <c r="H28" s="29" t="str">
        <f t="shared" si="2"/>
        <v>TB</v>
      </c>
      <c r="I28" s="36">
        <v>5.76</v>
      </c>
      <c r="J28" s="31" t="s">
        <v>664</v>
      </c>
      <c r="K28" s="30">
        <v>2</v>
      </c>
      <c r="L28" s="30">
        <v>1</v>
      </c>
      <c r="M28" s="30">
        <f t="shared" si="3"/>
        <v>51</v>
      </c>
      <c r="N28" s="30">
        <f t="shared" si="4"/>
        <v>10</v>
      </c>
      <c r="O28" s="30">
        <f t="shared" si="5"/>
        <v>4</v>
      </c>
      <c r="P28" s="30">
        <f t="shared" si="6"/>
        <v>2</v>
      </c>
    </row>
    <row r="29" spans="1:16" s="8" customFormat="1" ht="18" customHeight="1" x14ac:dyDescent="0.2">
      <c r="A29" s="21">
        <v>18</v>
      </c>
      <c r="B29" s="22" t="s">
        <v>517</v>
      </c>
      <c r="C29" s="23" t="s">
        <v>518</v>
      </c>
      <c r="D29" s="24" t="s">
        <v>227</v>
      </c>
      <c r="E29" s="10"/>
      <c r="F29" s="29" t="str">
        <f t="shared" si="1"/>
        <v>Không XL</v>
      </c>
      <c r="G29" s="28">
        <f t="shared" si="0"/>
        <v>60</v>
      </c>
      <c r="H29" s="29" t="str">
        <f t="shared" si="2"/>
        <v>TB</v>
      </c>
      <c r="I29" s="36">
        <v>5.81</v>
      </c>
      <c r="J29" s="31"/>
      <c r="K29" s="30">
        <v>1</v>
      </c>
      <c r="L29" s="30">
        <v>2</v>
      </c>
      <c r="M29" s="30">
        <f t="shared" si="3"/>
        <v>51</v>
      </c>
      <c r="N29" s="30">
        <f t="shared" si="4"/>
        <v>5</v>
      </c>
      <c r="O29" s="30">
        <f t="shared" si="5"/>
        <v>0</v>
      </c>
      <c r="P29" s="30">
        <f t="shared" si="6"/>
        <v>4</v>
      </c>
    </row>
    <row r="30" spans="1:16" s="8" customFormat="1" ht="18" customHeight="1" x14ac:dyDescent="0.2">
      <c r="A30" s="21">
        <v>19</v>
      </c>
      <c r="B30" s="22" t="s">
        <v>519</v>
      </c>
      <c r="C30" s="23" t="s">
        <v>480</v>
      </c>
      <c r="D30" s="24" t="s">
        <v>103</v>
      </c>
      <c r="E30" s="10"/>
      <c r="F30" s="29" t="str">
        <f t="shared" si="1"/>
        <v>Không XL</v>
      </c>
      <c r="G30" s="28">
        <f t="shared" si="0"/>
        <v>62</v>
      </c>
      <c r="H30" s="29" t="str">
        <f t="shared" si="2"/>
        <v>TB</v>
      </c>
      <c r="I30" s="36">
        <v>6.43</v>
      </c>
      <c r="J30" s="31"/>
      <c r="K30" s="30">
        <v>2</v>
      </c>
      <c r="L30" s="30">
        <v>0</v>
      </c>
      <c r="M30" s="30">
        <f t="shared" si="3"/>
        <v>52</v>
      </c>
      <c r="N30" s="30">
        <f t="shared" si="4"/>
        <v>10</v>
      </c>
      <c r="O30" s="30">
        <f t="shared" si="5"/>
        <v>0</v>
      </c>
      <c r="P30" s="30">
        <f t="shared" si="6"/>
        <v>0</v>
      </c>
    </row>
    <row r="31" spans="1:16" s="8" customFormat="1" ht="18" customHeight="1" x14ac:dyDescent="0.2">
      <c r="A31" s="21">
        <v>20</v>
      </c>
      <c r="B31" s="22" t="s">
        <v>520</v>
      </c>
      <c r="C31" s="23" t="s">
        <v>484</v>
      </c>
      <c r="D31" s="24" t="s">
        <v>103</v>
      </c>
      <c r="E31" s="10"/>
      <c r="F31" s="29" t="str">
        <f t="shared" si="1"/>
        <v>Không XL</v>
      </c>
      <c r="G31" s="28">
        <f t="shared" si="0"/>
        <v>63</v>
      </c>
      <c r="H31" s="29" t="str">
        <f t="shared" si="2"/>
        <v>TB</v>
      </c>
      <c r="I31" s="36">
        <v>6.54</v>
      </c>
      <c r="J31" s="31" t="s">
        <v>664</v>
      </c>
      <c r="K31" s="30">
        <v>1</v>
      </c>
      <c r="L31" s="30">
        <v>1</v>
      </c>
      <c r="M31" s="30">
        <f t="shared" si="3"/>
        <v>52</v>
      </c>
      <c r="N31" s="30">
        <f t="shared" si="4"/>
        <v>5</v>
      </c>
      <c r="O31" s="30">
        <f t="shared" si="5"/>
        <v>4</v>
      </c>
      <c r="P31" s="30">
        <f t="shared" si="6"/>
        <v>2</v>
      </c>
    </row>
    <row r="32" spans="1:16" s="8" customFormat="1" ht="18" customHeight="1" x14ac:dyDescent="0.2">
      <c r="A32" s="21">
        <v>21</v>
      </c>
      <c r="B32" s="22" t="s">
        <v>521</v>
      </c>
      <c r="C32" s="23" t="s">
        <v>522</v>
      </c>
      <c r="D32" s="24" t="s">
        <v>103</v>
      </c>
      <c r="E32" s="10"/>
      <c r="F32" s="29" t="str">
        <f t="shared" si="1"/>
        <v>Không XL</v>
      </c>
      <c r="G32" s="28">
        <v>50</v>
      </c>
      <c r="H32" s="29" t="str">
        <f t="shared" si="2"/>
        <v>TB</v>
      </c>
      <c r="I32" s="36">
        <v>3.83</v>
      </c>
      <c r="J32" s="31"/>
      <c r="K32" s="30">
        <v>1</v>
      </c>
      <c r="L32" s="30">
        <v>1</v>
      </c>
      <c r="M32" s="30">
        <f t="shared" si="3"/>
        <v>40</v>
      </c>
      <c r="N32" s="30">
        <f t="shared" si="4"/>
        <v>5</v>
      </c>
      <c r="O32" s="30">
        <f t="shared" si="5"/>
        <v>0</v>
      </c>
      <c r="P32" s="30">
        <f t="shared" si="6"/>
        <v>2</v>
      </c>
    </row>
    <row r="33" spans="1:16" s="8" customFormat="1" ht="18" customHeight="1" x14ac:dyDescent="0.2">
      <c r="A33" s="21">
        <v>22</v>
      </c>
      <c r="B33" s="22" t="s">
        <v>523</v>
      </c>
      <c r="C33" s="23" t="s">
        <v>524</v>
      </c>
      <c r="D33" s="24" t="s">
        <v>103</v>
      </c>
      <c r="E33" s="10"/>
      <c r="F33" s="29" t="str">
        <f t="shared" si="1"/>
        <v>Không XL</v>
      </c>
      <c r="G33" s="28">
        <f t="shared" si="0"/>
        <v>58</v>
      </c>
      <c r="H33" s="29" t="str">
        <f t="shared" si="2"/>
        <v>TB</v>
      </c>
      <c r="I33" s="36">
        <v>5.71</v>
      </c>
      <c r="J33" s="31"/>
      <c r="K33" s="30">
        <v>1</v>
      </c>
      <c r="L33" s="30">
        <v>1</v>
      </c>
      <c r="M33" s="30">
        <f t="shared" si="3"/>
        <v>51</v>
      </c>
      <c r="N33" s="30">
        <f t="shared" si="4"/>
        <v>5</v>
      </c>
      <c r="O33" s="30">
        <f t="shared" si="5"/>
        <v>0</v>
      </c>
      <c r="P33" s="30">
        <f t="shared" si="6"/>
        <v>2</v>
      </c>
    </row>
    <row r="34" spans="1:16" s="8" customFormat="1" ht="18" customHeight="1" x14ac:dyDescent="0.2">
      <c r="A34" s="21">
        <v>23</v>
      </c>
      <c r="B34" s="22" t="s">
        <v>525</v>
      </c>
      <c r="C34" s="23" t="s">
        <v>526</v>
      </c>
      <c r="D34" s="24" t="s">
        <v>110</v>
      </c>
      <c r="E34" s="10"/>
      <c r="F34" s="29" t="str">
        <f t="shared" si="1"/>
        <v>Không XL</v>
      </c>
      <c r="G34" s="28">
        <f t="shared" si="0"/>
        <v>63</v>
      </c>
      <c r="H34" s="29" t="str">
        <f t="shared" si="2"/>
        <v>TB</v>
      </c>
      <c r="I34" s="36">
        <v>6.97</v>
      </c>
      <c r="J34" s="31"/>
      <c r="K34" s="30">
        <v>1</v>
      </c>
      <c r="L34" s="30">
        <v>3</v>
      </c>
      <c r="M34" s="30">
        <f t="shared" si="3"/>
        <v>52</v>
      </c>
      <c r="N34" s="30">
        <f t="shared" si="4"/>
        <v>5</v>
      </c>
      <c r="O34" s="30">
        <f t="shared" si="5"/>
        <v>0</v>
      </c>
      <c r="P34" s="30">
        <f t="shared" si="6"/>
        <v>6</v>
      </c>
    </row>
    <row r="35" spans="1:16" s="8" customFormat="1" ht="18" customHeight="1" x14ac:dyDescent="0.2">
      <c r="A35" s="21">
        <v>24</v>
      </c>
      <c r="B35" s="22" t="s">
        <v>527</v>
      </c>
      <c r="C35" s="23" t="s">
        <v>528</v>
      </c>
      <c r="D35" s="24" t="s">
        <v>243</v>
      </c>
      <c r="E35" s="10"/>
      <c r="F35" s="29" t="str">
        <f t="shared" si="1"/>
        <v>Không XL</v>
      </c>
      <c r="G35" s="28">
        <f t="shared" si="0"/>
        <v>59</v>
      </c>
      <c r="H35" s="29" t="str">
        <f t="shared" si="2"/>
        <v>TB</v>
      </c>
      <c r="I35" s="36">
        <v>6.07</v>
      </c>
      <c r="J35" s="31"/>
      <c r="K35" s="30">
        <v>1</v>
      </c>
      <c r="L35" s="30">
        <v>1</v>
      </c>
      <c r="M35" s="30">
        <f t="shared" si="3"/>
        <v>52</v>
      </c>
      <c r="N35" s="30">
        <f t="shared" si="4"/>
        <v>5</v>
      </c>
      <c r="O35" s="30">
        <f t="shared" si="5"/>
        <v>0</v>
      </c>
      <c r="P35" s="30">
        <f t="shared" si="6"/>
        <v>2</v>
      </c>
    </row>
    <row r="36" spans="1:16" s="8" customFormat="1" ht="18" customHeight="1" x14ac:dyDescent="0.2">
      <c r="A36" s="21">
        <v>25</v>
      </c>
      <c r="B36" s="22" t="s">
        <v>529</v>
      </c>
      <c r="C36" s="23" t="s">
        <v>530</v>
      </c>
      <c r="D36" s="24" t="s">
        <v>243</v>
      </c>
      <c r="E36" s="10"/>
      <c r="F36" s="29" t="str">
        <f t="shared" si="1"/>
        <v>Không XL</v>
      </c>
      <c r="G36" s="28">
        <f t="shared" si="0"/>
        <v>66</v>
      </c>
      <c r="H36" s="29" t="str">
        <f t="shared" si="2"/>
        <v>TB</v>
      </c>
      <c r="I36" s="36">
        <v>6.44</v>
      </c>
      <c r="J36" s="31"/>
      <c r="K36" s="30">
        <v>2</v>
      </c>
      <c r="L36" s="30">
        <v>2</v>
      </c>
      <c r="M36" s="30">
        <f t="shared" si="3"/>
        <v>52</v>
      </c>
      <c r="N36" s="30">
        <f t="shared" si="4"/>
        <v>10</v>
      </c>
      <c r="O36" s="30">
        <f t="shared" si="5"/>
        <v>0</v>
      </c>
      <c r="P36" s="30">
        <f t="shared" si="6"/>
        <v>4</v>
      </c>
    </row>
    <row r="37" spans="1:16" s="8" customFormat="1" ht="18" customHeight="1" x14ac:dyDescent="0.2">
      <c r="A37" s="21">
        <v>26</v>
      </c>
      <c r="B37" s="22" t="s">
        <v>531</v>
      </c>
      <c r="C37" s="23" t="s">
        <v>211</v>
      </c>
      <c r="D37" s="24" t="s">
        <v>118</v>
      </c>
      <c r="E37" s="10"/>
      <c r="F37" s="29" t="str">
        <f t="shared" si="1"/>
        <v>Không XL</v>
      </c>
      <c r="G37" s="28">
        <v>50</v>
      </c>
      <c r="H37" s="29" t="str">
        <f t="shared" si="2"/>
        <v>TB</v>
      </c>
      <c r="I37" s="36">
        <v>2.5299999999999998</v>
      </c>
      <c r="J37" s="31"/>
      <c r="K37" s="30">
        <v>0</v>
      </c>
      <c r="L37" s="30">
        <v>1</v>
      </c>
      <c r="M37" s="30">
        <f t="shared" si="3"/>
        <v>30</v>
      </c>
      <c r="N37" s="30">
        <f t="shared" si="4"/>
        <v>0</v>
      </c>
      <c r="O37" s="30">
        <f t="shared" si="5"/>
        <v>0</v>
      </c>
      <c r="P37" s="30">
        <f t="shared" si="6"/>
        <v>2</v>
      </c>
    </row>
    <row r="38" spans="1:16" s="8" customFormat="1" ht="18" customHeight="1" x14ac:dyDescent="0.2">
      <c r="A38" s="21">
        <v>27</v>
      </c>
      <c r="B38" s="22" t="s">
        <v>532</v>
      </c>
      <c r="C38" s="23" t="s">
        <v>533</v>
      </c>
      <c r="D38" s="24" t="s">
        <v>118</v>
      </c>
      <c r="E38" s="10"/>
      <c r="F38" s="29" t="str">
        <f t="shared" si="1"/>
        <v>Không XL</v>
      </c>
      <c r="G38" s="28">
        <f t="shared" si="0"/>
        <v>52</v>
      </c>
      <c r="H38" s="29" t="str">
        <f t="shared" si="2"/>
        <v>TB</v>
      </c>
      <c r="I38" s="36">
        <v>4.04</v>
      </c>
      <c r="J38" s="31"/>
      <c r="K38" s="30">
        <v>0</v>
      </c>
      <c r="L38" s="30">
        <v>1</v>
      </c>
      <c r="M38" s="30">
        <f t="shared" si="3"/>
        <v>50</v>
      </c>
      <c r="N38" s="30">
        <f t="shared" si="4"/>
        <v>0</v>
      </c>
      <c r="O38" s="30">
        <f t="shared" si="5"/>
        <v>0</v>
      </c>
      <c r="P38" s="30">
        <f t="shared" si="6"/>
        <v>2</v>
      </c>
    </row>
    <row r="39" spans="1:16" s="8" customFormat="1" ht="18" customHeight="1" x14ac:dyDescent="0.2">
      <c r="A39" s="21">
        <v>28</v>
      </c>
      <c r="B39" s="22" t="s">
        <v>534</v>
      </c>
      <c r="C39" s="23" t="s">
        <v>535</v>
      </c>
      <c r="D39" s="24" t="s">
        <v>536</v>
      </c>
      <c r="E39" s="10"/>
      <c r="F39" s="29" t="str">
        <f t="shared" si="1"/>
        <v>Không XL</v>
      </c>
      <c r="G39" s="28">
        <f t="shared" si="0"/>
        <v>58</v>
      </c>
      <c r="H39" s="29" t="str">
        <f t="shared" si="2"/>
        <v>TB</v>
      </c>
      <c r="I39" s="36">
        <v>5.54</v>
      </c>
      <c r="J39" s="31"/>
      <c r="K39" s="30">
        <v>1</v>
      </c>
      <c r="L39" s="30">
        <v>1</v>
      </c>
      <c r="M39" s="30">
        <f t="shared" si="3"/>
        <v>51</v>
      </c>
      <c r="N39" s="30">
        <f t="shared" si="4"/>
        <v>5</v>
      </c>
      <c r="O39" s="30">
        <f t="shared" si="5"/>
        <v>0</v>
      </c>
      <c r="P39" s="30">
        <f t="shared" si="6"/>
        <v>2</v>
      </c>
    </row>
    <row r="40" spans="1:16" s="8" customFormat="1" ht="18" customHeight="1" x14ac:dyDescent="0.2">
      <c r="A40" s="21">
        <v>29</v>
      </c>
      <c r="B40" s="22" t="s">
        <v>537</v>
      </c>
      <c r="C40" s="23" t="s">
        <v>538</v>
      </c>
      <c r="D40" s="24" t="s">
        <v>127</v>
      </c>
      <c r="E40" s="10"/>
      <c r="F40" s="29" t="str">
        <f t="shared" si="1"/>
        <v>Không XL</v>
      </c>
      <c r="G40" s="28">
        <f t="shared" si="0"/>
        <v>59</v>
      </c>
      <c r="H40" s="29" t="str">
        <f t="shared" si="2"/>
        <v>TB</v>
      </c>
      <c r="I40" s="36">
        <v>5.4</v>
      </c>
      <c r="J40" s="31"/>
      <c r="K40" s="30">
        <v>1</v>
      </c>
      <c r="L40" s="30">
        <v>2</v>
      </c>
      <c r="M40" s="30">
        <f t="shared" si="3"/>
        <v>50</v>
      </c>
      <c r="N40" s="30">
        <f t="shared" si="4"/>
        <v>5</v>
      </c>
      <c r="O40" s="30">
        <f t="shared" si="5"/>
        <v>0</v>
      </c>
      <c r="P40" s="30">
        <f t="shared" si="6"/>
        <v>4</v>
      </c>
    </row>
    <row r="41" spans="1:16" s="8" customFormat="1" ht="18" customHeight="1" x14ac:dyDescent="0.2">
      <c r="A41" s="21">
        <v>30</v>
      </c>
      <c r="B41" s="22" t="s">
        <v>539</v>
      </c>
      <c r="C41" s="23" t="s">
        <v>394</v>
      </c>
      <c r="D41" s="24" t="s">
        <v>127</v>
      </c>
      <c r="E41" s="10"/>
      <c r="F41" s="29" t="str">
        <f t="shared" si="1"/>
        <v>Không XL</v>
      </c>
      <c r="G41" s="28">
        <f t="shared" si="0"/>
        <v>61</v>
      </c>
      <c r="H41" s="29" t="str">
        <f t="shared" si="2"/>
        <v>TB</v>
      </c>
      <c r="I41" s="36">
        <v>5.53</v>
      </c>
      <c r="J41" s="31"/>
      <c r="K41" s="30">
        <v>2</v>
      </c>
      <c r="L41" s="30">
        <v>0</v>
      </c>
      <c r="M41" s="30">
        <f t="shared" si="3"/>
        <v>51</v>
      </c>
      <c r="N41" s="30">
        <f t="shared" si="4"/>
        <v>10</v>
      </c>
      <c r="O41" s="30">
        <f t="shared" si="5"/>
        <v>0</v>
      </c>
      <c r="P41" s="30">
        <f t="shared" si="6"/>
        <v>0</v>
      </c>
    </row>
    <row r="42" spans="1:16" s="8" customFormat="1" ht="18" customHeight="1" x14ac:dyDescent="0.2">
      <c r="A42" s="21">
        <v>31</v>
      </c>
      <c r="B42" s="22" t="s">
        <v>540</v>
      </c>
      <c r="C42" s="23" t="s">
        <v>148</v>
      </c>
      <c r="D42" s="24" t="s">
        <v>127</v>
      </c>
      <c r="E42" s="10"/>
      <c r="F42" s="29" t="str">
        <f t="shared" si="1"/>
        <v>Không XL</v>
      </c>
      <c r="G42" s="28">
        <f t="shared" si="0"/>
        <v>57</v>
      </c>
      <c r="H42" s="29" t="str">
        <f t="shared" si="2"/>
        <v>TB</v>
      </c>
      <c r="I42" s="36">
        <v>4.34</v>
      </c>
      <c r="J42" s="31"/>
      <c r="K42" s="30">
        <v>1</v>
      </c>
      <c r="L42" s="30">
        <v>1</v>
      </c>
      <c r="M42" s="30">
        <f t="shared" si="3"/>
        <v>50</v>
      </c>
      <c r="N42" s="30">
        <f t="shared" si="4"/>
        <v>5</v>
      </c>
      <c r="O42" s="30">
        <f t="shared" si="5"/>
        <v>0</v>
      </c>
      <c r="P42" s="30">
        <f t="shared" si="6"/>
        <v>2</v>
      </c>
    </row>
    <row r="43" spans="1:16" s="8" customFormat="1" ht="18" customHeight="1" x14ac:dyDescent="0.2">
      <c r="A43" s="21">
        <v>32</v>
      </c>
      <c r="B43" s="22" t="s">
        <v>541</v>
      </c>
      <c r="C43" s="23" t="s">
        <v>542</v>
      </c>
      <c r="D43" s="24" t="s">
        <v>345</v>
      </c>
      <c r="E43" s="10"/>
      <c r="F43" s="29" t="str">
        <f t="shared" si="1"/>
        <v>Không XL</v>
      </c>
      <c r="G43" s="28">
        <f t="shared" si="0"/>
        <v>70</v>
      </c>
      <c r="H43" s="29" t="str">
        <f t="shared" si="2"/>
        <v>Khá</v>
      </c>
      <c r="I43" s="36">
        <v>6</v>
      </c>
      <c r="J43" s="31" t="s">
        <v>665</v>
      </c>
      <c r="K43" s="30">
        <v>2</v>
      </c>
      <c r="L43" s="30">
        <v>1</v>
      </c>
      <c r="M43" s="30">
        <f t="shared" si="3"/>
        <v>52</v>
      </c>
      <c r="N43" s="30">
        <f t="shared" si="4"/>
        <v>10</v>
      </c>
      <c r="O43" s="30">
        <f t="shared" si="5"/>
        <v>6</v>
      </c>
      <c r="P43" s="30">
        <f t="shared" si="6"/>
        <v>2</v>
      </c>
    </row>
    <row r="44" spans="1:16" s="8" customFormat="1" ht="18" customHeight="1" x14ac:dyDescent="0.2">
      <c r="A44" s="21">
        <v>33</v>
      </c>
      <c r="B44" s="22" t="s">
        <v>543</v>
      </c>
      <c r="C44" s="23" t="s">
        <v>153</v>
      </c>
      <c r="D44" s="24" t="s">
        <v>345</v>
      </c>
      <c r="E44" s="10"/>
      <c r="F44" s="29" t="str">
        <f t="shared" si="1"/>
        <v>Không XL</v>
      </c>
      <c r="G44" s="28">
        <f t="shared" si="0"/>
        <v>57</v>
      </c>
      <c r="H44" s="29" t="str">
        <f t="shared" si="2"/>
        <v>TB</v>
      </c>
      <c r="I44" s="36">
        <v>4.93</v>
      </c>
      <c r="J44" s="31"/>
      <c r="K44" s="30">
        <v>1</v>
      </c>
      <c r="L44" s="30">
        <v>1</v>
      </c>
      <c r="M44" s="30">
        <f t="shared" si="3"/>
        <v>50</v>
      </c>
      <c r="N44" s="30">
        <f t="shared" si="4"/>
        <v>5</v>
      </c>
      <c r="O44" s="30">
        <f t="shared" si="5"/>
        <v>0</v>
      </c>
      <c r="P44" s="30">
        <f t="shared" si="6"/>
        <v>2</v>
      </c>
    </row>
    <row r="45" spans="1:16" s="8" customFormat="1" ht="18" customHeight="1" x14ac:dyDescent="0.2">
      <c r="A45" s="21">
        <v>34</v>
      </c>
      <c r="B45" s="22" t="s">
        <v>544</v>
      </c>
      <c r="C45" s="23" t="s">
        <v>344</v>
      </c>
      <c r="D45" s="24" t="s">
        <v>260</v>
      </c>
      <c r="E45" s="10"/>
      <c r="F45" s="29" t="str">
        <f t="shared" si="1"/>
        <v>Không XL</v>
      </c>
      <c r="G45" s="28">
        <f t="shared" si="0"/>
        <v>52</v>
      </c>
      <c r="H45" s="29" t="str">
        <f t="shared" si="2"/>
        <v>TB</v>
      </c>
      <c r="I45" s="36">
        <v>5.2</v>
      </c>
      <c r="J45" s="31"/>
      <c r="K45" s="30">
        <v>0</v>
      </c>
      <c r="L45" s="30">
        <v>1</v>
      </c>
      <c r="M45" s="30">
        <f t="shared" si="3"/>
        <v>50</v>
      </c>
      <c r="N45" s="30">
        <f t="shared" si="4"/>
        <v>0</v>
      </c>
      <c r="O45" s="30">
        <f t="shared" si="5"/>
        <v>0</v>
      </c>
      <c r="P45" s="30">
        <f t="shared" si="6"/>
        <v>2</v>
      </c>
    </row>
    <row r="46" spans="1:16" s="8" customFormat="1" ht="18" customHeight="1" x14ac:dyDescent="0.2">
      <c r="A46" s="21">
        <v>35</v>
      </c>
      <c r="B46" s="22" t="s">
        <v>545</v>
      </c>
      <c r="C46" s="23" t="s">
        <v>546</v>
      </c>
      <c r="D46" s="24" t="s">
        <v>271</v>
      </c>
      <c r="E46" s="10"/>
      <c r="F46" s="29" t="str">
        <f t="shared" si="1"/>
        <v>Không XL</v>
      </c>
      <c r="G46" s="28">
        <v>50</v>
      </c>
      <c r="H46" s="29" t="str">
        <f t="shared" si="2"/>
        <v>TB</v>
      </c>
      <c r="I46" s="36">
        <v>2.57</v>
      </c>
      <c r="J46" s="31"/>
      <c r="K46" s="30">
        <v>0</v>
      </c>
      <c r="L46" s="30">
        <v>2</v>
      </c>
      <c r="M46" s="30">
        <f t="shared" si="3"/>
        <v>30</v>
      </c>
      <c r="N46" s="30">
        <f t="shared" si="4"/>
        <v>0</v>
      </c>
      <c r="O46" s="30">
        <f t="shared" si="5"/>
        <v>0</v>
      </c>
      <c r="P46" s="30">
        <f t="shared" si="6"/>
        <v>4</v>
      </c>
    </row>
    <row r="47" spans="1:16" s="8" customFormat="1" ht="18" customHeight="1" x14ac:dyDescent="0.2">
      <c r="A47" s="21">
        <v>36</v>
      </c>
      <c r="B47" s="22" t="s">
        <v>547</v>
      </c>
      <c r="C47" s="23" t="s">
        <v>548</v>
      </c>
      <c r="D47" s="24" t="s">
        <v>549</v>
      </c>
      <c r="E47" s="10"/>
      <c r="F47" s="29" t="str">
        <f t="shared" si="1"/>
        <v>Không XL</v>
      </c>
      <c r="G47" s="28">
        <v>50</v>
      </c>
      <c r="H47" s="29" t="str">
        <f t="shared" si="2"/>
        <v>TB</v>
      </c>
      <c r="I47" s="36">
        <v>3.16</v>
      </c>
      <c r="J47" s="31"/>
      <c r="K47" s="30">
        <v>0</v>
      </c>
      <c r="L47" s="30">
        <v>1</v>
      </c>
      <c r="M47" s="30">
        <f t="shared" si="3"/>
        <v>40</v>
      </c>
      <c r="N47" s="30">
        <f t="shared" si="4"/>
        <v>0</v>
      </c>
      <c r="O47" s="30">
        <f t="shared" si="5"/>
        <v>0</v>
      </c>
      <c r="P47" s="30">
        <f t="shared" si="6"/>
        <v>2</v>
      </c>
    </row>
    <row r="48" spans="1:16" s="8" customFormat="1" ht="18" customHeight="1" x14ac:dyDescent="0.2">
      <c r="A48" s="21">
        <v>37</v>
      </c>
      <c r="B48" s="22" t="s">
        <v>550</v>
      </c>
      <c r="C48" s="23" t="s">
        <v>193</v>
      </c>
      <c r="D48" s="24" t="s">
        <v>551</v>
      </c>
      <c r="E48" s="10"/>
      <c r="F48" s="29" t="str">
        <f t="shared" si="1"/>
        <v>Không XL</v>
      </c>
      <c r="G48" s="28">
        <f t="shared" si="0"/>
        <v>66</v>
      </c>
      <c r="H48" s="29" t="str">
        <f t="shared" si="2"/>
        <v>TB</v>
      </c>
      <c r="I48" s="36">
        <v>5.63</v>
      </c>
      <c r="J48" s="31" t="s">
        <v>665</v>
      </c>
      <c r="K48" s="30">
        <v>1</v>
      </c>
      <c r="L48" s="30">
        <v>2</v>
      </c>
      <c r="M48" s="30">
        <f t="shared" si="3"/>
        <v>51</v>
      </c>
      <c r="N48" s="30">
        <f t="shared" si="4"/>
        <v>5</v>
      </c>
      <c r="O48" s="30">
        <f t="shared" si="5"/>
        <v>6</v>
      </c>
      <c r="P48" s="30">
        <f t="shared" si="6"/>
        <v>4</v>
      </c>
    </row>
    <row r="49" spans="1:16" s="8" customFormat="1" ht="18" customHeight="1" x14ac:dyDescent="0.2">
      <c r="A49" s="21">
        <v>38</v>
      </c>
      <c r="B49" s="22" t="s">
        <v>552</v>
      </c>
      <c r="C49" s="23" t="s">
        <v>553</v>
      </c>
      <c r="D49" s="24" t="s">
        <v>365</v>
      </c>
      <c r="E49" s="10"/>
      <c r="F49" s="29" t="str">
        <f t="shared" si="1"/>
        <v>Không XL</v>
      </c>
      <c r="G49" s="28">
        <f t="shared" si="0"/>
        <v>64</v>
      </c>
      <c r="H49" s="29" t="str">
        <f t="shared" si="2"/>
        <v>TB</v>
      </c>
      <c r="I49" s="36">
        <v>5.39</v>
      </c>
      <c r="J49" s="31"/>
      <c r="K49" s="30">
        <v>2</v>
      </c>
      <c r="L49" s="30">
        <v>2</v>
      </c>
      <c r="M49" s="30">
        <f t="shared" si="3"/>
        <v>50</v>
      </c>
      <c r="N49" s="30">
        <f t="shared" si="4"/>
        <v>10</v>
      </c>
      <c r="O49" s="30">
        <f t="shared" si="5"/>
        <v>0</v>
      </c>
      <c r="P49" s="30">
        <f t="shared" si="6"/>
        <v>4</v>
      </c>
    </row>
    <row r="50" spans="1:16" s="8" customFormat="1" ht="18" customHeight="1" x14ac:dyDescent="0.2">
      <c r="A50" s="21">
        <v>39</v>
      </c>
      <c r="B50" s="22" t="s">
        <v>554</v>
      </c>
      <c r="C50" s="23" t="s">
        <v>555</v>
      </c>
      <c r="D50" s="24" t="s">
        <v>365</v>
      </c>
      <c r="E50" s="10"/>
      <c r="F50" s="29" t="str">
        <f t="shared" si="1"/>
        <v>Không XL</v>
      </c>
      <c r="G50" s="28">
        <v>50</v>
      </c>
      <c r="H50" s="29" t="str">
        <f t="shared" si="2"/>
        <v>TB</v>
      </c>
      <c r="I50" s="36">
        <v>2.34</v>
      </c>
      <c r="J50" s="31"/>
      <c r="K50" s="30">
        <v>1</v>
      </c>
      <c r="L50" s="30">
        <v>1</v>
      </c>
      <c r="M50" s="30">
        <f t="shared" si="3"/>
        <v>30</v>
      </c>
      <c r="N50" s="30">
        <f t="shared" si="4"/>
        <v>5</v>
      </c>
      <c r="O50" s="30">
        <f t="shared" si="5"/>
        <v>0</v>
      </c>
      <c r="P50" s="30">
        <f t="shared" si="6"/>
        <v>2</v>
      </c>
    </row>
    <row r="51" spans="1:16" s="8" customFormat="1" ht="18" customHeight="1" x14ac:dyDescent="0.2">
      <c r="A51" s="21">
        <v>40</v>
      </c>
      <c r="B51" s="22" t="s">
        <v>556</v>
      </c>
      <c r="C51" s="23" t="s">
        <v>92</v>
      </c>
      <c r="D51" s="24" t="s">
        <v>151</v>
      </c>
      <c r="E51" s="10"/>
      <c r="F51" s="29" t="str">
        <f t="shared" si="1"/>
        <v>Không XL</v>
      </c>
      <c r="G51" s="28">
        <v>50</v>
      </c>
      <c r="H51" s="29" t="str">
        <f t="shared" si="2"/>
        <v>TB</v>
      </c>
      <c r="I51" s="36">
        <v>2.74</v>
      </c>
      <c r="J51" s="31"/>
      <c r="K51" s="30">
        <v>1</v>
      </c>
      <c r="L51" s="30">
        <v>1</v>
      </c>
      <c r="M51" s="30">
        <f t="shared" si="3"/>
        <v>30</v>
      </c>
      <c r="N51" s="30">
        <f t="shared" si="4"/>
        <v>5</v>
      </c>
      <c r="O51" s="30">
        <f t="shared" si="5"/>
        <v>0</v>
      </c>
      <c r="P51" s="30">
        <f t="shared" si="6"/>
        <v>2</v>
      </c>
    </row>
    <row r="52" spans="1:16" s="8" customFormat="1" ht="18" customHeight="1" x14ac:dyDescent="0.2">
      <c r="A52" s="21">
        <v>41</v>
      </c>
      <c r="B52" s="22" t="s">
        <v>557</v>
      </c>
      <c r="C52" s="23" t="s">
        <v>558</v>
      </c>
      <c r="D52" s="24" t="s">
        <v>154</v>
      </c>
      <c r="E52" s="10"/>
      <c r="F52" s="29" t="str">
        <f t="shared" si="1"/>
        <v>Không XL</v>
      </c>
      <c r="G52" s="28">
        <f t="shared" si="0"/>
        <v>57</v>
      </c>
      <c r="H52" s="29" t="str">
        <f t="shared" si="2"/>
        <v>TB</v>
      </c>
      <c r="I52" s="36">
        <v>5.26</v>
      </c>
      <c r="J52" s="31"/>
      <c r="K52" s="30">
        <v>1</v>
      </c>
      <c r="L52" s="30">
        <v>1</v>
      </c>
      <c r="M52" s="30">
        <f t="shared" si="3"/>
        <v>50</v>
      </c>
      <c r="N52" s="30">
        <f t="shared" si="4"/>
        <v>5</v>
      </c>
      <c r="O52" s="30">
        <f t="shared" si="5"/>
        <v>0</v>
      </c>
      <c r="P52" s="30">
        <f t="shared" si="6"/>
        <v>2</v>
      </c>
    </row>
    <row r="53" spans="1:16" s="8" customFormat="1" ht="18" customHeight="1" x14ac:dyDescent="0.2">
      <c r="A53" s="21">
        <v>42</v>
      </c>
      <c r="B53" s="22" t="s">
        <v>559</v>
      </c>
      <c r="C53" s="23" t="s">
        <v>560</v>
      </c>
      <c r="D53" s="24" t="s">
        <v>561</v>
      </c>
      <c r="E53" s="10"/>
      <c r="F53" s="29" t="str">
        <f t="shared" si="1"/>
        <v>Không XL</v>
      </c>
      <c r="G53" s="28">
        <f t="shared" si="0"/>
        <v>64</v>
      </c>
      <c r="H53" s="29" t="str">
        <f t="shared" si="2"/>
        <v>TB</v>
      </c>
      <c r="I53" s="36">
        <v>6.04</v>
      </c>
      <c r="J53" s="31"/>
      <c r="K53" s="30">
        <v>2</v>
      </c>
      <c r="L53" s="30">
        <v>1</v>
      </c>
      <c r="M53" s="30">
        <f t="shared" si="3"/>
        <v>52</v>
      </c>
      <c r="N53" s="30">
        <f t="shared" si="4"/>
        <v>10</v>
      </c>
      <c r="O53" s="30">
        <f t="shared" si="5"/>
        <v>0</v>
      </c>
      <c r="P53" s="30">
        <f t="shared" si="6"/>
        <v>2</v>
      </c>
    </row>
    <row r="54" spans="1:16" s="8" customFormat="1" ht="18" customHeight="1" x14ac:dyDescent="0.2">
      <c r="A54" s="21">
        <v>43</v>
      </c>
      <c r="B54" s="22" t="s">
        <v>562</v>
      </c>
      <c r="C54" s="23" t="s">
        <v>563</v>
      </c>
      <c r="D54" s="24" t="s">
        <v>162</v>
      </c>
      <c r="E54" s="10"/>
      <c r="F54" s="29" t="str">
        <f t="shared" si="1"/>
        <v>Không XL</v>
      </c>
      <c r="G54" s="28">
        <f t="shared" si="0"/>
        <v>50</v>
      </c>
      <c r="H54" s="29" t="str">
        <f t="shared" si="2"/>
        <v>TB</v>
      </c>
      <c r="I54" s="36">
        <v>5.09</v>
      </c>
      <c r="J54" s="31"/>
      <c r="K54" s="30">
        <v>0</v>
      </c>
      <c r="L54" s="30">
        <v>0</v>
      </c>
      <c r="M54" s="30">
        <f t="shared" si="3"/>
        <v>50</v>
      </c>
      <c r="N54" s="30">
        <f t="shared" si="4"/>
        <v>0</v>
      </c>
      <c r="O54" s="30">
        <f t="shared" si="5"/>
        <v>0</v>
      </c>
      <c r="P54" s="30">
        <f t="shared" si="6"/>
        <v>0</v>
      </c>
    </row>
    <row r="55" spans="1:16" s="8" customFormat="1" ht="18" customHeight="1" x14ac:dyDescent="0.2">
      <c r="A55" s="21">
        <v>44</v>
      </c>
      <c r="B55" s="22" t="s">
        <v>564</v>
      </c>
      <c r="C55" s="23" t="s">
        <v>309</v>
      </c>
      <c r="D55" s="24" t="s">
        <v>478</v>
      </c>
      <c r="E55" s="10"/>
      <c r="F55" s="29" t="str">
        <f t="shared" si="1"/>
        <v>Không XL</v>
      </c>
      <c r="G55" s="28">
        <f t="shared" si="0"/>
        <v>59</v>
      </c>
      <c r="H55" s="29" t="str">
        <f t="shared" si="2"/>
        <v>TB</v>
      </c>
      <c r="I55" s="36">
        <v>5.14</v>
      </c>
      <c r="J55" s="31"/>
      <c r="K55" s="30">
        <v>1</v>
      </c>
      <c r="L55" s="30">
        <v>2</v>
      </c>
      <c r="M55" s="30">
        <f t="shared" si="3"/>
        <v>50</v>
      </c>
      <c r="N55" s="30">
        <f t="shared" si="4"/>
        <v>5</v>
      </c>
      <c r="O55" s="30">
        <f t="shared" si="5"/>
        <v>0</v>
      </c>
      <c r="P55" s="30">
        <f t="shared" si="6"/>
        <v>4</v>
      </c>
    </row>
    <row r="56" spans="1:16" s="8" customFormat="1" ht="18" customHeight="1" x14ac:dyDescent="0.2">
      <c r="A56" s="21">
        <v>45</v>
      </c>
      <c r="B56" s="22" t="s">
        <v>565</v>
      </c>
      <c r="C56" s="23" t="s">
        <v>566</v>
      </c>
      <c r="D56" s="24" t="s">
        <v>567</v>
      </c>
      <c r="E56" s="10"/>
      <c r="F56" s="29" t="str">
        <f t="shared" si="1"/>
        <v>Không XL</v>
      </c>
      <c r="G56" s="28">
        <f t="shared" si="0"/>
        <v>58</v>
      </c>
      <c r="H56" s="29" t="str">
        <f t="shared" si="2"/>
        <v>TB</v>
      </c>
      <c r="I56" s="36">
        <v>5.97</v>
      </c>
      <c r="J56" s="31"/>
      <c r="K56" s="30">
        <v>1</v>
      </c>
      <c r="L56" s="30">
        <v>1</v>
      </c>
      <c r="M56" s="30">
        <f t="shared" si="3"/>
        <v>51</v>
      </c>
      <c r="N56" s="30">
        <f t="shared" si="4"/>
        <v>5</v>
      </c>
      <c r="O56" s="30">
        <f t="shared" si="5"/>
        <v>0</v>
      </c>
      <c r="P56" s="30">
        <f t="shared" si="6"/>
        <v>2</v>
      </c>
    </row>
    <row r="57" spans="1:16" s="8" customFormat="1" ht="18" customHeight="1" x14ac:dyDescent="0.2">
      <c r="A57" s="21">
        <v>46</v>
      </c>
      <c r="B57" s="22" t="s">
        <v>568</v>
      </c>
      <c r="C57" s="23" t="s">
        <v>114</v>
      </c>
      <c r="D57" s="24" t="s">
        <v>370</v>
      </c>
      <c r="E57" s="10"/>
      <c r="F57" s="29" t="str">
        <f t="shared" si="1"/>
        <v>Không XL</v>
      </c>
      <c r="G57" s="28">
        <v>50</v>
      </c>
      <c r="H57" s="29" t="str">
        <f t="shared" si="2"/>
        <v>TB</v>
      </c>
      <c r="I57" s="36">
        <v>3.57</v>
      </c>
      <c r="J57" s="31" t="s">
        <v>664</v>
      </c>
      <c r="K57" s="30">
        <v>0</v>
      </c>
      <c r="L57" s="30">
        <v>1</v>
      </c>
      <c r="M57" s="30">
        <f t="shared" si="3"/>
        <v>40</v>
      </c>
      <c r="N57" s="30">
        <f t="shared" si="4"/>
        <v>0</v>
      </c>
      <c r="O57" s="30">
        <f t="shared" si="5"/>
        <v>4</v>
      </c>
      <c r="P57" s="30">
        <f t="shared" si="6"/>
        <v>2</v>
      </c>
    </row>
    <row r="58" spans="1:16" ht="18" customHeight="1" x14ac:dyDescent="0.25">
      <c r="C58" s="41" t="s">
        <v>11</v>
      </c>
      <c r="D58" s="41"/>
      <c r="E58" s="41"/>
      <c r="F58" s="41"/>
      <c r="G58" s="41"/>
      <c r="H58" s="41"/>
      <c r="I58" s="41"/>
      <c r="J58" s="41"/>
    </row>
    <row r="59" spans="1:16" ht="17.100000000000001" customHeight="1" x14ac:dyDescent="0.25">
      <c r="C59" s="42" t="s">
        <v>12</v>
      </c>
      <c r="D59" s="11"/>
      <c r="E59" s="43" t="s">
        <v>6</v>
      </c>
      <c r="F59" s="44"/>
      <c r="G59" s="43" t="s">
        <v>7</v>
      </c>
      <c r="H59" s="44"/>
      <c r="I59" s="33"/>
      <c r="J59" s="42" t="s">
        <v>8</v>
      </c>
    </row>
    <row r="60" spans="1:16" s="8" customFormat="1" ht="17.100000000000001" customHeight="1" x14ac:dyDescent="0.2">
      <c r="C60" s="42"/>
      <c r="D60" s="12"/>
      <c r="E60" s="9" t="s">
        <v>13</v>
      </c>
      <c r="F60" s="13" t="s">
        <v>14</v>
      </c>
      <c r="G60" s="9" t="s">
        <v>13</v>
      </c>
      <c r="H60" s="13" t="s">
        <v>14</v>
      </c>
      <c r="I60" s="13"/>
      <c r="J60" s="42"/>
    </row>
    <row r="61" spans="1:16" ht="17.100000000000001" customHeight="1" x14ac:dyDescent="0.25">
      <c r="C61" s="14" t="s">
        <v>15</v>
      </c>
      <c r="D61" s="35"/>
      <c r="E61" s="15">
        <f>COUNTIF(F12:F57,"XS")</f>
        <v>0</v>
      </c>
      <c r="F61" s="16">
        <f>E61*100/$A$57</f>
        <v>0</v>
      </c>
      <c r="G61" s="15">
        <f>COUNTIF(H12:H57,"XS")</f>
        <v>0</v>
      </c>
      <c r="H61" s="16">
        <f>G61*100/$A$57</f>
        <v>0</v>
      </c>
      <c r="I61" s="16"/>
      <c r="J61" s="17"/>
    </row>
    <row r="62" spans="1:16" ht="17.100000000000001" customHeight="1" x14ac:dyDescent="0.25">
      <c r="C62" s="14" t="s">
        <v>16</v>
      </c>
      <c r="D62" s="35"/>
      <c r="E62" s="15">
        <f>COUNTIF(F12:F57,"Tốt")</f>
        <v>0</v>
      </c>
      <c r="F62" s="16">
        <f t="shared" ref="F62:F66" si="7">E62*100/$A$57</f>
        <v>0</v>
      </c>
      <c r="G62" s="15">
        <f>COUNTIF(H12:H57,"Tốt")</f>
        <v>0</v>
      </c>
      <c r="H62" s="16">
        <f t="shared" ref="H62:H66" si="8">G62*100/$A$57</f>
        <v>0</v>
      </c>
      <c r="I62" s="16"/>
      <c r="J62" s="17"/>
    </row>
    <row r="63" spans="1:16" ht="17.100000000000001" customHeight="1" x14ac:dyDescent="0.25">
      <c r="C63" s="14" t="s">
        <v>17</v>
      </c>
      <c r="D63" s="35"/>
      <c r="E63" s="15">
        <f>COUNTIF(F12:F57,"Khá")</f>
        <v>0</v>
      </c>
      <c r="F63" s="16">
        <f t="shared" si="7"/>
        <v>0</v>
      </c>
      <c r="G63" s="15">
        <f>COUNTIF(H12:H57,"Khá")</f>
        <v>2</v>
      </c>
      <c r="H63" s="16">
        <f t="shared" si="8"/>
        <v>4.3478260869565215</v>
      </c>
      <c r="I63" s="16"/>
      <c r="J63" s="17"/>
    </row>
    <row r="64" spans="1:16" ht="17.100000000000001" customHeight="1" x14ac:dyDescent="0.25">
      <c r="C64" s="14" t="s">
        <v>18</v>
      </c>
      <c r="D64" s="35"/>
      <c r="E64" s="15">
        <f>COUNTIF(F12:F57,"TB")</f>
        <v>0</v>
      </c>
      <c r="F64" s="16">
        <f t="shared" si="7"/>
        <v>0</v>
      </c>
      <c r="G64" s="15">
        <f>COUNTIF(H12:H57,"TB")</f>
        <v>44</v>
      </c>
      <c r="H64" s="16">
        <f t="shared" si="8"/>
        <v>95.652173913043484</v>
      </c>
      <c r="I64" s="16"/>
      <c r="J64" s="17"/>
    </row>
    <row r="65" spans="1:10" ht="17.100000000000001" customHeight="1" x14ac:dyDescent="0.25">
      <c r="C65" s="14" t="s">
        <v>19</v>
      </c>
      <c r="D65" s="35"/>
      <c r="E65" s="15">
        <f>COUNTIF(F12:F57,"Yếu")</f>
        <v>0</v>
      </c>
      <c r="F65" s="16">
        <f t="shared" si="7"/>
        <v>0</v>
      </c>
      <c r="G65" s="15">
        <f>COUNTIF(H12:H57,"Yếu")</f>
        <v>0</v>
      </c>
      <c r="H65" s="16">
        <f t="shared" si="8"/>
        <v>0</v>
      </c>
      <c r="I65" s="16"/>
      <c r="J65" s="17"/>
    </row>
    <row r="66" spans="1:10" ht="17.100000000000001" customHeight="1" x14ac:dyDescent="0.25">
      <c r="C66" s="14" t="s">
        <v>25</v>
      </c>
      <c r="D66" s="35"/>
      <c r="E66" s="15">
        <f>COUNTIF(F12:F57,"Không XL")</f>
        <v>46</v>
      </c>
      <c r="F66" s="16">
        <f t="shared" si="7"/>
        <v>100</v>
      </c>
      <c r="G66" s="15">
        <f>COUNTIF(H12:H57,"Không XL")</f>
        <v>0</v>
      </c>
      <c r="H66" s="16">
        <f t="shared" si="8"/>
        <v>0</v>
      </c>
      <c r="I66" s="16"/>
      <c r="J66" s="17"/>
    </row>
    <row r="67" spans="1:10" ht="9.9499999999999993" customHeight="1" x14ac:dyDescent="0.25">
      <c r="C67" s="18"/>
      <c r="D67" s="18"/>
      <c r="F67" s="19"/>
    </row>
    <row r="68" spans="1:10" ht="17.100000000000001" customHeight="1" x14ac:dyDescent="0.25">
      <c r="E68" s="45" t="s">
        <v>24</v>
      </c>
      <c r="F68" s="45"/>
      <c r="G68" s="45"/>
      <c r="H68" s="45"/>
      <c r="I68" s="45"/>
      <c r="J68" s="45"/>
    </row>
    <row r="69" spans="1:10" ht="17.100000000000001" customHeight="1" x14ac:dyDescent="0.25">
      <c r="A69" s="40" t="s">
        <v>27</v>
      </c>
      <c r="B69" s="40"/>
      <c r="C69" s="40"/>
      <c r="D69" s="40"/>
      <c r="E69" s="40"/>
      <c r="F69" s="40" t="s">
        <v>6</v>
      </c>
      <c r="G69" s="40"/>
      <c r="H69" s="40"/>
      <c r="I69" s="32"/>
      <c r="J69" s="20" t="s">
        <v>20</v>
      </c>
    </row>
    <row r="70" spans="1:10" ht="17.100000000000001" customHeight="1" x14ac:dyDescent="0.25"/>
    <row r="71" spans="1:10" ht="17.100000000000001" customHeight="1" x14ac:dyDescent="0.25"/>
    <row r="72" spans="1:10" ht="17.100000000000001" customHeight="1" x14ac:dyDescent="0.25"/>
    <row r="73" spans="1:10" ht="18" customHeight="1" x14ac:dyDescent="0.25"/>
    <row r="74" spans="1:10" ht="18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</sheetData>
  <sheetProtection algorithmName="SHA-512" hashValue="73dhsxFk68hsmnQtVS63tmVRlm4U32MP9nXfn+rVb5KvnXQdmJRvHniYUFRzOkhpSPNVlBXAp2K31huBCFMWRw==" saltValue="qbTp6ZBHgRW2tFkcWApN4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9:E69"/>
    <mergeCell ref="F69:H69"/>
    <mergeCell ref="C58:J58"/>
    <mergeCell ref="C59:C60"/>
    <mergeCell ref="E59:F59"/>
    <mergeCell ref="G59:H59"/>
    <mergeCell ref="J59:J60"/>
    <mergeCell ref="E68:J68"/>
  </mergeCells>
  <conditionalFormatting sqref="F12:F57">
    <cfRule type="cellIs" dxfId="15" priority="7" stopIfTrue="1" operator="equal">
      <formula>"SVG"</formula>
    </cfRule>
    <cfRule type="cellIs" dxfId="14" priority="8" stopIfTrue="1" operator="equal">
      <formula>"SVXS"</formula>
    </cfRule>
  </conditionalFormatting>
  <conditionalFormatting sqref="H12:H57">
    <cfRule type="cellIs" dxfId="13" priority="3" operator="equal">
      <formula>"Yếu"</formula>
    </cfRule>
    <cfRule type="cellIs" dxfId="12" priority="5" stopIfTrue="1" operator="equal">
      <formula>"SVG"</formula>
    </cfRule>
    <cfRule type="cellIs" dxfId="11" priority="6" stopIfTrue="1" operator="equal">
      <formula>"SVXS"</formula>
    </cfRule>
  </conditionalFormatting>
  <conditionalFormatting sqref="I12:I57">
    <cfRule type="cellIs" dxfId="10" priority="1" stopIfTrue="1" operator="lessThan">
      <formula>2</formula>
    </cfRule>
    <cfRule type="cellIs" dxfId="9" priority="2" stopIfTrue="1" operator="greaterThanOrEqual">
      <formula>7</formula>
    </cfRule>
  </conditionalFormatting>
  <conditionalFormatting sqref="O12:O57">
    <cfRule type="cellIs" dxfId="8" priority="4" operator="equal">
      <formula>5</formula>
    </cfRule>
  </conditionalFormatting>
  <pageMargins left="0.28407738095238094" right="0.2" top="0.40758928571428571" bottom="0" header="0" footer="0"/>
  <pageSetup paperSize="9" scale="83" fitToHeight="2" orientation="portrait" r:id="rId1"/>
  <rowBreaks count="1" manualBreakCount="1">
    <brk id="52" max="9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4D3B2-7A32-4AD9-8840-68A9272BE632}">
  <dimension ref="A1:U88"/>
  <sheetViews>
    <sheetView topLeftCell="A7" zoomScaleNormal="100" zoomScalePageLayoutView="70" workbookViewId="0">
      <selection activeCell="T61" sqref="T61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33" style="1" customWidth="1"/>
    <col min="4" max="4" width="14.6640625" style="1" customWidth="1"/>
    <col min="5" max="8" width="9.6640625" style="1" customWidth="1"/>
    <col min="9" max="9" width="9.6640625" style="1" hidden="1" customWidth="1"/>
    <col min="10" max="10" width="28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60"/>
    </row>
    <row r="3" spans="1:21" ht="17.100000000000001" customHeight="1" x14ac:dyDescent="0.25">
      <c r="A3" s="60" t="s">
        <v>22</v>
      </c>
      <c r="B3" s="60"/>
      <c r="C3" s="60"/>
      <c r="D3" s="60"/>
      <c r="E3" s="61" t="s">
        <v>2</v>
      </c>
      <c r="F3" s="61"/>
      <c r="G3" s="61"/>
      <c r="H3" s="61"/>
      <c r="I3" s="61"/>
      <c r="J3" s="61"/>
    </row>
    <row r="4" spans="1:21" ht="17.100000000000001" customHeight="1" x14ac:dyDescent="0.25">
      <c r="A4" s="60" t="s">
        <v>23</v>
      </c>
      <c r="B4" s="60"/>
      <c r="C4" s="60"/>
      <c r="D4" s="60"/>
      <c r="E4" s="40"/>
      <c r="F4" s="40"/>
      <c r="G4" s="40"/>
      <c r="H4" s="40"/>
      <c r="I4" s="40"/>
      <c r="J4" s="40"/>
    </row>
    <row r="5" spans="1:21" s="3" customFormat="1" ht="12" customHeight="1" x14ac:dyDescent="0.25">
      <c r="A5" s="46"/>
      <c r="B5" s="46"/>
      <c r="C5" s="46"/>
      <c r="D5" s="46"/>
    </row>
    <row r="6" spans="1:21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47" t="s">
        <v>35</v>
      </c>
      <c r="B7" s="47"/>
      <c r="C7" s="47"/>
      <c r="D7" s="47"/>
      <c r="E7" s="47"/>
      <c r="F7" s="47"/>
      <c r="G7" s="47"/>
      <c r="H7" s="47"/>
      <c r="I7" s="47"/>
      <c r="J7" s="47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48" t="s">
        <v>663</v>
      </c>
      <c r="B8" s="48"/>
      <c r="C8" s="48"/>
      <c r="D8" s="48"/>
      <c r="E8" s="48"/>
      <c r="F8" s="48"/>
      <c r="G8" s="48"/>
      <c r="H8" s="48"/>
      <c r="I8" s="48"/>
      <c r="J8" s="48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49" t="s">
        <v>4</v>
      </c>
      <c r="B10" s="49" t="s">
        <v>28</v>
      </c>
      <c r="C10" s="52" t="s">
        <v>5</v>
      </c>
      <c r="D10" s="53"/>
      <c r="E10" s="56" t="s">
        <v>6</v>
      </c>
      <c r="F10" s="57"/>
      <c r="G10" s="56" t="s">
        <v>26</v>
      </c>
      <c r="H10" s="57"/>
      <c r="I10" s="26"/>
      <c r="J10" s="58" t="s">
        <v>8</v>
      </c>
    </row>
    <row r="11" spans="1:21" s="8" customFormat="1" ht="30" customHeight="1" x14ac:dyDescent="0.2">
      <c r="A11" s="50"/>
      <c r="B11" s="51"/>
      <c r="C11" s="54"/>
      <c r="D11" s="55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0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8" customHeight="1" x14ac:dyDescent="0.2">
      <c r="A12" s="21">
        <v>1</v>
      </c>
      <c r="B12" s="22" t="s">
        <v>570</v>
      </c>
      <c r="C12" s="23" t="s">
        <v>571</v>
      </c>
      <c r="D12" s="24" t="s">
        <v>41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54" si="0">SUM(M12:P12)</f>
        <v>54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36">
        <v>6.13</v>
      </c>
      <c r="J12" s="31"/>
      <c r="K12" s="30">
        <v>0</v>
      </c>
      <c r="L12" s="30">
        <v>1</v>
      </c>
      <c r="M12" s="30">
        <f>IF(I12&gt;=9,55,IF(I12&gt;=8,54,IF(I12&gt;=7,53,IF(I12&gt;=6,52,IF(I12&gt;=5.5,51,IF(I12&gt;=4,50,IF(I12&gt;=3,40,30)))))))</f>
        <v>52</v>
      </c>
      <c r="N12" s="30">
        <f>IF(K12&lt;=5,K12*5,25)</f>
        <v>0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2</v>
      </c>
    </row>
    <row r="13" spans="1:21" s="8" customFormat="1" ht="18" customHeight="1" x14ac:dyDescent="0.2">
      <c r="A13" s="21">
        <v>2</v>
      </c>
      <c r="B13" s="22" t="s">
        <v>572</v>
      </c>
      <c r="C13" s="23" t="s">
        <v>573</v>
      </c>
      <c r="D13" s="24" t="s">
        <v>48</v>
      </c>
      <c r="E13" s="10"/>
      <c r="F13" s="29" t="str">
        <f t="shared" ref="F13:F55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si="0"/>
        <v>57</v>
      </c>
      <c r="H13" s="29" t="str">
        <f t="shared" ref="H13:H55" si="2">IF(AND(G13&gt;=90),"XS",IF(AND(G13&gt;=80),"Tốt",IF(AND(G13&gt;=70),"Khá",IF(AND(G13&gt;=60),"TB",IF(AND(G13&gt;=50),"TB",IF(AND(G13&lt;50),IF(AND(G13&gt;0),"Yếu",IF(AND(G13=0),"Không XL"," "))))))))</f>
        <v>TB</v>
      </c>
      <c r="I13" s="36">
        <v>5.46</v>
      </c>
      <c r="J13" s="31"/>
      <c r="K13" s="30">
        <v>1</v>
      </c>
      <c r="L13" s="30">
        <v>1</v>
      </c>
      <c r="M13" s="30">
        <f t="shared" ref="M13:M55" si="3">IF(I13&gt;=9,55,IF(I13&gt;=8,54,IF(I13&gt;=7,53,IF(I13&gt;=6,52,IF(I13&gt;=5.5,51,IF(I13&gt;=4,50,IF(I13&gt;=3,40,30)))))))</f>
        <v>50</v>
      </c>
      <c r="N13" s="30">
        <f t="shared" ref="N13:N55" si="4">IF(K13&lt;=5,K13*5,25)</f>
        <v>5</v>
      </c>
      <c r="O13" s="30">
        <f t="shared" ref="O13:O55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55" si="6">IF(L13&lt;=5,L13*2,10)</f>
        <v>2</v>
      </c>
    </row>
    <row r="14" spans="1:21" s="8" customFormat="1" ht="18" customHeight="1" x14ac:dyDescent="0.2">
      <c r="A14" s="21">
        <v>3</v>
      </c>
      <c r="B14" s="22" t="s">
        <v>574</v>
      </c>
      <c r="C14" s="23" t="s">
        <v>64</v>
      </c>
      <c r="D14" s="24" t="s">
        <v>67</v>
      </c>
      <c r="E14" s="10"/>
      <c r="F14" s="29" t="str">
        <f t="shared" si="1"/>
        <v>Không XL</v>
      </c>
      <c r="G14" s="28">
        <f t="shared" si="0"/>
        <v>52</v>
      </c>
      <c r="H14" s="29" t="str">
        <f t="shared" si="2"/>
        <v>TB</v>
      </c>
      <c r="I14" s="36">
        <v>5.46</v>
      </c>
      <c r="J14" s="31"/>
      <c r="K14" s="30">
        <v>0</v>
      </c>
      <c r="L14" s="30">
        <v>1</v>
      </c>
      <c r="M14" s="30">
        <f t="shared" si="3"/>
        <v>50</v>
      </c>
      <c r="N14" s="30">
        <f t="shared" si="4"/>
        <v>0</v>
      </c>
      <c r="O14" s="30">
        <f t="shared" si="5"/>
        <v>0</v>
      </c>
      <c r="P14" s="30">
        <f t="shared" si="6"/>
        <v>2</v>
      </c>
    </row>
    <row r="15" spans="1:21" s="8" customFormat="1" ht="18" customHeight="1" x14ac:dyDescent="0.2">
      <c r="A15" s="21">
        <v>4</v>
      </c>
      <c r="B15" s="22" t="s">
        <v>575</v>
      </c>
      <c r="C15" s="23" t="s">
        <v>576</v>
      </c>
      <c r="D15" s="24" t="s">
        <v>217</v>
      </c>
      <c r="E15" s="10"/>
      <c r="F15" s="29" t="str">
        <f t="shared" si="1"/>
        <v>Không XL</v>
      </c>
      <c r="G15" s="28">
        <f t="shared" si="0"/>
        <v>52</v>
      </c>
      <c r="H15" s="29" t="str">
        <f t="shared" si="2"/>
        <v>TB</v>
      </c>
      <c r="I15" s="36">
        <v>5.4</v>
      </c>
      <c r="J15" s="31"/>
      <c r="K15" s="30">
        <v>0</v>
      </c>
      <c r="L15" s="30">
        <v>1</v>
      </c>
      <c r="M15" s="30">
        <f t="shared" si="3"/>
        <v>50</v>
      </c>
      <c r="N15" s="30">
        <f t="shared" si="4"/>
        <v>0</v>
      </c>
      <c r="O15" s="30">
        <f t="shared" si="5"/>
        <v>0</v>
      </c>
      <c r="P15" s="30">
        <f t="shared" si="6"/>
        <v>2</v>
      </c>
    </row>
    <row r="16" spans="1:21" s="8" customFormat="1" ht="18" customHeight="1" x14ac:dyDescent="0.2">
      <c r="A16" s="21">
        <v>5</v>
      </c>
      <c r="B16" s="22" t="s">
        <v>577</v>
      </c>
      <c r="C16" s="23" t="s">
        <v>578</v>
      </c>
      <c r="D16" s="24" t="s">
        <v>95</v>
      </c>
      <c r="E16" s="10"/>
      <c r="F16" s="29" t="str">
        <f t="shared" si="1"/>
        <v>Không XL</v>
      </c>
      <c r="G16" s="28">
        <v>40</v>
      </c>
      <c r="H16" s="29" t="str">
        <f t="shared" si="2"/>
        <v>Yếu</v>
      </c>
      <c r="I16" s="37">
        <v>0</v>
      </c>
      <c r="J16" s="31"/>
      <c r="K16" s="30">
        <v>0</v>
      </c>
      <c r="L16" s="30">
        <v>0</v>
      </c>
      <c r="M16" s="30">
        <f t="shared" si="3"/>
        <v>30</v>
      </c>
      <c r="N16" s="30">
        <f t="shared" si="4"/>
        <v>0</v>
      </c>
      <c r="O16" s="30">
        <f t="shared" si="5"/>
        <v>0</v>
      </c>
      <c r="P16" s="30">
        <f t="shared" si="6"/>
        <v>0</v>
      </c>
    </row>
    <row r="17" spans="1:16" s="8" customFormat="1" ht="18" customHeight="1" x14ac:dyDescent="0.2">
      <c r="A17" s="21">
        <v>6</v>
      </c>
      <c r="B17" s="22" t="s">
        <v>579</v>
      </c>
      <c r="C17" s="23" t="s">
        <v>580</v>
      </c>
      <c r="D17" s="24" t="s">
        <v>227</v>
      </c>
      <c r="E17" s="10"/>
      <c r="F17" s="29" t="str">
        <f t="shared" si="1"/>
        <v>Không XL</v>
      </c>
      <c r="G17" s="28">
        <f t="shared" si="0"/>
        <v>54</v>
      </c>
      <c r="H17" s="29" t="str">
        <f t="shared" si="2"/>
        <v>TB</v>
      </c>
      <c r="I17" s="36">
        <v>4.24</v>
      </c>
      <c r="J17" s="31"/>
      <c r="K17" s="30">
        <v>0</v>
      </c>
      <c r="L17" s="30">
        <v>2</v>
      </c>
      <c r="M17" s="30">
        <f t="shared" si="3"/>
        <v>50</v>
      </c>
      <c r="N17" s="30">
        <f t="shared" si="4"/>
        <v>0</v>
      </c>
      <c r="O17" s="30">
        <f t="shared" si="5"/>
        <v>0</v>
      </c>
      <c r="P17" s="30">
        <f t="shared" si="6"/>
        <v>4</v>
      </c>
    </row>
    <row r="18" spans="1:16" s="8" customFormat="1" ht="18" customHeight="1" x14ac:dyDescent="0.2">
      <c r="A18" s="21">
        <v>7</v>
      </c>
      <c r="B18" s="22" t="s">
        <v>581</v>
      </c>
      <c r="C18" s="23" t="s">
        <v>226</v>
      </c>
      <c r="D18" s="24" t="s">
        <v>103</v>
      </c>
      <c r="E18" s="10"/>
      <c r="F18" s="29" t="str">
        <f t="shared" si="1"/>
        <v>Không XL</v>
      </c>
      <c r="G18" s="28">
        <f t="shared" si="0"/>
        <v>68</v>
      </c>
      <c r="H18" s="29" t="str">
        <f t="shared" si="2"/>
        <v>TB</v>
      </c>
      <c r="I18" s="36">
        <v>6.27</v>
      </c>
      <c r="J18" s="31" t="s">
        <v>664</v>
      </c>
      <c r="K18" s="30">
        <v>2</v>
      </c>
      <c r="L18" s="30">
        <v>1</v>
      </c>
      <c r="M18" s="30">
        <f t="shared" si="3"/>
        <v>52</v>
      </c>
      <c r="N18" s="30">
        <f t="shared" si="4"/>
        <v>10</v>
      </c>
      <c r="O18" s="30">
        <f t="shared" si="5"/>
        <v>4</v>
      </c>
      <c r="P18" s="30">
        <f t="shared" si="6"/>
        <v>2</v>
      </c>
    </row>
    <row r="19" spans="1:16" s="8" customFormat="1" ht="18" customHeight="1" x14ac:dyDescent="0.2">
      <c r="A19" s="21">
        <v>8</v>
      </c>
      <c r="B19" s="22" t="s">
        <v>582</v>
      </c>
      <c r="C19" s="23" t="s">
        <v>66</v>
      </c>
      <c r="D19" s="24" t="s">
        <v>237</v>
      </c>
      <c r="E19" s="10"/>
      <c r="F19" s="29" t="str">
        <f t="shared" si="1"/>
        <v>Không XL</v>
      </c>
      <c r="G19" s="28">
        <f t="shared" si="0"/>
        <v>57</v>
      </c>
      <c r="H19" s="29" t="str">
        <f t="shared" si="2"/>
        <v>TB</v>
      </c>
      <c r="I19" s="36">
        <v>5.46</v>
      </c>
      <c r="J19" s="31"/>
      <c r="K19" s="30">
        <v>1</v>
      </c>
      <c r="L19" s="30">
        <v>1</v>
      </c>
      <c r="M19" s="30">
        <f t="shared" si="3"/>
        <v>50</v>
      </c>
      <c r="N19" s="30">
        <f t="shared" si="4"/>
        <v>5</v>
      </c>
      <c r="O19" s="30">
        <f t="shared" si="5"/>
        <v>0</v>
      </c>
      <c r="P19" s="30">
        <f t="shared" si="6"/>
        <v>2</v>
      </c>
    </row>
    <row r="20" spans="1:16" s="8" customFormat="1" ht="18" customHeight="1" x14ac:dyDescent="0.2">
      <c r="A20" s="21">
        <v>9</v>
      </c>
      <c r="B20" s="22" t="s">
        <v>583</v>
      </c>
      <c r="C20" s="23" t="s">
        <v>99</v>
      </c>
      <c r="D20" s="24" t="s">
        <v>423</v>
      </c>
      <c r="E20" s="10"/>
      <c r="F20" s="29" t="str">
        <f t="shared" si="1"/>
        <v>Không XL</v>
      </c>
      <c r="G20" s="28">
        <f t="shared" si="0"/>
        <v>52</v>
      </c>
      <c r="H20" s="29" t="str">
        <f t="shared" si="2"/>
        <v>TB</v>
      </c>
      <c r="I20" s="36">
        <v>5.14</v>
      </c>
      <c r="J20" s="31"/>
      <c r="K20" s="30">
        <v>0</v>
      </c>
      <c r="L20" s="30">
        <v>1</v>
      </c>
      <c r="M20" s="30">
        <f t="shared" si="3"/>
        <v>50</v>
      </c>
      <c r="N20" s="30">
        <f t="shared" si="4"/>
        <v>0</v>
      </c>
      <c r="O20" s="30">
        <f t="shared" si="5"/>
        <v>0</v>
      </c>
      <c r="P20" s="30">
        <f t="shared" si="6"/>
        <v>2</v>
      </c>
    </row>
    <row r="21" spans="1:16" s="8" customFormat="1" ht="18" customHeight="1" x14ac:dyDescent="0.2">
      <c r="A21" s="21">
        <v>10</v>
      </c>
      <c r="B21" s="22" t="s">
        <v>584</v>
      </c>
      <c r="C21" s="23" t="s">
        <v>585</v>
      </c>
      <c r="D21" s="24" t="s">
        <v>243</v>
      </c>
      <c r="E21" s="10"/>
      <c r="F21" s="29" t="str">
        <f t="shared" si="1"/>
        <v>Không XL</v>
      </c>
      <c r="G21" s="28">
        <f t="shared" si="0"/>
        <v>59</v>
      </c>
      <c r="H21" s="29" t="str">
        <f t="shared" si="2"/>
        <v>TB</v>
      </c>
      <c r="I21" s="36">
        <v>6.13</v>
      </c>
      <c r="J21" s="31"/>
      <c r="K21" s="30">
        <v>1</v>
      </c>
      <c r="L21" s="30">
        <v>1</v>
      </c>
      <c r="M21" s="30">
        <f t="shared" si="3"/>
        <v>52</v>
      </c>
      <c r="N21" s="30">
        <f t="shared" si="4"/>
        <v>5</v>
      </c>
      <c r="O21" s="30">
        <f t="shared" si="5"/>
        <v>0</v>
      </c>
      <c r="P21" s="30">
        <f t="shared" si="6"/>
        <v>2</v>
      </c>
    </row>
    <row r="22" spans="1:16" s="8" customFormat="1" ht="18" customHeight="1" x14ac:dyDescent="0.2">
      <c r="A22" s="21">
        <v>11</v>
      </c>
      <c r="B22" s="22" t="s">
        <v>586</v>
      </c>
      <c r="C22" s="23" t="s">
        <v>587</v>
      </c>
      <c r="D22" s="24" t="s">
        <v>115</v>
      </c>
      <c r="E22" s="10"/>
      <c r="F22" s="29" t="str">
        <f t="shared" si="1"/>
        <v>Không XL</v>
      </c>
      <c r="G22" s="28">
        <v>50</v>
      </c>
      <c r="H22" s="29" t="str">
        <f t="shared" si="2"/>
        <v>TB</v>
      </c>
      <c r="I22" s="36">
        <v>3.33</v>
      </c>
      <c r="J22" s="31"/>
      <c r="K22" s="30">
        <v>0</v>
      </c>
      <c r="L22" s="30">
        <v>1</v>
      </c>
      <c r="M22" s="30">
        <f t="shared" si="3"/>
        <v>40</v>
      </c>
      <c r="N22" s="30">
        <f t="shared" si="4"/>
        <v>0</v>
      </c>
      <c r="O22" s="30">
        <f t="shared" si="5"/>
        <v>0</v>
      </c>
      <c r="P22" s="30">
        <f t="shared" si="6"/>
        <v>2</v>
      </c>
    </row>
    <row r="23" spans="1:16" s="8" customFormat="1" ht="18" customHeight="1" x14ac:dyDescent="0.2">
      <c r="A23" s="21">
        <v>12</v>
      </c>
      <c r="B23" s="22" t="s">
        <v>588</v>
      </c>
      <c r="C23" s="23" t="s">
        <v>589</v>
      </c>
      <c r="D23" s="24" t="s">
        <v>115</v>
      </c>
      <c r="E23" s="10"/>
      <c r="F23" s="29" t="str">
        <f t="shared" si="1"/>
        <v>Không XL</v>
      </c>
      <c r="G23" s="28">
        <f t="shared" si="0"/>
        <v>50</v>
      </c>
      <c r="H23" s="29" t="str">
        <f t="shared" si="2"/>
        <v>TB</v>
      </c>
      <c r="I23" s="36">
        <v>4.57</v>
      </c>
      <c r="J23" s="31"/>
      <c r="K23" s="30">
        <v>0</v>
      </c>
      <c r="L23" s="30">
        <v>0</v>
      </c>
      <c r="M23" s="30">
        <f t="shared" si="3"/>
        <v>50</v>
      </c>
      <c r="N23" s="30">
        <f t="shared" si="4"/>
        <v>0</v>
      </c>
      <c r="O23" s="30">
        <f t="shared" si="5"/>
        <v>0</v>
      </c>
      <c r="P23" s="30">
        <f t="shared" si="6"/>
        <v>0</v>
      </c>
    </row>
    <row r="24" spans="1:16" s="8" customFormat="1" ht="18" customHeight="1" x14ac:dyDescent="0.2">
      <c r="A24" s="21">
        <v>13</v>
      </c>
      <c r="B24" s="22" t="s">
        <v>590</v>
      </c>
      <c r="C24" s="23" t="s">
        <v>591</v>
      </c>
      <c r="D24" s="24" t="s">
        <v>118</v>
      </c>
      <c r="E24" s="10"/>
      <c r="F24" s="29" t="str">
        <f t="shared" si="1"/>
        <v>Không XL</v>
      </c>
      <c r="G24" s="28">
        <f t="shared" si="0"/>
        <v>62</v>
      </c>
      <c r="H24" s="29" t="str">
        <f t="shared" si="2"/>
        <v>TB</v>
      </c>
      <c r="I24" s="36">
        <v>5.23</v>
      </c>
      <c r="J24" s="31"/>
      <c r="K24" s="30">
        <v>2</v>
      </c>
      <c r="L24" s="30">
        <v>1</v>
      </c>
      <c r="M24" s="30">
        <f t="shared" si="3"/>
        <v>50</v>
      </c>
      <c r="N24" s="30">
        <f t="shared" si="4"/>
        <v>10</v>
      </c>
      <c r="O24" s="30">
        <f t="shared" si="5"/>
        <v>0</v>
      </c>
      <c r="P24" s="30">
        <f t="shared" si="6"/>
        <v>2</v>
      </c>
    </row>
    <row r="25" spans="1:16" s="8" customFormat="1" ht="18" customHeight="1" x14ac:dyDescent="0.2">
      <c r="A25" s="21">
        <v>14</v>
      </c>
      <c r="B25" s="22" t="s">
        <v>592</v>
      </c>
      <c r="C25" s="23" t="s">
        <v>593</v>
      </c>
      <c r="D25" s="24" t="s">
        <v>127</v>
      </c>
      <c r="E25" s="10"/>
      <c r="F25" s="29" t="str">
        <f t="shared" si="1"/>
        <v>Không XL</v>
      </c>
      <c r="G25" s="28">
        <f t="shared" si="0"/>
        <v>57</v>
      </c>
      <c r="H25" s="29" t="str">
        <f t="shared" si="2"/>
        <v>TB</v>
      </c>
      <c r="I25" s="36">
        <v>5.29</v>
      </c>
      <c r="J25" s="31"/>
      <c r="K25" s="30">
        <v>1</v>
      </c>
      <c r="L25" s="30">
        <v>1</v>
      </c>
      <c r="M25" s="30">
        <f t="shared" si="3"/>
        <v>50</v>
      </c>
      <c r="N25" s="30">
        <f t="shared" si="4"/>
        <v>5</v>
      </c>
      <c r="O25" s="30">
        <f t="shared" si="5"/>
        <v>0</v>
      </c>
      <c r="P25" s="30">
        <f t="shared" si="6"/>
        <v>2</v>
      </c>
    </row>
    <row r="26" spans="1:16" s="8" customFormat="1" ht="18" customHeight="1" x14ac:dyDescent="0.2">
      <c r="A26" s="21">
        <v>15</v>
      </c>
      <c r="B26" s="22" t="s">
        <v>594</v>
      </c>
      <c r="C26" s="23" t="s">
        <v>595</v>
      </c>
      <c r="D26" s="24" t="s">
        <v>596</v>
      </c>
      <c r="E26" s="10"/>
      <c r="F26" s="29" t="str">
        <f t="shared" si="1"/>
        <v>Không XL</v>
      </c>
      <c r="G26" s="28">
        <f t="shared" si="0"/>
        <v>54</v>
      </c>
      <c r="H26" s="29" t="str">
        <f t="shared" si="2"/>
        <v>TB</v>
      </c>
      <c r="I26" s="36">
        <v>4.3</v>
      </c>
      <c r="J26" s="31"/>
      <c r="K26" s="30">
        <v>0</v>
      </c>
      <c r="L26" s="30">
        <v>2</v>
      </c>
      <c r="M26" s="30">
        <f t="shared" si="3"/>
        <v>50</v>
      </c>
      <c r="N26" s="30">
        <f t="shared" si="4"/>
        <v>0</v>
      </c>
      <c r="O26" s="30">
        <f t="shared" si="5"/>
        <v>0</v>
      </c>
      <c r="P26" s="30">
        <f t="shared" si="6"/>
        <v>4</v>
      </c>
    </row>
    <row r="27" spans="1:16" s="8" customFormat="1" ht="18" customHeight="1" x14ac:dyDescent="0.2">
      <c r="A27" s="21">
        <v>16</v>
      </c>
      <c r="B27" s="22" t="s">
        <v>597</v>
      </c>
      <c r="C27" s="23" t="s">
        <v>598</v>
      </c>
      <c r="D27" s="24" t="s">
        <v>439</v>
      </c>
      <c r="E27" s="10"/>
      <c r="F27" s="29" t="str">
        <f t="shared" si="1"/>
        <v>Không XL</v>
      </c>
      <c r="G27" s="28">
        <f t="shared" si="0"/>
        <v>52</v>
      </c>
      <c r="H27" s="29" t="str">
        <f t="shared" si="2"/>
        <v>TB</v>
      </c>
      <c r="I27" s="36">
        <v>4.29</v>
      </c>
      <c r="J27" s="31"/>
      <c r="K27" s="30">
        <v>0</v>
      </c>
      <c r="L27" s="30">
        <v>1</v>
      </c>
      <c r="M27" s="30">
        <f t="shared" si="3"/>
        <v>50</v>
      </c>
      <c r="N27" s="30">
        <f t="shared" si="4"/>
        <v>0</v>
      </c>
      <c r="O27" s="30">
        <f t="shared" si="5"/>
        <v>0</v>
      </c>
      <c r="P27" s="30">
        <f t="shared" si="6"/>
        <v>2</v>
      </c>
    </row>
    <row r="28" spans="1:16" s="8" customFormat="1" ht="18" customHeight="1" x14ac:dyDescent="0.2">
      <c r="A28" s="21">
        <v>17</v>
      </c>
      <c r="B28" s="22" t="s">
        <v>599</v>
      </c>
      <c r="C28" s="23" t="s">
        <v>600</v>
      </c>
      <c r="D28" s="24" t="s">
        <v>139</v>
      </c>
      <c r="E28" s="10"/>
      <c r="F28" s="29" t="str">
        <f t="shared" si="1"/>
        <v>Không XL</v>
      </c>
      <c r="G28" s="28">
        <f t="shared" si="0"/>
        <v>63</v>
      </c>
      <c r="H28" s="29" t="str">
        <f t="shared" si="2"/>
        <v>TB</v>
      </c>
      <c r="I28" s="36">
        <v>6.51</v>
      </c>
      <c r="J28" s="31"/>
      <c r="K28" s="30">
        <v>1</v>
      </c>
      <c r="L28" s="30">
        <v>3</v>
      </c>
      <c r="M28" s="30">
        <f t="shared" si="3"/>
        <v>52</v>
      </c>
      <c r="N28" s="30">
        <f t="shared" si="4"/>
        <v>5</v>
      </c>
      <c r="O28" s="30">
        <f t="shared" si="5"/>
        <v>0</v>
      </c>
      <c r="P28" s="30">
        <f t="shared" si="6"/>
        <v>6</v>
      </c>
    </row>
    <row r="29" spans="1:16" s="8" customFormat="1" ht="18" customHeight="1" x14ac:dyDescent="0.2">
      <c r="A29" s="21">
        <v>18</v>
      </c>
      <c r="B29" s="22" t="s">
        <v>601</v>
      </c>
      <c r="C29" s="23" t="s">
        <v>602</v>
      </c>
      <c r="D29" s="24" t="s">
        <v>603</v>
      </c>
      <c r="E29" s="10"/>
      <c r="F29" s="29" t="str">
        <f t="shared" si="1"/>
        <v>Không XL</v>
      </c>
      <c r="G29" s="28">
        <f t="shared" si="0"/>
        <v>70</v>
      </c>
      <c r="H29" s="29" t="str">
        <f t="shared" si="2"/>
        <v>Khá</v>
      </c>
      <c r="I29" s="36">
        <v>4.7</v>
      </c>
      <c r="J29" s="31" t="s">
        <v>664</v>
      </c>
      <c r="K29" s="30">
        <v>2</v>
      </c>
      <c r="L29" s="30">
        <v>3</v>
      </c>
      <c r="M29" s="30">
        <f t="shared" si="3"/>
        <v>50</v>
      </c>
      <c r="N29" s="30">
        <f t="shared" si="4"/>
        <v>10</v>
      </c>
      <c r="O29" s="30">
        <f t="shared" si="5"/>
        <v>4</v>
      </c>
      <c r="P29" s="30">
        <f t="shared" si="6"/>
        <v>6</v>
      </c>
    </row>
    <row r="30" spans="1:16" s="8" customFormat="1" ht="18" customHeight="1" x14ac:dyDescent="0.2">
      <c r="A30" s="21">
        <v>19</v>
      </c>
      <c r="B30" s="22" t="s">
        <v>604</v>
      </c>
      <c r="C30" s="23" t="s">
        <v>605</v>
      </c>
      <c r="D30" s="24" t="s">
        <v>365</v>
      </c>
      <c r="E30" s="10"/>
      <c r="F30" s="29" t="str">
        <f t="shared" si="1"/>
        <v>Không XL</v>
      </c>
      <c r="G30" s="28">
        <f t="shared" si="0"/>
        <v>62</v>
      </c>
      <c r="H30" s="29" t="str">
        <f t="shared" si="2"/>
        <v>TB</v>
      </c>
      <c r="I30" s="38">
        <v>7.57</v>
      </c>
      <c r="J30" s="31"/>
      <c r="K30" s="30">
        <v>1</v>
      </c>
      <c r="L30" s="30">
        <v>2</v>
      </c>
      <c r="M30" s="30">
        <f t="shared" si="3"/>
        <v>53</v>
      </c>
      <c r="N30" s="30">
        <f t="shared" si="4"/>
        <v>5</v>
      </c>
      <c r="O30" s="30">
        <f t="shared" si="5"/>
        <v>0</v>
      </c>
      <c r="P30" s="30">
        <f t="shared" si="6"/>
        <v>4</v>
      </c>
    </row>
    <row r="31" spans="1:16" s="8" customFormat="1" ht="18" customHeight="1" x14ac:dyDescent="0.2">
      <c r="A31" s="21">
        <v>20</v>
      </c>
      <c r="B31" s="22" t="s">
        <v>606</v>
      </c>
      <c r="C31" s="23" t="s">
        <v>602</v>
      </c>
      <c r="D31" s="24" t="s">
        <v>607</v>
      </c>
      <c r="E31" s="10"/>
      <c r="F31" s="29" t="str">
        <f t="shared" si="1"/>
        <v>Không XL</v>
      </c>
      <c r="G31" s="28">
        <v>50</v>
      </c>
      <c r="H31" s="29" t="str">
        <f t="shared" si="2"/>
        <v>TB</v>
      </c>
      <c r="I31" s="37">
        <v>0.73</v>
      </c>
      <c r="J31" s="31"/>
      <c r="K31" s="30">
        <v>0</v>
      </c>
      <c r="L31" s="30">
        <v>1</v>
      </c>
      <c r="M31" s="30">
        <f t="shared" si="3"/>
        <v>30</v>
      </c>
      <c r="N31" s="30">
        <f t="shared" si="4"/>
        <v>0</v>
      </c>
      <c r="O31" s="30">
        <f t="shared" si="5"/>
        <v>0</v>
      </c>
      <c r="P31" s="30">
        <f t="shared" si="6"/>
        <v>2</v>
      </c>
    </row>
    <row r="32" spans="1:16" s="8" customFormat="1" ht="18" customHeight="1" x14ac:dyDescent="0.2">
      <c r="A32" s="21">
        <v>21</v>
      </c>
      <c r="B32" s="22" t="s">
        <v>608</v>
      </c>
      <c r="C32" s="23" t="s">
        <v>609</v>
      </c>
      <c r="D32" s="24" t="s">
        <v>610</v>
      </c>
      <c r="E32" s="10"/>
      <c r="F32" s="29" t="str">
        <f t="shared" si="1"/>
        <v>Không XL</v>
      </c>
      <c r="G32" s="28">
        <f t="shared" si="0"/>
        <v>55</v>
      </c>
      <c r="H32" s="29" t="str">
        <f t="shared" si="2"/>
        <v>TB</v>
      </c>
      <c r="I32" s="36">
        <v>5.8</v>
      </c>
      <c r="J32" s="31"/>
      <c r="K32" s="30">
        <v>0</v>
      </c>
      <c r="L32" s="30">
        <v>2</v>
      </c>
      <c r="M32" s="30">
        <f t="shared" si="3"/>
        <v>51</v>
      </c>
      <c r="N32" s="30">
        <f t="shared" si="4"/>
        <v>0</v>
      </c>
      <c r="O32" s="30">
        <f t="shared" si="5"/>
        <v>0</v>
      </c>
      <c r="P32" s="30">
        <f t="shared" si="6"/>
        <v>4</v>
      </c>
    </row>
    <row r="33" spans="1:16" s="8" customFormat="1" ht="18" customHeight="1" x14ac:dyDescent="0.2">
      <c r="A33" s="21">
        <v>22</v>
      </c>
      <c r="B33" s="22" t="s">
        <v>611</v>
      </c>
      <c r="C33" s="23" t="s">
        <v>612</v>
      </c>
      <c r="D33" s="24" t="s">
        <v>610</v>
      </c>
      <c r="E33" s="10"/>
      <c r="F33" s="29" t="str">
        <f t="shared" si="1"/>
        <v>Không XL</v>
      </c>
      <c r="G33" s="28">
        <f t="shared" si="0"/>
        <v>64</v>
      </c>
      <c r="H33" s="29" t="str">
        <f t="shared" si="2"/>
        <v>TB</v>
      </c>
      <c r="I33" s="36">
        <v>6.06</v>
      </c>
      <c r="J33" s="31"/>
      <c r="K33" s="30">
        <v>2</v>
      </c>
      <c r="L33" s="30">
        <v>1</v>
      </c>
      <c r="M33" s="30">
        <f t="shared" si="3"/>
        <v>52</v>
      </c>
      <c r="N33" s="30">
        <f t="shared" si="4"/>
        <v>10</v>
      </c>
      <c r="O33" s="30">
        <f t="shared" si="5"/>
        <v>0</v>
      </c>
      <c r="P33" s="30">
        <f t="shared" si="6"/>
        <v>2</v>
      </c>
    </row>
    <row r="34" spans="1:16" s="8" customFormat="1" ht="18" customHeight="1" x14ac:dyDescent="0.2">
      <c r="A34" s="21">
        <v>23</v>
      </c>
      <c r="B34" s="22" t="s">
        <v>613</v>
      </c>
      <c r="C34" s="23" t="s">
        <v>614</v>
      </c>
      <c r="D34" s="24" t="s">
        <v>615</v>
      </c>
      <c r="E34" s="10"/>
      <c r="F34" s="29" t="str">
        <f t="shared" si="1"/>
        <v>Không XL</v>
      </c>
      <c r="G34" s="28">
        <f t="shared" si="0"/>
        <v>64</v>
      </c>
      <c r="H34" s="29" t="str">
        <f t="shared" si="2"/>
        <v>TB</v>
      </c>
      <c r="I34" s="36">
        <v>4.9000000000000004</v>
      </c>
      <c r="J34" s="31"/>
      <c r="K34" s="30">
        <v>2</v>
      </c>
      <c r="L34" s="30">
        <v>2</v>
      </c>
      <c r="M34" s="30">
        <f t="shared" si="3"/>
        <v>50</v>
      </c>
      <c r="N34" s="30">
        <f t="shared" si="4"/>
        <v>10</v>
      </c>
      <c r="O34" s="30">
        <f t="shared" si="5"/>
        <v>0</v>
      </c>
      <c r="P34" s="30">
        <f t="shared" si="6"/>
        <v>4</v>
      </c>
    </row>
    <row r="35" spans="1:16" s="8" customFormat="1" ht="18" customHeight="1" x14ac:dyDescent="0.2">
      <c r="A35" s="21">
        <v>24</v>
      </c>
      <c r="B35" s="22" t="s">
        <v>616</v>
      </c>
      <c r="C35" s="23" t="s">
        <v>617</v>
      </c>
      <c r="D35" s="24" t="s">
        <v>615</v>
      </c>
      <c r="E35" s="10"/>
      <c r="F35" s="29" t="str">
        <f t="shared" si="1"/>
        <v>Không XL</v>
      </c>
      <c r="G35" s="28">
        <f t="shared" si="0"/>
        <v>59</v>
      </c>
      <c r="H35" s="29" t="str">
        <f t="shared" si="2"/>
        <v>TB</v>
      </c>
      <c r="I35" s="36">
        <v>5.37</v>
      </c>
      <c r="J35" s="31"/>
      <c r="K35" s="30">
        <v>1</v>
      </c>
      <c r="L35" s="30">
        <v>2</v>
      </c>
      <c r="M35" s="30">
        <f t="shared" si="3"/>
        <v>50</v>
      </c>
      <c r="N35" s="30">
        <f t="shared" si="4"/>
        <v>5</v>
      </c>
      <c r="O35" s="30">
        <f t="shared" si="5"/>
        <v>0</v>
      </c>
      <c r="P35" s="30">
        <f t="shared" si="6"/>
        <v>4</v>
      </c>
    </row>
    <row r="36" spans="1:16" s="8" customFormat="1" ht="18" customHeight="1" x14ac:dyDescent="0.2">
      <c r="A36" s="21">
        <v>25</v>
      </c>
      <c r="B36" s="22" t="s">
        <v>618</v>
      </c>
      <c r="C36" s="23" t="s">
        <v>619</v>
      </c>
      <c r="D36" s="24" t="s">
        <v>620</v>
      </c>
      <c r="E36" s="10"/>
      <c r="F36" s="29" t="str">
        <f t="shared" si="1"/>
        <v>Không XL</v>
      </c>
      <c r="G36" s="28">
        <f t="shared" si="0"/>
        <v>66</v>
      </c>
      <c r="H36" s="29" t="str">
        <f t="shared" si="2"/>
        <v>TB</v>
      </c>
      <c r="I36" s="36">
        <v>6.66</v>
      </c>
      <c r="J36" s="31"/>
      <c r="K36" s="30">
        <v>2</v>
      </c>
      <c r="L36" s="30">
        <v>2</v>
      </c>
      <c r="M36" s="30">
        <f t="shared" si="3"/>
        <v>52</v>
      </c>
      <c r="N36" s="30">
        <f t="shared" si="4"/>
        <v>10</v>
      </c>
      <c r="O36" s="30">
        <f t="shared" si="5"/>
        <v>0</v>
      </c>
      <c r="P36" s="30">
        <f t="shared" si="6"/>
        <v>4</v>
      </c>
    </row>
    <row r="37" spans="1:16" s="8" customFormat="1" ht="18" customHeight="1" x14ac:dyDescent="0.2">
      <c r="A37" s="21">
        <v>26</v>
      </c>
      <c r="B37" s="22" t="s">
        <v>621</v>
      </c>
      <c r="C37" s="23" t="s">
        <v>622</v>
      </c>
      <c r="D37" s="24" t="s">
        <v>447</v>
      </c>
      <c r="E37" s="10"/>
      <c r="F37" s="29" t="str">
        <f t="shared" si="1"/>
        <v>Không XL</v>
      </c>
      <c r="G37" s="28">
        <f t="shared" si="0"/>
        <v>54</v>
      </c>
      <c r="H37" s="29" t="str">
        <f t="shared" si="2"/>
        <v>TB</v>
      </c>
      <c r="I37" s="36">
        <v>5.46</v>
      </c>
      <c r="J37" s="31"/>
      <c r="K37" s="30">
        <v>0</v>
      </c>
      <c r="L37" s="30">
        <v>2</v>
      </c>
      <c r="M37" s="30">
        <f t="shared" si="3"/>
        <v>50</v>
      </c>
      <c r="N37" s="30">
        <f t="shared" si="4"/>
        <v>0</v>
      </c>
      <c r="O37" s="30">
        <f t="shared" si="5"/>
        <v>0</v>
      </c>
      <c r="P37" s="30">
        <f t="shared" si="6"/>
        <v>4</v>
      </c>
    </row>
    <row r="38" spans="1:16" s="8" customFormat="1" ht="18" customHeight="1" x14ac:dyDescent="0.2">
      <c r="A38" s="21">
        <v>27</v>
      </c>
      <c r="B38" s="22" t="s">
        <v>623</v>
      </c>
      <c r="C38" s="23" t="s">
        <v>624</v>
      </c>
      <c r="D38" s="24" t="s">
        <v>151</v>
      </c>
      <c r="E38" s="10"/>
      <c r="F38" s="29" t="str">
        <f t="shared" si="1"/>
        <v>Không XL</v>
      </c>
      <c r="G38" s="28">
        <v>50</v>
      </c>
      <c r="H38" s="29" t="str">
        <f t="shared" si="2"/>
        <v>TB</v>
      </c>
      <c r="I38" s="36">
        <v>2.83</v>
      </c>
      <c r="J38" s="31" t="s">
        <v>666</v>
      </c>
      <c r="K38" s="30">
        <v>1</v>
      </c>
      <c r="L38" s="30">
        <v>2</v>
      </c>
      <c r="M38" s="30">
        <f t="shared" si="3"/>
        <v>30</v>
      </c>
      <c r="N38" s="30">
        <f t="shared" si="4"/>
        <v>5</v>
      </c>
      <c r="O38" s="30">
        <f t="shared" si="5"/>
        <v>8</v>
      </c>
      <c r="P38" s="30">
        <f t="shared" si="6"/>
        <v>4</v>
      </c>
    </row>
    <row r="39" spans="1:16" s="8" customFormat="1" ht="18" customHeight="1" x14ac:dyDescent="0.2">
      <c r="A39" s="21">
        <v>28</v>
      </c>
      <c r="B39" s="22" t="s">
        <v>625</v>
      </c>
      <c r="C39" s="23" t="s">
        <v>626</v>
      </c>
      <c r="D39" s="24" t="s">
        <v>151</v>
      </c>
      <c r="E39" s="10"/>
      <c r="F39" s="29" t="str">
        <f t="shared" si="1"/>
        <v>Không XL</v>
      </c>
      <c r="G39" s="28">
        <f t="shared" si="0"/>
        <v>52</v>
      </c>
      <c r="H39" s="29" t="str">
        <f t="shared" si="2"/>
        <v>TB</v>
      </c>
      <c r="I39" s="36">
        <v>5.23</v>
      </c>
      <c r="J39" s="31"/>
      <c r="K39" s="30">
        <v>0</v>
      </c>
      <c r="L39" s="30">
        <v>1</v>
      </c>
      <c r="M39" s="30">
        <f t="shared" si="3"/>
        <v>50</v>
      </c>
      <c r="N39" s="30">
        <f t="shared" si="4"/>
        <v>0</v>
      </c>
      <c r="O39" s="30">
        <f t="shared" si="5"/>
        <v>0</v>
      </c>
      <c r="P39" s="30">
        <f t="shared" si="6"/>
        <v>2</v>
      </c>
    </row>
    <row r="40" spans="1:16" s="8" customFormat="1" ht="18" customHeight="1" x14ac:dyDescent="0.2">
      <c r="A40" s="21">
        <v>29</v>
      </c>
      <c r="B40" s="22" t="s">
        <v>627</v>
      </c>
      <c r="C40" s="23" t="s">
        <v>628</v>
      </c>
      <c r="D40" s="24" t="s">
        <v>151</v>
      </c>
      <c r="E40" s="10"/>
      <c r="F40" s="29" t="str">
        <f t="shared" si="1"/>
        <v>Không XL</v>
      </c>
      <c r="G40" s="28">
        <f t="shared" si="0"/>
        <v>59</v>
      </c>
      <c r="H40" s="29" t="str">
        <f t="shared" si="2"/>
        <v>TB</v>
      </c>
      <c r="I40" s="36">
        <v>6.76</v>
      </c>
      <c r="J40" s="31"/>
      <c r="K40" s="30">
        <v>1</v>
      </c>
      <c r="L40" s="30">
        <v>1</v>
      </c>
      <c r="M40" s="30">
        <f t="shared" si="3"/>
        <v>52</v>
      </c>
      <c r="N40" s="30">
        <f t="shared" si="4"/>
        <v>5</v>
      </c>
      <c r="O40" s="30">
        <f t="shared" si="5"/>
        <v>0</v>
      </c>
      <c r="P40" s="30">
        <f t="shared" si="6"/>
        <v>2</v>
      </c>
    </row>
    <row r="41" spans="1:16" s="8" customFormat="1" ht="18" customHeight="1" x14ac:dyDescent="0.2">
      <c r="A41" s="21">
        <v>30</v>
      </c>
      <c r="B41" s="22" t="s">
        <v>629</v>
      </c>
      <c r="C41" s="23" t="s">
        <v>630</v>
      </c>
      <c r="D41" s="24" t="s">
        <v>631</v>
      </c>
      <c r="E41" s="10"/>
      <c r="F41" s="29" t="str">
        <f t="shared" si="1"/>
        <v>Không XL</v>
      </c>
      <c r="G41" s="28">
        <f t="shared" si="0"/>
        <v>54</v>
      </c>
      <c r="H41" s="29" t="str">
        <f t="shared" si="2"/>
        <v>TB</v>
      </c>
      <c r="I41" s="36">
        <v>5.31</v>
      </c>
      <c r="J41" s="31"/>
      <c r="K41" s="30">
        <v>0</v>
      </c>
      <c r="L41" s="30">
        <v>2</v>
      </c>
      <c r="M41" s="30">
        <f t="shared" si="3"/>
        <v>50</v>
      </c>
      <c r="N41" s="30">
        <f t="shared" si="4"/>
        <v>0</v>
      </c>
      <c r="O41" s="30">
        <f t="shared" si="5"/>
        <v>0</v>
      </c>
      <c r="P41" s="30">
        <f t="shared" si="6"/>
        <v>4</v>
      </c>
    </row>
    <row r="42" spans="1:16" s="8" customFormat="1" ht="18" customHeight="1" x14ac:dyDescent="0.2">
      <c r="A42" s="21">
        <v>31</v>
      </c>
      <c r="B42" s="22" t="s">
        <v>632</v>
      </c>
      <c r="C42" s="23" t="s">
        <v>633</v>
      </c>
      <c r="D42" s="24" t="s">
        <v>561</v>
      </c>
      <c r="E42" s="10"/>
      <c r="F42" s="29" t="str">
        <f t="shared" si="1"/>
        <v>Không XL</v>
      </c>
      <c r="G42" s="28">
        <f t="shared" si="0"/>
        <v>70</v>
      </c>
      <c r="H42" s="29" t="str">
        <f t="shared" si="2"/>
        <v>Khá</v>
      </c>
      <c r="I42" s="38">
        <v>7.6</v>
      </c>
      <c r="J42" s="31" t="s">
        <v>664</v>
      </c>
      <c r="K42" s="30">
        <v>1</v>
      </c>
      <c r="L42" s="30">
        <v>4</v>
      </c>
      <c r="M42" s="30">
        <f t="shared" si="3"/>
        <v>53</v>
      </c>
      <c r="N42" s="30">
        <f t="shared" si="4"/>
        <v>5</v>
      </c>
      <c r="O42" s="30">
        <f t="shared" si="5"/>
        <v>4</v>
      </c>
      <c r="P42" s="30">
        <f t="shared" si="6"/>
        <v>8</v>
      </c>
    </row>
    <row r="43" spans="1:16" s="8" customFormat="1" ht="18" customHeight="1" x14ac:dyDescent="0.2">
      <c r="A43" s="21">
        <v>32</v>
      </c>
      <c r="B43" s="22" t="s">
        <v>634</v>
      </c>
      <c r="C43" s="23" t="s">
        <v>635</v>
      </c>
      <c r="D43" s="24" t="s">
        <v>159</v>
      </c>
      <c r="E43" s="10"/>
      <c r="F43" s="29" t="str">
        <f t="shared" si="1"/>
        <v>Không XL</v>
      </c>
      <c r="G43" s="28">
        <f t="shared" si="0"/>
        <v>52</v>
      </c>
      <c r="H43" s="29" t="str">
        <f t="shared" si="2"/>
        <v>TB</v>
      </c>
      <c r="I43" s="36">
        <v>5.23</v>
      </c>
      <c r="J43" s="31"/>
      <c r="K43" s="30">
        <v>0</v>
      </c>
      <c r="L43" s="30">
        <v>1</v>
      </c>
      <c r="M43" s="30">
        <f t="shared" si="3"/>
        <v>50</v>
      </c>
      <c r="N43" s="30">
        <f t="shared" si="4"/>
        <v>0</v>
      </c>
      <c r="O43" s="30">
        <f t="shared" si="5"/>
        <v>0</v>
      </c>
      <c r="P43" s="30">
        <f t="shared" si="6"/>
        <v>2</v>
      </c>
    </row>
    <row r="44" spans="1:16" s="8" customFormat="1" ht="18" customHeight="1" x14ac:dyDescent="0.2">
      <c r="A44" s="21">
        <v>33</v>
      </c>
      <c r="B44" s="22" t="s">
        <v>636</v>
      </c>
      <c r="C44" s="23" t="s">
        <v>637</v>
      </c>
      <c r="D44" s="24" t="s">
        <v>465</v>
      </c>
      <c r="E44" s="10"/>
      <c r="F44" s="29" t="str">
        <f t="shared" si="1"/>
        <v>Không XL</v>
      </c>
      <c r="G44" s="28">
        <f t="shared" si="0"/>
        <v>56</v>
      </c>
      <c r="H44" s="29" t="str">
        <f t="shared" si="2"/>
        <v>TB</v>
      </c>
      <c r="I44" s="36">
        <v>6.14</v>
      </c>
      <c r="J44" s="31"/>
      <c r="K44" s="30">
        <v>0</v>
      </c>
      <c r="L44" s="30">
        <v>2</v>
      </c>
      <c r="M44" s="30">
        <f t="shared" si="3"/>
        <v>52</v>
      </c>
      <c r="N44" s="30">
        <f t="shared" si="4"/>
        <v>0</v>
      </c>
      <c r="O44" s="30">
        <f t="shared" si="5"/>
        <v>0</v>
      </c>
      <c r="P44" s="30">
        <f t="shared" si="6"/>
        <v>4</v>
      </c>
    </row>
    <row r="45" spans="1:16" s="8" customFormat="1" ht="18" customHeight="1" x14ac:dyDescent="0.2">
      <c r="A45" s="21">
        <v>34</v>
      </c>
      <c r="B45" s="22" t="s">
        <v>638</v>
      </c>
      <c r="C45" s="23" t="s">
        <v>639</v>
      </c>
      <c r="D45" s="24" t="s">
        <v>162</v>
      </c>
      <c r="E45" s="10"/>
      <c r="F45" s="29" t="str">
        <f t="shared" si="1"/>
        <v>Không XL</v>
      </c>
      <c r="G45" s="28">
        <f t="shared" si="0"/>
        <v>54</v>
      </c>
      <c r="H45" s="29" t="str">
        <f t="shared" si="2"/>
        <v>TB</v>
      </c>
      <c r="I45" s="36">
        <v>6.49</v>
      </c>
      <c r="J45" s="31"/>
      <c r="K45" s="30">
        <v>0</v>
      </c>
      <c r="L45" s="30">
        <v>1</v>
      </c>
      <c r="M45" s="30">
        <f t="shared" si="3"/>
        <v>52</v>
      </c>
      <c r="N45" s="30">
        <f t="shared" si="4"/>
        <v>0</v>
      </c>
      <c r="O45" s="30">
        <f t="shared" si="5"/>
        <v>0</v>
      </c>
      <c r="P45" s="30">
        <f t="shared" si="6"/>
        <v>2</v>
      </c>
    </row>
    <row r="46" spans="1:16" s="8" customFormat="1" ht="18" customHeight="1" x14ac:dyDescent="0.2">
      <c r="A46" s="21">
        <v>35</v>
      </c>
      <c r="B46" s="22" t="s">
        <v>640</v>
      </c>
      <c r="C46" s="23" t="s">
        <v>641</v>
      </c>
      <c r="D46" s="24" t="s">
        <v>162</v>
      </c>
      <c r="E46" s="10"/>
      <c r="F46" s="29" t="str">
        <f t="shared" si="1"/>
        <v>Không XL</v>
      </c>
      <c r="G46" s="28">
        <f t="shared" si="0"/>
        <v>54</v>
      </c>
      <c r="H46" s="29" t="str">
        <f t="shared" si="2"/>
        <v>TB</v>
      </c>
      <c r="I46" s="36">
        <v>6.06</v>
      </c>
      <c r="J46" s="31"/>
      <c r="K46" s="30">
        <v>0</v>
      </c>
      <c r="L46" s="30">
        <v>1</v>
      </c>
      <c r="M46" s="30">
        <f t="shared" si="3"/>
        <v>52</v>
      </c>
      <c r="N46" s="30">
        <f t="shared" si="4"/>
        <v>0</v>
      </c>
      <c r="O46" s="30">
        <f t="shared" si="5"/>
        <v>0</v>
      </c>
      <c r="P46" s="30">
        <f t="shared" si="6"/>
        <v>2</v>
      </c>
    </row>
    <row r="47" spans="1:16" s="8" customFormat="1" ht="18" customHeight="1" x14ac:dyDescent="0.2">
      <c r="A47" s="21">
        <v>36</v>
      </c>
      <c r="B47" s="22" t="s">
        <v>642</v>
      </c>
      <c r="C47" s="23" t="s">
        <v>450</v>
      </c>
      <c r="D47" s="24" t="s">
        <v>643</v>
      </c>
      <c r="E47" s="10"/>
      <c r="F47" s="29" t="str">
        <f t="shared" si="1"/>
        <v>Không XL</v>
      </c>
      <c r="G47" s="28">
        <f t="shared" si="0"/>
        <v>59</v>
      </c>
      <c r="H47" s="29" t="str">
        <f t="shared" si="2"/>
        <v>TB</v>
      </c>
      <c r="I47" s="36">
        <v>5.53</v>
      </c>
      <c r="J47" s="31" t="s">
        <v>665</v>
      </c>
      <c r="K47" s="30">
        <v>0</v>
      </c>
      <c r="L47" s="30">
        <v>1</v>
      </c>
      <c r="M47" s="30">
        <f t="shared" si="3"/>
        <v>51</v>
      </c>
      <c r="N47" s="30">
        <f t="shared" si="4"/>
        <v>0</v>
      </c>
      <c r="O47" s="30">
        <f t="shared" si="5"/>
        <v>6</v>
      </c>
      <c r="P47" s="30">
        <f t="shared" si="6"/>
        <v>2</v>
      </c>
    </row>
    <row r="48" spans="1:16" s="8" customFormat="1" ht="18" customHeight="1" x14ac:dyDescent="0.2">
      <c r="A48" s="21">
        <v>37</v>
      </c>
      <c r="B48" s="22" t="s">
        <v>644</v>
      </c>
      <c r="C48" s="23" t="s">
        <v>645</v>
      </c>
      <c r="D48" s="24" t="s">
        <v>646</v>
      </c>
      <c r="E48" s="10"/>
      <c r="F48" s="29" t="str">
        <f t="shared" si="1"/>
        <v>Không XL</v>
      </c>
      <c r="G48" s="28">
        <f t="shared" si="0"/>
        <v>57</v>
      </c>
      <c r="H48" s="29" t="str">
        <f t="shared" si="2"/>
        <v>TB</v>
      </c>
      <c r="I48" s="36">
        <v>4.67</v>
      </c>
      <c r="J48" s="31"/>
      <c r="K48" s="30">
        <v>1</v>
      </c>
      <c r="L48" s="30">
        <v>1</v>
      </c>
      <c r="M48" s="30">
        <f t="shared" si="3"/>
        <v>50</v>
      </c>
      <c r="N48" s="30">
        <f t="shared" si="4"/>
        <v>5</v>
      </c>
      <c r="O48" s="30">
        <f t="shared" si="5"/>
        <v>0</v>
      </c>
      <c r="P48" s="30">
        <f t="shared" si="6"/>
        <v>2</v>
      </c>
    </row>
    <row r="49" spans="1:16" s="8" customFormat="1" ht="18" customHeight="1" x14ac:dyDescent="0.2">
      <c r="A49" s="21">
        <v>38</v>
      </c>
      <c r="B49" s="22" t="s">
        <v>647</v>
      </c>
      <c r="C49" s="23" t="s">
        <v>648</v>
      </c>
      <c r="D49" s="24" t="s">
        <v>649</v>
      </c>
      <c r="E49" s="10"/>
      <c r="F49" s="29" t="str">
        <f t="shared" si="1"/>
        <v>Không XL</v>
      </c>
      <c r="G49" s="28">
        <v>50</v>
      </c>
      <c r="H49" s="29" t="str">
        <f t="shared" si="2"/>
        <v>TB</v>
      </c>
      <c r="I49" s="36">
        <v>3</v>
      </c>
      <c r="J49" s="31"/>
      <c r="K49" s="30">
        <v>0</v>
      </c>
      <c r="L49" s="30">
        <v>1</v>
      </c>
      <c r="M49" s="30">
        <f t="shared" si="3"/>
        <v>40</v>
      </c>
      <c r="N49" s="30">
        <f t="shared" si="4"/>
        <v>0</v>
      </c>
      <c r="O49" s="30">
        <f t="shared" si="5"/>
        <v>0</v>
      </c>
      <c r="P49" s="30">
        <f t="shared" si="6"/>
        <v>2</v>
      </c>
    </row>
    <row r="50" spans="1:16" s="8" customFormat="1" ht="18" customHeight="1" x14ac:dyDescent="0.2">
      <c r="A50" s="21">
        <v>39</v>
      </c>
      <c r="B50" s="22" t="s">
        <v>650</v>
      </c>
      <c r="C50" s="23" t="s">
        <v>651</v>
      </c>
      <c r="D50" s="24" t="s">
        <v>652</v>
      </c>
      <c r="E50" s="10"/>
      <c r="F50" s="29" t="str">
        <f t="shared" si="1"/>
        <v>Không XL</v>
      </c>
      <c r="G50" s="28">
        <f t="shared" si="0"/>
        <v>55</v>
      </c>
      <c r="H50" s="29" t="str">
        <f t="shared" si="2"/>
        <v>TB</v>
      </c>
      <c r="I50" s="36">
        <v>5.61</v>
      </c>
      <c r="J50" s="31"/>
      <c r="K50" s="30">
        <v>0</v>
      </c>
      <c r="L50" s="30">
        <v>2</v>
      </c>
      <c r="M50" s="30">
        <f t="shared" si="3"/>
        <v>51</v>
      </c>
      <c r="N50" s="30">
        <f t="shared" si="4"/>
        <v>0</v>
      </c>
      <c r="O50" s="30">
        <f t="shared" si="5"/>
        <v>0</v>
      </c>
      <c r="P50" s="30">
        <f t="shared" si="6"/>
        <v>4</v>
      </c>
    </row>
    <row r="51" spans="1:16" s="8" customFormat="1" ht="18" customHeight="1" x14ac:dyDescent="0.2">
      <c r="A51" s="21">
        <v>40</v>
      </c>
      <c r="B51" s="22" t="s">
        <v>653</v>
      </c>
      <c r="C51" s="23" t="s">
        <v>526</v>
      </c>
      <c r="D51" s="24" t="s">
        <v>652</v>
      </c>
      <c r="E51" s="10"/>
      <c r="F51" s="29" t="str">
        <f t="shared" si="1"/>
        <v>Không XL</v>
      </c>
      <c r="G51" s="28">
        <f t="shared" si="0"/>
        <v>65</v>
      </c>
      <c r="H51" s="29" t="str">
        <f t="shared" si="2"/>
        <v>TB</v>
      </c>
      <c r="I51" s="36">
        <v>6.11</v>
      </c>
      <c r="J51" s="31" t="s">
        <v>665</v>
      </c>
      <c r="K51" s="30">
        <v>1</v>
      </c>
      <c r="L51" s="30">
        <v>1</v>
      </c>
      <c r="M51" s="30">
        <f t="shared" si="3"/>
        <v>52</v>
      </c>
      <c r="N51" s="30">
        <f t="shared" si="4"/>
        <v>5</v>
      </c>
      <c r="O51" s="30">
        <f t="shared" si="5"/>
        <v>6</v>
      </c>
      <c r="P51" s="30">
        <f t="shared" si="6"/>
        <v>2</v>
      </c>
    </row>
    <row r="52" spans="1:16" s="8" customFormat="1" ht="18" customHeight="1" x14ac:dyDescent="0.2">
      <c r="A52" s="21">
        <v>41</v>
      </c>
      <c r="B52" s="22" t="s">
        <v>654</v>
      </c>
      <c r="C52" s="23" t="s">
        <v>655</v>
      </c>
      <c r="D52" s="24" t="s">
        <v>478</v>
      </c>
      <c r="E52" s="10"/>
      <c r="F52" s="29" t="str">
        <f t="shared" si="1"/>
        <v>Không XL</v>
      </c>
      <c r="G52" s="28">
        <f t="shared" si="0"/>
        <v>59</v>
      </c>
      <c r="H52" s="29" t="str">
        <f t="shared" si="2"/>
        <v>TB</v>
      </c>
      <c r="I52" s="36">
        <v>4.8</v>
      </c>
      <c r="J52" s="31"/>
      <c r="K52" s="30">
        <v>1</v>
      </c>
      <c r="L52" s="30">
        <v>2</v>
      </c>
      <c r="M52" s="30">
        <f t="shared" si="3"/>
        <v>50</v>
      </c>
      <c r="N52" s="30">
        <f t="shared" si="4"/>
        <v>5</v>
      </c>
      <c r="O52" s="30">
        <f t="shared" si="5"/>
        <v>0</v>
      </c>
      <c r="P52" s="30">
        <f t="shared" si="6"/>
        <v>4</v>
      </c>
    </row>
    <row r="53" spans="1:16" s="8" customFormat="1" ht="18" customHeight="1" x14ac:dyDescent="0.2">
      <c r="A53" s="21">
        <v>42</v>
      </c>
      <c r="B53" s="22" t="s">
        <v>656</v>
      </c>
      <c r="C53" s="23" t="s">
        <v>657</v>
      </c>
      <c r="D53" s="24" t="s">
        <v>658</v>
      </c>
      <c r="E53" s="10"/>
      <c r="F53" s="29" t="str">
        <f t="shared" si="1"/>
        <v>Không XL</v>
      </c>
      <c r="G53" s="28">
        <f t="shared" si="0"/>
        <v>58</v>
      </c>
      <c r="H53" s="29" t="str">
        <f t="shared" si="2"/>
        <v>TB</v>
      </c>
      <c r="I53" s="36">
        <v>5.2</v>
      </c>
      <c r="J53" s="31" t="s">
        <v>664</v>
      </c>
      <c r="K53" s="30">
        <v>0</v>
      </c>
      <c r="L53" s="30">
        <v>2</v>
      </c>
      <c r="M53" s="30">
        <f t="shared" si="3"/>
        <v>50</v>
      </c>
      <c r="N53" s="30">
        <f t="shared" si="4"/>
        <v>0</v>
      </c>
      <c r="O53" s="30">
        <f t="shared" si="5"/>
        <v>4</v>
      </c>
      <c r="P53" s="30">
        <f t="shared" si="6"/>
        <v>4</v>
      </c>
    </row>
    <row r="54" spans="1:16" s="8" customFormat="1" ht="18" customHeight="1" x14ac:dyDescent="0.2">
      <c r="A54" s="21">
        <v>43</v>
      </c>
      <c r="B54" s="22" t="s">
        <v>659</v>
      </c>
      <c r="C54" s="23" t="s">
        <v>660</v>
      </c>
      <c r="D54" s="24" t="s">
        <v>658</v>
      </c>
      <c r="E54" s="10"/>
      <c r="F54" s="29" t="str">
        <f t="shared" si="1"/>
        <v>Không XL</v>
      </c>
      <c r="G54" s="28">
        <f t="shared" si="0"/>
        <v>57</v>
      </c>
      <c r="H54" s="29" t="str">
        <f t="shared" si="2"/>
        <v>TB</v>
      </c>
      <c r="I54" s="38">
        <v>7.41</v>
      </c>
      <c r="J54" s="31"/>
      <c r="K54" s="30">
        <v>0</v>
      </c>
      <c r="L54" s="30">
        <v>2</v>
      </c>
      <c r="M54" s="30">
        <f t="shared" si="3"/>
        <v>53</v>
      </c>
      <c r="N54" s="30">
        <f t="shared" si="4"/>
        <v>0</v>
      </c>
      <c r="O54" s="30">
        <f t="shared" si="5"/>
        <v>0</v>
      </c>
      <c r="P54" s="30">
        <f t="shared" si="6"/>
        <v>4</v>
      </c>
    </row>
    <row r="55" spans="1:16" s="8" customFormat="1" ht="18" customHeight="1" x14ac:dyDescent="0.2">
      <c r="A55" s="21">
        <v>44</v>
      </c>
      <c r="B55" s="22" t="s">
        <v>661</v>
      </c>
      <c r="C55" s="23" t="s">
        <v>662</v>
      </c>
      <c r="D55" s="24" t="s">
        <v>567</v>
      </c>
      <c r="E55" s="10"/>
      <c r="F55" s="29" t="str">
        <f t="shared" si="1"/>
        <v>Không XL</v>
      </c>
      <c r="G55" s="28">
        <v>50</v>
      </c>
      <c r="H55" s="29" t="str">
        <f t="shared" si="2"/>
        <v>TB</v>
      </c>
      <c r="I55" s="37">
        <v>0</v>
      </c>
      <c r="J55" s="31"/>
      <c r="K55" s="30">
        <v>0</v>
      </c>
      <c r="L55" s="30">
        <v>0</v>
      </c>
      <c r="M55" s="30">
        <f t="shared" si="3"/>
        <v>30</v>
      </c>
      <c r="N55" s="30">
        <f t="shared" si="4"/>
        <v>0</v>
      </c>
      <c r="O55" s="30">
        <f t="shared" si="5"/>
        <v>0</v>
      </c>
      <c r="P55" s="30">
        <f t="shared" si="6"/>
        <v>0</v>
      </c>
    </row>
    <row r="56" spans="1:16" ht="18" customHeight="1" x14ac:dyDescent="0.25">
      <c r="C56" s="41" t="s">
        <v>11</v>
      </c>
      <c r="D56" s="41"/>
      <c r="E56" s="41"/>
      <c r="F56" s="41"/>
      <c r="G56" s="41"/>
      <c r="H56" s="41"/>
      <c r="I56" s="41"/>
      <c r="J56" s="41"/>
    </row>
    <row r="57" spans="1:16" ht="17.100000000000001" customHeight="1" x14ac:dyDescent="0.25">
      <c r="C57" s="42" t="s">
        <v>12</v>
      </c>
      <c r="D57" s="11"/>
      <c r="E57" s="43" t="s">
        <v>6</v>
      </c>
      <c r="F57" s="44"/>
      <c r="G57" s="43" t="s">
        <v>7</v>
      </c>
      <c r="H57" s="44"/>
      <c r="I57" s="33"/>
      <c r="J57" s="42" t="s">
        <v>8</v>
      </c>
    </row>
    <row r="58" spans="1:16" s="8" customFormat="1" ht="17.100000000000001" customHeight="1" x14ac:dyDescent="0.2">
      <c r="C58" s="42"/>
      <c r="D58" s="12"/>
      <c r="E58" s="9" t="s">
        <v>13</v>
      </c>
      <c r="F58" s="13" t="s">
        <v>14</v>
      </c>
      <c r="G58" s="9" t="s">
        <v>13</v>
      </c>
      <c r="H58" s="13" t="s">
        <v>14</v>
      </c>
      <c r="I58" s="13"/>
      <c r="J58" s="42"/>
    </row>
    <row r="59" spans="1:16" ht="17.100000000000001" customHeight="1" x14ac:dyDescent="0.25">
      <c r="C59" s="14" t="s">
        <v>15</v>
      </c>
      <c r="D59" s="35"/>
      <c r="E59" s="15">
        <f>COUNTIF(F12:F55,"XS")</f>
        <v>0</v>
      </c>
      <c r="F59" s="16">
        <f>E59*100/$A$55</f>
        <v>0</v>
      </c>
      <c r="G59" s="15">
        <f>COUNTIF(H12:H55,"XS")</f>
        <v>0</v>
      </c>
      <c r="H59" s="16">
        <f>G59*100/$A$55</f>
        <v>0</v>
      </c>
      <c r="I59" s="16"/>
      <c r="J59" s="17"/>
    </row>
    <row r="60" spans="1:16" ht="17.100000000000001" customHeight="1" x14ac:dyDescent="0.25">
      <c r="C60" s="14" t="s">
        <v>16</v>
      </c>
      <c r="D60" s="35"/>
      <c r="E60" s="15">
        <f>COUNTIF(F12:F55,"Tốt")</f>
        <v>0</v>
      </c>
      <c r="F60" s="16">
        <f t="shared" ref="F60:F64" si="7">E60*100/$A$55</f>
        <v>0</v>
      </c>
      <c r="G60" s="15">
        <f>COUNTIF(H12:H55,"Tốt")</f>
        <v>0</v>
      </c>
      <c r="H60" s="16">
        <f t="shared" ref="H60:H64" si="8">G60*100/$A$55</f>
        <v>0</v>
      </c>
      <c r="I60" s="16"/>
      <c r="J60" s="17"/>
    </row>
    <row r="61" spans="1:16" ht="17.100000000000001" customHeight="1" x14ac:dyDescent="0.25">
      <c r="C61" s="14" t="s">
        <v>17</v>
      </c>
      <c r="D61" s="35"/>
      <c r="E61" s="15">
        <f>COUNTIF(F12:F55,"Khá")</f>
        <v>0</v>
      </c>
      <c r="F61" s="16">
        <f t="shared" si="7"/>
        <v>0</v>
      </c>
      <c r="G61" s="15">
        <f>COUNTIF(H12:H55,"Khá")</f>
        <v>2</v>
      </c>
      <c r="H61" s="16">
        <f t="shared" si="8"/>
        <v>4.5454545454545459</v>
      </c>
      <c r="I61" s="16"/>
      <c r="J61" s="17"/>
    </row>
    <row r="62" spans="1:16" ht="17.100000000000001" customHeight="1" x14ac:dyDescent="0.25">
      <c r="C62" s="14" t="s">
        <v>18</v>
      </c>
      <c r="D62" s="35"/>
      <c r="E62" s="15">
        <f>COUNTIF(F12:F55,"TB")</f>
        <v>0</v>
      </c>
      <c r="F62" s="16">
        <f t="shared" si="7"/>
        <v>0</v>
      </c>
      <c r="G62" s="15">
        <f>COUNTIF(H12:H55,"TB")</f>
        <v>41</v>
      </c>
      <c r="H62" s="16">
        <f t="shared" si="8"/>
        <v>93.181818181818187</v>
      </c>
      <c r="I62" s="16"/>
      <c r="J62" s="17"/>
    </row>
    <row r="63" spans="1:16" ht="17.100000000000001" customHeight="1" x14ac:dyDescent="0.25">
      <c r="C63" s="14" t="s">
        <v>19</v>
      </c>
      <c r="D63" s="35"/>
      <c r="E63" s="15">
        <f>COUNTIF(F12:F55,"Yếu")</f>
        <v>0</v>
      </c>
      <c r="F63" s="16">
        <f t="shared" si="7"/>
        <v>0</v>
      </c>
      <c r="G63" s="15">
        <f>COUNTIF(H12:H55,"Yếu")</f>
        <v>1</v>
      </c>
      <c r="H63" s="16">
        <f t="shared" si="8"/>
        <v>2.2727272727272729</v>
      </c>
      <c r="I63" s="16"/>
      <c r="J63" s="17"/>
    </row>
    <row r="64" spans="1:16" ht="17.100000000000001" customHeight="1" x14ac:dyDescent="0.25">
      <c r="C64" s="14" t="s">
        <v>25</v>
      </c>
      <c r="D64" s="35"/>
      <c r="E64" s="15">
        <f>COUNTIF(F12:F55,"Không XL")</f>
        <v>44</v>
      </c>
      <c r="F64" s="16">
        <f t="shared" si="7"/>
        <v>100</v>
      </c>
      <c r="G64" s="15">
        <f>COUNTIF(H12:H55,"Không XL")</f>
        <v>0</v>
      </c>
      <c r="H64" s="16">
        <f t="shared" si="8"/>
        <v>0</v>
      </c>
      <c r="I64" s="16"/>
      <c r="J64" s="17"/>
    </row>
    <row r="65" spans="1:10" ht="9.9499999999999993" customHeight="1" x14ac:dyDescent="0.25">
      <c r="C65" s="18"/>
      <c r="D65" s="18"/>
      <c r="F65" s="19"/>
    </row>
    <row r="66" spans="1:10" ht="17.100000000000001" customHeight="1" x14ac:dyDescent="0.25">
      <c r="E66" s="45" t="s">
        <v>24</v>
      </c>
      <c r="F66" s="45"/>
      <c r="G66" s="45"/>
      <c r="H66" s="45"/>
      <c r="I66" s="45"/>
      <c r="J66" s="45"/>
    </row>
    <row r="67" spans="1:10" ht="17.100000000000001" customHeight="1" x14ac:dyDescent="0.25">
      <c r="A67" s="40" t="s">
        <v>27</v>
      </c>
      <c r="B67" s="40"/>
      <c r="C67" s="40"/>
      <c r="D67" s="40"/>
      <c r="E67" s="40"/>
      <c r="F67" s="40" t="s">
        <v>6</v>
      </c>
      <c r="G67" s="40"/>
      <c r="H67" s="40"/>
      <c r="I67" s="32"/>
      <c r="J67" s="20" t="s">
        <v>20</v>
      </c>
    </row>
    <row r="68" spans="1:10" ht="17.100000000000001" customHeight="1" x14ac:dyDescent="0.25"/>
    <row r="69" spans="1:10" ht="17.100000000000001" customHeight="1" x14ac:dyDescent="0.25"/>
    <row r="70" spans="1:10" ht="17.100000000000001" customHeight="1" x14ac:dyDescent="0.25"/>
    <row r="71" spans="1:10" ht="18" customHeight="1" x14ac:dyDescent="0.25"/>
    <row r="72" spans="1:10" ht="18" customHeight="1" x14ac:dyDescent="0.25"/>
    <row r="73" spans="1:10" ht="18" customHeight="1" x14ac:dyDescent="0.25"/>
    <row r="74" spans="1:10" ht="18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</sheetData>
  <sheetProtection algorithmName="SHA-512" hashValue="6S9TjOpZ77M5XktB/LxNFARG4j3IyeEwyecYytJWJbdz/U6AdtFqxzPhGQ8buKs7eQEKQd5nK+5qFJIwZ1K1mQ==" saltValue="/dlFtKFL3CZpkPKuVFN8R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7:E67"/>
    <mergeCell ref="F67:H67"/>
    <mergeCell ref="C56:J56"/>
    <mergeCell ref="C57:C58"/>
    <mergeCell ref="E57:F57"/>
    <mergeCell ref="G57:H57"/>
    <mergeCell ref="J57:J58"/>
    <mergeCell ref="E66:J66"/>
  </mergeCells>
  <conditionalFormatting sqref="F12:F55">
    <cfRule type="cellIs" dxfId="7" priority="7" stopIfTrue="1" operator="equal">
      <formula>"SVG"</formula>
    </cfRule>
    <cfRule type="cellIs" dxfId="6" priority="8" stopIfTrue="1" operator="equal">
      <formula>"SVXS"</formula>
    </cfRule>
  </conditionalFormatting>
  <conditionalFormatting sqref="H12:H55">
    <cfRule type="cellIs" dxfId="5" priority="3" operator="equal">
      <formula>"Yếu"</formula>
    </cfRule>
    <cfRule type="cellIs" dxfId="4" priority="5" stopIfTrue="1" operator="equal">
      <formula>"SVG"</formula>
    </cfRule>
    <cfRule type="cellIs" dxfId="3" priority="6" stopIfTrue="1" operator="equal">
      <formula>"SVXS"</formula>
    </cfRule>
  </conditionalFormatting>
  <conditionalFormatting sqref="I12:I55">
    <cfRule type="cellIs" dxfId="2" priority="1" stopIfTrue="1" operator="lessThan">
      <formula>2</formula>
    </cfRule>
    <cfRule type="cellIs" dxfId="1" priority="2" stopIfTrue="1" operator="greaterThanOrEqual">
      <formula>7</formula>
    </cfRule>
  </conditionalFormatting>
  <conditionalFormatting sqref="O12:O55">
    <cfRule type="cellIs" dxfId="0" priority="4" operator="equal">
      <formula>5</formula>
    </cfRule>
  </conditionalFormatting>
  <pageMargins left="0.28407738095238094" right="0.2" top="0.40758928571428571" bottom="0" header="0" footer="0"/>
  <pageSetup paperSize="9" scale="83" fitToHeight="2" orientation="portrait" r:id="rId1"/>
  <rowBreaks count="1" manualBreakCount="1">
    <brk id="52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23T4-CNÔ1</vt:lpstr>
      <vt:lpstr>23T4-CNÔ2</vt:lpstr>
      <vt:lpstr>23T4-CNÔ3</vt:lpstr>
      <vt:lpstr>23T4-CNÔ4</vt:lpstr>
      <vt:lpstr>23T4-CNÔ5</vt:lpstr>
      <vt:lpstr>23T4-CNÔ6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2023-08-10T11:04:14Z</cp:lastPrinted>
  <dcterms:created xsi:type="dcterms:W3CDTF">2014-11-24T02:19:52Z</dcterms:created>
  <dcterms:modified xsi:type="dcterms:W3CDTF">2024-02-29T06:49:08Z</dcterms:modified>
</cp:coreProperties>
</file>