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TS-DT\"/>
    </mc:Choice>
  </mc:AlternateContent>
  <bookViews>
    <workbookView xWindow="0" yWindow="0" windowWidth="10245" windowHeight="6855" tabRatio="927" activeTab="3"/>
  </bookViews>
  <sheets>
    <sheet name="1" sheetId="30" r:id="rId1"/>
    <sheet name="2" sheetId="7" r:id="rId2"/>
    <sheet name="3" sheetId="8" r:id="rId3"/>
    <sheet name="4" sheetId="53" r:id="rId4"/>
  </sheets>
  <definedNames>
    <definedName name="_xlnm.Print_Area" localSheetId="0">'1'!$A$1:$G$22</definedName>
    <definedName name="_xlnm.Print_Area" localSheetId="1">'2'!$A$1:$Q$24</definedName>
    <definedName name="_xlnm.Print_Area" localSheetId="2">'3'!$A$1:$L$20</definedName>
    <definedName name="_xlnm.Print_Area" localSheetId="3">'4'!$A$1:$G$19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" i="7" l="1"/>
  <c r="P6" i="7"/>
  <c r="N6" i="7"/>
  <c r="M6" i="7"/>
  <c r="K6" i="7"/>
  <c r="J6" i="7"/>
  <c r="H6" i="7"/>
  <c r="G6" i="7"/>
  <c r="E6" i="7"/>
  <c r="D6" i="7"/>
  <c r="P13" i="7"/>
  <c r="Q13" i="7"/>
  <c r="B10" i="8"/>
  <c r="M13" i="7" l="1"/>
  <c r="N13" i="7"/>
  <c r="B9" i="8"/>
  <c r="K13" i="7" l="1"/>
  <c r="J13" i="7"/>
  <c r="H13" i="7"/>
  <c r="G13" i="7"/>
  <c r="E13" i="7"/>
  <c r="D13" i="7"/>
  <c r="J8" i="8"/>
  <c r="J9" i="8"/>
  <c r="H8" i="8"/>
  <c r="H9" i="8"/>
  <c r="F8" i="8"/>
  <c r="F9" i="8"/>
  <c r="D7" i="8"/>
  <c r="D8" i="8"/>
  <c r="D9" i="8"/>
  <c r="D10" i="8"/>
  <c r="B7" i="8"/>
  <c r="F7" i="8" s="1"/>
  <c r="B8" i="8"/>
  <c r="J7" i="8" l="1"/>
  <c r="H7" i="8"/>
  <c r="B6" i="8"/>
  <c r="F6" i="8" s="1"/>
  <c r="D6" i="8"/>
  <c r="H6" i="8" l="1"/>
  <c r="J6" i="8"/>
  <c r="G5" i="53"/>
  <c r="F5" i="53"/>
  <c r="E5" i="53"/>
  <c r="D5" i="53"/>
  <c r="C5" i="53"/>
  <c r="G6" i="30"/>
  <c r="F6" i="30"/>
  <c r="E6" i="30"/>
  <c r="C6" i="30"/>
  <c r="D6" i="30"/>
  <c r="H10" i="8" l="1"/>
  <c r="F10" i="8"/>
</calcChain>
</file>

<file path=xl/sharedStrings.xml><?xml version="1.0" encoding="utf-8"?>
<sst xmlns="http://schemas.openxmlformats.org/spreadsheetml/2006/main" count="131" uniqueCount="61">
  <si>
    <t>STT</t>
  </si>
  <si>
    <t>Tổng số</t>
  </si>
  <si>
    <t>Đơn vị</t>
  </si>
  <si>
    <t>NỘI DUNG</t>
  </si>
  <si>
    <t>1</t>
  </si>
  <si>
    <t>Mầm non</t>
  </si>
  <si>
    <t>2</t>
  </si>
  <si>
    <t>Tiểu học</t>
  </si>
  <si>
    <t>3</t>
  </si>
  <si>
    <t>Trung học cơ sở</t>
  </si>
  <si>
    <t>4</t>
  </si>
  <si>
    <t>Trung học phổ thông</t>
  </si>
  <si>
    <t>5</t>
  </si>
  <si>
    <t>6</t>
  </si>
  <si>
    <t>7</t>
  </si>
  <si>
    <t xml:space="preserve">Nội dung </t>
  </si>
  <si>
    <t>Tổng số CBQL,GV</t>
  </si>
  <si>
    <t>Đạt chuẩn (tỷ lệ %)</t>
  </si>
  <si>
    <t>Đạt trên chuẩn (tỷ lệ %)</t>
  </si>
  <si>
    <t>Năm học</t>
  </si>
  <si>
    <t>Tổng số CBQL, Giáo viên</t>
  </si>
  <si>
    <t>Trình độ chuyên môn Tỷ lệ (%)</t>
  </si>
  <si>
    <t>Tiến sĩ</t>
  </si>
  <si>
    <t>Thạc sĩ</t>
  </si>
  <si>
    <t>Đại học</t>
  </si>
  <si>
    <t>Cao đẳng</t>
  </si>
  <si>
    <t>Tổng cộng</t>
  </si>
  <si>
    <t>Tỷ lệ 
(%)</t>
  </si>
  <si>
    <t>Tỷ lệ đội ngũ CBQL, GV trên chuẩn</t>
  </si>
  <si>
    <t>Trung cấp chuyên nghiệp</t>
  </si>
  <si>
    <t>TCCN</t>
  </si>
  <si>
    <r>
      <rPr>
        <b/>
        <sz val="16"/>
        <color indexed="13"/>
        <rFont val="Times New Roman"/>
        <family val="1"/>
        <charset val="163"/>
      </rPr>
      <t>Phụ lục 2</t>
    </r>
    <r>
      <rPr>
        <b/>
        <sz val="16"/>
        <color indexed="9"/>
        <rFont val="Times New Roman"/>
        <family val="1"/>
      </rPr>
      <t xml:space="preserve">
 Chất lượng đội ngũ cán bộ quản lý, giáo viên</t>
    </r>
  </si>
  <si>
    <r>
      <rPr>
        <b/>
        <sz val="16"/>
        <color indexed="13"/>
        <rFont val="Times New Roman"/>
        <family val="1"/>
        <charset val="163"/>
      </rPr>
      <t>Phụ lục 3</t>
    </r>
    <r>
      <rPr>
        <b/>
        <sz val="16"/>
        <rFont val="Times New Roman"/>
        <family val="1"/>
      </rPr>
      <t xml:space="preserve">
</t>
    </r>
    <r>
      <rPr>
        <b/>
        <sz val="16"/>
        <color indexed="9"/>
        <rFont val="Times New Roman"/>
        <family val="1"/>
        <charset val="163"/>
      </rPr>
      <t>Trình độ chuyên môn, nghiệp vụ của đội ngũ Cán bộ Quản lý, Giáo viên</t>
    </r>
  </si>
  <si>
    <t>Năm học
 2015-2016</t>
  </si>
  <si>
    <t>Năm học
 2016-2017</t>
  </si>
  <si>
    <t>Năm học 
2017-2018</t>
  </si>
  <si>
    <t>Năm học
 2018-2019</t>
  </si>
  <si>
    <t>Năm học 
2019-2020</t>
  </si>
  <si>
    <r>
      <rPr>
        <b/>
        <sz val="16"/>
        <color indexed="13"/>
        <rFont val="Times New Roman"/>
        <family val="1"/>
        <charset val="163"/>
      </rPr>
      <t>Phụ lục 1</t>
    </r>
    <r>
      <rPr>
        <b/>
        <sz val="16"/>
        <color indexed="9"/>
        <rFont val="Times New Roman"/>
        <family val="1"/>
      </rPr>
      <t xml:space="preserve">
Tình hình đội ngũ CBQL, Giáo viên, Nhân viên toàn ngành giai đoạn 2015 - 2020 
(Hệ Công lập)</t>
    </r>
  </si>
  <si>
    <t>Năm 2015</t>
  </si>
  <si>
    <t>Năm 2016</t>
  </si>
  <si>
    <t>Năm 2017</t>
  </si>
  <si>
    <t>Năm 2018</t>
  </si>
  <si>
    <t>Năm 2019</t>
  </si>
  <si>
    <t>2015-2016</t>
  </si>
  <si>
    <t>2016-2017</t>
  </si>
  <si>
    <t>2017-2018</t>
  </si>
  <si>
    <t>2018-2019</t>
  </si>
  <si>
    <t>2019-2020</t>
  </si>
  <si>
    <r>
      <rPr>
        <b/>
        <sz val="16"/>
        <color indexed="13"/>
        <rFont val="Times New Roman"/>
        <family val="1"/>
      </rPr>
      <t>Phụ lục 4</t>
    </r>
    <r>
      <rPr>
        <b/>
        <sz val="16"/>
        <color indexed="9"/>
        <rFont val="Times New Roman"/>
        <family val="1"/>
      </rPr>
      <t xml:space="preserve">
Số lượng học sinh, sinh viên giai đoạn 2015 - 2020 
(Toàn Ngành Giáo dục và Đào tạo)</t>
    </r>
  </si>
  <si>
    <t>Năm học 
2015-2016</t>
  </si>
  <si>
    <t>Năm học 
2016-2017</t>
  </si>
  <si>
    <t>Năm học
 2019-2020</t>
  </si>
  <si>
    <t>TC BN TPHCM</t>
  </si>
  <si>
    <t>TC KTKT Q12</t>
  </si>
  <si>
    <t>TC KTKT NHC</t>
  </si>
  <si>
    <t>CĐ BK NSG</t>
  </si>
  <si>
    <t>CĐ KTKT TP.HCM</t>
  </si>
  <si>
    <t>CĐ KT TP.HCM</t>
  </si>
  <si>
    <t>CĐ LTT TP.HCM</t>
  </si>
  <si>
    <t>CĐ CN TĐ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</si>
</sst>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8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6"/>
      <color indexed="9"/>
      <name val="Times New Roman"/>
      <family val="1"/>
    </font>
    <font>
      <b/>
      <sz val="16"/>
      <color indexed="13"/>
      <name val="Times New Roman"/>
      <family val="1"/>
      <charset val="163"/>
    </font>
    <font>
      <b/>
      <sz val="16"/>
      <color indexed="9"/>
      <name val="Times New Roman"/>
      <family val="1"/>
      <charset val="163"/>
    </font>
    <font>
      <b/>
      <sz val="13"/>
      <color indexed="12"/>
      <name val="Times New Roman"/>
      <family val="1"/>
    </font>
    <font>
      <sz val="13"/>
      <color indexed="12"/>
      <name val="Times New Roman"/>
      <family val="1"/>
    </font>
    <font>
      <sz val="13"/>
      <color indexed="12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b/>
      <sz val="16"/>
      <color indexed="9"/>
      <name val="Times New Roman"/>
      <family val="1"/>
      <charset val="163"/>
    </font>
    <font>
      <b/>
      <sz val="16"/>
      <color indexed="9"/>
      <name val="Times New Roman"/>
      <family val="1"/>
    </font>
    <font>
      <b/>
      <sz val="16"/>
      <color indexed="13"/>
      <name val="Times New Roman"/>
      <family val="1"/>
    </font>
    <font>
      <sz val="8"/>
      <name val="Arial"/>
      <family val="2"/>
    </font>
    <font>
      <b/>
      <sz val="13"/>
      <color theme="0"/>
      <name val="Times New Roman"/>
      <family val="1"/>
    </font>
    <font>
      <b/>
      <sz val="13"/>
      <color theme="0"/>
      <name val="Times New Roman"/>
      <family val="1"/>
      <charset val="163"/>
    </font>
    <font>
      <sz val="13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3" fontId="11" fillId="2" borderId="15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vertical="center" wrapText="1"/>
    </xf>
    <xf numFmtId="3" fontId="12" fillId="2" borderId="15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2" xfId="0" applyNumberFormat="1" applyFont="1" applyFill="1" applyBorder="1" applyAlignment="1">
      <alignment horizontal="right" vertical="center" wrapText="1"/>
    </xf>
    <xf numFmtId="3" fontId="12" fillId="2" borderId="7" xfId="0" applyNumberFormat="1" applyFont="1" applyFill="1" applyBorder="1" applyAlignment="1">
      <alignment horizontal="center" vertical="center" wrapText="1"/>
    </xf>
    <xf numFmtId="3" fontId="12" fillId="2" borderId="3" xfId="0" applyNumberFormat="1" applyFont="1" applyFill="1" applyBorder="1" applyAlignment="1">
      <alignment vertical="center" wrapText="1"/>
    </xf>
    <xf numFmtId="3" fontId="12" fillId="2" borderId="3" xfId="0" applyNumberFormat="1" applyFont="1" applyFill="1" applyBorder="1" applyAlignment="1">
      <alignment horizontal="right" vertical="center" wrapText="1"/>
    </xf>
    <xf numFmtId="3" fontId="12" fillId="2" borderId="4" xfId="0" applyNumberFormat="1" applyFont="1" applyFill="1" applyBorder="1" applyAlignment="1">
      <alignment horizontal="right" vertical="center" wrapText="1"/>
    </xf>
    <xf numFmtId="3" fontId="12" fillId="0" borderId="14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center"/>
    </xf>
    <xf numFmtId="0" fontId="11" fillId="0" borderId="1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3" fontId="14" fillId="0" borderId="14" xfId="0" applyNumberFormat="1" applyFont="1" applyBorder="1" applyAlignment="1">
      <alignment vertical="center"/>
    </xf>
    <xf numFmtId="3" fontId="13" fillId="0" borderId="1" xfId="0" applyNumberFormat="1" applyFont="1" applyBorder="1" applyAlignment="1">
      <alignment horizontal="right" vertical="center" wrapText="1"/>
    </xf>
    <xf numFmtId="3" fontId="13" fillId="0" borderId="2" xfId="0" applyNumberFormat="1" applyFont="1" applyBorder="1" applyAlignment="1">
      <alignment horizontal="right" vertical="center" wrapText="1"/>
    </xf>
    <xf numFmtId="3" fontId="13" fillId="0" borderId="3" xfId="0" applyNumberFormat="1" applyFont="1" applyBorder="1" applyAlignment="1">
      <alignment horizontal="right" vertical="center" wrapText="1"/>
    </xf>
    <xf numFmtId="3" fontId="13" fillId="0" borderId="4" xfId="0" applyNumberFormat="1" applyFont="1" applyBorder="1" applyAlignment="1">
      <alignment horizontal="right" vertical="center" wrapText="1"/>
    </xf>
    <xf numFmtId="3" fontId="12" fillId="2" borderId="0" xfId="0" applyNumberFormat="1" applyFont="1" applyFill="1" applyBorder="1" applyAlignment="1">
      <alignment horizontal="center" vertical="center" wrapText="1"/>
    </xf>
    <xf numFmtId="3" fontId="12" fillId="2" borderId="0" xfId="0" applyNumberFormat="1" applyFont="1" applyFill="1" applyBorder="1" applyAlignment="1">
      <alignment vertical="center" wrapText="1"/>
    </xf>
    <xf numFmtId="3" fontId="12" fillId="2" borderId="0" xfId="0" applyNumberFormat="1" applyFont="1" applyFill="1" applyBorder="1" applyAlignment="1">
      <alignment horizontal="right" vertical="center" wrapText="1"/>
    </xf>
    <xf numFmtId="0" fontId="2" fillId="0" borderId="0" xfId="0" applyFont="1" applyAlignment="1"/>
    <xf numFmtId="0" fontId="2" fillId="0" borderId="0" xfId="0" applyFont="1" applyAlignment="1">
      <alignment horizontal="right"/>
    </xf>
    <xf numFmtId="3" fontId="19" fillId="2" borderId="1" xfId="0" applyNumberFormat="1" applyFont="1" applyFill="1" applyBorder="1" applyAlignment="1">
      <alignment horizontal="right" vertical="center" wrapText="1"/>
    </xf>
    <xf numFmtId="3" fontId="19" fillId="2" borderId="2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21" fillId="0" borderId="1" xfId="0" applyFont="1" applyBorder="1" applyAlignment="1">
      <alignment wrapText="1"/>
    </xf>
    <xf numFmtId="3" fontId="20" fillId="0" borderId="14" xfId="0" applyNumberFormat="1" applyFont="1" applyBorder="1" applyAlignment="1">
      <alignment horizontal="right" vertical="center" wrapText="1"/>
    </xf>
    <xf numFmtId="0" fontId="11" fillId="0" borderId="16" xfId="0" applyFont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center" vertical="center" wrapText="1"/>
    </xf>
    <xf numFmtId="3" fontId="12" fillId="4" borderId="1" xfId="0" applyNumberFormat="1" applyFont="1" applyFill="1" applyBorder="1" applyAlignment="1">
      <alignment vertical="center" wrapText="1"/>
    </xf>
    <xf numFmtId="3" fontId="12" fillId="4" borderId="1" xfId="0" applyNumberFormat="1" applyFont="1" applyFill="1" applyBorder="1" applyAlignment="1">
      <alignment horizontal="right" vertical="center" wrapText="1"/>
    </xf>
    <xf numFmtId="3" fontId="12" fillId="4" borderId="2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3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3" fontId="3" fillId="4" borderId="0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10" fontId="3" fillId="0" borderId="4" xfId="0" applyNumberFormat="1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54349</xdr:colOff>
      <xdr:row>19</xdr:row>
      <xdr:rowOff>186578</xdr:rowOff>
    </xdr:from>
    <xdr:to>
      <xdr:col>0</xdr:col>
      <xdr:colOff>406774</xdr:colOff>
      <xdr:row>19</xdr:row>
      <xdr:rowOff>494740</xdr:rowOff>
    </xdr:to>
    <xdr:sp macro="" textlink="">
      <xdr:nvSpPr>
        <xdr:cNvPr id="250002" name="Rectangle 146">
          <a:extLst>
            <a:ext uri="{FF2B5EF4-FFF2-40B4-BE49-F238E27FC236}">
              <a16:creationId xmlns:a16="http://schemas.microsoft.com/office/drawing/2014/main" id="{7D93BBDD-A67D-423E-8E2D-667637744A58}"/>
            </a:ext>
          </a:extLst>
        </xdr:cNvPr>
        <xdr:cNvSpPr>
          <a:spLocks noChangeArrowheads="1"/>
        </xdr:cNvSpPr>
      </xdr:nvSpPr>
      <xdr:spPr bwMode="auto">
        <a:xfrm>
          <a:off x="54349" y="13151784"/>
          <a:ext cx="352425" cy="30816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18</xdr:row>
      <xdr:rowOff>104775</xdr:rowOff>
    </xdr:from>
    <xdr:to>
      <xdr:col>11</xdr:col>
      <xdr:colOff>581025</xdr:colOff>
      <xdr:row>19</xdr:row>
      <xdr:rowOff>200025</xdr:rowOff>
    </xdr:to>
    <xdr:sp macro="" textlink="">
      <xdr:nvSpPr>
        <xdr:cNvPr id="127051" name="Rectangle 75">
          <a:extLst>
            <a:ext uri="{FF2B5EF4-FFF2-40B4-BE49-F238E27FC236}">
              <a16:creationId xmlns:a16="http://schemas.microsoft.com/office/drawing/2014/main" id="{E410B22A-24BD-4B22-9DA7-231CBD7E2678}"/>
            </a:ext>
          </a:extLst>
        </xdr:cNvPr>
        <xdr:cNvSpPr>
          <a:spLocks noChangeArrowheads="1"/>
        </xdr:cNvSpPr>
      </xdr:nvSpPr>
      <xdr:spPr bwMode="auto">
        <a:xfrm>
          <a:off x="7791450" y="13315950"/>
          <a:ext cx="352425" cy="3048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zoomScaleNormal="100" workbookViewId="0">
      <pane ySplit="5" topLeftCell="A6" activePane="bottomLeft" state="frozen"/>
      <selection pane="bottomLeft" activeCell="F20" sqref="F20"/>
    </sheetView>
  </sheetViews>
  <sheetFormatPr defaultColWidth="9.140625" defaultRowHeight="16.5" x14ac:dyDescent="0.25"/>
  <cols>
    <col min="1" max="1" width="9.140625" style="5"/>
    <col min="2" max="2" width="23.5703125" style="3" customWidth="1"/>
    <col min="3" max="7" width="20.5703125" style="4" customWidth="1"/>
    <col min="8" max="9" width="9.140625" style="4"/>
    <col min="10" max="13" width="9.140625" style="2"/>
    <col min="14" max="16384" width="9.140625" style="1"/>
  </cols>
  <sheetData>
    <row r="2" spans="1:13" ht="64.5" customHeight="1" x14ac:dyDescent="0.25">
      <c r="A2" s="84" t="s">
        <v>38</v>
      </c>
      <c r="B2" s="85"/>
      <c r="C2" s="85"/>
      <c r="D2" s="85"/>
      <c r="E2" s="85"/>
      <c r="F2" s="85"/>
      <c r="G2" s="85"/>
    </row>
    <row r="4" spans="1:13" ht="30.75" customHeight="1" thickBot="1" x14ac:dyDescent="0.3">
      <c r="H4" s="2"/>
      <c r="I4" s="2"/>
      <c r="J4" s="1"/>
      <c r="K4" s="1"/>
      <c r="L4" s="1"/>
      <c r="M4" s="1"/>
    </row>
    <row r="5" spans="1:13" ht="33.75" thickTop="1" x14ac:dyDescent="0.25">
      <c r="A5" s="23" t="s">
        <v>0</v>
      </c>
      <c r="B5" s="24" t="s">
        <v>15</v>
      </c>
      <c r="C5" s="19" t="s">
        <v>33</v>
      </c>
      <c r="D5" s="19" t="s">
        <v>34</v>
      </c>
      <c r="E5" s="19" t="s">
        <v>35</v>
      </c>
      <c r="F5" s="19" t="s">
        <v>36</v>
      </c>
      <c r="G5" s="20" t="s">
        <v>37</v>
      </c>
    </row>
    <row r="6" spans="1:13" ht="42.75" customHeight="1" x14ac:dyDescent="0.25">
      <c r="A6" s="25"/>
      <c r="B6" s="26" t="s">
        <v>26</v>
      </c>
      <c r="C6" s="62">
        <f>SUM(C7:C14)</f>
        <v>386</v>
      </c>
      <c r="D6" s="62">
        <f>SUM(D7:D14)</f>
        <v>361</v>
      </c>
      <c r="E6" s="62">
        <f>SUM(E7:E14)</f>
        <v>332</v>
      </c>
      <c r="F6" s="62">
        <f>SUM(F7:F14)</f>
        <v>330</v>
      </c>
      <c r="G6" s="63">
        <f>SUM(G7:G14)</f>
        <v>320</v>
      </c>
    </row>
    <row r="7" spans="1:13" ht="42.75" hidden="1" customHeight="1" x14ac:dyDescent="0.25">
      <c r="A7" s="27" t="s">
        <v>4</v>
      </c>
      <c r="B7" s="28" t="s">
        <v>53</v>
      </c>
      <c r="C7" s="29"/>
      <c r="D7" s="29"/>
      <c r="E7" s="29"/>
      <c r="F7" s="29"/>
      <c r="G7" s="30"/>
    </row>
    <row r="8" spans="1:13" ht="42.75" hidden="1" customHeight="1" x14ac:dyDescent="0.25">
      <c r="A8" s="27" t="s">
        <v>6</v>
      </c>
      <c r="B8" s="28" t="s">
        <v>54</v>
      </c>
      <c r="C8" s="29"/>
      <c r="D8" s="29"/>
      <c r="E8" s="29"/>
      <c r="F8" s="29"/>
      <c r="G8" s="30"/>
    </row>
    <row r="9" spans="1:13" ht="42.75" hidden="1" customHeight="1" x14ac:dyDescent="0.25">
      <c r="A9" s="27" t="s">
        <v>8</v>
      </c>
      <c r="B9" s="28" t="s">
        <v>55</v>
      </c>
      <c r="C9" s="29"/>
      <c r="D9" s="29"/>
      <c r="E9" s="29"/>
      <c r="F9" s="29"/>
      <c r="G9" s="30"/>
    </row>
    <row r="10" spans="1:13" ht="42.75" hidden="1" customHeight="1" x14ac:dyDescent="0.25">
      <c r="A10" s="27" t="s">
        <v>10</v>
      </c>
      <c r="B10" s="28" t="s">
        <v>56</v>
      </c>
      <c r="C10" s="29"/>
      <c r="D10" s="29"/>
      <c r="E10" s="29"/>
      <c r="F10" s="29"/>
      <c r="G10" s="30"/>
    </row>
    <row r="11" spans="1:13" ht="42.75" hidden="1" customHeight="1" x14ac:dyDescent="0.25">
      <c r="A11" s="27" t="s">
        <v>12</v>
      </c>
      <c r="B11" s="28" t="s">
        <v>58</v>
      </c>
      <c r="C11" s="29"/>
      <c r="D11" s="29"/>
      <c r="E11" s="29"/>
      <c r="F11" s="29"/>
      <c r="G11" s="30"/>
    </row>
    <row r="12" spans="1:13" ht="42.75" hidden="1" customHeight="1" x14ac:dyDescent="0.25">
      <c r="A12" s="27" t="s">
        <v>13</v>
      </c>
      <c r="B12" s="28" t="s">
        <v>57</v>
      </c>
      <c r="C12" s="29"/>
      <c r="D12" s="29"/>
      <c r="E12" s="29"/>
      <c r="F12" s="29"/>
      <c r="G12" s="30"/>
    </row>
    <row r="13" spans="1:13" s="75" customFormat="1" ht="42.75" customHeight="1" thickBot="1" x14ac:dyDescent="0.3">
      <c r="A13" s="69" t="s">
        <v>14</v>
      </c>
      <c r="B13" s="70" t="s">
        <v>59</v>
      </c>
      <c r="C13" s="71">
        <v>386</v>
      </c>
      <c r="D13" s="71">
        <v>361</v>
      </c>
      <c r="E13" s="71">
        <v>332</v>
      </c>
      <c r="F13" s="71">
        <v>330</v>
      </c>
      <c r="G13" s="72">
        <v>320</v>
      </c>
      <c r="H13" s="73"/>
      <c r="I13" s="73"/>
      <c r="J13" s="74"/>
      <c r="K13" s="74"/>
      <c r="L13" s="74"/>
      <c r="M13" s="74"/>
    </row>
    <row r="14" spans="1:13" ht="42.75" customHeight="1" thickTop="1" thickBot="1" x14ac:dyDescent="0.3">
      <c r="A14" s="31">
        <v>8</v>
      </c>
      <c r="B14" s="32" t="s">
        <v>60</v>
      </c>
      <c r="C14" s="33"/>
      <c r="D14" s="33"/>
      <c r="E14" s="33"/>
      <c r="F14" s="33"/>
      <c r="G14" s="34"/>
    </row>
    <row r="15" spans="1:13" ht="17.25" thickTop="1" x14ac:dyDescent="0.25">
      <c r="A15" s="57"/>
      <c r="B15" s="58"/>
      <c r="C15" s="59"/>
      <c r="D15" s="59"/>
      <c r="E15" s="59"/>
      <c r="F15" s="59"/>
      <c r="G15" s="59"/>
    </row>
    <row r="16" spans="1:13" x14ac:dyDescent="0.25">
      <c r="A16" s="57"/>
      <c r="B16" s="58"/>
      <c r="C16" s="59"/>
      <c r="D16" s="59"/>
      <c r="E16" s="59"/>
      <c r="F16" s="59"/>
      <c r="G16" s="59"/>
    </row>
    <row r="21" spans="7:7" x14ac:dyDescent="0.25">
      <c r="G21" s="60"/>
    </row>
  </sheetData>
  <mergeCells count="1">
    <mergeCell ref="A2:G2"/>
  </mergeCells>
  <phoneticPr fontId="18" type="noConversion"/>
  <pageMargins left="0.38" right="0.19685039370078741" top="0.38" bottom="0.23622047244094491" header="0.19685039370078741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20"/>
  <sheetViews>
    <sheetView zoomScale="85" zoomScaleNormal="85" workbookViewId="0">
      <pane ySplit="5" topLeftCell="A6" activePane="bottomLeft" state="frozen"/>
      <selection pane="bottomLeft" activeCell="K14" sqref="K14"/>
    </sheetView>
  </sheetViews>
  <sheetFormatPr defaultColWidth="9.140625" defaultRowHeight="16.5" x14ac:dyDescent="0.25"/>
  <cols>
    <col min="1" max="1" width="6.28515625" style="5" customWidth="1"/>
    <col min="2" max="2" width="16.85546875" style="3" customWidth="1"/>
    <col min="3" max="3" width="9" style="2" bestFit="1" customWidth="1"/>
    <col min="4" max="4" width="7.140625" style="2" customWidth="1"/>
    <col min="5" max="5" width="6.85546875" style="2" customWidth="1"/>
    <col min="6" max="6" width="8.28515625" style="2" customWidth="1"/>
    <col min="7" max="7" width="6.7109375" style="2" customWidth="1"/>
    <col min="8" max="8" width="7" style="2" customWidth="1"/>
    <col min="9" max="9" width="9" style="2" bestFit="1" customWidth="1"/>
    <col min="10" max="10" width="7.28515625" style="2" customWidth="1"/>
    <col min="11" max="11" width="7.42578125" style="2" customWidth="1"/>
    <col min="12" max="12" width="9" style="2" bestFit="1" customWidth="1"/>
    <col min="13" max="13" width="7.42578125" style="2" customWidth="1"/>
    <col min="14" max="14" width="7.85546875" style="2" customWidth="1"/>
    <col min="15" max="15" width="9" style="2" bestFit="1" customWidth="1"/>
    <col min="16" max="17" width="7.5703125" style="2" customWidth="1"/>
    <col min="18" max="19" width="9.140625" style="1"/>
    <col min="20" max="24" width="9.28515625" style="1" bestFit="1" customWidth="1"/>
    <col min="25" max="16384" width="9.140625" style="1"/>
  </cols>
  <sheetData>
    <row r="2" spans="1:34" ht="43.5" customHeight="1" x14ac:dyDescent="0.25">
      <c r="A2" s="88" t="s">
        <v>31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34" ht="66" customHeight="1" thickBot="1" x14ac:dyDescent="0.3"/>
    <row r="4" spans="1:34" ht="24" customHeight="1" thickTop="1" x14ac:dyDescent="0.25">
      <c r="A4" s="90" t="s">
        <v>0</v>
      </c>
      <c r="B4" s="86" t="s">
        <v>2</v>
      </c>
      <c r="C4" s="86" t="s">
        <v>39</v>
      </c>
      <c r="D4" s="86"/>
      <c r="E4" s="86"/>
      <c r="F4" s="86" t="s">
        <v>40</v>
      </c>
      <c r="G4" s="86"/>
      <c r="H4" s="86"/>
      <c r="I4" s="86" t="s">
        <v>41</v>
      </c>
      <c r="J4" s="86"/>
      <c r="K4" s="86"/>
      <c r="L4" s="86" t="s">
        <v>42</v>
      </c>
      <c r="M4" s="86"/>
      <c r="N4" s="86"/>
      <c r="O4" s="86" t="s">
        <v>43</v>
      </c>
      <c r="P4" s="86"/>
      <c r="Q4" s="87"/>
    </row>
    <row r="5" spans="1:34" ht="85.5" customHeight="1" thickBot="1" x14ac:dyDescent="0.3">
      <c r="A5" s="91"/>
      <c r="B5" s="89"/>
      <c r="C5" s="21" t="s">
        <v>16</v>
      </c>
      <c r="D5" s="21" t="s">
        <v>17</v>
      </c>
      <c r="E5" s="21" t="s">
        <v>18</v>
      </c>
      <c r="F5" s="21" t="s">
        <v>16</v>
      </c>
      <c r="G5" s="21" t="s">
        <v>17</v>
      </c>
      <c r="H5" s="21" t="s">
        <v>18</v>
      </c>
      <c r="I5" s="21" t="s">
        <v>16</v>
      </c>
      <c r="J5" s="21" t="s">
        <v>17</v>
      </c>
      <c r="K5" s="21" t="s">
        <v>18</v>
      </c>
      <c r="L5" s="21" t="s">
        <v>16</v>
      </c>
      <c r="M5" s="21" t="s">
        <v>17</v>
      </c>
      <c r="N5" s="21" t="s">
        <v>18</v>
      </c>
      <c r="O5" s="21" t="s">
        <v>16</v>
      </c>
      <c r="P5" s="21" t="s">
        <v>17</v>
      </c>
      <c r="Q5" s="22" t="s">
        <v>18</v>
      </c>
      <c r="S5" s="45"/>
      <c r="T5" s="45"/>
    </row>
    <row r="6" spans="1:34" ht="85.5" customHeight="1" x14ac:dyDescent="0.25">
      <c r="A6" s="68"/>
      <c r="B6" s="26" t="s">
        <v>26</v>
      </c>
      <c r="C6" s="76">
        <v>218</v>
      </c>
      <c r="D6" s="77">
        <f>((114)/C6)*100</f>
        <v>52.293577981651374</v>
      </c>
      <c r="E6" s="77">
        <f>((100+4)/C6)*100</f>
        <v>47.706422018348626</v>
      </c>
      <c r="F6" s="76">
        <v>213</v>
      </c>
      <c r="G6" s="77">
        <f>(90/213)*100</f>
        <v>42.25352112676056</v>
      </c>
      <c r="H6" s="77">
        <f>(123/213)*100</f>
        <v>57.74647887323944</v>
      </c>
      <c r="I6" s="76">
        <v>211</v>
      </c>
      <c r="J6" s="77">
        <f>(78/I6)*100</f>
        <v>36.96682464454976</v>
      </c>
      <c r="K6" s="77">
        <f>(133/I6)*100</f>
        <v>63.033175355450233</v>
      </c>
      <c r="L6" s="76">
        <v>214</v>
      </c>
      <c r="M6" s="77">
        <f>(73/L6)*100</f>
        <v>34.112149532710276</v>
      </c>
      <c r="N6" s="77">
        <f>(141/L6)*100</f>
        <v>65.887850467289724</v>
      </c>
      <c r="O6" s="76">
        <v>218</v>
      </c>
      <c r="P6" s="77">
        <f>(72/O6)*100</f>
        <v>33.027522935779821</v>
      </c>
      <c r="Q6" s="77">
        <f>(146/O6)*100</f>
        <v>66.972477064220186</v>
      </c>
      <c r="S6" s="45"/>
      <c r="T6" s="45"/>
    </row>
    <row r="7" spans="1:34" ht="66" hidden="1" customHeight="1" x14ac:dyDescent="0.25">
      <c r="A7" s="27" t="s">
        <v>4</v>
      </c>
      <c r="B7" s="28" t="s">
        <v>53</v>
      </c>
      <c r="C7" s="35"/>
      <c r="D7" s="36"/>
      <c r="E7" s="36"/>
      <c r="F7" s="35"/>
      <c r="G7" s="36"/>
      <c r="H7" s="36"/>
      <c r="I7" s="35"/>
      <c r="J7" s="36"/>
      <c r="K7" s="36"/>
      <c r="L7" s="35"/>
      <c r="M7" s="36"/>
      <c r="N7" s="36"/>
      <c r="O7" s="35"/>
      <c r="P7" s="36"/>
      <c r="Q7" s="37"/>
      <c r="S7" s="46"/>
      <c r="T7" s="46"/>
    </row>
    <row r="8" spans="1:34" ht="66" hidden="1" customHeight="1" x14ac:dyDescent="0.25">
      <c r="A8" s="27" t="s">
        <v>6</v>
      </c>
      <c r="B8" s="28" t="s">
        <v>54</v>
      </c>
      <c r="C8" s="38"/>
      <c r="D8" s="16"/>
      <c r="E8" s="16"/>
      <c r="F8" s="38"/>
      <c r="G8" s="16"/>
      <c r="H8" s="16"/>
      <c r="I8" s="38"/>
      <c r="J8" s="16"/>
      <c r="K8" s="16"/>
      <c r="L8" s="38"/>
      <c r="M8" s="16"/>
      <c r="N8" s="16"/>
      <c r="O8" s="38"/>
      <c r="P8" s="16"/>
      <c r="Q8" s="17"/>
      <c r="S8" s="46"/>
      <c r="T8" s="46"/>
    </row>
    <row r="9" spans="1:34" ht="66" hidden="1" customHeight="1" x14ac:dyDescent="0.25">
      <c r="A9" s="27" t="s">
        <v>8</v>
      </c>
      <c r="B9" s="28" t="s">
        <v>55</v>
      </c>
      <c r="C9" s="38"/>
      <c r="D9" s="16"/>
      <c r="E9" s="16"/>
      <c r="F9" s="38"/>
      <c r="G9" s="16"/>
      <c r="H9" s="16"/>
      <c r="I9" s="38"/>
      <c r="J9" s="16"/>
      <c r="K9" s="16"/>
      <c r="L9" s="38"/>
      <c r="M9" s="16"/>
      <c r="N9" s="16"/>
      <c r="O9" s="38"/>
      <c r="P9" s="16"/>
      <c r="Q9" s="17"/>
      <c r="S9" s="46"/>
      <c r="T9" s="46"/>
    </row>
    <row r="10" spans="1:34" ht="66" hidden="1" customHeight="1" x14ac:dyDescent="0.25">
      <c r="A10" s="27" t="s">
        <v>10</v>
      </c>
      <c r="B10" s="28" t="s">
        <v>56</v>
      </c>
      <c r="C10" s="38"/>
      <c r="D10" s="16"/>
      <c r="E10" s="16"/>
      <c r="F10" s="38"/>
      <c r="G10" s="16"/>
      <c r="H10" s="16"/>
      <c r="I10" s="38"/>
      <c r="J10" s="16"/>
      <c r="K10" s="16"/>
      <c r="L10" s="38"/>
      <c r="M10" s="16"/>
      <c r="N10" s="16"/>
      <c r="O10" s="38"/>
      <c r="P10" s="16"/>
      <c r="Q10" s="17"/>
      <c r="S10" s="46"/>
      <c r="T10" s="46"/>
    </row>
    <row r="11" spans="1:34" ht="66" hidden="1" customHeight="1" x14ac:dyDescent="0.25">
      <c r="A11" s="27" t="s">
        <v>12</v>
      </c>
      <c r="B11" s="28" t="s">
        <v>58</v>
      </c>
      <c r="C11" s="38"/>
      <c r="D11" s="16"/>
      <c r="E11" s="16"/>
      <c r="F11" s="38"/>
      <c r="G11" s="16"/>
      <c r="H11" s="16"/>
      <c r="I11" s="38"/>
      <c r="J11" s="16"/>
      <c r="K11" s="16"/>
      <c r="L11" s="38"/>
      <c r="M11" s="16"/>
      <c r="N11" s="16"/>
      <c r="O11" s="38"/>
      <c r="P11" s="16"/>
      <c r="Q11" s="17"/>
      <c r="S11" s="46"/>
      <c r="T11" s="46"/>
    </row>
    <row r="12" spans="1:34" ht="66" hidden="1" customHeight="1" x14ac:dyDescent="0.25">
      <c r="A12" s="27" t="s">
        <v>13</v>
      </c>
      <c r="B12" s="28" t="s">
        <v>57</v>
      </c>
      <c r="C12" s="38"/>
      <c r="D12" s="16"/>
      <c r="E12" s="16"/>
      <c r="F12" s="38"/>
      <c r="G12" s="16"/>
      <c r="H12" s="16"/>
      <c r="I12" s="38"/>
      <c r="J12" s="16"/>
      <c r="K12" s="16"/>
      <c r="L12" s="38"/>
      <c r="M12" s="16"/>
      <c r="N12" s="16"/>
      <c r="O12" s="38"/>
      <c r="P12" s="16"/>
      <c r="Q12" s="17"/>
      <c r="S12" s="46"/>
      <c r="T12" s="46"/>
    </row>
    <row r="13" spans="1:34" s="75" customFormat="1" ht="66" customHeight="1" thickBot="1" x14ac:dyDescent="0.3">
      <c r="A13" s="69" t="s">
        <v>14</v>
      </c>
      <c r="B13" s="70" t="s">
        <v>59</v>
      </c>
      <c r="C13" s="76">
        <v>218</v>
      </c>
      <c r="D13" s="77">
        <f>((114)/C13)*100</f>
        <v>52.293577981651374</v>
      </c>
      <c r="E13" s="77">
        <f>((100+4)/C13)*100</f>
        <v>47.706422018348626</v>
      </c>
      <c r="F13" s="76">
        <v>213</v>
      </c>
      <c r="G13" s="77">
        <f>(90/213)*100</f>
        <v>42.25352112676056</v>
      </c>
      <c r="H13" s="77">
        <f>(123/213)*100</f>
        <v>57.74647887323944</v>
      </c>
      <c r="I13" s="76">
        <v>211</v>
      </c>
      <c r="J13" s="77">
        <f>(78/I13)*100</f>
        <v>36.96682464454976</v>
      </c>
      <c r="K13" s="77">
        <f>(133/I13)*100</f>
        <v>63.033175355450233</v>
      </c>
      <c r="L13" s="76">
        <v>214</v>
      </c>
      <c r="M13" s="77">
        <f>(73/L13)*100</f>
        <v>34.112149532710276</v>
      </c>
      <c r="N13" s="77">
        <f>(141/L13)*100</f>
        <v>65.887850467289724</v>
      </c>
      <c r="O13" s="76">
        <v>218</v>
      </c>
      <c r="P13" s="77">
        <f>(72/O13)*100</f>
        <v>33.027522935779821</v>
      </c>
      <c r="Q13" s="77">
        <f>(146/O13)*100</f>
        <v>66.972477064220186</v>
      </c>
      <c r="S13" s="78"/>
      <c r="T13" s="78"/>
      <c r="Y13" s="75" t="s">
        <v>28</v>
      </c>
    </row>
    <row r="14" spans="1:34" ht="66" customHeight="1" thickTop="1" thickBot="1" x14ac:dyDescent="0.3">
      <c r="A14" s="31">
        <v>8</v>
      </c>
      <c r="B14" s="32" t="s">
        <v>60</v>
      </c>
      <c r="C14" s="39"/>
      <c r="D14" s="40"/>
      <c r="E14" s="40"/>
      <c r="F14" s="39"/>
      <c r="G14" s="40"/>
      <c r="H14" s="40"/>
      <c r="I14" s="39"/>
      <c r="J14" s="40"/>
      <c r="K14" s="40"/>
      <c r="L14" s="39"/>
      <c r="M14" s="40"/>
      <c r="N14" s="40"/>
      <c r="O14" s="39"/>
      <c r="P14" s="40"/>
      <c r="Q14" s="41"/>
      <c r="S14" s="46"/>
      <c r="T14" s="46"/>
    </row>
    <row r="15" spans="1:34" ht="18" thickTop="1" thickBot="1" x14ac:dyDescent="0.3"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</row>
    <row r="16" spans="1:34" ht="32.25" customHeight="1" thickTop="1" x14ac:dyDescent="0.25">
      <c r="T16" s="65" t="s">
        <v>39</v>
      </c>
      <c r="U16" s="65" t="s">
        <v>40</v>
      </c>
      <c r="V16" s="65" t="s">
        <v>41</v>
      </c>
      <c r="W16" s="65" t="s">
        <v>42</v>
      </c>
      <c r="X16" s="65" t="s">
        <v>43</v>
      </c>
      <c r="Y16" s="43"/>
      <c r="AA16" s="42"/>
      <c r="AB16" s="43"/>
      <c r="AD16" s="42"/>
      <c r="AE16" s="43"/>
      <c r="AG16" s="42"/>
      <c r="AH16" s="44"/>
    </row>
    <row r="17" spans="19:34" ht="35.25" customHeight="1" x14ac:dyDescent="0.25">
      <c r="S17" s="66" t="s">
        <v>5</v>
      </c>
      <c r="T17" s="18"/>
      <c r="U17" s="18"/>
      <c r="V17" s="18"/>
      <c r="W17" s="18"/>
      <c r="X17" s="17"/>
      <c r="Y17" s="64"/>
      <c r="AA17" s="64"/>
      <c r="AB17" s="64"/>
      <c r="AD17" s="64"/>
      <c r="AE17" s="64"/>
      <c r="AG17" s="64"/>
      <c r="AH17" s="64"/>
    </row>
    <row r="18" spans="19:34" ht="33" x14ac:dyDescent="0.25">
      <c r="S18" s="15" t="s">
        <v>7</v>
      </c>
      <c r="T18" s="16"/>
      <c r="U18" s="16"/>
      <c r="V18" s="16"/>
      <c r="W18" s="16"/>
      <c r="X18" s="17"/>
    </row>
    <row r="19" spans="19:34" ht="49.5" x14ac:dyDescent="0.25">
      <c r="S19" s="15" t="s">
        <v>9</v>
      </c>
      <c r="T19" s="16"/>
      <c r="U19" s="16"/>
      <c r="V19" s="16"/>
      <c r="W19" s="16"/>
      <c r="X19" s="17"/>
    </row>
    <row r="20" spans="19:34" ht="49.5" customHeight="1" x14ac:dyDescent="0.25">
      <c r="S20" s="15" t="s">
        <v>11</v>
      </c>
      <c r="T20" s="16"/>
      <c r="U20" s="16"/>
      <c r="V20" s="16"/>
      <c r="W20" s="16"/>
      <c r="X20" s="17"/>
    </row>
  </sheetData>
  <mergeCells count="8">
    <mergeCell ref="L4:N4"/>
    <mergeCell ref="O4:Q4"/>
    <mergeCell ref="A2:Q2"/>
    <mergeCell ref="B4:B5"/>
    <mergeCell ref="C4:E4"/>
    <mergeCell ref="F4:H4"/>
    <mergeCell ref="I4:K4"/>
    <mergeCell ref="A4:A5"/>
  </mergeCells>
  <phoneticPr fontId="1" type="noConversion"/>
  <pageMargins left="0.47" right="0.19685039370078741" top="0.55118110236220474" bottom="0.36" header="0.19685039370078741" footer="0.19685039370078741"/>
  <pageSetup paperSize="9" scale="7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zoomScale="85" zoomScaleNormal="85" workbookViewId="0">
      <selection activeCell="I13" sqref="I13"/>
    </sheetView>
  </sheetViews>
  <sheetFormatPr defaultColWidth="9.140625" defaultRowHeight="16.5" x14ac:dyDescent="0.25"/>
  <cols>
    <col min="1" max="1" width="13.28515625" style="5" customWidth="1"/>
    <col min="2" max="2" width="19.140625" style="2" customWidth="1"/>
    <col min="3" max="12" width="9" style="2" customWidth="1"/>
    <col min="13" max="15" width="9.140625" style="2"/>
    <col min="16" max="17" width="9.28515625" style="2" bestFit="1" customWidth="1"/>
    <col min="18" max="18" width="9.42578125" style="1" bestFit="1" customWidth="1"/>
    <col min="19" max="20" width="9.28515625" style="1" bestFit="1" customWidth="1"/>
    <col min="21" max="16384" width="9.140625" style="1"/>
  </cols>
  <sheetData>
    <row r="1" spans="1:20" ht="55.5" customHeight="1" x14ac:dyDescent="0.25">
      <c r="A1" s="92" t="s">
        <v>32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20" ht="58.5" customHeight="1" thickBot="1" x14ac:dyDescent="0.3"/>
    <row r="3" spans="1:20" ht="30" customHeight="1" thickTop="1" x14ac:dyDescent="0.25">
      <c r="A3" s="90" t="s">
        <v>19</v>
      </c>
      <c r="B3" s="86" t="s">
        <v>20</v>
      </c>
      <c r="C3" s="86" t="s">
        <v>21</v>
      </c>
      <c r="D3" s="86"/>
      <c r="E3" s="86"/>
      <c r="F3" s="86"/>
      <c r="G3" s="86"/>
      <c r="H3" s="86"/>
      <c r="I3" s="86"/>
      <c r="J3" s="86"/>
      <c r="K3" s="86"/>
      <c r="L3" s="87"/>
    </row>
    <row r="4" spans="1:20" ht="45.75" customHeight="1" thickBot="1" x14ac:dyDescent="0.3">
      <c r="A4" s="96"/>
      <c r="B4" s="94"/>
      <c r="C4" s="94" t="s">
        <v>22</v>
      </c>
      <c r="D4" s="94"/>
      <c r="E4" s="94" t="s">
        <v>23</v>
      </c>
      <c r="F4" s="94"/>
      <c r="G4" s="94" t="s">
        <v>24</v>
      </c>
      <c r="H4" s="94"/>
      <c r="I4" s="94" t="s">
        <v>25</v>
      </c>
      <c r="J4" s="94"/>
      <c r="K4" s="94" t="s">
        <v>29</v>
      </c>
      <c r="L4" s="95"/>
    </row>
    <row r="5" spans="1:20" ht="39" customHeight="1" thickTop="1" thickBot="1" x14ac:dyDescent="0.3">
      <c r="A5" s="96"/>
      <c r="B5" s="94"/>
      <c r="C5" s="16" t="s">
        <v>1</v>
      </c>
      <c r="D5" s="16" t="s">
        <v>27</v>
      </c>
      <c r="E5" s="16" t="s">
        <v>1</v>
      </c>
      <c r="F5" s="16" t="s">
        <v>27</v>
      </c>
      <c r="G5" s="16" t="s">
        <v>1</v>
      </c>
      <c r="H5" s="16" t="s">
        <v>27</v>
      </c>
      <c r="I5" s="16" t="s">
        <v>1</v>
      </c>
      <c r="J5" s="16" t="s">
        <v>27</v>
      </c>
      <c r="K5" s="16" t="s">
        <v>1</v>
      </c>
      <c r="L5" s="17" t="s">
        <v>27</v>
      </c>
      <c r="O5" s="10"/>
      <c r="P5" s="11" t="s">
        <v>22</v>
      </c>
      <c r="Q5" s="11" t="s">
        <v>23</v>
      </c>
      <c r="R5" s="11" t="s">
        <v>24</v>
      </c>
      <c r="S5" s="11" t="s">
        <v>25</v>
      </c>
      <c r="T5" s="11" t="s">
        <v>30</v>
      </c>
    </row>
    <row r="6" spans="1:20" ht="35.25" customHeight="1" thickTop="1" thickBot="1" x14ac:dyDescent="0.3">
      <c r="A6" s="48" t="s">
        <v>44</v>
      </c>
      <c r="B6" s="79">
        <f>C6+E6+G6+I6</f>
        <v>218</v>
      </c>
      <c r="C6" s="79">
        <v>2</v>
      </c>
      <c r="D6" s="80">
        <f>C6/213</f>
        <v>9.3896713615023476E-3</v>
      </c>
      <c r="E6" s="79">
        <v>116</v>
      </c>
      <c r="F6" s="80">
        <f>E6/B6</f>
        <v>0.5321100917431193</v>
      </c>
      <c r="G6" s="79">
        <v>99</v>
      </c>
      <c r="H6" s="80">
        <f>G6/B6</f>
        <v>0.45412844036697247</v>
      </c>
      <c r="I6" s="79">
        <v>1</v>
      </c>
      <c r="J6" s="80">
        <f>I6/B6</f>
        <v>4.5871559633027525E-3</v>
      </c>
      <c r="K6" s="79"/>
      <c r="L6" s="81"/>
      <c r="N6" s="9"/>
      <c r="O6" s="11" t="s">
        <v>44</v>
      </c>
      <c r="P6" s="50"/>
      <c r="Q6" s="50"/>
      <c r="R6" s="50"/>
      <c r="S6" s="50"/>
      <c r="T6" s="50"/>
    </row>
    <row r="7" spans="1:20" ht="35.25" customHeight="1" thickTop="1" thickBot="1" x14ac:dyDescent="0.3">
      <c r="A7" s="48" t="s">
        <v>45</v>
      </c>
      <c r="B7" s="79">
        <f>C7+E7+G7+I7</f>
        <v>213</v>
      </c>
      <c r="C7" s="79">
        <v>2</v>
      </c>
      <c r="D7" s="80">
        <f t="shared" ref="D7:D10" si="0">C7/213</f>
        <v>9.3896713615023476E-3</v>
      </c>
      <c r="E7" s="79">
        <v>125</v>
      </c>
      <c r="F7" s="80">
        <f t="shared" ref="F7:F10" si="1">E7/B7</f>
        <v>0.58685446009389675</v>
      </c>
      <c r="G7" s="79">
        <v>85</v>
      </c>
      <c r="H7" s="80">
        <f t="shared" ref="H7:H10" si="2">G7/B7</f>
        <v>0.39906103286384975</v>
      </c>
      <c r="I7" s="79">
        <v>1</v>
      </c>
      <c r="J7" s="80">
        <f t="shared" ref="J7:J9" si="3">I7/B7</f>
        <v>4.6948356807511738E-3</v>
      </c>
      <c r="K7" s="79"/>
      <c r="L7" s="81"/>
      <c r="N7" s="9"/>
      <c r="O7" s="11" t="s">
        <v>45</v>
      </c>
      <c r="P7" s="50"/>
      <c r="Q7" s="50"/>
      <c r="R7" s="50"/>
      <c r="S7" s="50"/>
      <c r="T7" s="50"/>
    </row>
    <row r="8" spans="1:20" ht="35.25" customHeight="1" thickTop="1" thickBot="1" x14ac:dyDescent="0.3">
      <c r="A8" s="48" t="s">
        <v>46</v>
      </c>
      <c r="B8" s="79">
        <f>C8+E8+G8+I8</f>
        <v>211</v>
      </c>
      <c r="C8" s="79">
        <v>4</v>
      </c>
      <c r="D8" s="80">
        <f t="shared" si="0"/>
        <v>1.8779342723004695E-2</v>
      </c>
      <c r="E8" s="79">
        <v>133</v>
      </c>
      <c r="F8" s="80">
        <f t="shared" si="1"/>
        <v>0.63033175355450233</v>
      </c>
      <c r="G8" s="79">
        <v>73</v>
      </c>
      <c r="H8" s="80">
        <f t="shared" si="2"/>
        <v>0.34597156398104267</v>
      </c>
      <c r="I8" s="79">
        <v>1</v>
      </c>
      <c r="J8" s="80">
        <f t="shared" si="3"/>
        <v>4.7393364928909956E-3</v>
      </c>
      <c r="K8" s="79"/>
      <c r="L8" s="81"/>
      <c r="N8" s="9"/>
      <c r="O8" s="11" t="s">
        <v>46</v>
      </c>
      <c r="P8" s="50"/>
      <c r="Q8" s="50"/>
      <c r="R8" s="50"/>
      <c r="S8" s="50"/>
      <c r="T8" s="50"/>
    </row>
    <row r="9" spans="1:20" ht="35.25" customHeight="1" thickTop="1" thickBot="1" x14ac:dyDescent="0.3">
      <c r="A9" s="48" t="s">
        <v>47</v>
      </c>
      <c r="B9" s="79">
        <f>C9+E9+G9+I9</f>
        <v>214</v>
      </c>
      <c r="C9" s="79">
        <v>2</v>
      </c>
      <c r="D9" s="80">
        <f t="shared" si="0"/>
        <v>9.3896713615023476E-3</v>
      </c>
      <c r="E9" s="79">
        <v>143</v>
      </c>
      <c r="F9" s="80">
        <f t="shared" si="1"/>
        <v>0.66822429906542058</v>
      </c>
      <c r="G9" s="79">
        <v>68</v>
      </c>
      <c r="H9" s="80">
        <f t="shared" si="2"/>
        <v>0.31775700934579437</v>
      </c>
      <c r="I9" s="79">
        <v>1</v>
      </c>
      <c r="J9" s="80">
        <f t="shared" si="3"/>
        <v>4.6728971962616819E-3</v>
      </c>
      <c r="K9" s="79"/>
      <c r="L9" s="81"/>
      <c r="N9" s="9"/>
      <c r="O9" s="11" t="s">
        <v>47</v>
      </c>
      <c r="P9" s="50"/>
      <c r="Q9" s="50"/>
      <c r="R9" s="50"/>
      <c r="S9" s="50"/>
      <c r="T9" s="50"/>
    </row>
    <row r="10" spans="1:20" ht="35.25" customHeight="1" thickTop="1" thickBot="1" x14ac:dyDescent="0.3">
      <c r="A10" s="49" t="s">
        <v>48</v>
      </c>
      <c r="B10" s="82">
        <f>C10+E10+G10</f>
        <v>218</v>
      </c>
      <c r="C10" s="82">
        <v>4</v>
      </c>
      <c r="D10" s="80">
        <f t="shared" si="0"/>
        <v>1.8779342723004695E-2</v>
      </c>
      <c r="E10" s="82">
        <v>146</v>
      </c>
      <c r="F10" s="80">
        <f t="shared" si="1"/>
        <v>0.66972477064220182</v>
      </c>
      <c r="G10" s="82">
        <v>68</v>
      </c>
      <c r="H10" s="80">
        <f t="shared" si="2"/>
        <v>0.31192660550458717</v>
      </c>
      <c r="I10" s="82"/>
      <c r="J10" s="80"/>
      <c r="K10" s="82"/>
      <c r="L10" s="83"/>
      <c r="N10" s="9"/>
      <c r="O10" s="11" t="s">
        <v>48</v>
      </c>
      <c r="P10" s="50"/>
      <c r="Q10" s="50"/>
      <c r="R10" s="50"/>
      <c r="S10" s="50"/>
      <c r="T10" s="50"/>
    </row>
    <row r="11" spans="1:20" ht="17.25" thickTop="1" x14ac:dyDescent="0.25"/>
  </sheetData>
  <mergeCells count="9">
    <mergeCell ref="A1:L1"/>
    <mergeCell ref="C3:L3"/>
    <mergeCell ref="C4:D4"/>
    <mergeCell ref="E4:F4"/>
    <mergeCell ref="G4:H4"/>
    <mergeCell ref="I4:J4"/>
    <mergeCell ref="K4:L4"/>
    <mergeCell ref="A3:A5"/>
    <mergeCell ref="B3:B5"/>
  </mergeCells>
  <phoneticPr fontId="1" type="noConversion"/>
  <pageMargins left="0.62" right="0.2" top="0.4" bottom="0.25" header="0.2" footer="0.19"/>
  <pageSetup paperSize="9" scale="7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9"/>
  <sheetViews>
    <sheetView tabSelected="1" topLeftCell="A10" zoomScale="85" zoomScaleNormal="85" workbookViewId="0">
      <selection activeCell="H12" sqref="H12"/>
    </sheetView>
  </sheetViews>
  <sheetFormatPr defaultColWidth="9.140625" defaultRowHeight="16.5" x14ac:dyDescent="0.25"/>
  <cols>
    <col min="1" max="1" width="5.85546875" style="5" bestFit="1" customWidth="1"/>
    <col min="2" max="2" width="25.140625" style="2" customWidth="1"/>
    <col min="3" max="7" width="21.5703125" style="2" customWidth="1"/>
    <col min="8" max="8" width="17.28515625" style="2" customWidth="1"/>
    <col min="9" max="17" width="9.140625" style="2"/>
    <col min="18" max="16384" width="9.140625" style="1"/>
  </cols>
  <sheetData>
    <row r="2" spans="1:8" ht="59.25" customHeight="1" x14ac:dyDescent="0.25">
      <c r="A2" s="97" t="s">
        <v>49</v>
      </c>
      <c r="B2" s="85"/>
      <c r="C2" s="85"/>
      <c r="D2" s="85"/>
      <c r="E2" s="85"/>
      <c r="F2" s="85"/>
      <c r="G2" s="85"/>
    </row>
    <row r="3" spans="1:8" ht="46.5" customHeight="1" thickBot="1" x14ac:dyDescent="0.3"/>
    <row r="4" spans="1:8" ht="34.5" thickTop="1" thickBot="1" x14ac:dyDescent="0.3">
      <c r="A4" s="12" t="s">
        <v>0</v>
      </c>
      <c r="B4" s="13" t="s">
        <v>3</v>
      </c>
      <c r="C4" s="13" t="s">
        <v>50</v>
      </c>
      <c r="D4" s="13" t="s">
        <v>51</v>
      </c>
      <c r="E4" s="13" t="s">
        <v>35</v>
      </c>
      <c r="F4" s="13" t="s">
        <v>36</v>
      </c>
      <c r="G4" s="14" t="s">
        <v>52</v>
      </c>
      <c r="H4" s="6"/>
    </row>
    <row r="5" spans="1:8" s="8" customFormat="1" ht="45.75" customHeight="1" x14ac:dyDescent="0.25">
      <c r="A5" s="51"/>
      <c r="B5" s="52" t="s">
        <v>1</v>
      </c>
      <c r="C5" s="67">
        <f>SUM(C6:C13)</f>
        <v>5298</v>
      </c>
      <c r="D5" s="67">
        <f>SUM(D6:D13)</f>
        <v>10715</v>
      </c>
      <c r="E5" s="67">
        <f>SUM(E6:E13)</f>
        <v>13259</v>
      </c>
      <c r="F5" s="67">
        <f>SUM(F6:F13)</f>
        <v>13768</v>
      </c>
      <c r="G5" s="67">
        <f>SUM(G6:G13)</f>
        <v>13810</v>
      </c>
      <c r="H5" s="7"/>
    </row>
    <row r="6" spans="1:8" ht="49.5" customHeight="1" x14ac:dyDescent="0.25">
      <c r="A6" s="27" t="s">
        <v>4</v>
      </c>
      <c r="B6" s="28" t="s">
        <v>53</v>
      </c>
      <c r="C6" s="53"/>
      <c r="D6" s="53"/>
      <c r="E6" s="53"/>
      <c r="F6" s="53"/>
      <c r="G6" s="54"/>
      <c r="H6" s="6"/>
    </row>
    <row r="7" spans="1:8" ht="49.5" customHeight="1" x14ac:dyDescent="0.25">
      <c r="A7" s="27" t="s">
        <v>6</v>
      </c>
      <c r="B7" s="28" t="s">
        <v>54</v>
      </c>
      <c r="C7" s="53"/>
      <c r="D7" s="53"/>
      <c r="E7" s="53"/>
      <c r="F7" s="53"/>
      <c r="G7" s="54"/>
      <c r="H7" s="6"/>
    </row>
    <row r="8" spans="1:8" ht="49.5" customHeight="1" x14ac:dyDescent="0.25">
      <c r="A8" s="27" t="s">
        <v>8</v>
      </c>
      <c r="B8" s="28" t="s">
        <v>55</v>
      </c>
      <c r="C8" s="53"/>
      <c r="D8" s="53"/>
      <c r="E8" s="53"/>
      <c r="F8" s="53"/>
      <c r="G8" s="54"/>
      <c r="H8" s="6"/>
    </row>
    <row r="9" spans="1:8" ht="49.5" customHeight="1" x14ac:dyDescent="0.25">
      <c r="A9" s="27" t="s">
        <v>10</v>
      </c>
      <c r="B9" s="28" t="s">
        <v>56</v>
      </c>
      <c r="C9" s="53"/>
      <c r="D9" s="53"/>
      <c r="E9" s="53"/>
      <c r="F9" s="53"/>
      <c r="G9" s="54"/>
      <c r="H9" s="6"/>
    </row>
    <row r="10" spans="1:8" ht="49.5" customHeight="1" x14ac:dyDescent="0.25">
      <c r="A10" s="27" t="s">
        <v>12</v>
      </c>
      <c r="B10" s="28" t="s">
        <v>58</v>
      </c>
      <c r="C10" s="53"/>
      <c r="D10" s="53"/>
      <c r="E10" s="53"/>
      <c r="F10" s="53"/>
      <c r="G10" s="54"/>
      <c r="H10" s="6"/>
    </row>
    <row r="11" spans="1:8" ht="49.5" customHeight="1" x14ac:dyDescent="0.25">
      <c r="A11" s="27" t="s">
        <v>13</v>
      </c>
      <c r="B11" s="28" t="s">
        <v>57</v>
      </c>
      <c r="C11" s="53"/>
      <c r="D11" s="53"/>
      <c r="E11" s="53"/>
      <c r="F11" s="53"/>
      <c r="G11" s="54"/>
      <c r="H11" s="6"/>
    </row>
    <row r="12" spans="1:8" ht="49.5" customHeight="1" thickBot="1" x14ac:dyDescent="0.3">
      <c r="A12" s="31" t="s">
        <v>14</v>
      </c>
      <c r="B12" s="28" t="s">
        <v>59</v>
      </c>
      <c r="C12" s="53">
        <v>5298</v>
      </c>
      <c r="D12" s="53">
        <v>10715</v>
      </c>
      <c r="E12" s="53">
        <v>13259</v>
      </c>
      <c r="F12" s="53">
        <v>13768</v>
      </c>
      <c r="G12" s="54">
        <v>13810</v>
      </c>
      <c r="H12" s="6"/>
    </row>
    <row r="13" spans="1:8" ht="49.5" customHeight="1" thickTop="1" thickBot="1" x14ac:dyDescent="0.3">
      <c r="A13" s="31">
        <v>8</v>
      </c>
      <c r="B13" s="32" t="s">
        <v>60</v>
      </c>
      <c r="C13" s="55"/>
      <c r="D13" s="55"/>
      <c r="E13" s="55"/>
      <c r="F13" s="55"/>
      <c r="G13" s="56"/>
      <c r="H13" s="6"/>
    </row>
    <row r="14" spans="1:8" ht="17.25" thickTop="1" x14ac:dyDescent="0.25"/>
    <row r="15" spans="1:8" x14ac:dyDescent="0.25">
      <c r="C15" s="47"/>
    </row>
    <row r="19" spans="7:7" x14ac:dyDescent="0.25">
      <c r="G19" s="61"/>
    </row>
  </sheetData>
  <mergeCells count="1">
    <mergeCell ref="A2:G2"/>
  </mergeCells>
  <phoneticPr fontId="18" type="noConversion"/>
  <pageMargins left="0.54" right="0.19685039370078741" top="0.47" bottom="0.3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GauMisa</cp:lastModifiedBy>
  <cp:lastPrinted>2020-02-20T00:31:31Z</cp:lastPrinted>
  <dcterms:created xsi:type="dcterms:W3CDTF">2015-04-16T08:32:39Z</dcterms:created>
  <dcterms:modified xsi:type="dcterms:W3CDTF">2020-02-21T03:48:15Z</dcterms:modified>
</cp:coreProperties>
</file>