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4-2025\DỰ KIẾN PCCM 2024 2025\"/>
    </mc:Choice>
  </mc:AlternateContent>
  <bookViews>
    <workbookView xWindow="240" yWindow="90" windowWidth="20115" windowHeight="7425" activeTab="1"/>
  </bookViews>
  <sheets>
    <sheet name="PCUD TOAN TRUONG" sheetId="1" r:id="rId1"/>
    <sheet name="KIEM CHUC" sheetId="2" r:id="rId2"/>
  </sheets>
  <definedNames>
    <definedName name="_xlnm.Print_Titles" localSheetId="1">'KIEM CHUC'!$7:$8</definedName>
    <definedName name="_xlnm.Print_Titles" localSheetId="0">'PCUD TOAN TRUONG'!$6:$8</definedName>
  </definedNames>
  <calcPr calcId="162913"/>
</workbook>
</file>

<file path=xl/calcChain.xml><?xml version="1.0" encoding="utf-8"?>
<calcChain xmlns="http://schemas.openxmlformats.org/spreadsheetml/2006/main">
  <c r="Y209" i="1" l="1"/>
  <c r="F27" i="1" l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E27" i="1"/>
  <c r="G165" i="1" l="1"/>
  <c r="I165" i="1"/>
  <c r="J165" i="1"/>
  <c r="T165" i="1"/>
  <c r="E165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E109" i="1"/>
  <c r="L197" i="1" l="1"/>
  <c r="H202" i="1" l="1"/>
  <c r="H203" i="1"/>
  <c r="P203" i="1" s="1"/>
  <c r="S203" i="1" s="1"/>
  <c r="H204" i="1"/>
  <c r="P204" i="1" s="1"/>
  <c r="S204" i="1" s="1"/>
  <c r="H205" i="1"/>
  <c r="P205" i="1" s="1"/>
  <c r="S205" i="1" s="1"/>
  <c r="H206" i="1"/>
  <c r="P206" i="1" s="1"/>
  <c r="S206" i="1" s="1"/>
  <c r="H207" i="1"/>
  <c r="P207" i="1" s="1"/>
  <c r="S207" i="1" s="1"/>
  <c r="H201" i="1"/>
  <c r="P201" i="1" s="1"/>
  <c r="S201" i="1" s="1"/>
  <c r="L202" i="1"/>
  <c r="O24" i="2"/>
  <c r="O25" i="2"/>
  <c r="O10" i="2"/>
  <c r="M27" i="2"/>
  <c r="O27" i="2" s="1"/>
  <c r="M28" i="2"/>
  <c r="O28" i="2" s="1"/>
  <c r="M11" i="2"/>
  <c r="O11" i="2" s="1"/>
  <c r="M12" i="2"/>
  <c r="O12" i="2" s="1"/>
  <c r="M16" i="2"/>
  <c r="O16" i="2" s="1"/>
  <c r="M20" i="2"/>
  <c r="O20" i="2" s="1"/>
  <c r="M22" i="2"/>
  <c r="O22" i="2" s="1"/>
  <c r="M23" i="2"/>
  <c r="O23" i="2" s="1"/>
  <c r="M24" i="2"/>
  <c r="M25" i="2"/>
  <c r="M26" i="2"/>
  <c r="O26" i="2" s="1"/>
  <c r="M10" i="2"/>
  <c r="K15" i="2"/>
  <c r="M15" i="2" s="1"/>
  <c r="O15" i="2" s="1"/>
  <c r="P202" i="1" l="1"/>
  <c r="S202" i="1" s="1"/>
  <c r="U202" i="1" s="1"/>
  <c r="H30" i="1"/>
  <c r="P30" i="1" s="1"/>
  <c r="H31" i="1"/>
  <c r="P31" i="1" s="1"/>
  <c r="H32" i="1"/>
  <c r="P32" i="1" s="1"/>
  <c r="H33" i="1"/>
  <c r="P33" i="1" s="1"/>
  <c r="H34" i="1"/>
  <c r="P34" i="1" s="1"/>
  <c r="H35" i="1"/>
  <c r="P35" i="1" s="1"/>
  <c r="H36" i="1"/>
  <c r="P36" i="1" s="1"/>
  <c r="H37" i="1"/>
  <c r="P37" i="1" s="1"/>
  <c r="H38" i="1"/>
  <c r="P38" i="1" s="1"/>
  <c r="H39" i="1"/>
  <c r="P39" i="1" s="1"/>
  <c r="H40" i="1"/>
  <c r="P40" i="1" s="1"/>
  <c r="H41" i="1"/>
  <c r="P41" i="1" s="1"/>
  <c r="H42" i="1"/>
  <c r="P42" i="1" s="1"/>
  <c r="H43" i="1"/>
  <c r="P43" i="1" s="1"/>
  <c r="H29" i="1"/>
  <c r="P29" i="1" s="1"/>
  <c r="H28" i="1"/>
  <c r="P28" i="1" s="1"/>
  <c r="L31" i="1"/>
  <c r="H79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61" i="1"/>
  <c r="F62" i="1"/>
  <c r="H62" i="1" s="1"/>
  <c r="F61" i="1"/>
  <c r="S38" i="1" l="1"/>
  <c r="S30" i="1"/>
  <c r="S43" i="1"/>
  <c r="S35" i="1"/>
  <c r="S42" i="1"/>
  <c r="S34" i="1"/>
  <c r="S39" i="1"/>
  <c r="S31" i="1"/>
  <c r="W31" i="1" s="1"/>
  <c r="S41" i="1"/>
  <c r="S37" i="1"/>
  <c r="S33" i="1"/>
  <c r="S29" i="1"/>
  <c r="S28" i="1"/>
  <c r="S40" i="1"/>
  <c r="S36" i="1"/>
  <c r="S32" i="1"/>
  <c r="L171" i="1"/>
  <c r="K13" i="2" l="1"/>
  <c r="M13" i="2" s="1"/>
  <c r="O13" i="2" s="1"/>
  <c r="Q79" i="1" l="1"/>
  <c r="P79" i="1"/>
  <c r="Q78" i="1"/>
  <c r="P78" i="1"/>
  <c r="S78" i="1" s="1"/>
  <c r="U78" i="1" s="1"/>
  <c r="Q77" i="1"/>
  <c r="P77" i="1"/>
  <c r="Q76" i="1"/>
  <c r="P76" i="1"/>
  <c r="S76" i="1" s="1"/>
  <c r="W76" i="1" s="1"/>
  <c r="Q75" i="1"/>
  <c r="P75" i="1"/>
  <c r="Q74" i="1"/>
  <c r="P74" i="1"/>
  <c r="S74" i="1" s="1"/>
  <c r="W74" i="1" s="1"/>
  <c r="Q73" i="1"/>
  <c r="P73" i="1"/>
  <c r="Q72" i="1"/>
  <c r="P72" i="1"/>
  <c r="S72" i="1" s="1"/>
  <c r="U72" i="1" s="1"/>
  <c r="Q71" i="1"/>
  <c r="P71" i="1"/>
  <c r="Q70" i="1"/>
  <c r="P70" i="1"/>
  <c r="S70" i="1" s="1"/>
  <c r="U70" i="1" s="1"/>
  <c r="Q69" i="1"/>
  <c r="P69" i="1"/>
  <c r="Q68" i="1"/>
  <c r="P68" i="1"/>
  <c r="S68" i="1" s="1"/>
  <c r="W68" i="1" s="1"/>
  <c r="Q67" i="1"/>
  <c r="P67" i="1"/>
  <c r="Q66" i="1"/>
  <c r="P66" i="1"/>
  <c r="S66" i="1" s="1"/>
  <c r="V66" i="1" s="1"/>
  <c r="Q65" i="1"/>
  <c r="P65" i="1"/>
  <c r="Q64" i="1"/>
  <c r="P64" i="1"/>
  <c r="S64" i="1" s="1"/>
  <c r="V64" i="1" s="1"/>
  <c r="Q63" i="1"/>
  <c r="P63" i="1"/>
  <c r="Q62" i="1"/>
  <c r="P62" i="1"/>
  <c r="S62" i="1" s="1"/>
  <c r="U62" i="1" s="1"/>
  <c r="Q61" i="1"/>
  <c r="P61" i="1"/>
  <c r="S61" i="1" l="1"/>
  <c r="W61" i="1" s="1"/>
  <c r="S63" i="1"/>
  <c r="V63" i="1" s="1"/>
  <c r="S65" i="1"/>
  <c r="V65" i="1" s="1"/>
  <c r="S67" i="1"/>
  <c r="V67" i="1" s="1"/>
  <c r="S69" i="1"/>
  <c r="U69" i="1" s="1"/>
  <c r="S71" i="1"/>
  <c r="W71" i="1" s="1"/>
  <c r="S73" i="1"/>
  <c r="V73" i="1" s="1"/>
  <c r="S75" i="1"/>
  <c r="W75" i="1" s="1"/>
  <c r="S77" i="1"/>
  <c r="U77" i="1" s="1"/>
  <c r="S79" i="1"/>
  <c r="U79" i="1" s="1"/>
  <c r="O177" i="1"/>
  <c r="O165" i="1" s="1"/>
  <c r="N177" i="1"/>
  <c r="N165" i="1" s="1"/>
  <c r="M177" i="1"/>
  <c r="L177" i="1"/>
  <c r="L165" i="1" s="1"/>
  <c r="K177" i="1"/>
  <c r="F177" i="1"/>
  <c r="H177" i="1" s="1"/>
  <c r="R176" i="1"/>
  <c r="Q176" i="1"/>
  <c r="H176" i="1"/>
  <c r="P176" i="1" s="1"/>
  <c r="R175" i="1"/>
  <c r="Q175" i="1"/>
  <c r="H175" i="1"/>
  <c r="P175" i="1" s="1"/>
  <c r="R174" i="1"/>
  <c r="Q174" i="1"/>
  <c r="F174" i="1"/>
  <c r="H174" i="1" s="1"/>
  <c r="P174" i="1" s="1"/>
  <c r="S174" i="1" s="1"/>
  <c r="R173" i="1"/>
  <c r="Q173" i="1"/>
  <c r="H173" i="1"/>
  <c r="P173" i="1" s="1"/>
  <c r="S173" i="1" s="1"/>
  <c r="R172" i="1"/>
  <c r="Q172" i="1"/>
  <c r="H172" i="1"/>
  <c r="P172" i="1" s="1"/>
  <c r="R171" i="1"/>
  <c r="Q171" i="1"/>
  <c r="H171" i="1"/>
  <c r="P171" i="1" s="1"/>
  <c r="R170" i="1"/>
  <c r="Q170" i="1"/>
  <c r="H170" i="1"/>
  <c r="P170" i="1" s="1"/>
  <c r="R169" i="1"/>
  <c r="Q169" i="1"/>
  <c r="H169" i="1"/>
  <c r="P169" i="1" s="1"/>
  <c r="R168" i="1"/>
  <c r="Q168" i="1"/>
  <c r="F168" i="1"/>
  <c r="H168" i="1" s="1"/>
  <c r="P168" i="1" s="1"/>
  <c r="R167" i="1"/>
  <c r="Q167" i="1"/>
  <c r="F167" i="1"/>
  <c r="R166" i="1"/>
  <c r="Q166" i="1"/>
  <c r="H166" i="1"/>
  <c r="P166" i="1" l="1"/>
  <c r="Q165" i="1"/>
  <c r="R165" i="1"/>
  <c r="R177" i="1"/>
  <c r="K165" i="1"/>
  <c r="H167" i="1"/>
  <c r="P167" i="1" s="1"/>
  <c r="F165" i="1"/>
  <c r="Q177" i="1"/>
  <c r="M165" i="1"/>
  <c r="S167" i="1"/>
  <c r="S171" i="1"/>
  <c r="S176" i="1"/>
  <c r="S168" i="1"/>
  <c r="S172" i="1"/>
  <c r="U172" i="1" s="1"/>
  <c r="V172" i="1" s="1"/>
  <c r="V165" i="1" s="1"/>
  <c r="S169" i="1"/>
  <c r="S175" i="1"/>
  <c r="P177" i="1"/>
  <c r="S166" i="1"/>
  <c r="U167" i="1"/>
  <c r="S170" i="1"/>
  <c r="U84" i="1"/>
  <c r="V83" i="1"/>
  <c r="S177" i="1" l="1"/>
  <c r="U177" i="1" s="1"/>
  <c r="U165" i="1" s="1"/>
  <c r="H165" i="1"/>
  <c r="W166" i="1"/>
  <c r="W165" i="1" s="1"/>
  <c r="P165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S165" i="1" l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E80" i="1"/>
  <c r="F10" i="1" l="1"/>
  <c r="G10" i="1"/>
  <c r="H10" i="1"/>
  <c r="I10" i="1"/>
  <c r="J10" i="1"/>
  <c r="K10" i="1"/>
  <c r="L10" i="1"/>
  <c r="M10" i="1"/>
  <c r="N10" i="1"/>
  <c r="O10" i="1"/>
  <c r="Q10" i="1"/>
  <c r="R10" i="1"/>
  <c r="T10" i="1"/>
  <c r="V10" i="1"/>
  <c r="W10" i="1"/>
  <c r="F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E20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E140" i="1"/>
  <c r="U10" i="1" l="1"/>
  <c r="P10" i="1"/>
  <c r="S10" i="1"/>
  <c r="P15" i="2"/>
  <c r="P13" i="2"/>
  <c r="P12" i="2"/>
  <c r="P11" i="2"/>
  <c r="P10" i="2"/>
  <c r="F187" i="1" l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E187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E178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E60" i="1"/>
  <c r="E10" i="1"/>
</calcChain>
</file>

<file path=xl/comments1.xml><?xml version="1.0" encoding="utf-8"?>
<comments xmlns="http://schemas.openxmlformats.org/spreadsheetml/2006/main">
  <authors>
    <author>Windows User</author>
  </authors>
  <commentList>
    <comment ref="L185" authorId="0" shapeId="0">
      <text>
        <r>
          <rPr>
            <b/>
            <sz val="9"/>
            <color indexed="81"/>
            <rFont val="Tahoma"/>
            <family val="2"/>
          </rPr>
          <t>GV nghỉ hộ sản từ ngày 28/4 dến 27/4: 26 tuần
GV chăm con nhỏ dưới 12 tháng: 10 tuần</t>
        </r>
      </text>
    </comment>
  </commentList>
</comments>
</file>

<file path=xl/sharedStrings.xml><?xml version="1.0" encoding="utf-8"?>
<sst xmlns="http://schemas.openxmlformats.org/spreadsheetml/2006/main" count="569" uniqueCount="452">
  <si>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</si>
  <si>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</si>
  <si>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</si>
  <si>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</si>
  <si>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</si>
  <si>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</si>
  <si>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</si>
  <si>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</si>
  <si>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</si>
  <si>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cao"
còn lại</t>
  </si>
  <si>
    <t>Số tiết chuẩn 
"Nghiên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</si>
  <si>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</si>
  <si>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</si>
  <si>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</si>
  <si>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</si>
  <si>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</si>
  <si>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</si>
  <si>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</si>
  <si>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</si>
  <si>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</si>
  <si>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</si>
  <si>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</si>
  <si>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Khối lượng vượt
giờ 
(tính 
phụ 
trội)</t>
  </si>
  <si>
    <t>Khối lượng thỉnh giảng
(tiết thỉnh giảng)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</si>
  <si>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</si>
  <si>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</si>
  <si>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</si>
  <si>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</si>
  <si>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</si>
  <si>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</si>
  <si>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</si>
  <si>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</si>
  <si>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</si>
  <si>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</si>
  <si>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</si>
  <si>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</si>
  <si>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</si>
  <si>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</si>
  <si>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</si>
  <si>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</si>
  <si>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</si>
  <si>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</si>
  <si>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</si>
  <si>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</si>
  <si>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Nga</t>
  </si>
  <si>
    <t>Phạm Thị Thu</t>
  </si>
  <si>
    <t>Trâm</t>
  </si>
  <si>
    <t xml:space="preserve">Nguyễn Thanh </t>
  </si>
  <si>
    <t>Tú</t>
  </si>
  <si>
    <t>Thạch</t>
  </si>
  <si>
    <t>Nguyễn Văn</t>
  </si>
  <si>
    <t>Đông</t>
  </si>
  <si>
    <t>Thủy</t>
  </si>
  <si>
    <t>Tâm</t>
  </si>
  <si>
    <t>Trân</t>
  </si>
  <si>
    <t>Hùng</t>
  </si>
  <si>
    <t>Nguyễn Phú</t>
  </si>
  <si>
    <t>Tân</t>
  </si>
  <si>
    <t>Trúc</t>
  </si>
  <si>
    <t>Vũ</t>
  </si>
  <si>
    <t>Nguyễn Thị</t>
  </si>
  <si>
    <t>Trần Thị Ánh</t>
  </si>
  <si>
    <t>Tuyết</t>
  </si>
  <si>
    <t>Mai</t>
  </si>
  <si>
    <t>Nguyễn Mạnh</t>
  </si>
  <si>
    <t>Phương</t>
  </si>
  <si>
    <t>Hậu</t>
  </si>
  <si>
    <t>Dương Đức</t>
  </si>
  <si>
    <t>Kiên</t>
  </si>
  <si>
    <t>Hiền</t>
  </si>
  <si>
    <t>Bình</t>
  </si>
  <si>
    <t>Điền</t>
  </si>
  <si>
    <t>Phong</t>
  </si>
  <si>
    <t>I.</t>
  </si>
  <si>
    <t>Nhuận</t>
  </si>
  <si>
    <t>Trang</t>
  </si>
  <si>
    <t>Huyên</t>
  </si>
  <si>
    <t>Minh</t>
  </si>
  <si>
    <t>Thơm</t>
  </si>
  <si>
    <t>Thu</t>
  </si>
  <si>
    <t>Vân</t>
  </si>
  <si>
    <t>Vinh</t>
  </si>
  <si>
    <t>II.</t>
  </si>
  <si>
    <t>Khoa</t>
  </si>
  <si>
    <t>Giang</t>
  </si>
  <si>
    <t xml:space="preserve">Vũ Thị Thái </t>
  </si>
  <si>
    <t>Linh</t>
  </si>
  <si>
    <t xml:space="preserve">Nguyễn Thị </t>
  </si>
  <si>
    <t xml:space="preserve">Nguyễn Thị Thu </t>
  </si>
  <si>
    <t>Hồng</t>
  </si>
  <si>
    <t xml:space="preserve">Lê Hồng </t>
  </si>
  <si>
    <t>Thái</t>
  </si>
  <si>
    <t>Thư</t>
  </si>
  <si>
    <t>Hồ Ngọc</t>
  </si>
  <si>
    <t>Chi</t>
  </si>
  <si>
    <t xml:space="preserve">Huỳnh Quốc </t>
  </si>
  <si>
    <t>Dũng</t>
  </si>
  <si>
    <t>Cường</t>
  </si>
  <si>
    <t>Nguyễn Ngọc</t>
  </si>
  <si>
    <t>Tuyên</t>
  </si>
  <si>
    <t>Khánh</t>
  </si>
  <si>
    <t>Đỗ Thị Hải</t>
  </si>
  <si>
    <t>Yến</t>
  </si>
  <si>
    <t xml:space="preserve">Trần Vĩnh </t>
  </si>
  <si>
    <t>Xuyên</t>
  </si>
  <si>
    <t>Tuấn</t>
  </si>
  <si>
    <t xml:space="preserve">Lê Quý Hưng </t>
  </si>
  <si>
    <t>Quốc</t>
  </si>
  <si>
    <t>Đôn</t>
  </si>
  <si>
    <t>Vọng</t>
  </si>
  <si>
    <t>Huỳnh Thị Minh</t>
  </si>
  <si>
    <t>Ly</t>
  </si>
  <si>
    <t>Việt</t>
  </si>
  <si>
    <t>Nguyễn Hữu</t>
  </si>
  <si>
    <t>Thiện</t>
  </si>
  <si>
    <t>III.</t>
  </si>
  <si>
    <t>Trần Nam</t>
  </si>
  <si>
    <t>Bảo</t>
  </si>
  <si>
    <t>Vũ Hạnh</t>
  </si>
  <si>
    <t>Chiêu</t>
  </si>
  <si>
    <t>Ngô Phong</t>
  </si>
  <si>
    <t>Nguyễn Minh Đức</t>
  </si>
  <si>
    <t>Tạ Minh</t>
  </si>
  <si>
    <t>Nguyễn Hồng</t>
  </si>
  <si>
    <t>Nguyễn Minh</t>
  </si>
  <si>
    <t>Trần Trung</t>
  </si>
  <si>
    <t>Hiếu</t>
  </si>
  <si>
    <t>Lê Thế</t>
  </si>
  <si>
    <t>Tăng Cẩm</t>
  </si>
  <si>
    <t>Huê</t>
  </si>
  <si>
    <t>Nguyễn Thùy</t>
  </si>
  <si>
    <t xml:space="preserve">Huỳnh Ngọc </t>
  </si>
  <si>
    <t>Đặng Đức</t>
  </si>
  <si>
    <t>Nguyễn Thị Tố</t>
  </si>
  <si>
    <t>Nguyễn Trần Thanh</t>
  </si>
  <si>
    <t>Đỗ Huỳnh Thanh</t>
  </si>
  <si>
    <t>Nguyễn Anh</t>
  </si>
  <si>
    <t xml:space="preserve">Trần Công </t>
  </si>
  <si>
    <t>Cao Văn</t>
  </si>
  <si>
    <t xml:space="preserve">Nguyễn Văn </t>
  </si>
  <si>
    <t>Nam</t>
  </si>
  <si>
    <t>Thành</t>
  </si>
  <si>
    <t>Nghĩa</t>
  </si>
  <si>
    <t>Hoàng</t>
  </si>
  <si>
    <t>KHOA ĐIỆN - ĐIỆN TỬ</t>
  </si>
  <si>
    <t>IV.</t>
  </si>
  <si>
    <t>Hoàng Phúc</t>
  </si>
  <si>
    <t>Nguyễn Thái</t>
  </si>
  <si>
    <t>Nguyễn Thành</t>
  </si>
  <si>
    <t>Đức</t>
  </si>
  <si>
    <t>Trần Quốc</t>
  </si>
  <si>
    <t>Duy</t>
  </si>
  <si>
    <t>Hồ Văn</t>
  </si>
  <si>
    <t>Hóa</t>
  </si>
  <si>
    <t>Nguyễn Thanh</t>
  </si>
  <si>
    <t>Phan Anh Tuấn</t>
  </si>
  <si>
    <t>Kiệt</t>
  </si>
  <si>
    <t xml:space="preserve">Mạnh </t>
  </si>
  <si>
    <t>Triệu Phú</t>
  </si>
  <si>
    <t>Nguyên</t>
  </si>
  <si>
    <t>Đặng Thái</t>
  </si>
  <si>
    <t xml:space="preserve">Sơn </t>
  </si>
  <si>
    <t xml:space="preserve">Thái </t>
  </si>
  <si>
    <t>Võ Đắc</t>
  </si>
  <si>
    <t xml:space="preserve">Thịnh </t>
  </si>
  <si>
    <t>Kiều Trung</t>
  </si>
  <si>
    <t>Tín</t>
  </si>
  <si>
    <t xml:space="preserve">Tuấn </t>
  </si>
  <si>
    <t>Trần Minh</t>
  </si>
  <si>
    <t xml:space="preserve">Nguyễn Lương </t>
  </si>
  <si>
    <t xml:space="preserve">Trần Thế </t>
  </si>
  <si>
    <t>Sơn</t>
  </si>
  <si>
    <t xml:space="preserve">Trần Văn </t>
  </si>
  <si>
    <t>KHOA ĐỘNG LỰC</t>
  </si>
  <si>
    <t>Long</t>
  </si>
  <si>
    <t xml:space="preserve">Phan Văn </t>
  </si>
  <si>
    <t>Huân</t>
  </si>
  <si>
    <t>Liêm</t>
  </si>
  <si>
    <t>Cầm</t>
  </si>
  <si>
    <t>Dung</t>
  </si>
  <si>
    <t xml:space="preserve">Bùi Thị Ngọc </t>
  </si>
  <si>
    <t>Sương</t>
  </si>
  <si>
    <t>Lê Thị Phương</t>
  </si>
  <si>
    <t>Thảo</t>
  </si>
  <si>
    <t>Thọ</t>
  </si>
  <si>
    <t>Thúy</t>
  </si>
  <si>
    <t>Nguyễn Trọng</t>
  </si>
  <si>
    <t>Trịnh Hoàng</t>
  </si>
  <si>
    <t>Hiệp</t>
  </si>
  <si>
    <t>Phạm Quỳnh</t>
  </si>
  <si>
    <t>Như</t>
  </si>
  <si>
    <t xml:space="preserve">Lê Thị Thu </t>
  </si>
  <si>
    <t xml:space="preserve">Võ Thị Kim </t>
  </si>
  <si>
    <t>Lữ Xuân</t>
  </si>
  <si>
    <t>Tiên</t>
  </si>
  <si>
    <t xml:space="preserve">Cao Xuân </t>
  </si>
  <si>
    <t>Liên</t>
  </si>
  <si>
    <t>KHOA KINH TẾ</t>
  </si>
  <si>
    <t>V.</t>
  </si>
  <si>
    <t>VI.</t>
  </si>
  <si>
    <t>VII.</t>
  </si>
  <si>
    <t>VIII.</t>
  </si>
  <si>
    <t>IX.</t>
  </si>
  <si>
    <t>KHOA CƠ KHÍ</t>
  </si>
  <si>
    <t xml:space="preserve">Dương Minh </t>
  </si>
  <si>
    <t>Chung</t>
  </si>
  <si>
    <t>Nguyễn Duy</t>
  </si>
  <si>
    <t>Hải</t>
  </si>
  <si>
    <t>Dương Thị</t>
  </si>
  <si>
    <t>Hương</t>
  </si>
  <si>
    <t>Huy</t>
  </si>
  <si>
    <t>Khải</t>
  </si>
  <si>
    <t>Đỗ Thị Phương</t>
  </si>
  <si>
    <t>Khanh</t>
  </si>
  <si>
    <t>Vũ Đức</t>
  </si>
  <si>
    <t>Pháp</t>
  </si>
  <si>
    <t>Phúc</t>
  </si>
  <si>
    <t>Quỳnh</t>
  </si>
  <si>
    <t>Thông</t>
  </si>
  <si>
    <t>Phan Thị Xuân</t>
  </si>
  <si>
    <t>X.</t>
  </si>
  <si>
    <t>Đệ</t>
  </si>
  <si>
    <t xml:space="preserve">Nguyễn Ngọc </t>
  </si>
  <si>
    <t>Nguyễn Chí</t>
  </si>
  <si>
    <t>Nhân</t>
  </si>
  <si>
    <t>ỦY BAN NHÂN DÂN THÀNH PHỐ HỒ CHÍ MINH</t>
  </si>
  <si>
    <t>TRƯỜNG CAO ĐẲNG LÝ TỰ TRỌNG TP.HCM</t>
  </si>
  <si>
    <t xml:space="preserve">BẢNG DỰ KIẾN KHỐI LƯỢNG CÔNG TÁC GIẢNG DẠY CỦA GIẢNG VIÊN KIÊM CHỨC </t>
  </si>
  <si>
    <t>Stt</t>
  </si>
  <si>
    <t>HỌ VÀ TÊN</t>
  </si>
  <si>
    <t>Nữ</t>
  </si>
  <si>
    <t>BIÊN CHẾ</t>
  </si>
  <si>
    <t>Môn học</t>
  </si>
  <si>
    <t>Lớp</t>
  </si>
  <si>
    <t>Số tiết chuẩn  quy định</t>
  </si>
  <si>
    <t xml:space="preserve">Ghi chú </t>
  </si>
  <si>
    <t>Biên
chế</t>
  </si>
  <si>
    <t>Thử
việc</t>
  </si>
  <si>
    <t>Hợp
đồng
trường</t>
  </si>
  <si>
    <t>1</t>
  </si>
  <si>
    <t>X</t>
  </si>
  <si>
    <t>Quản lý</t>
  </si>
  <si>
    <t>Dạy ở HKII
/NH2019-2020</t>
  </si>
  <si>
    <t>BẢNG DỰ KIẾN KHỐI LƯỢNG CÔNG VIỆC CỦA GIẢNG VIÊN TRONG NĂM HỌC 2024 - 2025</t>
  </si>
  <si>
    <t xml:space="preserve">Hà Quốc </t>
  </si>
  <si>
    <t>Lý Văn</t>
  </si>
  <si>
    <t>Trung</t>
  </si>
  <si>
    <t xml:space="preserve">Nguyễn Hoàng </t>
  </si>
  <si>
    <t xml:space="preserve">Bùi Trọng </t>
  </si>
  <si>
    <t>Giang Văn</t>
  </si>
  <si>
    <t>Tiến</t>
  </si>
  <si>
    <t>Lương</t>
  </si>
  <si>
    <t xml:space="preserve">Huỳnh Đình </t>
  </si>
  <si>
    <t>Văn</t>
  </si>
  <si>
    <t>Tổng số tiết thừa, thiếu
(sau khi cộng số tiết thiếu năm học
2023-2024)</t>
  </si>
  <si>
    <t>Số
tiết
thiếu
năm
học
2024-2025</t>
  </si>
  <si>
    <t>Tổng 
số tiết 
thừa,
thiếu
năm học
2024-2025</t>
  </si>
  <si>
    <t>Số tiết thiếu
năm học
2023-2024</t>
  </si>
  <si>
    <t>Hồ Gia</t>
  </si>
  <si>
    <t xml:space="preserve">Lê Thị Thúy </t>
  </si>
  <si>
    <t>Oanh</t>
  </si>
  <si>
    <t>Phạm Thị Thanh</t>
  </si>
  <si>
    <t>Đinh Thị</t>
  </si>
  <si>
    <t>Nguyễn Hoàng Thanh</t>
  </si>
  <si>
    <t>Ngân</t>
  </si>
  <si>
    <t xml:space="preserve">Hà Như </t>
  </si>
  <si>
    <t xml:space="preserve">Nguyễn Thị Cẩm </t>
  </si>
  <si>
    <t>Đặng Thị Kiến</t>
  </si>
  <si>
    <t xml:space="preserve">Giang Phi </t>
  </si>
  <si>
    <t>Lê Thái</t>
  </si>
  <si>
    <t xml:space="preserve">Ngô Thanh </t>
  </si>
  <si>
    <t xml:space="preserve"> Dinh</t>
  </si>
  <si>
    <t xml:space="preserve">Bùi Thành  </t>
  </si>
  <si>
    <t>Lê Thị Mai</t>
  </si>
  <si>
    <t xml:space="preserve"> Hường</t>
  </si>
  <si>
    <t xml:space="preserve">Đinh Thị  </t>
  </si>
  <si>
    <t xml:space="preserve">Nguyễn Anh  </t>
  </si>
  <si>
    <t xml:space="preserve">Trần Văn  </t>
  </si>
  <si>
    <t>Lượng</t>
  </si>
  <si>
    <t xml:space="preserve">Đỗ Thị  </t>
  </si>
  <si>
    <t>Ngát</t>
  </si>
  <si>
    <t xml:space="preserve">Cao Thị Hồng  </t>
  </si>
  <si>
    <t>Thắm</t>
  </si>
  <si>
    <t xml:space="preserve">Trần Thị Hồng  </t>
  </si>
  <si>
    <t xml:space="preserve">Hoàng Thị </t>
  </si>
  <si>
    <t xml:space="preserve">Phan Thị Thùy  </t>
  </si>
  <si>
    <t xml:space="preserve">Lê Thị Hồng  </t>
  </si>
  <si>
    <t xml:space="preserve">Phạm Thị  </t>
  </si>
  <si>
    <t>Nguyễn Bạch Cẩm</t>
  </si>
  <si>
    <t xml:space="preserve">Lâm Thị Phương </t>
  </si>
  <si>
    <t>Thuỳ</t>
  </si>
  <si>
    <t xml:space="preserve">Trần Hồng </t>
  </si>
  <si>
    <t>Chế Vân</t>
  </si>
  <si>
    <t>Nguyễn Thị
 Xuân</t>
  </si>
  <si>
    <t>Chinh</t>
  </si>
  <si>
    <t>Nguyễn Tiến</t>
  </si>
  <si>
    <t>Trương Thị
 Phương</t>
  </si>
  <si>
    <t>Trần Thị</t>
  </si>
  <si>
    <t xml:space="preserve">Nguyễn Khắc </t>
  </si>
  <si>
    <t>Trần Đình</t>
  </si>
  <si>
    <t>Vũ Quang</t>
  </si>
  <si>
    <t>Nguyễn Thanh
 Vĩnh</t>
  </si>
  <si>
    <t>Võ Hoài</t>
  </si>
  <si>
    <t xml:space="preserve">Bùi Anh </t>
  </si>
  <si>
    <t>Chung Trần
 Thế</t>
  </si>
  <si>
    <t xml:space="preserve">Lư Thị Yến </t>
  </si>
  <si>
    <t>Huỳnh Duy</t>
  </si>
  <si>
    <t>An</t>
  </si>
  <si>
    <t xml:space="preserve">Ngô Hoàng </t>
  </si>
  <si>
    <t>Anh</t>
  </si>
  <si>
    <t>Nguyễn Thị Ngọc</t>
  </si>
  <si>
    <t>Mạnh Lê</t>
  </si>
  <si>
    <t>Hoàn</t>
  </si>
  <si>
    <t>Phan Thanh</t>
  </si>
  <si>
    <t>Trần Giang</t>
  </si>
  <si>
    <t>Phạm Minh</t>
  </si>
  <si>
    <t>Nhàn</t>
  </si>
  <si>
    <t>Tăng</t>
  </si>
  <si>
    <t>Nguyễn Khương</t>
  </si>
  <si>
    <t>Trần Nguyên Bảo</t>
  </si>
  <si>
    <t>Trần Hiếu</t>
  </si>
  <si>
    <t>Trinh</t>
  </si>
  <si>
    <t>Yên</t>
  </si>
  <si>
    <t>KHOA NGOẠI NGỮ</t>
  </si>
  <si>
    <t>XI.</t>
  </si>
  <si>
    <t>629 tiết (11 tháng) _57,2 tiết (1 tháng)_346 tiết (6 tháng)</t>
  </si>
  <si>
    <t>450 tiết (11 tháng)_41 tiết (tháng)_300 tiết (7,3 tháng)</t>
  </si>
  <si>
    <t xml:space="preserve">Nguyễn Thiện </t>
  </si>
  <si>
    <t xml:space="preserve">Lê Thu </t>
  </si>
  <si>
    <t>Hà</t>
  </si>
  <si>
    <t xml:space="preserve">Võ Thị Hồng </t>
  </si>
  <si>
    <t>Lan</t>
  </si>
  <si>
    <t>Nguyễn Thị Thu</t>
  </si>
  <si>
    <t xml:space="preserve"> Tâm</t>
  </si>
  <si>
    <t>Lâm Thị Phương</t>
  </si>
  <si>
    <t>Ôn Thị  Ngọc</t>
  </si>
  <si>
    <t>Vương Thanh</t>
  </si>
  <si>
    <t>Lê Nguyễn Mỹ</t>
  </si>
  <si>
    <t xml:space="preserve">Nguyễn Thị Bảo </t>
  </si>
  <si>
    <t xml:space="preserve"> Trân</t>
  </si>
  <si>
    <t>Nguyễn Thị Thanh</t>
  </si>
  <si>
    <t>Trần Hà</t>
  </si>
  <si>
    <t>Trần Thanh</t>
  </si>
  <si>
    <t xml:space="preserve">Đoàn Thanh </t>
  </si>
  <si>
    <t>Nguyễn Huỳnh Khánh</t>
  </si>
  <si>
    <t xml:space="preserve"> Vy</t>
  </si>
  <si>
    <t>Trần Thị Ngọc</t>
  </si>
  <si>
    <t>Hòa</t>
  </si>
  <si>
    <t xml:space="preserve">Huỳnh Kim </t>
  </si>
  <si>
    <t>Lê Hồng Ngọc</t>
  </si>
  <si>
    <t>My</t>
  </si>
  <si>
    <t xml:space="preserve">Lưu Thị </t>
  </si>
  <si>
    <t>Nguyễn Thị Minh</t>
  </si>
  <si>
    <t>Thùy</t>
  </si>
  <si>
    <t>Nguyễn Mỹ Tiên</t>
  </si>
  <si>
    <t>Nguyễn Thụy</t>
  </si>
  <si>
    <t>Nghiêm</t>
  </si>
  <si>
    <t>Bầu</t>
  </si>
  <si>
    <t>NĂM HỌC 2024 - 2025</t>
  </si>
  <si>
    <t>Đinh Văn</t>
  </si>
  <si>
    <t>Châu Văn</t>
  </si>
  <si>
    <t xml:space="preserve">Lâm Viết </t>
  </si>
  <si>
    <t xml:space="preserve">Dũng </t>
  </si>
  <si>
    <t>Phòng Tổ chức - Hành chính - Tổng hợp</t>
  </si>
  <si>
    <t>Phòng 
Tuyển sinh - Đào tạo</t>
  </si>
  <si>
    <t>Quách Minh</t>
  </si>
  <si>
    <t>Thử</t>
  </si>
  <si>
    <t>Phòng Khảo thí &amp; Đảm bảo chất lượng</t>
  </si>
  <si>
    <t>Phòng Quản lý Khoa học - Hợp tác Quốc tế</t>
  </si>
  <si>
    <t>Lê Quang</t>
  </si>
  <si>
    <t>Phòng 
Quản trị - Dịch vụ</t>
  </si>
  <si>
    <t>Phan Đức</t>
  </si>
  <si>
    <t xml:space="preserve">Nguyễn Hữu </t>
  </si>
  <si>
    <t>Trung tâm Điều hành - Quản lý Dữ liệu</t>
  </si>
  <si>
    <t>Trương Thị</t>
  </si>
  <si>
    <t>Trung tâm Thư viện</t>
  </si>
  <si>
    <t>24C8-ĐCN1</t>
  </si>
  <si>
    <t>I/24-25</t>
  </si>
  <si>
    <t>Trang bị điện</t>
  </si>
  <si>
    <t>23C1-TĐH1</t>
  </si>
  <si>
    <t>24C1-ĐĐT1</t>
  </si>
  <si>
    <t>Công tác chính/Chức vụ</t>
  </si>
  <si>
    <t>Mạch điện + Kỹ thuật lắp đặt điện</t>
  </si>
  <si>
    <t>24C8-ĐCN1
23T5-ĐCN1</t>
  </si>
  <si>
    <t>Tỷ lệ % số tiết dự kiến giảng dạy, CVHT so với chuẩn trong NH 2024-2025</t>
  </si>
  <si>
    <t>Thực hành điện tử cơ bản</t>
  </si>
  <si>
    <t>Dạy ở HKI, II
/NH2024-2025</t>
  </si>
  <si>
    <t>Phạm Quang</t>
  </si>
  <si>
    <t>Trình Minh</t>
  </si>
  <si>
    <t>Trần Ngọc</t>
  </si>
  <si>
    <t xml:space="preserve">Võ Anh </t>
  </si>
  <si>
    <t>Hào</t>
  </si>
  <si>
    <t>Đinh Đồng</t>
  </si>
  <si>
    <t>Phan Văn</t>
  </si>
  <si>
    <t>Đặng Thế</t>
  </si>
  <si>
    <t>Đỗ Trọng</t>
  </si>
  <si>
    <t>Quý</t>
  </si>
  <si>
    <t>Nguyễn Vũ Xuân</t>
  </si>
  <si>
    <t>Thì</t>
  </si>
  <si>
    <t>Hoàng Văn</t>
  </si>
  <si>
    <t>Viết</t>
  </si>
  <si>
    <t>Bầu yếu giữa tháng 3/2025 nghỉ sanh</t>
  </si>
  <si>
    <t xml:space="preserve">Trần Việt </t>
  </si>
  <si>
    <t xml:space="preserve">Mai Chiếm </t>
  </si>
  <si>
    <t xml:space="preserve">Dương Ngọc </t>
  </si>
  <si>
    <t xml:space="preserve">Nguyễn Sanh </t>
  </si>
  <si>
    <t xml:space="preserve">Đặng Ngọc </t>
  </si>
  <si>
    <t>Đoàn</t>
  </si>
  <si>
    <t xml:space="preserve">Nguyễn Cao </t>
  </si>
  <si>
    <t>Nguyễn Thị Khánh</t>
  </si>
  <si>
    <t xml:space="preserve">Đỗ Tuấn </t>
  </si>
  <si>
    <t>Đào Lê Phương</t>
  </si>
  <si>
    <t xml:space="preserve">Nguyễn Duy </t>
  </si>
  <si>
    <t>Lộc</t>
  </si>
  <si>
    <t>Quay phim chụp ảnh KTS</t>
  </si>
  <si>
    <t>Hệ thống điện và điện tử Ôtô</t>
  </si>
  <si>
    <t>24T4-CNÔ1</t>
  </si>
  <si>
    <t>Photoshop 1</t>
  </si>
  <si>
    <t>23C1-ĐHĐ1</t>
  </si>
  <si>
    <t>Tin học</t>
  </si>
  <si>
    <t>24T4-CMT1 
24C2-CNO1
24C2-QTM1
23C2-THU1</t>
  </si>
  <si>
    <t>Nghỉ Hưu từ 5/2025 thực hiện 32 tuần</t>
  </si>
  <si>
    <t>Toán
Giáo dục định hướng</t>
  </si>
  <si>
    <t>24T4
24C1</t>
  </si>
  <si>
    <t xml:space="preserve"> Số tiết dự kiến giảng dạy NH 2024-2025</t>
  </si>
  <si>
    <t xml:space="preserve"> Tổng số tiết dự kiến giảng dạy, CVHT 
NH 2024-2025</t>
  </si>
  <si>
    <t xml:space="preserve"> Số tiết dự kiến thừa, thiếu trong NH 2024-2025</t>
  </si>
  <si>
    <t>Số tiết CVHT hoặc kiêm nhiệm</t>
  </si>
  <si>
    <t>dự sanh 29/1, 24 tuần</t>
  </si>
  <si>
    <t>346 tiết Lịch sử + 300 tiết GDCT</t>
  </si>
  <si>
    <t>K. XD - NHIỆT LẠNH</t>
  </si>
  <si>
    <t>K. MAY THỜI TRANG</t>
  </si>
  <si>
    <t>K. DU LỊCH - K SẠN</t>
  </si>
  <si>
    <t>K. CNTT</t>
  </si>
  <si>
    <t>K. LLCT</t>
  </si>
  <si>
    <t>K. KHCB</t>
  </si>
  <si>
    <t>* Ghi chú:</t>
  </si>
  <si>
    <t>Cô Đinh Thị Huyên_Khoa Lý luận chính trị</t>
  </si>
  <si>
    <t>Phân công 646 tiết bao gồm 346 tiết Lịch sử + 300 tiết GDCT</t>
  </si>
  <si>
    <t>KL chuẩn GV KHCB: 629 tiết (11 tháng) _57,2 tiết (1 tháng)_346 tiết (6 tháng)</t>
  </si>
  <si>
    <t>KL chuẩn GV LLCT: 450 tiết (11 tháng)_41 tiết (tháng)_300 tiết (7,3 tháng)</t>
  </si>
  <si>
    <t>Nguyễn Thị Huyền</t>
  </si>
  <si>
    <t>Lê Văn</t>
  </si>
  <si>
    <t>Trịnh Khắc</t>
  </si>
  <si>
    <t>Lê Minh</t>
  </si>
  <si>
    <t>Nguyễn Phương</t>
  </si>
  <si>
    <t>Phòng Thanh tra Giáo dục - QHDN</t>
  </si>
  <si>
    <t>Tập sự 01/10/2024</t>
  </si>
  <si>
    <t>Tập sự 01/8/2024</t>
  </si>
  <si>
    <t>Tập sự từ 01/9/2024</t>
  </si>
  <si>
    <t>Tập sự 01/01/2024</t>
  </si>
  <si>
    <t>Tập sự đến 01/3/2025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</si>
</sst>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5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9"/>
      <color indexed="81"/>
      <name val="Tahoma"/>
      <family val="2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9"/>
      <color theme="1"/>
      <name val="Times New Roman"/>
      <family val="1"/>
    </font>
    <font>
      <sz val="12"/>
      <name val="VNI-Times"/>
    </font>
    <font>
      <b/>
      <i/>
      <sz val="12"/>
      <name val="Times New Roman"/>
      <family val="1"/>
    </font>
    <font>
      <sz val="13"/>
      <color indexed="8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rgb="FFFF0000"/>
      <name val="Calibri"/>
      <family val="2"/>
      <scheme val="minor"/>
    </font>
    <font>
      <sz val="9"/>
      <name val="Times New Roman"/>
      <family val="1"/>
    </font>
    <font>
      <sz val="13"/>
      <color theme="0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indexed="10"/>
      <name val="Times New Roman"/>
      <family val="1"/>
    </font>
    <font>
      <sz val="10"/>
      <color theme="1"/>
      <name val="Times New Roman"/>
      <family val="1"/>
    </font>
    <font>
      <sz val="14"/>
      <color theme="0"/>
      <name val="Times New Roman"/>
      <family val="1"/>
    </font>
    <font>
      <sz val="13"/>
      <color theme="0"/>
      <name val="Calibri"/>
      <family val="2"/>
      <scheme val="minor"/>
    </font>
    <font>
      <b/>
      <sz val="8"/>
      <name val="Times New Roman"/>
      <family val="1"/>
    </font>
    <font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9" fontId="22" fillId="0" borderId="0" applyFont="0" applyFill="0" applyBorder="0" applyAlignment="0" applyProtection="0"/>
    <xf numFmtId="0" fontId="40" fillId="0" borderId="0"/>
    <xf numFmtId="0" fontId="1" fillId="0" borderId="0"/>
  </cellStyleXfs>
  <cellXfs count="345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 applyFont="1" applyProtection="1">
      <protection locked="0"/>
    </xf>
    <xf numFmtId="164" fontId="0" fillId="0" borderId="0" xfId="0" applyNumberFormat="1" applyAlignment="1" applyProtection="1">
      <protection locked="0"/>
    </xf>
    <xf numFmtId="164" fontId="5" fillId="0" borderId="0" xfId="0" applyNumberFormat="1" applyFont="1" applyAlignme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164" fontId="9" fillId="0" borderId="0" xfId="0" applyNumberFormat="1" applyFont="1" applyAlignment="1" applyProtection="1">
      <alignment horizontal="centerContinuous"/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0" fillId="0" borderId="0" xfId="0" applyNumberFormat="1" applyFont="1" applyAlignment="1" applyProtection="1">
      <protection locked="0"/>
    </xf>
    <xf numFmtId="164" fontId="8" fillId="0" borderId="0" xfId="0" applyNumberFormat="1" applyFont="1" applyAlignment="1" applyProtection="1">
      <protection locked="0"/>
    </xf>
    <xf numFmtId="0" fontId="8" fillId="0" borderId="0" xfId="0" applyFont="1" applyFill="1" applyAlignment="1" applyProtection="1">
      <protection locked="0"/>
    </xf>
    <xf numFmtId="49" fontId="12" fillId="0" borderId="6" xfId="0" applyNumberFormat="1" applyFont="1" applyFill="1" applyBorder="1" applyAlignment="1" applyProtection="1">
      <alignment horizontal="center" vertical="center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2" fillId="0" borderId="6" xfId="0" quotePrefix="1" applyNumberFormat="1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Fill="1" applyAlignment="1" applyProtection="1">
      <alignment vertical="center"/>
      <protection locked="0"/>
    </xf>
    <xf numFmtId="49" fontId="14" fillId="0" borderId="0" xfId="0" applyNumberFormat="1" applyFont="1" applyFill="1" applyAlignment="1" applyProtection="1">
      <alignment vertical="center"/>
      <protection locked="0"/>
    </xf>
    <xf numFmtId="0" fontId="14" fillId="0" borderId="4" xfId="0" applyFont="1" applyFill="1" applyBorder="1" applyAlignment="1" applyProtection="1">
      <alignment horizontal="center" vertical="center"/>
      <protection locked="0"/>
    </xf>
    <xf numFmtId="164" fontId="14" fillId="0" borderId="1" xfId="0" applyNumberFormat="1" applyFont="1" applyFill="1" applyBorder="1" applyAlignment="1" applyProtection="1">
      <alignment vertical="center"/>
      <protection hidden="1"/>
    </xf>
    <xf numFmtId="164" fontId="14" fillId="0" borderId="4" xfId="0" applyNumberFormat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Protection="1">
      <protection hidden="1"/>
    </xf>
    <xf numFmtId="0" fontId="14" fillId="0" borderId="0" xfId="0" applyFont="1" applyFill="1" applyProtection="1">
      <protection locked="0"/>
    </xf>
    <xf numFmtId="0" fontId="14" fillId="0" borderId="0" xfId="0" applyFont="1" applyProtection="1">
      <protection locked="0"/>
    </xf>
    <xf numFmtId="164" fontId="16" fillId="0" borderId="4" xfId="0" applyNumberFormat="1" applyFont="1" applyFill="1" applyBorder="1" applyAlignment="1" applyProtection="1">
      <alignment horizontal="center" vertical="center"/>
      <protection hidden="1"/>
    </xf>
    <xf numFmtId="164" fontId="14" fillId="0" borderId="0" xfId="0" applyNumberFormat="1" applyFont="1" applyFill="1" applyProtection="1">
      <protection locked="0"/>
    </xf>
    <xf numFmtId="0" fontId="14" fillId="0" borderId="1" xfId="0" applyFont="1" applyBorder="1" applyProtection="1">
      <protection hidden="1"/>
    </xf>
    <xf numFmtId="0" fontId="14" fillId="0" borderId="4" xfId="0" applyFont="1" applyBorder="1" applyAlignment="1" applyProtection="1">
      <alignment horizontal="center" vertical="center"/>
      <protection locked="0"/>
    </xf>
    <xf numFmtId="164" fontId="14" fillId="3" borderId="4" xfId="0" applyNumberFormat="1" applyFont="1" applyFill="1" applyBorder="1" applyAlignment="1" applyProtection="1">
      <alignment horizontal="center" vertical="center"/>
      <protection hidden="1"/>
    </xf>
    <xf numFmtId="164" fontId="13" fillId="0" borderId="4" xfId="0" applyNumberFormat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7" fillId="0" borderId="0" xfId="0" applyFont="1" applyProtection="1">
      <protection locked="0"/>
    </xf>
    <xf numFmtId="164" fontId="14" fillId="3" borderId="1" xfId="0" applyNumberFormat="1" applyFont="1" applyFill="1" applyBorder="1" applyAlignment="1" applyProtection="1">
      <alignment vertical="center"/>
      <protection hidden="1"/>
    </xf>
    <xf numFmtId="164" fontId="14" fillId="0" borderId="1" xfId="0" applyNumberFormat="1" applyFont="1" applyFill="1" applyBorder="1" applyAlignment="1" applyProtection="1">
      <alignment horizontal="center" vertical="center"/>
      <protection hidden="1"/>
    </xf>
    <xf numFmtId="164" fontId="16" fillId="0" borderId="1" xfId="0" applyNumberFormat="1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/>
      <protection hidden="1"/>
    </xf>
    <xf numFmtId="0" fontId="19" fillId="4" borderId="8" xfId="0" applyFont="1" applyFill="1" applyBorder="1" applyAlignment="1" applyProtection="1">
      <alignment vertical="center"/>
      <protection hidden="1"/>
    </xf>
    <xf numFmtId="0" fontId="15" fillId="4" borderId="9" xfId="0" applyFont="1" applyFill="1" applyBorder="1" applyAlignment="1" applyProtection="1">
      <alignment vertical="center"/>
      <protection hidden="1"/>
    </xf>
    <xf numFmtId="164" fontId="19" fillId="4" borderId="4" xfId="0" applyNumberFormat="1" applyFont="1" applyFill="1" applyBorder="1" applyAlignment="1" applyProtection="1">
      <alignment horizontal="center" vertical="center"/>
      <protection hidden="1"/>
    </xf>
    <xf numFmtId="0" fontId="19" fillId="4" borderId="1" xfId="0" applyFont="1" applyFill="1" applyBorder="1" applyProtection="1">
      <protection hidden="1"/>
    </xf>
    <xf numFmtId="0" fontId="21" fillId="0" borderId="0" xfId="0" applyFont="1" applyProtection="1">
      <protection locked="0"/>
    </xf>
    <xf numFmtId="164" fontId="14" fillId="3" borderId="1" xfId="0" applyNumberFormat="1" applyFont="1" applyFill="1" applyBorder="1" applyAlignment="1" applyProtection="1">
      <alignment horizontal="center" vertical="center"/>
      <protection hidden="1"/>
    </xf>
    <xf numFmtId="164" fontId="19" fillId="0" borderId="1" xfId="0" applyNumberFormat="1" applyFont="1" applyFill="1" applyBorder="1" applyAlignment="1" applyProtection="1">
      <alignment horizontal="center" vertical="center"/>
      <protection hidden="1"/>
    </xf>
    <xf numFmtId="0" fontId="23" fillId="0" borderId="1" xfId="0" quotePrefix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/>
    <xf numFmtId="0" fontId="23" fillId="0" borderId="0" xfId="0" applyFont="1" applyFill="1"/>
    <xf numFmtId="0" fontId="23" fillId="0" borderId="0" xfId="0" applyFont="1" applyFill="1" applyAlignment="1">
      <alignment horizontal="left"/>
    </xf>
    <xf numFmtId="0" fontId="3" fillId="4" borderId="0" xfId="0" applyFont="1" applyFill="1"/>
    <xf numFmtId="9" fontId="3" fillId="0" borderId="0" xfId="2" applyFont="1" applyFill="1"/>
    <xf numFmtId="0" fontId="11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9" fontId="12" fillId="0" borderId="1" xfId="2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14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164" fontId="15" fillId="0" borderId="4" xfId="0" applyNumberFormat="1" applyFont="1" applyFill="1" applyBorder="1" applyAlignment="1" applyProtection="1">
      <alignment horizontal="center" vertical="center"/>
      <protection hidden="1"/>
    </xf>
    <xf numFmtId="0" fontId="27" fillId="0" borderId="8" xfId="0" applyFont="1" applyBorder="1" applyAlignment="1" applyProtection="1">
      <alignment vertical="center"/>
      <protection hidden="1"/>
    </xf>
    <xf numFmtId="0" fontId="28" fillId="0" borderId="9" xfId="0" applyFont="1" applyBorder="1" applyAlignment="1" applyProtection="1">
      <alignment vertical="center"/>
      <protection hidden="1"/>
    </xf>
    <xf numFmtId="0" fontId="27" fillId="0" borderId="8" xfId="0" applyFont="1" applyBorder="1" applyAlignment="1" applyProtection="1">
      <alignment horizontal="left" vertical="center"/>
      <protection hidden="1"/>
    </xf>
    <xf numFmtId="0" fontId="28" fillId="0" borderId="9" xfId="0" applyFont="1" applyBorder="1" applyAlignment="1" applyProtection="1">
      <alignment horizontal="left" vertical="center"/>
      <protection hidden="1"/>
    </xf>
    <xf numFmtId="0" fontId="27" fillId="0" borderId="7" xfId="0" applyFont="1" applyFill="1" applyBorder="1" applyAlignment="1" applyProtection="1">
      <alignment horizontal="left" vertical="center"/>
      <protection hidden="1"/>
    </xf>
    <xf numFmtId="0" fontId="28" fillId="0" borderId="2" xfId="0" applyFont="1" applyFill="1" applyBorder="1" applyAlignment="1" applyProtection="1">
      <alignment horizontal="left" vertical="center"/>
      <protection hidden="1"/>
    </xf>
    <xf numFmtId="0" fontId="29" fillId="0" borderId="7" xfId="0" applyFont="1" applyFill="1" applyBorder="1" applyAlignment="1" applyProtection="1">
      <alignment horizontal="left" vertical="center"/>
      <protection hidden="1"/>
    </xf>
    <xf numFmtId="0" fontId="30" fillId="0" borderId="2" xfId="0" applyFont="1" applyFill="1" applyBorder="1" applyAlignment="1" applyProtection="1">
      <alignment horizontal="left" vertical="center"/>
      <protection hidden="1"/>
    </xf>
    <xf numFmtId="0" fontId="14" fillId="0" borderId="1" xfId="0" applyFont="1" applyFill="1" applyBorder="1" applyAlignment="1" applyProtection="1">
      <alignment horizontal="center"/>
      <protection hidden="1"/>
    </xf>
    <xf numFmtId="0" fontId="7" fillId="0" borderId="0" xfId="0" applyFont="1" applyFill="1" applyProtection="1">
      <protection locked="0"/>
    </xf>
    <xf numFmtId="0" fontId="19" fillId="0" borderId="1" xfId="0" applyFont="1" applyFill="1" applyBorder="1" applyProtection="1">
      <protection hidden="1"/>
    </xf>
    <xf numFmtId="164" fontId="27" fillId="3" borderId="1" xfId="0" applyNumberFormat="1" applyFont="1" applyFill="1" applyBorder="1" applyAlignment="1" applyProtection="1">
      <alignment vertical="center"/>
      <protection hidden="1"/>
    </xf>
    <xf numFmtId="164" fontId="27" fillId="3" borderId="4" xfId="0" applyNumberFormat="1" applyFont="1" applyFill="1" applyBorder="1" applyAlignment="1" applyProtection="1">
      <alignment horizontal="center" vertical="center"/>
      <protection hidden="1"/>
    </xf>
    <xf numFmtId="164" fontId="27" fillId="0" borderId="4" xfId="0" applyNumberFormat="1" applyFont="1" applyFill="1" applyBorder="1" applyAlignment="1" applyProtection="1">
      <alignment horizontal="center" vertical="center"/>
      <protection hidden="1"/>
    </xf>
    <xf numFmtId="164" fontId="32" fillId="4" borderId="4" xfId="0" applyNumberFormat="1" applyFont="1" applyFill="1" applyBorder="1" applyAlignment="1" applyProtection="1">
      <alignment horizontal="center" vertical="center"/>
      <protection hidden="1"/>
    </xf>
    <xf numFmtId="0" fontId="27" fillId="0" borderId="1" xfId="0" applyFont="1" applyFill="1" applyBorder="1" applyProtection="1">
      <protection hidden="1"/>
    </xf>
    <xf numFmtId="0" fontId="27" fillId="0" borderId="1" xfId="0" applyFont="1" applyBorder="1" applyProtection="1">
      <protection hidden="1"/>
    </xf>
    <xf numFmtId="164" fontId="28" fillId="0" borderId="4" xfId="0" applyNumberFormat="1" applyFont="1" applyFill="1" applyBorder="1" applyAlignment="1" applyProtection="1">
      <alignment horizontal="center" vertical="center"/>
      <protection hidden="1"/>
    </xf>
    <xf numFmtId="164" fontId="27" fillId="0" borderId="1" xfId="0" applyNumberFormat="1" applyFont="1" applyFill="1" applyBorder="1" applyAlignment="1" applyProtection="1">
      <alignment horizontal="center" vertical="center"/>
      <protection hidden="1"/>
    </xf>
    <xf numFmtId="164" fontId="32" fillId="4" borderId="1" xfId="0" applyNumberFormat="1" applyFont="1" applyFill="1" applyBorder="1" applyAlignment="1" applyProtection="1">
      <alignment horizontal="center" vertical="center"/>
      <protection hidden="1"/>
    </xf>
    <xf numFmtId="0" fontId="27" fillId="0" borderId="7" xfId="0" applyFont="1" applyBorder="1" applyAlignment="1" applyProtection="1">
      <alignment horizontal="left" vertical="center"/>
      <protection hidden="1"/>
    </xf>
    <xf numFmtId="0" fontId="28" fillId="0" borderId="2" xfId="0" applyFont="1" applyBorder="1" applyAlignment="1" applyProtection="1">
      <alignment horizontal="left" vertical="center"/>
      <protection hidden="1"/>
    </xf>
    <xf numFmtId="0" fontId="27" fillId="0" borderId="1" xfId="0" applyFont="1" applyFill="1" applyBorder="1" applyAlignment="1" applyProtection="1">
      <alignment vertical="center"/>
      <protection hidden="1"/>
    </xf>
    <xf numFmtId="0" fontId="27" fillId="0" borderId="1" xfId="0" applyFont="1" applyBorder="1" applyAlignment="1" applyProtection="1">
      <alignment vertical="center"/>
      <protection hidden="1"/>
    </xf>
    <xf numFmtId="0" fontId="27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Fill="1" applyBorder="1" applyAlignment="1" applyProtection="1">
      <alignment vertical="center"/>
      <protection hidden="1"/>
    </xf>
    <xf numFmtId="164" fontId="27" fillId="3" borderId="1" xfId="0" applyNumberFormat="1" applyFont="1" applyFill="1" applyBorder="1" applyAlignment="1" applyProtection="1">
      <alignment horizontal="center" vertical="center"/>
      <protection hidden="1"/>
    </xf>
    <xf numFmtId="0" fontId="27" fillId="0" borderId="1" xfId="0" applyFont="1" applyFill="1" applyBorder="1" applyAlignment="1" applyProtection="1">
      <alignment horizontal="center"/>
      <protection hidden="1"/>
    </xf>
    <xf numFmtId="0" fontId="27" fillId="0" borderId="1" xfId="0" applyFont="1" applyBorder="1" applyAlignment="1" applyProtection="1">
      <alignment horizontal="center"/>
      <protection hidden="1"/>
    </xf>
    <xf numFmtId="0" fontId="27" fillId="0" borderId="1" xfId="0" applyFont="1" applyFill="1" applyBorder="1" applyAlignment="1" applyProtection="1">
      <alignment horizontal="center" vertical="center"/>
      <protection hidden="1"/>
    </xf>
    <xf numFmtId="164" fontId="32" fillId="0" borderId="4" xfId="0" applyNumberFormat="1" applyFont="1" applyFill="1" applyBorder="1" applyAlignment="1" applyProtection="1">
      <alignment horizontal="center" vertical="center"/>
      <protection hidden="1"/>
    </xf>
    <xf numFmtId="164" fontId="27" fillId="4" borderId="4" xfId="0" applyNumberFormat="1" applyFont="1" applyFill="1" applyBorder="1" applyAlignment="1" applyProtection="1">
      <alignment horizontal="center" vertical="center"/>
      <protection hidden="1"/>
    </xf>
    <xf numFmtId="164" fontId="28" fillId="2" borderId="4" xfId="0" applyNumberFormat="1" applyFont="1" applyFill="1" applyBorder="1" applyAlignment="1" applyProtection="1">
      <alignment horizontal="center" vertical="center"/>
      <protection hidden="1"/>
    </xf>
    <xf numFmtId="164" fontId="27" fillId="2" borderId="4" xfId="0" applyNumberFormat="1" applyFont="1" applyFill="1" applyBorder="1" applyAlignment="1" applyProtection="1">
      <alignment horizontal="center" vertical="center"/>
      <protection hidden="1"/>
    </xf>
    <xf numFmtId="0" fontId="27" fillId="2" borderId="1" xfId="0" applyFont="1" applyFill="1" applyBorder="1" applyProtection="1">
      <protection hidden="1"/>
    </xf>
    <xf numFmtId="0" fontId="19" fillId="0" borderId="8" xfId="0" applyFont="1" applyBorder="1" applyAlignment="1" applyProtection="1">
      <alignment vertical="center"/>
      <protection hidden="1"/>
    </xf>
    <xf numFmtId="0" fontId="15" fillId="0" borderId="9" xfId="0" applyFont="1" applyBorder="1" applyAlignment="1" applyProtection="1">
      <alignment vertical="center"/>
      <protection hidden="1"/>
    </xf>
    <xf numFmtId="3" fontId="19" fillId="3" borderId="1" xfId="0" applyNumberFormat="1" applyFont="1" applyFill="1" applyBorder="1" applyAlignment="1" applyProtection="1">
      <alignment horizontal="center" vertical="center"/>
      <protection hidden="1"/>
    </xf>
    <xf numFmtId="164" fontId="19" fillId="3" borderId="4" xfId="0" applyNumberFormat="1" applyFont="1" applyFill="1" applyBorder="1" applyAlignment="1" applyProtection="1">
      <alignment horizontal="center" vertical="center"/>
      <protection hidden="1"/>
    </xf>
    <xf numFmtId="164" fontId="19" fillId="0" borderId="4" xfId="0" applyNumberFormat="1" applyFont="1" applyFill="1" applyBorder="1" applyAlignment="1" applyProtection="1">
      <alignment horizontal="center" vertical="center"/>
      <protection hidden="1"/>
    </xf>
    <xf numFmtId="164" fontId="15" fillId="4" borderId="4" xfId="0" applyNumberFormat="1" applyFont="1" applyFill="1" applyBorder="1" applyAlignment="1" applyProtection="1">
      <alignment horizontal="center" vertical="center"/>
      <protection hidden="1"/>
    </xf>
    <xf numFmtId="0" fontId="19" fillId="0" borderId="1" xfId="0" applyFont="1" applyFill="1" applyBorder="1" applyAlignment="1" applyProtection="1">
      <alignment horizontal="center" vertical="center"/>
      <protection hidden="1"/>
    </xf>
    <xf numFmtId="0" fontId="19" fillId="0" borderId="8" xfId="0" applyFont="1" applyBorder="1" applyAlignment="1" applyProtection="1">
      <alignment horizontal="left" vertical="center"/>
      <protection hidden="1"/>
    </xf>
    <xf numFmtId="0" fontId="15" fillId="0" borderId="9" xfId="0" applyFont="1" applyBorder="1" applyAlignment="1" applyProtection="1">
      <alignment horizontal="left" vertical="center"/>
      <protection hidden="1"/>
    </xf>
    <xf numFmtId="0" fontId="19" fillId="0" borderId="7" xfId="0" applyFont="1" applyBorder="1" applyAlignment="1" applyProtection="1">
      <alignment horizontal="left" vertical="center"/>
      <protection hidden="1"/>
    </xf>
    <xf numFmtId="0" fontId="15" fillId="0" borderId="2" xfId="0" applyFont="1" applyBorder="1" applyAlignment="1" applyProtection="1">
      <alignment horizontal="left" vertical="center"/>
      <protection hidden="1"/>
    </xf>
    <xf numFmtId="0" fontId="19" fillId="0" borderId="4" xfId="0" applyFont="1" applyFill="1" applyBorder="1" applyAlignment="1" applyProtection="1">
      <alignment horizontal="center" vertical="center"/>
      <protection locked="0"/>
    </xf>
    <xf numFmtId="0" fontId="36" fillId="0" borderId="4" xfId="0" applyFont="1" applyFill="1" applyBorder="1" applyAlignment="1" applyProtection="1">
      <alignment horizontal="center" vertical="center"/>
      <protection locked="0"/>
    </xf>
    <xf numFmtId="0" fontId="36" fillId="0" borderId="8" xfId="0" applyFont="1" applyFill="1" applyBorder="1" applyAlignment="1" applyProtection="1">
      <alignment vertical="center"/>
      <protection hidden="1"/>
    </xf>
    <xf numFmtId="0" fontId="37" fillId="0" borderId="9" xfId="0" applyFont="1" applyFill="1" applyBorder="1" applyAlignment="1" applyProtection="1">
      <alignment vertical="center"/>
      <protection hidden="1"/>
    </xf>
    <xf numFmtId="164" fontId="36" fillId="0" borderId="1" xfId="0" applyNumberFormat="1" applyFont="1" applyFill="1" applyBorder="1" applyAlignment="1" applyProtection="1">
      <alignment vertical="center"/>
      <protection hidden="1"/>
    </xf>
    <xf numFmtId="164" fontId="36" fillId="0" borderId="4" xfId="0" applyNumberFormat="1" applyFont="1" applyFill="1" applyBorder="1" applyAlignment="1" applyProtection="1">
      <alignment horizontal="center" vertical="center"/>
      <protection hidden="1"/>
    </xf>
    <xf numFmtId="164" fontId="37" fillId="0" borderId="4" xfId="0" applyNumberFormat="1" applyFont="1" applyFill="1" applyBorder="1" applyAlignment="1" applyProtection="1">
      <alignment horizontal="center" vertical="center"/>
      <protection hidden="1"/>
    </xf>
    <xf numFmtId="164" fontId="38" fillId="0" borderId="4" xfId="0" applyNumberFormat="1" applyFont="1" applyFill="1" applyBorder="1" applyAlignment="1" applyProtection="1">
      <alignment horizontal="center" vertical="center"/>
      <protection hidden="1"/>
    </xf>
    <xf numFmtId="0" fontId="36" fillId="0" borderId="1" xfId="0" applyFont="1" applyFill="1" applyBorder="1" applyProtection="1">
      <protection hidden="1"/>
    </xf>
    <xf numFmtId="0" fontId="36" fillId="0" borderId="8" xfId="0" applyFont="1" applyFill="1" applyBorder="1" applyAlignment="1" applyProtection="1">
      <alignment horizontal="left"/>
      <protection hidden="1"/>
    </xf>
    <xf numFmtId="0" fontId="37" fillId="0" borderId="9" xfId="0" applyFont="1" applyFill="1" applyBorder="1" applyAlignment="1" applyProtection="1">
      <alignment horizontal="left"/>
      <protection hidden="1"/>
    </xf>
    <xf numFmtId="0" fontId="36" fillId="0" borderId="7" xfId="0" applyFont="1" applyFill="1" applyBorder="1" applyAlignment="1" applyProtection="1">
      <alignment horizontal="left"/>
      <protection hidden="1"/>
    </xf>
    <xf numFmtId="0" fontId="37" fillId="0" borderId="2" xfId="0" applyFont="1" applyFill="1" applyBorder="1" applyAlignment="1" applyProtection="1">
      <alignment horizontal="left"/>
      <protection hidden="1"/>
    </xf>
    <xf numFmtId="0" fontId="27" fillId="2" borderId="7" xfId="0" applyFont="1" applyFill="1" applyBorder="1" applyAlignment="1" applyProtection="1">
      <alignment horizontal="left" vertical="center"/>
      <protection hidden="1"/>
    </xf>
    <xf numFmtId="0" fontId="28" fillId="2" borderId="2" xfId="0" applyFont="1" applyFill="1" applyBorder="1" applyAlignment="1" applyProtection="1">
      <alignment horizontal="left" vertical="center"/>
      <protection hidden="1"/>
    </xf>
    <xf numFmtId="164" fontId="32" fillId="2" borderId="4" xfId="0" applyNumberFormat="1" applyFont="1" applyFill="1" applyBorder="1" applyAlignment="1" applyProtection="1">
      <alignment horizontal="center" vertical="center"/>
      <protection hidden="1"/>
    </xf>
    <xf numFmtId="164" fontId="20" fillId="4" borderId="4" xfId="0" applyNumberFormat="1" applyFont="1" applyFill="1" applyBorder="1" applyAlignment="1" applyProtection="1">
      <alignment horizontal="center" vertical="center"/>
      <protection hidden="1"/>
    </xf>
    <xf numFmtId="0" fontId="14" fillId="0" borderId="8" xfId="0" applyFont="1" applyFill="1" applyBorder="1" applyAlignment="1" applyProtection="1">
      <alignment horizontal="left"/>
      <protection hidden="1"/>
    </xf>
    <xf numFmtId="0" fontId="13" fillId="0" borderId="9" xfId="0" applyFont="1" applyFill="1" applyBorder="1" applyAlignment="1" applyProtection="1">
      <alignment horizontal="left"/>
      <protection hidden="1"/>
    </xf>
    <xf numFmtId="0" fontId="14" fillId="0" borderId="7" xfId="0" applyFont="1" applyFill="1" applyBorder="1" applyAlignment="1" applyProtection="1">
      <alignment horizontal="left"/>
      <protection hidden="1"/>
    </xf>
    <xf numFmtId="0" fontId="13" fillId="0" borderId="2" xfId="0" applyFont="1" applyFill="1" applyBorder="1" applyAlignment="1" applyProtection="1">
      <alignment horizontal="left"/>
      <protection hidden="1"/>
    </xf>
    <xf numFmtId="0" fontId="19" fillId="0" borderId="7" xfId="0" applyFont="1" applyFill="1" applyBorder="1" applyAlignment="1" applyProtection="1">
      <alignment horizontal="left"/>
      <protection hidden="1"/>
    </xf>
    <xf numFmtId="0" fontId="15" fillId="0" borderId="2" xfId="0" applyFont="1" applyFill="1" applyBorder="1" applyAlignment="1" applyProtection="1">
      <alignment horizontal="left"/>
      <protection hidden="1"/>
    </xf>
    <xf numFmtId="0" fontId="19" fillId="0" borderId="1" xfId="0" applyFont="1" applyBorder="1" applyProtection="1">
      <protection hidden="1"/>
    </xf>
    <xf numFmtId="0" fontId="19" fillId="0" borderId="7" xfId="0" applyFont="1" applyBorder="1" applyAlignment="1" applyProtection="1">
      <alignment horizontal="left"/>
      <protection hidden="1"/>
    </xf>
    <xf numFmtId="0" fontId="15" fillId="0" borderId="2" xfId="0" applyFont="1" applyBorder="1" applyAlignment="1" applyProtection="1">
      <alignment horizontal="left"/>
      <protection hidden="1"/>
    </xf>
    <xf numFmtId="164" fontId="19" fillId="4" borderId="1" xfId="0" applyNumberFormat="1" applyFont="1" applyFill="1" applyBorder="1" applyAlignment="1" applyProtection="1">
      <alignment horizontal="center" vertical="center"/>
      <protection hidden="1"/>
    </xf>
    <xf numFmtId="164" fontId="19" fillId="3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Protection="1">
      <protection locked="0"/>
    </xf>
    <xf numFmtId="164" fontId="18" fillId="0" borderId="0" xfId="0" applyNumberFormat="1" applyFont="1" applyFill="1" applyProtection="1">
      <protection locked="0"/>
    </xf>
    <xf numFmtId="0" fontId="3" fillId="0" borderId="1" xfId="3" applyFont="1" applyBorder="1" applyAlignment="1" applyProtection="1">
      <alignment horizontal="center" vertical="center"/>
      <protection locked="0"/>
    </xf>
    <xf numFmtId="164" fontId="3" fillId="3" borderId="4" xfId="3" applyNumberFormat="1" applyFont="1" applyFill="1" applyBorder="1" applyAlignment="1" applyProtection="1">
      <alignment horizontal="center" vertical="center"/>
      <protection hidden="1"/>
    </xf>
    <xf numFmtId="164" fontId="3" fillId="0" borderId="1" xfId="3" applyNumberFormat="1" applyFont="1" applyBorder="1" applyAlignment="1" applyProtection="1">
      <alignment horizontal="center" vertical="center"/>
      <protection hidden="1"/>
    </xf>
    <xf numFmtId="164" fontId="41" fillId="0" borderId="1" xfId="3" applyNumberFormat="1" applyFont="1" applyBorder="1" applyAlignment="1" applyProtection="1">
      <alignment horizontal="center" vertical="center"/>
      <protection hidden="1"/>
    </xf>
    <xf numFmtId="0" fontId="3" fillId="0" borderId="1" xfId="3" applyFont="1" applyBorder="1" applyProtection="1">
      <protection hidden="1"/>
    </xf>
    <xf numFmtId="0" fontId="27" fillId="0" borderId="1" xfId="3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left"/>
      <protection hidden="1"/>
    </xf>
    <xf numFmtId="0" fontId="28" fillId="0" borderId="9" xfId="0" applyFont="1" applyBorder="1" applyAlignment="1" applyProtection="1">
      <alignment horizontal="left"/>
      <protection hidden="1"/>
    </xf>
    <xf numFmtId="164" fontId="27" fillId="0" borderId="1" xfId="3" applyNumberFormat="1" applyFont="1" applyBorder="1" applyAlignment="1" applyProtection="1">
      <alignment horizontal="center" vertical="center"/>
      <protection hidden="1"/>
    </xf>
    <xf numFmtId="164" fontId="32" fillId="0" borderId="1" xfId="3" applyNumberFormat="1" applyFont="1" applyBorder="1" applyAlignment="1" applyProtection="1">
      <alignment horizontal="center" vertical="center"/>
      <protection hidden="1"/>
    </xf>
    <xf numFmtId="0" fontId="27" fillId="0" borderId="1" xfId="3" applyFont="1" applyBorder="1" applyProtection="1">
      <protection hidden="1"/>
    </xf>
    <xf numFmtId="0" fontId="27" fillId="0" borderId="7" xfId="0" applyFont="1" applyBorder="1" applyAlignment="1" applyProtection="1">
      <alignment horizontal="left"/>
      <protection hidden="1"/>
    </xf>
    <xf numFmtId="0" fontId="28" fillId="0" borderId="2" xfId="0" applyFont="1" applyBorder="1" applyAlignment="1" applyProtection="1">
      <alignment horizontal="left"/>
      <protection hidden="1"/>
    </xf>
    <xf numFmtId="164" fontId="27" fillId="0" borderId="4" xfId="0" applyNumberFormat="1" applyFont="1" applyBorder="1" applyAlignment="1" applyProtection="1">
      <alignment horizontal="center" vertical="center"/>
      <protection hidden="1"/>
    </xf>
    <xf numFmtId="164" fontId="27" fillId="0" borderId="1" xfId="3" applyNumberFormat="1" applyFont="1" applyBorder="1" applyProtection="1">
      <protection hidden="1"/>
    </xf>
    <xf numFmtId="164" fontId="3" fillId="0" borderId="4" xfId="3" applyNumberFormat="1" applyFont="1" applyFill="1" applyBorder="1" applyAlignment="1" applyProtection="1">
      <alignment horizontal="center" vertical="center"/>
      <protection hidden="1"/>
    </xf>
    <xf numFmtId="0" fontId="14" fillId="0" borderId="7" xfId="0" applyFont="1" applyFill="1" applyBorder="1" applyAlignment="1">
      <alignment horizontal="justify" vertical="center" wrapText="1"/>
    </xf>
    <xf numFmtId="0" fontId="42" fillId="0" borderId="3" xfId="0" applyFont="1" applyFill="1" applyBorder="1" applyAlignment="1">
      <alignment horizontal="justify" vertical="center" wrapText="1"/>
    </xf>
    <xf numFmtId="0" fontId="42" fillId="0" borderId="7" xfId="0" applyFont="1" applyFill="1" applyBorder="1" applyAlignment="1">
      <alignment horizontal="center" vertical="center" wrapText="1"/>
    </xf>
    <xf numFmtId="0" fontId="39" fillId="0" borderId="1" xfId="0" applyFont="1" applyBorder="1" applyAlignment="1" applyProtection="1">
      <alignment horizontal="center" vertical="center"/>
      <protection locked="0"/>
    </xf>
    <xf numFmtId="0" fontId="4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4" fillId="0" borderId="1" xfId="0" applyFont="1" applyFill="1" applyBorder="1"/>
    <xf numFmtId="9" fontId="4" fillId="0" borderId="1" xfId="2" applyFont="1" applyFill="1" applyBorder="1"/>
    <xf numFmtId="9" fontId="3" fillId="0" borderId="1" xfId="2" applyFont="1" applyFill="1" applyBorder="1"/>
    <xf numFmtId="0" fontId="14" fillId="0" borderId="1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 applyProtection="1">
      <alignment horizontal="left" vertical="center"/>
      <protection hidden="1"/>
    </xf>
    <xf numFmtId="0" fontId="28" fillId="0" borderId="9" xfId="0" applyFont="1" applyFill="1" applyBorder="1" applyAlignment="1" applyProtection="1">
      <alignment horizontal="left" vertical="center"/>
      <protection hidden="1"/>
    </xf>
    <xf numFmtId="0" fontId="36" fillId="0" borderId="8" xfId="0" applyFont="1" applyFill="1" applyBorder="1" applyAlignment="1" applyProtection="1">
      <alignment horizontal="left" vertical="center"/>
      <protection hidden="1"/>
    </xf>
    <xf numFmtId="0" fontId="37" fillId="0" borderId="9" xfId="0" applyFont="1" applyFill="1" applyBorder="1" applyAlignment="1" applyProtection="1">
      <alignment horizontal="left" vertical="center"/>
      <protection hidden="1"/>
    </xf>
    <xf numFmtId="164" fontId="36" fillId="0" borderId="1" xfId="0" applyNumberFormat="1" applyFont="1" applyFill="1" applyBorder="1" applyAlignment="1" applyProtection="1">
      <alignment horizontal="center" vertical="center"/>
      <protection hidden="1"/>
    </xf>
    <xf numFmtId="0" fontId="36" fillId="0" borderId="4" xfId="0" applyFont="1" applyBorder="1" applyAlignment="1" applyProtection="1">
      <alignment horizontal="center" vertical="center"/>
      <protection locked="0"/>
    </xf>
    <xf numFmtId="0" fontId="36" fillId="0" borderId="8" xfId="0" applyFont="1" applyBorder="1" applyAlignment="1" applyProtection="1">
      <alignment horizontal="left" vertical="center"/>
      <protection hidden="1"/>
    </xf>
    <xf numFmtId="0" fontId="37" fillId="0" borderId="9" xfId="0" applyFont="1" applyBorder="1" applyAlignment="1" applyProtection="1">
      <alignment horizontal="left" vertical="center"/>
      <protection hidden="1"/>
    </xf>
    <xf numFmtId="164" fontId="36" fillId="4" borderId="1" xfId="0" applyNumberFormat="1" applyFont="1" applyFill="1" applyBorder="1" applyAlignment="1" applyProtection="1">
      <alignment horizontal="center" vertical="center"/>
      <protection hidden="1"/>
    </xf>
    <xf numFmtId="164" fontId="36" fillId="3" borderId="4" xfId="0" applyNumberFormat="1" applyFont="1" applyFill="1" applyBorder="1" applyAlignment="1" applyProtection="1">
      <alignment horizontal="center" vertical="center"/>
      <protection hidden="1"/>
    </xf>
    <xf numFmtId="0" fontId="36" fillId="0" borderId="7" xfId="0" applyFont="1" applyBorder="1" applyAlignment="1" applyProtection="1">
      <alignment horizontal="left" vertical="center"/>
      <protection hidden="1"/>
    </xf>
    <xf numFmtId="0" fontId="37" fillId="0" borderId="2" xfId="0" applyFont="1" applyBorder="1" applyAlignment="1" applyProtection="1">
      <alignment horizontal="left" vertical="center"/>
      <protection hidden="1"/>
    </xf>
    <xf numFmtId="164" fontId="17" fillId="0" borderId="0" xfId="0" applyNumberFormat="1" applyFont="1" applyProtection="1">
      <protection locked="0"/>
    </xf>
    <xf numFmtId="0" fontId="44" fillId="0" borderId="1" xfId="0" applyFont="1" applyFill="1" applyBorder="1" applyProtection="1">
      <protection hidden="1"/>
    </xf>
    <xf numFmtId="0" fontId="44" fillId="0" borderId="1" xfId="0" applyFont="1" applyBorder="1" applyProtection="1">
      <protection hidden="1"/>
    </xf>
    <xf numFmtId="0" fontId="43" fillId="0" borderId="1" xfId="0" applyFont="1" applyBorder="1" applyAlignment="1" applyProtection="1">
      <alignment horizontal="center" vertical="center"/>
      <protection hidden="1"/>
    </xf>
    <xf numFmtId="0" fontId="14" fillId="0" borderId="1" xfId="3" applyFont="1" applyBorder="1" applyAlignment="1" applyProtection="1">
      <alignment horizontal="center" vertical="center"/>
      <protection locked="0"/>
    </xf>
    <xf numFmtId="164" fontId="19" fillId="3" borderId="1" xfId="0" applyNumberFormat="1" applyFont="1" applyFill="1" applyBorder="1" applyAlignment="1" applyProtection="1">
      <alignment vertical="center"/>
      <protection hidden="1"/>
    </xf>
    <xf numFmtId="164" fontId="14" fillId="3" borderId="4" xfId="3" applyNumberFormat="1" applyFont="1" applyFill="1" applyBorder="1" applyAlignment="1" applyProtection="1">
      <alignment horizontal="center" vertical="center"/>
      <protection hidden="1"/>
    </xf>
    <xf numFmtId="164" fontId="14" fillId="0" borderId="1" xfId="3" applyNumberFormat="1" applyFont="1" applyBorder="1" applyAlignment="1" applyProtection="1">
      <alignment horizontal="center" vertical="center"/>
      <protection hidden="1"/>
    </xf>
    <xf numFmtId="164" fontId="16" fillId="0" borderId="1" xfId="3" applyNumberFormat="1" applyFont="1" applyBorder="1" applyAlignment="1" applyProtection="1">
      <alignment horizontal="center" vertical="center"/>
      <protection hidden="1"/>
    </xf>
    <xf numFmtId="0" fontId="14" fillId="0" borderId="1" xfId="3" applyFont="1" applyBorder="1" applyProtection="1">
      <protection hidden="1"/>
    </xf>
    <xf numFmtId="164" fontId="18" fillId="2" borderId="1" xfId="3" applyNumberFormat="1" applyFont="1" applyFill="1" applyBorder="1" applyProtection="1">
      <protection hidden="1"/>
    </xf>
    <xf numFmtId="0" fontId="19" fillId="0" borderId="1" xfId="3" applyFont="1" applyBorder="1" applyAlignment="1" applyProtection="1">
      <alignment horizontal="center" vertical="center"/>
      <protection locked="0"/>
    </xf>
    <xf numFmtId="0" fontId="19" fillId="0" borderId="8" xfId="0" applyFont="1" applyBorder="1" applyAlignment="1" applyProtection="1">
      <alignment horizontal="left"/>
      <protection hidden="1"/>
    </xf>
    <xf numFmtId="0" fontId="15" fillId="0" borderId="9" xfId="0" applyFont="1" applyBorder="1" applyAlignment="1" applyProtection="1">
      <alignment horizontal="left"/>
      <protection hidden="1"/>
    </xf>
    <xf numFmtId="164" fontId="19" fillId="0" borderId="1" xfId="3" applyNumberFormat="1" applyFont="1" applyBorder="1" applyAlignment="1" applyProtection="1">
      <alignment horizontal="center" vertical="center"/>
      <protection hidden="1"/>
    </xf>
    <xf numFmtId="164" fontId="20" fillId="0" borderId="1" xfId="3" applyNumberFormat="1" applyFont="1" applyBorder="1" applyAlignment="1" applyProtection="1">
      <alignment horizontal="center" vertical="center"/>
      <protection hidden="1"/>
    </xf>
    <xf numFmtId="0" fontId="19" fillId="0" borderId="1" xfId="3" applyFont="1" applyBorder="1" applyProtection="1">
      <protection hidden="1"/>
    </xf>
    <xf numFmtId="164" fontId="19" fillId="0" borderId="4" xfId="0" applyNumberFormat="1" applyFont="1" applyBorder="1" applyAlignment="1" applyProtection="1">
      <alignment horizontal="center" vertical="center"/>
      <protection hidden="1"/>
    </xf>
    <xf numFmtId="164" fontId="19" fillId="0" borderId="1" xfId="3" applyNumberFormat="1" applyFont="1" applyBorder="1" applyProtection="1">
      <protection hidden="1"/>
    </xf>
    <xf numFmtId="0" fontId="18" fillId="2" borderId="1" xfId="3" applyFont="1" applyFill="1" applyBorder="1" applyProtection="1">
      <protection hidden="1"/>
    </xf>
    <xf numFmtId="0" fontId="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3" xfId="0" applyFont="1" applyBorder="1" applyAlignment="1" applyProtection="1">
      <alignment horizontal="center" vertical="top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14" fillId="0" borderId="1" xfId="0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3" fontId="14" fillId="0" borderId="1" xfId="0" applyNumberFormat="1" applyFont="1" applyFill="1" applyBorder="1" applyAlignment="1" applyProtection="1">
      <alignment horizontal="center" vertical="center"/>
      <protection hidden="1"/>
    </xf>
    <xf numFmtId="0" fontId="14" fillId="0" borderId="1" xfId="0" quotePrefix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/>
    <xf numFmtId="0" fontId="14" fillId="4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36" fillId="0" borderId="7" xfId="0" applyFont="1" applyFill="1" applyBorder="1" applyAlignment="1" applyProtection="1">
      <alignment horizontal="left" vertical="center"/>
      <protection hidden="1"/>
    </xf>
    <xf numFmtId="0" fontId="37" fillId="0" borderId="2" xfId="0" applyFont="1" applyFill="1" applyBorder="1" applyAlignment="1" applyProtection="1">
      <alignment horizontal="left" vertical="center"/>
      <protection hidden="1"/>
    </xf>
    <xf numFmtId="164" fontId="36" fillId="0" borderId="1" xfId="0" applyNumberFormat="1" applyFont="1" applyFill="1" applyBorder="1" applyProtection="1">
      <protection hidden="1"/>
    </xf>
    <xf numFmtId="164" fontId="44" fillId="0" borderId="1" xfId="0" applyNumberFormat="1" applyFont="1" applyFill="1" applyBorder="1" applyProtection="1">
      <protection hidden="1"/>
    </xf>
    <xf numFmtId="0" fontId="17" fillId="0" borderId="0" xfId="0" applyFont="1" applyFill="1" applyProtection="1">
      <protection locked="0"/>
    </xf>
    <xf numFmtId="0" fontId="31" fillId="2" borderId="1" xfId="0" applyFont="1" applyFill="1" applyBorder="1" applyProtection="1">
      <protection hidden="1"/>
    </xf>
    <xf numFmtId="0" fontId="33" fillId="2" borderId="1" xfId="0" applyFont="1" applyFill="1" applyBorder="1" applyAlignment="1" applyProtection="1">
      <alignment horizontal="center" vertical="center"/>
      <protection hidden="1"/>
    </xf>
    <xf numFmtId="164" fontId="31" fillId="2" borderId="1" xfId="3" applyNumberFormat="1" applyFont="1" applyFill="1" applyBorder="1" applyProtection="1">
      <protection hidden="1"/>
    </xf>
    <xf numFmtId="164" fontId="43" fillId="2" borderId="1" xfId="0" applyNumberFormat="1" applyFont="1" applyFill="1" applyBorder="1" applyAlignment="1" applyProtection="1">
      <alignment vertical="center"/>
      <protection hidden="1"/>
    </xf>
    <xf numFmtId="0" fontId="33" fillId="2" borderId="1" xfId="0" applyFont="1" applyFill="1" applyBorder="1" applyProtection="1">
      <protection hidden="1"/>
    </xf>
    <xf numFmtId="0" fontId="33" fillId="0" borderId="1" xfId="0" applyFont="1" applyBorder="1" applyProtection="1">
      <protection hidden="1"/>
    </xf>
    <xf numFmtId="0" fontId="33" fillId="0" borderId="1" xfId="0" applyFont="1" applyFill="1" applyBorder="1" applyProtection="1">
      <protection hidden="1"/>
    </xf>
    <xf numFmtId="164" fontId="31" fillId="2" borderId="1" xfId="0" applyNumberFormat="1" applyFont="1" applyFill="1" applyBorder="1" applyProtection="1">
      <protection hidden="1"/>
    </xf>
    <xf numFmtId="9" fontId="14" fillId="0" borderId="1" xfId="2" applyFont="1" applyFill="1" applyBorder="1" applyAlignment="1">
      <alignment horizontal="center" vertical="center"/>
    </xf>
    <xf numFmtId="0" fontId="43" fillId="0" borderId="1" xfId="0" applyFont="1" applyFill="1" applyBorder="1" applyAlignment="1" applyProtection="1">
      <alignment vertical="center"/>
      <protection hidden="1"/>
    </xf>
    <xf numFmtId="164" fontId="3" fillId="0" borderId="4" xfId="0" applyNumberFormat="1" applyFont="1" applyFill="1" applyBorder="1" applyAlignment="1" applyProtection="1">
      <alignment horizontal="center" vertical="center"/>
      <protection hidden="1"/>
    </xf>
    <xf numFmtId="164" fontId="14" fillId="0" borderId="4" xfId="3" applyNumberFormat="1" applyFont="1" applyFill="1" applyBorder="1" applyAlignment="1" applyProtection="1">
      <alignment horizontal="center" vertical="center"/>
      <protection hidden="1"/>
    </xf>
    <xf numFmtId="164" fontId="14" fillId="0" borderId="1" xfId="3" applyNumberFormat="1" applyFont="1" applyFill="1" applyBorder="1" applyAlignment="1" applyProtection="1">
      <alignment horizontal="center" vertical="center"/>
      <protection hidden="1"/>
    </xf>
    <xf numFmtId="164" fontId="13" fillId="0" borderId="1" xfId="3" applyNumberFormat="1" applyFont="1" applyFill="1" applyBorder="1" applyAlignment="1" applyProtection="1">
      <alignment horizontal="center" vertical="center"/>
      <protection hidden="1"/>
    </xf>
    <xf numFmtId="164" fontId="33" fillId="0" borderId="1" xfId="3" applyNumberFormat="1" applyFont="1" applyFill="1" applyBorder="1" applyProtection="1">
      <protection hidden="1"/>
    </xf>
    <xf numFmtId="164" fontId="43" fillId="0" borderId="1" xfId="3" applyNumberFormat="1" applyFont="1" applyFill="1" applyBorder="1" applyProtection="1">
      <protection hidden="1"/>
    </xf>
    <xf numFmtId="164" fontId="3" fillId="0" borderId="1" xfId="3" applyNumberFormat="1" applyFont="1" applyFill="1" applyBorder="1" applyAlignment="1" applyProtection="1">
      <alignment horizontal="center" vertical="center"/>
      <protection hidden="1"/>
    </xf>
    <xf numFmtId="0" fontId="27" fillId="0" borderId="1" xfId="3" applyFont="1" applyFill="1" applyBorder="1" applyAlignment="1" applyProtection="1">
      <alignment horizontal="center" vertical="center"/>
      <protection locked="0"/>
    </xf>
    <xf numFmtId="164" fontId="27" fillId="0" borderId="1" xfId="3" applyNumberFormat="1" applyFont="1" applyFill="1" applyBorder="1" applyAlignment="1" applyProtection="1">
      <alignment horizontal="center" vertical="center"/>
      <protection hidden="1"/>
    </xf>
    <xf numFmtId="164" fontId="32" fillId="0" borderId="1" xfId="3" applyNumberFormat="1" applyFont="1" applyFill="1" applyBorder="1" applyAlignment="1" applyProtection="1">
      <alignment horizontal="center" vertical="center"/>
      <protection hidden="1"/>
    </xf>
    <xf numFmtId="0" fontId="27" fillId="0" borderId="1" xfId="3" applyFont="1" applyFill="1" applyBorder="1" applyProtection="1">
      <protection hidden="1"/>
    </xf>
    <xf numFmtId="164" fontId="46" fillId="0" borderId="0" xfId="3" applyNumberFormat="1" applyFont="1" applyFill="1" applyBorder="1" applyAlignment="1" applyProtection="1">
      <alignment horizontal="center" vertical="center"/>
      <protection hidden="1"/>
    </xf>
    <xf numFmtId="0" fontId="47" fillId="0" borderId="0" xfId="0" applyFont="1" applyFill="1" applyProtection="1">
      <protection locked="0"/>
    </xf>
    <xf numFmtId="0" fontId="3" fillId="0" borderId="1" xfId="0" applyFont="1" applyFill="1" applyBorder="1" applyAlignment="1"/>
    <xf numFmtId="0" fontId="4" fillId="0" borderId="1" xfId="0" applyFont="1" applyFill="1" applyBorder="1" applyAlignment="1"/>
    <xf numFmtId="0" fontId="13" fillId="0" borderId="1" xfId="0" applyFont="1" applyFill="1" applyBorder="1" applyAlignment="1">
      <alignment horizontal="center"/>
    </xf>
    <xf numFmtId="164" fontId="28" fillId="0" borderId="1" xfId="0" applyNumberFormat="1" applyFont="1" applyFill="1" applyBorder="1" applyAlignment="1" applyProtection="1">
      <alignment horizontal="center" vertical="center"/>
      <protection hidden="1"/>
    </xf>
    <xf numFmtId="0" fontId="52" fillId="0" borderId="7" xfId="0" applyFont="1" applyBorder="1" applyAlignment="1" applyProtection="1">
      <alignment horizontal="left" vertical="center"/>
      <protection hidden="1"/>
    </xf>
    <xf numFmtId="0" fontId="27" fillId="0" borderId="0" xfId="0" applyFont="1" applyBorder="1" applyAlignment="1" applyProtection="1">
      <alignment horizontal="center" vertical="center"/>
      <protection locked="0"/>
    </xf>
    <xf numFmtId="0" fontId="52" fillId="0" borderId="0" xfId="0" applyFont="1" applyBorder="1" applyAlignment="1" applyProtection="1">
      <alignment horizontal="left" vertical="center"/>
      <protection hidden="1"/>
    </xf>
    <xf numFmtId="0" fontId="28" fillId="0" borderId="0" xfId="0" applyFont="1" applyBorder="1" applyAlignment="1" applyProtection="1">
      <alignment horizontal="left" vertical="center"/>
      <protection hidden="1"/>
    </xf>
    <xf numFmtId="164" fontId="27" fillId="3" borderId="0" xfId="0" applyNumberFormat="1" applyFont="1" applyFill="1" applyBorder="1" applyAlignment="1" applyProtection="1">
      <alignment vertical="center"/>
      <protection hidden="1"/>
    </xf>
    <xf numFmtId="164" fontId="27" fillId="0" borderId="0" xfId="0" applyNumberFormat="1" applyFont="1" applyFill="1" applyBorder="1" applyAlignment="1" applyProtection="1">
      <alignment horizontal="center" vertical="center"/>
      <protection hidden="1"/>
    </xf>
    <xf numFmtId="164" fontId="27" fillId="3" borderId="0" xfId="0" applyNumberFormat="1" applyFont="1" applyFill="1" applyBorder="1" applyAlignment="1" applyProtection="1">
      <alignment horizontal="center" vertical="center"/>
      <protection hidden="1"/>
    </xf>
    <xf numFmtId="164" fontId="28" fillId="0" borderId="0" xfId="0" applyNumberFormat="1" applyFont="1" applyFill="1" applyBorder="1" applyAlignment="1" applyProtection="1">
      <alignment horizontal="center" vertical="center"/>
      <protection hidden="1"/>
    </xf>
    <xf numFmtId="164" fontId="32" fillId="4" borderId="0" xfId="0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Border="1" applyAlignment="1" applyProtection="1">
      <alignment vertical="center"/>
      <protection hidden="1"/>
    </xf>
    <xf numFmtId="0" fontId="27" fillId="0" borderId="0" xfId="0" applyFont="1" applyBorder="1" applyAlignment="1" applyProtection="1">
      <alignment vertical="center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45" fillId="0" borderId="0" xfId="0" applyFont="1" applyProtection="1">
      <protection locked="0"/>
    </xf>
    <xf numFmtId="0" fontId="45" fillId="0" borderId="0" xfId="0" quotePrefix="1" applyFont="1" applyProtection="1">
      <protection locked="0"/>
    </xf>
    <xf numFmtId="0" fontId="53" fillId="0" borderId="0" xfId="0" applyFont="1" applyProtection="1">
      <protection locked="0"/>
    </xf>
    <xf numFmtId="164" fontId="54" fillId="0" borderId="0" xfId="0" applyNumberFormat="1" applyFont="1" applyFill="1" applyProtection="1">
      <protection locked="0"/>
    </xf>
    <xf numFmtId="0" fontId="19" fillId="0" borderId="7" xfId="0" applyFont="1" applyBorder="1" applyAlignment="1" applyProtection="1">
      <alignment horizontal="left" wrapText="1"/>
      <protection hidden="1"/>
    </xf>
    <xf numFmtId="0" fontId="55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vertical="center"/>
      <protection hidden="1"/>
    </xf>
    <xf numFmtId="0" fontId="19" fillId="4" borderId="1" xfId="0" applyFont="1" applyFill="1" applyBorder="1" applyAlignment="1" applyProtection="1">
      <alignment vertical="center"/>
      <protection hidden="1"/>
    </xf>
    <xf numFmtId="0" fontId="19" fillId="0" borderId="1" xfId="0" applyFont="1" applyFill="1" applyBorder="1" applyAlignment="1" applyProtection="1">
      <alignment vertical="center"/>
      <protection hidden="1"/>
    </xf>
    <xf numFmtId="164" fontId="19" fillId="0" borderId="1" xfId="3" applyNumberFormat="1" applyFont="1" applyBorder="1" applyAlignment="1" applyProtection="1">
      <alignment vertical="center"/>
      <protection hidden="1"/>
    </xf>
    <xf numFmtId="0" fontId="14" fillId="0" borderId="1" xfId="0" applyFont="1" applyBorder="1" applyAlignment="1" applyProtection="1">
      <alignment horizontal="center" vertical="center"/>
      <protection locked="0"/>
    </xf>
    <xf numFmtId="164" fontId="19" fillId="0" borderId="1" xfId="0" applyNumberFormat="1" applyFont="1" applyBorder="1" applyAlignment="1" applyProtection="1">
      <alignment horizontal="center" vertical="center"/>
      <protection hidden="1"/>
    </xf>
    <xf numFmtId="164" fontId="14" fillId="3" borderId="1" xfId="3" applyNumberFormat="1" applyFont="1" applyFill="1" applyBorder="1" applyAlignment="1" applyProtection="1">
      <alignment horizontal="center" vertical="center"/>
      <protection hidden="1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164" fontId="32" fillId="0" borderId="1" xfId="0" applyNumberFormat="1" applyFont="1" applyFill="1" applyBorder="1" applyAlignment="1" applyProtection="1">
      <alignment horizontal="center" vertical="center"/>
      <protection hidden="1"/>
    </xf>
    <xf numFmtId="0" fontId="36" fillId="0" borderId="1" xfId="0" applyFont="1" applyFill="1" applyBorder="1" applyAlignment="1" applyProtection="1">
      <alignment horizontal="center" vertical="center"/>
      <protection locked="0"/>
    </xf>
    <xf numFmtId="164" fontId="37" fillId="0" borderId="1" xfId="0" applyNumberFormat="1" applyFont="1" applyFill="1" applyBorder="1" applyAlignment="1" applyProtection="1">
      <alignment horizontal="center" vertical="center"/>
      <protection hidden="1"/>
    </xf>
    <xf numFmtId="164" fontId="38" fillId="0" borderId="1" xfId="0" applyNumberFormat="1" applyFont="1" applyFill="1" applyBorder="1" applyAlignment="1" applyProtection="1">
      <alignment horizontal="center" vertical="center"/>
      <protection hidden="1"/>
    </xf>
    <xf numFmtId="0" fontId="29" fillId="0" borderId="7" xfId="0" applyFont="1" applyBorder="1" applyAlignment="1" applyProtection="1">
      <alignment horizontal="left" vertical="center"/>
      <protection hidden="1"/>
    </xf>
    <xf numFmtId="0" fontId="30" fillId="0" borderId="2" xfId="0" applyFont="1" applyBorder="1" applyAlignment="1" applyProtection="1">
      <alignment horizontal="left" vertical="center"/>
      <protection hidden="1"/>
    </xf>
    <xf numFmtId="164" fontId="19" fillId="0" borderId="0" xfId="0" applyNumberFormat="1" applyFont="1" applyFill="1" applyBorder="1" applyAlignment="1" applyProtection="1">
      <alignment vertical="center"/>
      <protection hidden="1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164" fontId="27" fillId="4" borderId="1" xfId="0" applyNumberFormat="1" applyFont="1" applyFill="1" applyBorder="1" applyAlignment="1" applyProtection="1">
      <alignment horizontal="center" vertical="center"/>
      <protection hidden="1"/>
    </xf>
    <xf numFmtId="0" fontId="29" fillId="0" borderId="7" xfId="0" applyFont="1" applyBorder="1" applyAlignment="1" applyProtection="1">
      <alignment vertical="center"/>
      <protection hidden="1"/>
    </xf>
    <xf numFmtId="0" fontId="30" fillId="0" borderId="2" xfId="0" applyFont="1" applyBorder="1" applyAlignment="1" applyProtection="1">
      <alignment vertical="center"/>
      <protection hidden="1"/>
    </xf>
    <xf numFmtId="164" fontId="15" fillId="0" borderId="1" xfId="0" applyNumberFormat="1" applyFont="1" applyFill="1" applyBorder="1" applyAlignment="1" applyProtection="1">
      <alignment horizontal="center" vertical="center"/>
      <protection hidden="1"/>
    </xf>
    <xf numFmtId="164" fontId="15" fillId="4" borderId="1" xfId="0" applyNumberFormat="1" applyFont="1" applyFill="1" applyBorder="1" applyAlignment="1" applyProtection="1">
      <alignment horizontal="center" vertical="center"/>
      <protection hidden="1"/>
    </xf>
    <xf numFmtId="49" fontId="13" fillId="5" borderId="5" xfId="0" applyNumberFormat="1" applyFont="1" applyFill="1" applyBorder="1" applyAlignment="1" applyProtection="1">
      <alignment horizontal="center" vertical="center"/>
      <protection locked="0"/>
    </xf>
    <xf numFmtId="49" fontId="13" fillId="5" borderId="8" xfId="0" applyNumberFormat="1" applyFont="1" applyFill="1" applyBorder="1" applyAlignment="1" applyProtection="1">
      <alignment horizontal="left" vertical="center"/>
      <protection locked="0"/>
    </xf>
    <xf numFmtId="49" fontId="14" fillId="5" borderId="9" xfId="0" applyNumberFormat="1" applyFont="1" applyFill="1" applyBorder="1" applyAlignment="1" applyProtection="1">
      <alignment horizontal="center" vertical="center"/>
      <protection locked="0"/>
    </xf>
    <xf numFmtId="164" fontId="34" fillId="5" borderId="1" xfId="0" applyNumberFormat="1" applyFont="1" applyFill="1" applyBorder="1" applyAlignment="1">
      <alignment vertical="center"/>
    </xf>
    <xf numFmtId="0" fontId="13" fillId="5" borderId="1" xfId="0" applyFont="1" applyFill="1" applyBorder="1" applyAlignment="1" applyProtection="1">
      <alignment horizontal="center" vertical="center"/>
      <protection locked="0"/>
    </xf>
    <xf numFmtId="0" fontId="28" fillId="5" borderId="7" xfId="0" applyFont="1" applyFill="1" applyBorder="1" applyAlignment="1" applyProtection="1">
      <alignment horizontal="left" vertical="center"/>
      <protection hidden="1"/>
    </xf>
    <xf numFmtId="0" fontId="28" fillId="5" borderId="2" xfId="0" applyFont="1" applyFill="1" applyBorder="1" applyAlignment="1" applyProtection="1">
      <alignment horizontal="left" vertical="center"/>
      <protection hidden="1"/>
    </xf>
    <xf numFmtId="164" fontId="33" fillId="5" borderId="1" xfId="0" applyNumberFormat="1" applyFont="1" applyFill="1" applyBorder="1" applyAlignment="1" applyProtection="1">
      <alignment horizontal="center" vertical="center"/>
      <protection hidden="1"/>
    </xf>
    <xf numFmtId="164" fontId="50" fillId="5" borderId="1" xfId="0" applyNumberFormat="1" applyFont="1" applyFill="1" applyBorder="1" applyAlignment="1" applyProtection="1">
      <alignment horizontal="center" vertical="center"/>
      <protection hidden="1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164" fontId="50" fillId="5" borderId="1" xfId="0" applyNumberFormat="1" applyFont="1" applyFill="1" applyBorder="1" applyAlignment="1" applyProtection="1">
      <alignment vertical="center"/>
      <protection hidden="1"/>
    </xf>
    <xf numFmtId="164" fontId="31" fillId="5" borderId="1" xfId="0" applyNumberFormat="1" applyFont="1" applyFill="1" applyBorder="1" applyAlignment="1" applyProtection="1">
      <alignment vertical="center"/>
      <protection hidden="1"/>
    </xf>
    <xf numFmtId="164" fontId="34" fillId="5" borderId="1" xfId="0" applyNumberFormat="1" applyFont="1" applyFill="1" applyBorder="1" applyAlignment="1" applyProtection="1">
      <alignment vertical="center"/>
      <protection hidden="1"/>
    </xf>
    <xf numFmtId="164" fontId="48" fillId="5" borderId="1" xfId="0" applyNumberFormat="1" applyFont="1" applyFill="1" applyBorder="1" applyAlignment="1" applyProtection="1">
      <alignment vertical="center"/>
      <protection hidden="1"/>
    </xf>
    <xf numFmtId="1" fontId="13" fillId="5" borderId="1" xfId="0" applyNumberFormat="1" applyFont="1" applyFill="1" applyBorder="1" applyAlignment="1" applyProtection="1">
      <alignment horizontal="center" vertical="center"/>
      <protection hidden="1"/>
    </xf>
    <xf numFmtId="0" fontId="13" fillId="5" borderId="7" xfId="0" applyFont="1" applyFill="1" applyBorder="1" applyAlignment="1" applyProtection="1">
      <alignment horizontal="left" vertical="center"/>
      <protection hidden="1"/>
    </xf>
    <xf numFmtId="0" fontId="13" fillId="5" borderId="2" xfId="0" applyFont="1" applyFill="1" applyBorder="1" applyAlignment="1" applyProtection="1">
      <alignment horizontal="left" vertical="center"/>
      <protection hidden="1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5" borderId="8" xfId="0" applyFont="1" applyFill="1" applyBorder="1" applyAlignment="1" applyProtection="1">
      <alignment horizontal="left" vertical="center"/>
      <protection hidden="1"/>
    </xf>
    <xf numFmtId="0" fontId="15" fillId="5" borderId="9" xfId="0" applyFont="1" applyFill="1" applyBorder="1" applyAlignment="1" applyProtection="1">
      <alignment horizontal="left" vertical="center"/>
      <protection hidden="1"/>
    </xf>
    <xf numFmtId="164" fontId="49" fillId="5" borderId="1" xfId="0" applyNumberFormat="1" applyFont="1" applyFill="1" applyBorder="1" applyAlignment="1" applyProtection="1">
      <alignment vertical="center"/>
      <protection hidden="1"/>
    </xf>
    <xf numFmtId="0" fontId="30" fillId="5" borderId="7" xfId="0" applyFont="1" applyFill="1" applyBorder="1" applyAlignment="1" applyProtection="1">
      <alignment horizontal="left" vertical="center"/>
      <protection hidden="1"/>
    </xf>
    <xf numFmtId="0" fontId="30" fillId="5" borderId="2" xfId="0" applyFont="1" applyFill="1" applyBorder="1" applyAlignment="1" applyProtection="1">
      <alignment horizontal="left" vertical="center"/>
      <protection hidden="1"/>
    </xf>
    <xf numFmtId="164" fontId="51" fillId="5" borderId="1" xfId="0" applyNumberFormat="1" applyFont="1" applyFill="1" applyBorder="1" applyAlignment="1" applyProtection="1">
      <alignment vertical="center"/>
      <protection hidden="1"/>
    </xf>
    <xf numFmtId="0" fontId="24" fillId="0" borderId="10" xfId="0" applyFont="1" applyFill="1" applyBorder="1" applyAlignment="1" applyProtection="1">
      <alignment horizontal="center" vertical="center" wrapText="1"/>
      <protection locked="0"/>
    </xf>
    <xf numFmtId="164" fontId="43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43" fillId="0" borderId="0" xfId="0" applyNumberFormat="1" applyFont="1" applyFill="1" applyAlignment="1" applyProtection="1">
      <alignment horizontal="center" vertical="center" wrapText="1"/>
      <protection locked="0"/>
    </xf>
    <xf numFmtId="0" fontId="13" fillId="5" borderId="7" xfId="0" applyFont="1" applyFill="1" applyBorder="1" applyAlignment="1" applyProtection="1">
      <alignment horizontal="left" vertical="center"/>
      <protection hidden="1"/>
    </xf>
    <xf numFmtId="0" fontId="13" fillId="5" borderId="3" xfId="0" applyFont="1" applyFill="1" applyBorder="1" applyAlignment="1" applyProtection="1">
      <alignment horizontal="left" vertical="center"/>
      <protection hidden="1"/>
    </xf>
    <xf numFmtId="49" fontId="12" fillId="0" borderId="7" xfId="0" applyNumberFormat="1" applyFont="1" applyFill="1" applyBorder="1" applyAlignment="1" applyProtection="1">
      <alignment horizontal="center" vertical="center"/>
      <protection locked="0"/>
    </xf>
    <xf numFmtId="49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5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5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55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55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56" fillId="0" borderId="6" xfId="0" applyNumberFormat="1" applyFont="1" applyFill="1" applyBorder="1" applyAlignment="1" applyProtection="1">
      <alignment horizontal="center" vertical="center"/>
      <protection locked="0"/>
    </xf>
    <xf numFmtId="0" fontId="55" fillId="0" borderId="4" xfId="0" applyFont="1" applyFill="1" applyBorder="1" applyAlignment="1" applyProtection="1">
      <alignment horizontal="center" vertical="center" wrapText="1"/>
      <protection locked="0"/>
    </xf>
    <xf numFmtId="0" fontId="55" fillId="0" borderId="5" xfId="0" applyFont="1" applyFill="1" applyBorder="1" applyAlignment="1" applyProtection="1">
      <alignment horizontal="center" vertical="center" wrapText="1"/>
      <protection locked="0"/>
    </xf>
    <xf numFmtId="0" fontId="55" fillId="0" borderId="6" xfId="0" applyFont="1" applyFill="1" applyBorder="1" applyAlignment="1" applyProtection="1">
      <alignment horizontal="center" vertical="center" wrapText="1"/>
      <protection locked="0"/>
    </xf>
    <xf numFmtId="0" fontId="55" fillId="0" borderId="1" xfId="0" applyFont="1" applyFill="1" applyBorder="1" applyAlignment="1" applyProtection="1">
      <alignment horizontal="center" vertical="center"/>
      <protection locked="0"/>
    </xf>
    <xf numFmtId="164" fontId="55" fillId="0" borderId="2" xfId="0" applyNumberFormat="1" applyFont="1" applyFill="1" applyBorder="1" applyAlignment="1" applyProtection="1">
      <alignment horizontal="center"/>
      <protection locked="0"/>
    </xf>
    <xf numFmtId="164" fontId="55" fillId="0" borderId="3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9" fontId="11" fillId="0" borderId="4" xfId="2" applyFont="1" applyFill="1" applyBorder="1" applyAlignment="1">
      <alignment horizontal="center" vertical="center" wrapText="1"/>
    </xf>
    <xf numFmtId="9" fontId="11" fillId="0" borderId="6" xfId="2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3"/>
    <cellStyle name="Normal 3" xfId="4"/>
    <cellStyle name="Normal_Mau tung muc 360 gio NH 2013-2014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668430</xdr:colOff>
      <xdr:row>3</xdr:row>
      <xdr:rowOff>11206</xdr:rowOff>
    </xdr:from>
    <xdr:to>
      <xdr:col>4</xdr:col>
      <xdr:colOff>30255</xdr:colOff>
      <xdr:row>3</xdr:row>
      <xdr:rowOff>11206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1842" y="963706"/>
          <a:ext cx="131164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175889</xdr:colOff>
      <xdr:row>2</xdr:row>
      <xdr:rowOff>247650</xdr:rowOff>
    </xdr:from>
    <xdr:to>
      <xdr:col>17</xdr:col>
      <xdr:colOff>509910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53624" y="785532"/>
          <a:ext cx="193646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24877</xdr:colOff>
      <xdr:row>2</xdr:row>
      <xdr:rowOff>38100</xdr:rowOff>
    </xdr:from>
    <xdr:to>
      <xdr:col>5</xdr:col>
      <xdr:colOff>365647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015602" y="438150"/>
          <a:ext cx="121707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387262</xdr:colOff>
      <xdr:row>2</xdr:row>
      <xdr:rowOff>28575</xdr:rowOff>
    </xdr:from>
    <xdr:to>
      <xdr:col>15</xdr:col>
      <xdr:colOff>469987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112162" y="428625"/>
          <a:ext cx="1711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15"/>
  <sheetViews>
    <sheetView topLeftCell="A189" zoomScale="85" zoomScaleNormal="85" workbookViewId="0">
      <selection activeCell="Y210" sqref="Y210"/>
    </sheetView>
  </sheetViews>
  <sheetFormatPr defaultRowHeight="15" x14ac:dyDescent="0.25"/>
  <cols>
    <col min="1" max="2" width="6" style="1" customWidth="1"/>
    <col min="3" max="3" width="20.140625" style="1" customWidth="1"/>
    <col min="4" max="4" width="9" style="1" customWidth="1"/>
    <col min="5" max="5" width="8.5703125" style="2" customWidth="1"/>
    <col min="6" max="6" width="8.85546875" style="2" customWidth="1"/>
    <col min="7" max="7" width="8" style="2" customWidth="1"/>
    <col min="8" max="8" width="9.28515625" style="2" customWidth="1"/>
    <col min="9" max="9" width="7.42578125" style="2" customWidth="1"/>
    <col min="10" max="11" width="8.140625" style="2" customWidth="1"/>
    <col min="12" max="12" width="9.28515625" style="2" customWidth="1"/>
    <col min="13" max="13" width="7.7109375" style="2" customWidth="1"/>
    <col min="14" max="14" width="7.5703125" style="2" customWidth="1"/>
    <col min="15" max="15" width="8.140625" style="2" customWidth="1"/>
    <col min="16" max="16" width="8" style="2" customWidth="1"/>
    <col min="17" max="17" width="7.85546875" style="2" customWidth="1"/>
    <col min="18" max="18" width="8.7109375" style="2" customWidth="1"/>
    <col min="19" max="19" width="8.5703125" style="62" customWidth="1"/>
    <col min="20" max="20" width="8.140625" style="2" customWidth="1"/>
    <col min="21" max="21" width="8.42578125" style="62" customWidth="1"/>
    <col min="22" max="22" width="7.42578125" style="62" customWidth="1"/>
    <col min="23" max="23" width="8" style="1" customWidth="1"/>
    <col min="24" max="24" width="9.28515625" style="1" bestFit="1" customWidth="1"/>
    <col min="25" max="25" width="32.140625" style="1" customWidth="1"/>
    <col min="26" max="251" width="9.140625" style="1"/>
    <col min="252" max="252" width="4.7109375" style="1" customWidth="1"/>
    <col min="253" max="253" width="19.85546875" style="1" customWidth="1"/>
    <col min="254" max="254" width="9.42578125" style="1" customWidth="1"/>
    <col min="255" max="255" width="9.85546875" style="1" customWidth="1"/>
    <col min="256" max="256" width="8.85546875" style="1" customWidth="1"/>
    <col min="257" max="257" width="7" style="1" customWidth="1"/>
    <col min="258" max="258" width="9.7109375" style="1" customWidth="1"/>
    <col min="259" max="260" width="10.85546875" style="1" customWidth="1"/>
    <col min="261" max="261" width="12.42578125" style="1" customWidth="1"/>
    <col min="262" max="262" width="11.140625" style="1" customWidth="1"/>
    <col min="263" max="264" width="11.85546875" style="1" customWidth="1"/>
    <col min="265" max="265" width="12.42578125" style="1" customWidth="1"/>
    <col min="266" max="266" width="10.28515625" style="1" customWidth="1"/>
    <col min="267" max="267" width="10.42578125" style="1" customWidth="1"/>
    <col min="268" max="268" width="10.7109375" style="1" customWidth="1"/>
    <col min="269" max="269" width="10.28515625" style="1" customWidth="1"/>
    <col min="270" max="270" width="9.28515625" style="1" customWidth="1"/>
    <col min="271" max="271" width="13.85546875" style="1" customWidth="1"/>
    <col min="272" max="507" width="9.140625" style="1"/>
    <col min="508" max="508" width="4.7109375" style="1" customWidth="1"/>
    <col min="509" max="509" width="19.85546875" style="1" customWidth="1"/>
    <col min="510" max="510" width="9.42578125" style="1" customWidth="1"/>
    <col min="511" max="511" width="9.85546875" style="1" customWidth="1"/>
    <col min="512" max="512" width="8.85546875" style="1" customWidth="1"/>
    <col min="513" max="513" width="7" style="1" customWidth="1"/>
    <col min="514" max="514" width="9.7109375" style="1" customWidth="1"/>
    <col min="515" max="516" width="10.85546875" style="1" customWidth="1"/>
    <col min="517" max="517" width="12.42578125" style="1" customWidth="1"/>
    <col min="518" max="518" width="11.140625" style="1" customWidth="1"/>
    <col min="519" max="520" width="11.85546875" style="1" customWidth="1"/>
    <col min="521" max="521" width="12.42578125" style="1" customWidth="1"/>
    <col min="522" max="522" width="10.28515625" style="1" customWidth="1"/>
    <col min="523" max="523" width="10.42578125" style="1" customWidth="1"/>
    <col min="524" max="524" width="10.7109375" style="1" customWidth="1"/>
    <col min="525" max="525" width="10.28515625" style="1" customWidth="1"/>
    <col min="526" max="526" width="9.28515625" style="1" customWidth="1"/>
    <col min="527" max="527" width="13.85546875" style="1" customWidth="1"/>
    <col min="528" max="763" width="9.140625" style="1"/>
    <col min="764" max="764" width="4.7109375" style="1" customWidth="1"/>
    <col min="765" max="765" width="19.85546875" style="1" customWidth="1"/>
    <col min="766" max="766" width="9.42578125" style="1" customWidth="1"/>
    <col min="767" max="767" width="9.85546875" style="1" customWidth="1"/>
    <col min="768" max="768" width="8.85546875" style="1" customWidth="1"/>
    <col min="769" max="769" width="7" style="1" customWidth="1"/>
    <col min="770" max="770" width="9.7109375" style="1" customWidth="1"/>
    <col min="771" max="772" width="10.85546875" style="1" customWidth="1"/>
    <col min="773" max="773" width="12.42578125" style="1" customWidth="1"/>
    <col min="774" max="774" width="11.140625" style="1" customWidth="1"/>
    <col min="775" max="776" width="11.85546875" style="1" customWidth="1"/>
    <col min="777" max="777" width="12.42578125" style="1" customWidth="1"/>
    <col min="778" max="778" width="10.28515625" style="1" customWidth="1"/>
    <col min="779" max="779" width="10.42578125" style="1" customWidth="1"/>
    <col min="780" max="780" width="10.7109375" style="1" customWidth="1"/>
    <col min="781" max="781" width="10.28515625" style="1" customWidth="1"/>
    <col min="782" max="782" width="9.28515625" style="1" customWidth="1"/>
    <col min="783" max="783" width="13.85546875" style="1" customWidth="1"/>
    <col min="784" max="1019" width="9.140625" style="1"/>
    <col min="1020" max="1020" width="4.7109375" style="1" customWidth="1"/>
    <col min="1021" max="1021" width="19.85546875" style="1" customWidth="1"/>
    <col min="1022" max="1022" width="9.42578125" style="1" customWidth="1"/>
    <col min="1023" max="1023" width="9.85546875" style="1" customWidth="1"/>
    <col min="1024" max="1024" width="8.85546875" style="1" customWidth="1"/>
    <col min="1025" max="1025" width="7" style="1" customWidth="1"/>
    <col min="1026" max="1026" width="9.7109375" style="1" customWidth="1"/>
    <col min="1027" max="1028" width="10.85546875" style="1" customWidth="1"/>
    <col min="1029" max="1029" width="12.42578125" style="1" customWidth="1"/>
    <col min="1030" max="1030" width="11.140625" style="1" customWidth="1"/>
    <col min="1031" max="1032" width="11.85546875" style="1" customWidth="1"/>
    <col min="1033" max="1033" width="12.42578125" style="1" customWidth="1"/>
    <col min="1034" max="1034" width="10.28515625" style="1" customWidth="1"/>
    <col min="1035" max="1035" width="10.42578125" style="1" customWidth="1"/>
    <col min="1036" max="1036" width="10.7109375" style="1" customWidth="1"/>
    <col min="1037" max="1037" width="10.28515625" style="1" customWidth="1"/>
    <col min="1038" max="1038" width="9.28515625" style="1" customWidth="1"/>
    <col min="1039" max="1039" width="13.85546875" style="1" customWidth="1"/>
    <col min="1040" max="1275" width="9.140625" style="1"/>
    <col min="1276" max="1276" width="4.7109375" style="1" customWidth="1"/>
    <col min="1277" max="1277" width="19.85546875" style="1" customWidth="1"/>
    <col min="1278" max="1278" width="9.42578125" style="1" customWidth="1"/>
    <col min="1279" max="1279" width="9.85546875" style="1" customWidth="1"/>
    <col min="1280" max="1280" width="8.85546875" style="1" customWidth="1"/>
    <col min="1281" max="1281" width="7" style="1" customWidth="1"/>
    <col min="1282" max="1282" width="9.7109375" style="1" customWidth="1"/>
    <col min="1283" max="1284" width="10.85546875" style="1" customWidth="1"/>
    <col min="1285" max="1285" width="12.42578125" style="1" customWidth="1"/>
    <col min="1286" max="1286" width="11.140625" style="1" customWidth="1"/>
    <col min="1287" max="1288" width="11.85546875" style="1" customWidth="1"/>
    <col min="1289" max="1289" width="12.42578125" style="1" customWidth="1"/>
    <col min="1290" max="1290" width="10.28515625" style="1" customWidth="1"/>
    <col min="1291" max="1291" width="10.42578125" style="1" customWidth="1"/>
    <col min="1292" max="1292" width="10.7109375" style="1" customWidth="1"/>
    <col min="1293" max="1293" width="10.28515625" style="1" customWidth="1"/>
    <col min="1294" max="1294" width="9.28515625" style="1" customWidth="1"/>
    <col min="1295" max="1295" width="13.85546875" style="1" customWidth="1"/>
    <col min="1296" max="1531" width="9.140625" style="1"/>
    <col min="1532" max="1532" width="4.7109375" style="1" customWidth="1"/>
    <col min="1533" max="1533" width="19.85546875" style="1" customWidth="1"/>
    <col min="1534" max="1534" width="9.42578125" style="1" customWidth="1"/>
    <col min="1535" max="1535" width="9.85546875" style="1" customWidth="1"/>
    <col min="1536" max="1536" width="8.85546875" style="1" customWidth="1"/>
    <col min="1537" max="1537" width="7" style="1" customWidth="1"/>
    <col min="1538" max="1538" width="9.7109375" style="1" customWidth="1"/>
    <col min="1539" max="1540" width="10.85546875" style="1" customWidth="1"/>
    <col min="1541" max="1541" width="12.42578125" style="1" customWidth="1"/>
    <col min="1542" max="1542" width="11.140625" style="1" customWidth="1"/>
    <col min="1543" max="1544" width="11.85546875" style="1" customWidth="1"/>
    <col min="1545" max="1545" width="12.42578125" style="1" customWidth="1"/>
    <col min="1546" max="1546" width="10.28515625" style="1" customWidth="1"/>
    <col min="1547" max="1547" width="10.42578125" style="1" customWidth="1"/>
    <col min="1548" max="1548" width="10.7109375" style="1" customWidth="1"/>
    <col min="1549" max="1549" width="10.28515625" style="1" customWidth="1"/>
    <col min="1550" max="1550" width="9.28515625" style="1" customWidth="1"/>
    <col min="1551" max="1551" width="13.85546875" style="1" customWidth="1"/>
    <col min="1552" max="1787" width="9.140625" style="1"/>
    <col min="1788" max="1788" width="4.7109375" style="1" customWidth="1"/>
    <col min="1789" max="1789" width="19.85546875" style="1" customWidth="1"/>
    <col min="1790" max="1790" width="9.42578125" style="1" customWidth="1"/>
    <col min="1791" max="1791" width="9.85546875" style="1" customWidth="1"/>
    <col min="1792" max="1792" width="8.85546875" style="1" customWidth="1"/>
    <col min="1793" max="1793" width="7" style="1" customWidth="1"/>
    <col min="1794" max="1794" width="9.7109375" style="1" customWidth="1"/>
    <col min="1795" max="1796" width="10.85546875" style="1" customWidth="1"/>
    <col min="1797" max="1797" width="12.42578125" style="1" customWidth="1"/>
    <col min="1798" max="1798" width="11.140625" style="1" customWidth="1"/>
    <col min="1799" max="1800" width="11.85546875" style="1" customWidth="1"/>
    <col min="1801" max="1801" width="12.42578125" style="1" customWidth="1"/>
    <col min="1802" max="1802" width="10.28515625" style="1" customWidth="1"/>
    <col min="1803" max="1803" width="10.42578125" style="1" customWidth="1"/>
    <col min="1804" max="1804" width="10.7109375" style="1" customWidth="1"/>
    <col min="1805" max="1805" width="10.28515625" style="1" customWidth="1"/>
    <col min="1806" max="1806" width="9.28515625" style="1" customWidth="1"/>
    <col min="1807" max="1807" width="13.85546875" style="1" customWidth="1"/>
    <col min="1808" max="2043" width="9.140625" style="1"/>
    <col min="2044" max="2044" width="4.7109375" style="1" customWidth="1"/>
    <col min="2045" max="2045" width="19.85546875" style="1" customWidth="1"/>
    <col min="2046" max="2046" width="9.42578125" style="1" customWidth="1"/>
    <col min="2047" max="2047" width="9.85546875" style="1" customWidth="1"/>
    <col min="2048" max="2048" width="8.85546875" style="1" customWidth="1"/>
    <col min="2049" max="2049" width="7" style="1" customWidth="1"/>
    <col min="2050" max="2050" width="9.7109375" style="1" customWidth="1"/>
    <col min="2051" max="2052" width="10.85546875" style="1" customWidth="1"/>
    <col min="2053" max="2053" width="12.42578125" style="1" customWidth="1"/>
    <col min="2054" max="2054" width="11.140625" style="1" customWidth="1"/>
    <col min="2055" max="2056" width="11.85546875" style="1" customWidth="1"/>
    <col min="2057" max="2057" width="12.42578125" style="1" customWidth="1"/>
    <col min="2058" max="2058" width="10.28515625" style="1" customWidth="1"/>
    <col min="2059" max="2059" width="10.42578125" style="1" customWidth="1"/>
    <col min="2060" max="2060" width="10.7109375" style="1" customWidth="1"/>
    <col min="2061" max="2061" width="10.28515625" style="1" customWidth="1"/>
    <col min="2062" max="2062" width="9.28515625" style="1" customWidth="1"/>
    <col min="2063" max="2063" width="13.85546875" style="1" customWidth="1"/>
    <col min="2064" max="2299" width="9.140625" style="1"/>
    <col min="2300" max="2300" width="4.7109375" style="1" customWidth="1"/>
    <col min="2301" max="2301" width="19.85546875" style="1" customWidth="1"/>
    <col min="2302" max="2302" width="9.42578125" style="1" customWidth="1"/>
    <col min="2303" max="2303" width="9.85546875" style="1" customWidth="1"/>
    <col min="2304" max="2304" width="8.85546875" style="1" customWidth="1"/>
    <col min="2305" max="2305" width="7" style="1" customWidth="1"/>
    <col min="2306" max="2306" width="9.7109375" style="1" customWidth="1"/>
    <col min="2307" max="2308" width="10.85546875" style="1" customWidth="1"/>
    <col min="2309" max="2309" width="12.42578125" style="1" customWidth="1"/>
    <col min="2310" max="2310" width="11.140625" style="1" customWidth="1"/>
    <col min="2311" max="2312" width="11.85546875" style="1" customWidth="1"/>
    <col min="2313" max="2313" width="12.42578125" style="1" customWidth="1"/>
    <col min="2314" max="2314" width="10.28515625" style="1" customWidth="1"/>
    <col min="2315" max="2315" width="10.42578125" style="1" customWidth="1"/>
    <col min="2316" max="2316" width="10.7109375" style="1" customWidth="1"/>
    <col min="2317" max="2317" width="10.28515625" style="1" customWidth="1"/>
    <col min="2318" max="2318" width="9.28515625" style="1" customWidth="1"/>
    <col min="2319" max="2319" width="13.85546875" style="1" customWidth="1"/>
    <col min="2320" max="2555" width="9.140625" style="1"/>
    <col min="2556" max="2556" width="4.7109375" style="1" customWidth="1"/>
    <col min="2557" max="2557" width="19.85546875" style="1" customWidth="1"/>
    <col min="2558" max="2558" width="9.42578125" style="1" customWidth="1"/>
    <col min="2559" max="2559" width="9.85546875" style="1" customWidth="1"/>
    <col min="2560" max="2560" width="8.85546875" style="1" customWidth="1"/>
    <col min="2561" max="2561" width="7" style="1" customWidth="1"/>
    <col min="2562" max="2562" width="9.7109375" style="1" customWidth="1"/>
    <col min="2563" max="2564" width="10.85546875" style="1" customWidth="1"/>
    <col min="2565" max="2565" width="12.42578125" style="1" customWidth="1"/>
    <col min="2566" max="2566" width="11.140625" style="1" customWidth="1"/>
    <col min="2567" max="2568" width="11.85546875" style="1" customWidth="1"/>
    <col min="2569" max="2569" width="12.42578125" style="1" customWidth="1"/>
    <col min="2570" max="2570" width="10.28515625" style="1" customWidth="1"/>
    <col min="2571" max="2571" width="10.42578125" style="1" customWidth="1"/>
    <col min="2572" max="2572" width="10.7109375" style="1" customWidth="1"/>
    <col min="2573" max="2573" width="10.28515625" style="1" customWidth="1"/>
    <col min="2574" max="2574" width="9.28515625" style="1" customWidth="1"/>
    <col min="2575" max="2575" width="13.85546875" style="1" customWidth="1"/>
    <col min="2576" max="2811" width="9.140625" style="1"/>
    <col min="2812" max="2812" width="4.7109375" style="1" customWidth="1"/>
    <col min="2813" max="2813" width="19.85546875" style="1" customWidth="1"/>
    <col min="2814" max="2814" width="9.42578125" style="1" customWidth="1"/>
    <col min="2815" max="2815" width="9.85546875" style="1" customWidth="1"/>
    <col min="2816" max="2816" width="8.85546875" style="1" customWidth="1"/>
    <col min="2817" max="2817" width="7" style="1" customWidth="1"/>
    <col min="2818" max="2818" width="9.7109375" style="1" customWidth="1"/>
    <col min="2819" max="2820" width="10.85546875" style="1" customWidth="1"/>
    <col min="2821" max="2821" width="12.42578125" style="1" customWidth="1"/>
    <col min="2822" max="2822" width="11.140625" style="1" customWidth="1"/>
    <col min="2823" max="2824" width="11.85546875" style="1" customWidth="1"/>
    <col min="2825" max="2825" width="12.42578125" style="1" customWidth="1"/>
    <col min="2826" max="2826" width="10.28515625" style="1" customWidth="1"/>
    <col min="2827" max="2827" width="10.42578125" style="1" customWidth="1"/>
    <col min="2828" max="2828" width="10.7109375" style="1" customWidth="1"/>
    <col min="2829" max="2829" width="10.28515625" style="1" customWidth="1"/>
    <col min="2830" max="2830" width="9.28515625" style="1" customWidth="1"/>
    <col min="2831" max="2831" width="13.85546875" style="1" customWidth="1"/>
    <col min="2832" max="3067" width="9.140625" style="1"/>
    <col min="3068" max="3068" width="4.7109375" style="1" customWidth="1"/>
    <col min="3069" max="3069" width="19.85546875" style="1" customWidth="1"/>
    <col min="3070" max="3070" width="9.42578125" style="1" customWidth="1"/>
    <col min="3071" max="3071" width="9.85546875" style="1" customWidth="1"/>
    <col min="3072" max="3072" width="8.85546875" style="1" customWidth="1"/>
    <col min="3073" max="3073" width="7" style="1" customWidth="1"/>
    <col min="3074" max="3074" width="9.7109375" style="1" customWidth="1"/>
    <col min="3075" max="3076" width="10.85546875" style="1" customWidth="1"/>
    <col min="3077" max="3077" width="12.42578125" style="1" customWidth="1"/>
    <col min="3078" max="3078" width="11.140625" style="1" customWidth="1"/>
    <col min="3079" max="3080" width="11.85546875" style="1" customWidth="1"/>
    <col min="3081" max="3081" width="12.42578125" style="1" customWidth="1"/>
    <col min="3082" max="3082" width="10.28515625" style="1" customWidth="1"/>
    <col min="3083" max="3083" width="10.42578125" style="1" customWidth="1"/>
    <col min="3084" max="3084" width="10.7109375" style="1" customWidth="1"/>
    <col min="3085" max="3085" width="10.28515625" style="1" customWidth="1"/>
    <col min="3086" max="3086" width="9.28515625" style="1" customWidth="1"/>
    <col min="3087" max="3087" width="13.85546875" style="1" customWidth="1"/>
    <col min="3088" max="3323" width="9.140625" style="1"/>
    <col min="3324" max="3324" width="4.7109375" style="1" customWidth="1"/>
    <col min="3325" max="3325" width="19.85546875" style="1" customWidth="1"/>
    <col min="3326" max="3326" width="9.42578125" style="1" customWidth="1"/>
    <col min="3327" max="3327" width="9.85546875" style="1" customWidth="1"/>
    <col min="3328" max="3328" width="8.85546875" style="1" customWidth="1"/>
    <col min="3329" max="3329" width="7" style="1" customWidth="1"/>
    <col min="3330" max="3330" width="9.7109375" style="1" customWidth="1"/>
    <col min="3331" max="3332" width="10.85546875" style="1" customWidth="1"/>
    <col min="3333" max="3333" width="12.42578125" style="1" customWidth="1"/>
    <col min="3334" max="3334" width="11.140625" style="1" customWidth="1"/>
    <col min="3335" max="3336" width="11.85546875" style="1" customWidth="1"/>
    <col min="3337" max="3337" width="12.42578125" style="1" customWidth="1"/>
    <col min="3338" max="3338" width="10.28515625" style="1" customWidth="1"/>
    <col min="3339" max="3339" width="10.42578125" style="1" customWidth="1"/>
    <col min="3340" max="3340" width="10.7109375" style="1" customWidth="1"/>
    <col min="3341" max="3341" width="10.28515625" style="1" customWidth="1"/>
    <col min="3342" max="3342" width="9.28515625" style="1" customWidth="1"/>
    <col min="3343" max="3343" width="13.85546875" style="1" customWidth="1"/>
    <col min="3344" max="3579" width="9.140625" style="1"/>
    <col min="3580" max="3580" width="4.7109375" style="1" customWidth="1"/>
    <col min="3581" max="3581" width="19.85546875" style="1" customWidth="1"/>
    <col min="3582" max="3582" width="9.42578125" style="1" customWidth="1"/>
    <col min="3583" max="3583" width="9.85546875" style="1" customWidth="1"/>
    <col min="3584" max="3584" width="8.85546875" style="1" customWidth="1"/>
    <col min="3585" max="3585" width="7" style="1" customWidth="1"/>
    <col min="3586" max="3586" width="9.7109375" style="1" customWidth="1"/>
    <col min="3587" max="3588" width="10.85546875" style="1" customWidth="1"/>
    <col min="3589" max="3589" width="12.42578125" style="1" customWidth="1"/>
    <col min="3590" max="3590" width="11.140625" style="1" customWidth="1"/>
    <col min="3591" max="3592" width="11.85546875" style="1" customWidth="1"/>
    <col min="3593" max="3593" width="12.42578125" style="1" customWidth="1"/>
    <col min="3594" max="3594" width="10.28515625" style="1" customWidth="1"/>
    <col min="3595" max="3595" width="10.42578125" style="1" customWidth="1"/>
    <col min="3596" max="3596" width="10.7109375" style="1" customWidth="1"/>
    <col min="3597" max="3597" width="10.28515625" style="1" customWidth="1"/>
    <col min="3598" max="3598" width="9.28515625" style="1" customWidth="1"/>
    <col min="3599" max="3599" width="13.85546875" style="1" customWidth="1"/>
    <col min="3600" max="3835" width="9.140625" style="1"/>
    <col min="3836" max="3836" width="4.7109375" style="1" customWidth="1"/>
    <col min="3837" max="3837" width="19.85546875" style="1" customWidth="1"/>
    <col min="3838" max="3838" width="9.42578125" style="1" customWidth="1"/>
    <col min="3839" max="3839" width="9.85546875" style="1" customWidth="1"/>
    <col min="3840" max="3840" width="8.85546875" style="1" customWidth="1"/>
    <col min="3841" max="3841" width="7" style="1" customWidth="1"/>
    <col min="3842" max="3842" width="9.7109375" style="1" customWidth="1"/>
    <col min="3843" max="3844" width="10.85546875" style="1" customWidth="1"/>
    <col min="3845" max="3845" width="12.42578125" style="1" customWidth="1"/>
    <col min="3846" max="3846" width="11.140625" style="1" customWidth="1"/>
    <col min="3847" max="3848" width="11.85546875" style="1" customWidth="1"/>
    <col min="3849" max="3849" width="12.42578125" style="1" customWidth="1"/>
    <col min="3850" max="3850" width="10.28515625" style="1" customWidth="1"/>
    <col min="3851" max="3851" width="10.42578125" style="1" customWidth="1"/>
    <col min="3852" max="3852" width="10.7109375" style="1" customWidth="1"/>
    <col min="3853" max="3853" width="10.28515625" style="1" customWidth="1"/>
    <col min="3854" max="3854" width="9.28515625" style="1" customWidth="1"/>
    <col min="3855" max="3855" width="13.85546875" style="1" customWidth="1"/>
    <col min="3856" max="4091" width="9.140625" style="1"/>
    <col min="4092" max="4092" width="4.7109375" style="1" customWidth="1"/>
    <col min="4093" max="4093" width="19.85546875" style="1" customWidth="1"/>
    <col min="4094" max="4094" width="9.42578125" style="1" customWidth="1"/>
    <col min="4095" max="4095" width="9.85546875" style="1" customWidth="1"/>
    <col min="4096" max="4096" width="8.85546875" style="1" customWidth="1"/>
    <col min="4097" max="4097" width="7" style="1" customWidth="1"/>
    <col min="4098" max="4098" width="9.7109375" style="1" customWidth="1"/>
    <col min="4099" max="4100" width="10.85546875" style="1" customWidth="1"/>
    <col min="4101" max="4101" width="12.42578125" style="1" customWidth="1"/>
    <col min="4102" max="4102" width="11.140625" style="1" customWidth="1"/>
    <col min="4103" max="4104" width="11.85546875" style="1" customWidth="1"/>
    <col min="4105" max="4105" width="12.42578125" style="1" customWidth="1"/>
    <col min="4106" max="4106" width="10.28515625" style="1" customWidth="1"/>
    <col min="4107" max="4107" width="10.42578125" style="1" customWidth="1"/>
    <col min="4108" max="4108" width="10.7109375" style="1" customWidth="1"/>
    <col min="4109" max="4109" width="10.28515625" style="1" customWidth="1"/>
    <col min="4110" max="4110" width="9.28515625" style="1" customWidth="1"/>
    <col min="4111" max="4111" width="13.85546875" style="1" customWidth="1"/>
    <col min="4112" max="4347" width="9.140625" style="1"/>
    <col min="4348" max="4348" width="4.7109375" style="1" customWidth="1"/>
    <col min="4349" max="4349" width="19.85546875" style="1" customWidth="1"/>
    <col min="4350" max="4350" width="9.42578125" style="1" customWidth="1"/>
    <col min="4351" max="4351" width="9.85546875" style="1" customWidth="1"/>
    <col min="4352" max="4352" width="8.85546875" style="1" customWidth="1"/>
    <col min="4353" max="4353" width="7" style="1" customWidth="1"/>
    <col min="4354" max="4354" width="9.7109375" style="1" customWidth="1"/>
    <col min="4355" max="4356" width="10.85546875" style="1" customWidth="1"/>
    <col min="4357" max="4357" width="12.42578125" style="1" customWidth="1"/>
    <col min="4358" max="4358" width="11.140625" style="1" customWidth="1"/>
    <col min="4359" max="4360" width="11.85546875" style="1" customWidth="1"/>
    <col min="4361" max="4361" width="12.42578125" style="1" customWidth="1"/>
    <col min="4362" max="4362" width="10.28515625" style="1" customWidth="1"/>
    <col min="4363" max="4363" width="10.42578125" style="1" customWidth="1"/>
    <col min="4364" max="4364" width="10.7109375" style="1" customWidth="1"/>
    <col min="4365" max="4365" width="10.28515625" style="1" customWidth="1"/>
    <col min="4366" max="4366" width="9.28515625" style="1" customWidth="1"/>
    <col min="4367" max="4367" width="13.85546875" style="1" customWidth="1"/>
    <col min="4368" max="4603" width="9.140625" style="1"/>
    <col min="4604" max="4604" width="4.7109375" style="1" customWidth="1"/>
    <col min="4605" max="4605" width="19.85546875" style="1" customWidth="1"/>
    <col min="4606" max="4606" width="9.42578125" style="1" customWidth="1"/>
    <col min="4607" max="4607" width="9.85546875" style="1" customWidth="1"/>
    <col min="4608" max="4608" width="8.85546875" style="1" customWidth="1"/>
    <col min="4609" max="4609" width="7" style="1" customWidth="1"/>
    <col min="4610" max="4610" width="9.7109375" style="1" customWidth="1"/>
    <col min="4611" max="4612" width="10.85546875" style="1" customWidth="1"/>
    <col min="4613" max="4613" width="12.42578125" style="1" customWidth="1"/>
    <col min="4614" max="4614" width="11.140625" style="1" customWidth="1"/>
    <col min="4615" max="4616" width="11.85546875" style="1" customWidth="1"/>
    <col min="4617" max="4617" width="12.42578125" style="1" customWidth="1"/>
    <col min="4618" max="4618" width="10.28515625" style="1" customWidth="1"/>
    <col min="4619" max="4619" width="10.42578125" style="1" customWidth="1"/>
    <col min="4620" max="4620" width="10.7109375" style="1" customWidth="1"/>
    <col min="4621" max="4621" width="10.28515625" style="1" customWidth="1"/>
    <col min="4622" max="4622" width="9.28515625" style="1" customWidth="1"/>
    <col min="4623" max="4623" width="13.85546875" style="1" customWidth="1"/>
    <col min="4624" max="4859" width="9.140625" style="1"/>
    <col min="4860" max="4860" width="4.7109375" style="1" customWidth="1"/>
    <col min="4861" max="4861" width="19.85546875" style="1" customWidth="1"/>
    <col min="4862" max="4862" width="9.42578125" style="1" customWidth="1"/>
    <col min="4863" max="4863" width="9.85546875" style="1" customWidth="1"/>
    <col min="4864" max="4864" width="8.85546875" style="1" customWidth="1"/>
    <col min="4865" max="4865" width="7" style="1" customWidth="1"/>
    <col min="4866" max="4866" width="9.7109375" style="1" customWidth="1"/>
    <col min="4867" max="4868" width="10.85546875" style="1" customWidth="1"/>
    <col min="4869" max="4869" width="12.42578125" style="1" customWidth="1"/>
    <col min="4870" max="4870" width="11.140625" style="1" customWidth="1"/>
    <col min="4871" max="4872" width="11.85546875" style="1" customWidth="1"/>
    <col min="4873" max="4873" width="12.42578125" style="1" customWidth="1"/>
    <col min="4874" max="4874" width="10.28515625" style="1" customWidth="1"/>
    <col min="4875" max="4875" width="10.42578125" style="1" customWidth="1"/>
    <col min="4876" max="4876" width="10.7109375" style="1" customWidth="1"/>
    <col min="4877" max="4877" width="10.28515625" style="1" customWidth="1"/>
    <col min="4878" max="4878" width="9.28515625" style="1" customWidth="1"/>
    <col min="4879" max="4879" width="13.85546875" style="1" customWidth="1"/>
    <col min="4880" max="5115" width="9.140625" style="1"/>
    <col min="5116" max="5116" width="4.7109375" style="1" customWidth="1"/>
    <col min="5117" max="5117" width="19.85546875" style="1" customWidth="1"/>
    <col min="5118" max="5118" width="9.42578125" style="1" customWidth="1"/>
    <col min="5119" max="5119" width="9.85546875" style="1" customWidth="1"/>
    <col min="5120" max="5120" width="8.85546875" style="1" customWidth="1"/>
    <col min="5121" max="5121" width="7" style="1" customWidth="1"/>
    <col min="5122" max="5122" width="9.7109375" style="1" customWidth="1"/>
    <col min="5123" max="5124" width="10.85546875" style="1" customWidth="1"/>
    <col min="5125" max="5125" width="12.42578125" style="1" customWidth="1"/>
    <col min="5126" max="5126" width="11.140625" style="1" customWidth="1"/>
    <col min="5127" max="5128" width="11.85546875" style="1" customWidth="1"/>
    <col min="5129" max="5129" width="12.42578125" style="1" customWidth="1"/>
    <col min="5130" max="5130" width="10.28515625" style="1" customWidth="1"/>
    <col min="5131" max="5131" width="10.42578125" style="1" customWidth="1"/>
    <col min="5132" max="5132" width="10.7109375" style="1" customWidth="1"/>
    <col min="5133" max="5133" width="10.28515625" style="1" customWidth="1"/>
    <col min="5134" max="5134" width="9.28515625" style="1" customWidth="1"/>
    <col min="5135" max="5135" width="13.85546875" style="1" customWidth="1"/>
    <col min="5136" max="5371" width="9.140625" style="1"/>
    <col min="5372" max="5372" width="4.7109375" style="1" customWidth="1"/>
    <col min="5373" max="5373" width="19.85546875" style="1" customWidth="1"/>
    <col min="5374" max="5374" width="9.42578125" style="1" customWidth="1"/>
    <col min="5375" max="5375" width="9.85546875" style="1" customWidth="1"/>
    <col min="5376" max="5376" width="8.85546875" style="1" customWidth="1"/>
    <col min="5377" max="5377" width="7" style="1" customWidth="1"/>
    <col min="5378" max="5378" width="9.7109375" style="1" customWidth="1"/>
    <col min="5379" max="5380" width="10.85546875" style="1" customWidth="1"/>
    <col min="5381" max="5381" width="12.42578125" style="1" customWidth="1"/>
    <col min="5382" max="5382" width="11.140625" style="1" customWidth="1"/>
    <col min="5383" max="5384" width="11.85546875" style="1" customWidth="1"/>
    <col min="5385" max="5385" width="12.42578125" style="1" customWidth="1"/>
    <col min="5386" max="5386" width="10.28515625" style="1" customWidth="1"/>
    <col min="5387" max="5387" width="10.42578125" style="1" customWidth="1"/>
    <col min="5388" max="5388" width="10.7109375" style="1" customWidth="1"/>
    <col min="5389" max="5389" width="10.28515625" style="1" customWidth="1"/>
    <col min="5390" max="5390" width="9.28515625" style="1" customWidth="1"/>
    <col min="5391" max="5391" width="13.85546875" style="1" customWidth="1"/>
    <col min="5392" max="5627" width="9.140625" style="1"/>
    <col min="5628" max="5628" width="4.7109375" style="1" customWidth="1"/>
    <col min="5629" max="5629" width="19.85546875" style="1" customWidth="1"/>
    <col min="5630" max="5630" width="9.42578125" style="1" customWidth="1"/>
    <col min="5631" max="5631" width="9.85546875" style="1" customWidth="1"/>
    <col min="5632" max="5632" width="8.85546875" style="1" customWidth="1"/>
    <col min="5633" max="5633" width="7" style="1" customWidth="1"/>
    <col min="5634" max="5634" width="9.7109375" style="1" customWidth="1"/>
    <col min="5635" max="5636" width="10.85546875" style="1" customWidth="1"/>
    <col min="5637" max="5637" width="12.42578125" style="1" customWidth="1"/>
    <col min="5638" max="5638" width="11.140625" style="1" customWidth="1"/>
    <col min="5639" max="5640" width="11.85546875" style="1" customWidth="1"/>
    <col min="5641" max="5641" width="12.42578125" style="1" customWidth="1"/>
    <col min="5642" max="5642" width="10.28515625" style="1" customWidth="1"/>
    <col min="5643" max="5643" width="10.42578125" style="1" customWidth="1"/>
    <col min="5644" max="5644" width="10.7109375" style="1" customWidth="1"/>
    <col min="5645" max="5645" width="10.28515625" style="1" customWidth="1"/>
    <col min="5646" max="5646" width="9.28515625" style="1" customWidth="1"/>
    <col min="5647" max="5647" width="13.85546875" style="1" customWidth="1"/>
    <col min="5648" max="5883" width="9.140625" style="1"/>
    <col min="5884" max="5884" width="4.7109375" style="1" customWidth="1"/>
    <col min="5885" max="5885" width="19.85546875" style="1" customWidth="1"/>
    <col min="5886" max="5886" width="9.42578125" style="1" customWidth="1"/>
    <col min="5887" max="5887" width="9.85546875" style="1" customWidth="1"/>
    <col min="5888" max="5888" width="8.85546875" style="1" customWidth="1"/>
    <col min="5889" max="5889" width="7" style="1" customWidth="1"/>
    <col min="5890" max="5890" width="9.7109375" style="1" customWidth="1"/>
    <col min="5891" max="5892" width="10.85546875" style="1" customWidth="1"/>
    <col min="5893" max="5893" width="12.42578125" style="1" customWidth="1"/>
    <col min="5894" max="5894" width="11.140625" style="1" customWidth="1"/>
    <col min="5895" max="5896" width="11.85546875" style="1" customWidth="1"/>
    <col min="5897" max="5897" width="12.42578125" style="1" customWidth="1"/>
    <col min="5898" max="5898" width="10.28515625" style="1" customWidth="1"/>
    <col min="5899" max="5899" width="10.42578125" style="1" customWidth="1"/>
    <col min="5900" max="5900" width="10.7109375" style="1" customWidth="1"/>
    <col min="5901" max="5901" width="10.28515625" style="1" customWidth="1"/>
    <col min="5902" max="5902" width="9.28515625" style="1" customWidth="1"/>
    <col min="5903" max="5903" width="13.85546875" style="1" customWidth="1"/>
    <col min="5904" max="6139" width="9.140625" style="1"/>
    <col min="6140" max="6140" width="4.7109375" style="1" customWidth="1"/>
    <col min="6141" max="6141" width="19.85546875" style="1" customWidth="1"/>
    <col min="6142" max="6142" width="9.42578125" style="1" customWidth="1"/>
    <col min="6143" max="6143" width="9.85546875" style="1" customWidth="1"/>
    <col min="6144" max="6144" width="8.85546875" style="1" customWidth="1"/>
    <col min="6145" max="6145" width="7" style="1" customWidth="1"/>
    <col min="6146" max="6146" width="9.7109375" style="1" customWidth="1"/>
    <col min="6147" max="6148" width="10.85546875" style="1" customWidth="1"/>
    <col min="6149" max="6149" width="12.42578125" style="1" customWidth="1"/>
    <col min="6150" max="6150" width="11.140625" style="1" customWidth="1"/>
    <col min="6151" max="6152" width="11.85546875" style="1" customWidth="1"/>
    <col min="6153" max="6153" width="12.42578125" style="1" customWidth="1"/>
    <col min="6154" max="6154" width="10.28515625" style="1" customWidth="1"/>
    <col min="6155" max="6155" width="10.42578125" style="1" customWidth="1"/>
    <col min="6156" max="6156" width="10.7109375" style="1" customWidth="1"/>
    <col min="6157" max="6157" width="10.28515625" style="1" customWidth="1"/>
    <col min="6158" max="6158" width="9.28515625" style="1" customWidth="1"/>
    <col min="6159" max="6159" width="13.85546875" style="1" customWidth="1"/>
    <col min="6160" max="6395" width="9.140625" style="1"/>
    <col min="6396" max="6396" width="4.7109375" style="1" customWidth="1"/>
    <col min="6397" max="6397" width="19.85546875" style="1" customWidth="1"/>
    <col min="6398" max="6398" width="9.42578125" style="1" customWidth="1"/>
    <col min="6399" max="6399" width="9.85546875" style="1" customWidth="1"/>
    <col min="6400" max="6400" width="8.85546875" style="1" customWidth="1"/>
    <col min="6401" max="6401" width="7" style="1" customWidth="1"/>
    <col min="6402" max="6402" width="9.7109375" style="1" customWidth="1"/>
    <col min="6403" max="6404" width="10.85546875" style="1" customWidth="1"/>
    <col min="6405" max="6405" width="12.42578125" style="1" customWidth="1"/>
    <col min="6406" max="6406" width="11.140625" style="1" customWidth="1"/>
    <col min="6407" max="6408" width="11.85546875" style="1" customWidth="1"/>
    <col min="6409" max="6409" width="12.42578125" style="1" customWidth="1"/>
    <col min="6410" max="6410" width="10.28515625" style="1" customWidth="1"/>
    <col min="6411" max="6411" width="10.42578125" style="1" customWidth="1"/>
    <col min="6412" max="6412" width="10.7109375" style="1" customWidth="1"/>
    <col min="6413" max="6413" width="10.28515625" style="1" customWidth="1"/>
    <col min="6414" max="6414" width="9.28515625" style="1" customWidth="1"/>
    <col min="6415" max="6415" width="13.85546875" style="1" customWidth="1"/>
    <col min="6416" max="6651" width="9.140625" style="1"/>
    <col min="6652" max="6652" width="4.7109375" style="1" customWidth="1"/>
    <col min="6653" max="6653" width="19.85546875" style="1" customWidth="1"/>
    <col min="6654" max="6654" width="9.42578125" style="1" customWidth="1"/>
    <col min="6655" max="6655" width="9.85546875" style="1" customWidth="1"/>
    <col min="6656" max="6656" width="8.85546875" style="1" customWidth="1"/>
    <col min="6657" max="6657" width="7" style="1" customWidth="1"/>
    <col min="6658" max="6658" width="9.7109375" style="1" customWidth="1"/>
    <col min="6659" max="6660" width="10.85546875" style="1" customWidth="1"/>
    <col min="6661" max="6661" width="12.42578125" style="1" customWidth="1"/>
    <col min="6662" max="6662" width="11.140625" style="1" customWidth="1"/>
    <col min="6663" max="6664" width="11.85546875" style="1" customWidth="1"/>
    <col min="6665" max="6665" width="12.42578125" style="1" customWidth="1"/>
    <col min="6666" max="6666" width="10.28515625" style="1" customWidth="1"/>
    <col min="6667" max="6667" width="10.42578125" style="1" customWidth="1"/>
    <col min="6668" max="6668" width="10.7109375" style="1" customWidth="1"/>
    <col min="6669" max="6669" width="10.28515625" style="1" customWidth="1"/>
    <col min="6670" max="6670" width="9.28515625" style="1" customWidth="1"/>
    <col min="6671" max="6671" width="13.85546875" style="1" customWidth="1"/>
    <col min="6672" max="6907" width="9.140625" style="1"/>
    <col min="6908" max="6908" width="4.7109375" style="1" customWidth="1"/>
    <col min="6909" max="6909" width="19.85546875" style="1" customWidth="1"/>
    <col min="6910" max="6910" width="9.42578125" style="1" customWidth="1"/>
    <col min="6911" max="6911" width="9.85546875" style="1" customWidth="1"/>
    <col min="6912" max="6912" width="8.85546875" style="1" customWidth="1"/>
    <col min="6913" max="6913" width="7" style="1" customWidth="1"/>
    <col min="6914" max="6914" width="9.7109375" style="1" customWidth="1"/>
    <col min="6915" max="6916" width="10.85546875" style="1" customWidth="1"/>
    <col min="6917" max="6917" width="12.42578125" style="1" customWidth="1"/>
    <col min="6918" max="6918" width="11.140625" style="1" customWidth="1"/>
    <col min="6919" max="6920" width="11.85546875" style="1" customWidth="1"/>
    <col min="6921" max="6921" width="12.42578125" style="1" customWidth="1"/>
    <col min="6922" max="6922" width="10.28515625" style="1" customWidth="1"/>
    <col min="6923" max="6923" width="10.42578125" style="1" customWidth="1"/>
    <col min="6924" max="6924" width="10.7109375" style="1" customWidth="1"/>
    <col min="6925" max="6925" width="10.28515625" style="1" customWidth="1"/>
    <col min="6926" max="6926" width="9.28515625" style="1" customWidth="1"/>
    <col min="6927" max="6927" width="13.85546875" style="1" customWidth="1"/>
    <col min="6928" max="7163" width="9.140625" style="1"/>
    <col min="7164" max="7164" width="4.7109375" style="1" customWidth="1"/>
    <col min="7165" max="7165" width="19.85546875" style="1" customWidth="1"/>
    <col min="7166" max="7166" width="9.42578125" style="1" customWidth="1"/>
    <col min="7167" max="7167" width="9.85546875" style="1" customWidth="1"/>
    <col min="7168" max="7168" width="8.85546875" style="1" customWidth="1"/>
    <col min="7169" max="7169" width="7" style="1" customWidth="1"/>
    <col min="7170" max="7170" width="9.7109375" style="1" customWidth="1"/>
    <col min="7171" max="7172" width="10.85546875" style="1" customWidth="1"/>
    <col min="7173" max="7173" width="12.42578125" style="1" customWidth="1"/>
    <col min="7174" max="7174" width="11.140625" style="1" customWidth="1"/>
    <col min="7175" max="7176" width="11.85546875" style="1" customWidth="1"/>
    <col min="7177" max="7177" width="12.42578125" style="1" customWidth="1"/>
    <col min="7178" max="7178" width="10.28515625" style="1" customWidth="1"/>
    <col min="7179" max="7179" width="10.42578125" style="1" customWidth="1"/>
    <col min="7180" max="7180" width="10.7109375" style="1" customWidth="1"/>
    <col min="7181" max="7181" width="10.28515625" style="1" customWidth="1"/>
    <col min="7182" max="7182" width="9.28515625" style="1" customWidth="1"/>
    <col min="7183" max="7183" width="13.85546875" style="1" customWidth="1"/>
    <col min="7184" max="7419" width="9.140625" style="1"/>
    <col min="7420" max="7420" width="4.7109375" style="1" customWidth="1"/>
    <col min="7421" max="7421" width="19.85546875" style="1" customWidth="1"/>
    <col min="7422" max="7422" width="9.42578125" style="1" customWidth="1"/>
    <col min="7423" max="7423" width="9.85546875" style="1" customWidth="1"/>
    <col min="7424" max="7424" width="8.85546875" style="1" customWidth="1"/>
    <col min="7425" max="7425" width="7" style="1" customWidth="1"/>
    <col min="7426" max="7426" width="9.7109375" style="1" customWidth="1"/>
    <col min="7427" max="7428" width="10.85546875" style="1" customWidth="1"/>
    <col min="7429" max="7429" width="12.42578125" style="1" customWidth="1"/>
    <col min="7430" max="7430" width="11.140625" style="1" customWidth="1"/>
    <col min="7431" max="7432" width="11.85546875" style="1" customWidth="1"/>
    <col min="7433" max="7433" width="12.42578125" style="1" customWidth="1"/>
    <col min="7434" max="7434" width="10.28515625" style="1" customWidth="1"/>
    <col min="7435" max="7435" width="10.42578125" style="1" customWidth="1"/>
    <col min="7436" max="7436" width="10.7109375" style="1" customWidth="1"/>
    <col min="7437" max="7437" width="10.28515625" style="1" customWidth="1"/>
    <col min="7438" max="7438" width="9.28515625" style="1" customWidth="1"/>
    <col min="7439" max="7439" width="13.85546875" style="1" customWidth="1"/>
    <col min="7440" max="7675" width="9.140625" style="1"/>
    <col min="7676" max="7676" width="4.7109375" style="1" customWidth="1"/>
    <col min="7677" max="7677" width="19.85546875" style="1" customWidth="1"/>
    <col min="7678" max="7678" width="9.42578125" style="1" customWidth="1"/>
    <col min="7679" max="7679" width="9.85546875" style="1" customWidth="1"/>
    <col min="7680" max="7680" width="8.85546875" style="1" customWidth="1"/>
    <col min="7681" max="7681" width="7" style="1" customWidth="1"/>
    <col min="7682" max="7682" width="9.7109375" style="1" customWidth="1"/>
    <col min="7683" max="7684" width="10.85546875" style="1" customWidth="1"/>
    <col min="7685" max="7685" width="12.42578125" style="1" customWidth="1"/>
    <col min="7686" max="7686" width="11.140625" style="1" customWidth="1"/>
    <col min="7687" max="7688" width="11.85546875" style="1" customWidth="1"/>
    <col min="7689" max="7689" width="12.42578125" style="1" customWidth="1"/>
    <col min="7690" max="7690" width="10.28515625" style="1" customWidth="1"/>
    <col min="7691" max="7691" width="10.42578125" style="1" customWidth="1"/>
    <col min="7692" max="7692" width="10.7109375" style="1" customWidth="1"/>
    <col min="7693" max="7693" width="10.28515625" style="1" customWidth="1"/>
    <col min="7694" max="7694" width="9.28515625" style="1" customWidth="1"/>
    <col min="7695" max="7695" width="13.85546875" style="1" customWidth="1"/>
    <col min="7696" max="7931" width="9.140625" style="1"/>
    <col min="7932" max="7932" width="4.7109375" style="1" customWidth="1"/>
    <col min="7933" max="7933" width="19.85546875" style="1" customWidth="1"/>
    <col min="7934" max="7934" width="9.42578125" style="1" customWidth="1"/>
    <col min="7935" max="7935" width="9.85546875" style="1" customWidth="1"/>
    <col min="7936" max="7936" width="8.85546875" style="1" customWidth="1"/>
    <col min="7937" max="7937" width="7" style="1" customWidth="1"/>
    <col min="7938" max="7938" width="9.7109375" style="1" customWidth="1"/>
    <col min="7939" max="7940" width="10.85546875" style="1" customWidth="1"/>
    <col min="7941" max="7941" width="12.42578125" style="1" customWidth="1"/>
    <col min="7942" max="7942" width="11.140625" style="1" customWidth="1"/>
    <col min="7943" max="7944" width="11.85546875" style="1" customWidth="1"/>
    <col min="7945" max="7945" width="12.42578125" style="1" customWidth="1"/>
    <col min="7946" max="7946" width="10.28515625" style="1" customWidth="1"/>
    <col min="7947" max="7947" width="10.42578125" style="1" customWidth="1"/>
    <col min="7948" max="7948" width="10.7109375" style="1" customWidth="1"/>
    <col min="7949" max="7949" width="10.28515625" style="1" customWidth="1"/>
    <col min="7950" max="7950" width="9.28515625" style="1" customWidth="1"/>
    <col min="7951" max="7951" width="13.85546875" style="1" customWidth="1"/>
    <col min="7952" max="8187" width="9.140625" style="1"/>
    <col min="8188" max="8188" width="4.7109375" style="1" customWidth="1"/>
    <col min="8189" max="8189" width="19.85546875" style="1" customWidth="1"/>
    <col min="8190" max="8190" width="9.42578125" style="1" customWidth="1"/>
    <col min="8191" max="8191" width="9.85546875" style="1" customWidth="1"/>
    <col min="8192" max="8192" width="8.85546875" style="1" customWidth="1"/>
    <col min="8193" max="8193" width="7" style="1" customWidth="1"/>
    <col min="8194" max="8194" width="9.7109375" style="1" customWidth="1"/>
    <col min="8195" max="8196" width="10.85546875" style="1" customWidth="1"/>
    <col min="8197" max="8197" width="12.42578125" style="1" customWidth="1"/>
    <col min="8198" max="8198" width="11.140625" style="1" customWidth="1"/>
    <col min="8199" max="8200" width="11.85546875" style="1" customWidth="1"/>
    <col min="8201" max="8201" width="12.42578125" style="1" customWidth="1"/>
    <col min="8202" max="8202" width="10.28515625" style="1" customWidth="1"/>
    <col min="8203" max="8203" width="10.42578125" style="1" customWidth="1"/>
    <col min="8204" max="8204" width="10.7109375" style="1" customWidth="1"/>
    <col min="8205" max="8205" width="10.28515625" style="1" customWidth="1"/>
    <col min="8206" max="8206" width="9.28515625" style="1" customWidth="1"/>
    <col min="8207" max="8207" width="13.85546875" style="1" customWidth="1"/>
    <col min="8208" max="8443" width="9.140625" style="1"/>
    <col min="8444" max="8444" width="4.7109375" style="1" customWidth="1"/>
    <col min="8445" max="8445" width="19.85546875" style="1" customWidth="1"/>
    <col min="8446" max="8446" width="9.42578125" style="1" customWidth="1"/>
    <col min="8447" max="8447" width="9.85546875" style="1" customWidth="1"/>
    <col min="8448" max="8448" width="8.85546875" style="1" customWidth="1"/>
    <col min="8449" max="8449" width="7" style="1" customWidth="1"/>
    <col min="8450" max="8450" width="9.7109375" style="1" customWidth="1"/>
    <col min="8451" max="8452" width="10.85546875" style="1" customWidth="1"/>
    <col min="8453" max="8453" width="12.42578125" style="1" customWidth="1"/>
    <col min="8454" max="8454" width="11.140625" style="1" customWidth="1"/>
    <col min="8455" max="8456" width="11.85546875" style="1" customWidth="1"/>
    <col min="8457" max="8457" width="12.42578125" style="1" customWidth="1"/>
    <col min="8458" max="8458" width="10.28515625" style="1" customWidth="1"/>
    <col min="8459" max="8459" width="10.42578125" style="1" customWidth="1"/>
    <col min="8460" max="8460" width="10.7109375" style="1" customWidth="1"/>
    <col min="8461" max="8461" width="10.28515625" style="1" customWidth="1"/>
    <col min="8462" max="8462" width="9.28515625" style="1" customWidth="1"/>
    <col min="8463" max="8463" width="13.85546875" style="1" customWidth="1"/>
    <col min="8464" max="8699" width="9.140625" style="1"/>
    <col min="8700" max="8700" width="4.7109375" style="1" customWidth="1"/>
    <col min="8701" max="8701" width="19.85546875" style="1" customWidth="1"/>
    <col min="8702" max="8702" width="9.42578125" style="1" customWidth="1"/>
    <col min="8703" max="8703" width="9.85546875" style="1" customWidth="1"/>
    <col min="8704" max="8704" width="8.85546875" style="1" customWidth="1"/>
    <col min="8705" max="8705" width="7" style="1" customWidth="1"/>
    <col min="8706" max="8706" width="9.7109375" style="1" customWidth="1"/>
    <col min="8707" max="8708" width="10.85546875" style="1" customWidth="1"/>
    <col min="8709" max="8709" width="12.42578125" style="1" customWidth="1"/>
    <col min="8710" max="8710" width="11.140625" style="1" customWidth="1"/>
    <col min="8711" max="8712" width="11.85546875" style="1" customWidth="1"/>
    <col min="8713" max="8713" width="12.42578125" style="1" customWidth="1"/>
    <col min="8714" max="8714" width="10.28515625" style="1" customWidth="1"/>
    <col min="8715" max="8715" width="10.42578125" style="1" customWidth="1"/>
    <col min="8716" max="8716" width="10.7109375" style="1" customWidth="1"/>
    <col min="8717" max="8717" width="10.28515625" style="1" customWidth="1"/>
    <col min="8718" max="8718" width="9.28515625" style="1" customWidth="1"/>
    <col min="8719" max="8719" width="13.85546875" style="1" customWidth="1"/>
    <col min="8720" max="8955" width="9.140625" style="1"/>
    <col min="8956" max="8956" width="4.7109375" style="1" customWidth="1"/>
    <col min="8957" max="8957" width="19.85546875" style="1" customWidth="1"/>
    <col min="8958" max="8958" width="9.42578125" style="1" customWidth="1"/>
    <col min="8959" max="8959" width="9.85546875" style="1" customWidth="1"/>
    <col min="8960" max="8960" width="8.85546875" style="1" customWidth="1"/>
    <col min="8961" max="8961" width="7" style="1" customWidth="1"/>
    <col min="8962" max="8962" width="9.7109375" style="1" customWidth="1"/>
    <col min="8963" max="8964" width="10.85546875" style="1" customWidth="1"/>
    <col min="8965" max="8965" width="12.42578125" style="1" customWidth="1"/>
    <col min="8966" max="8966" width="11.140625" style="1" customWidth="1"/>
    <col min="8967" max="8968" width="11.85546875" style="1" customWidth="1"/>
    <col min="8969" max="8969" width="12.42578125" style="1" customWidth="1"/>
    <col min="8970" max="8970" width="10.28515625" style="1" customWidth="1"/>
    <col min="8971" max="8971" width="10.42578125" style="1" customWidth="1"/>
    <col min="8972" max="8972" width="10.7109375" style="1" customWidth="1"/>
    <col min="8973" max="8973" width="10.28515625" style="1" customWidth="1"/>
    <col min="8974" max="8974" width="9.28515625" style="1" customWidth="1"/>
    <col min="8975" max="8975" width="13.85546875" style="1" customWidth="1"/>
    <col min="8976" max="9211" width="9.140625" style="1"/>
    <col min="9212" max="9212" width="4.7109375" style="1" customWidth="1"/>
    <col min="9213" max="9213" width="19.85546875" style="1" customWidth="1"/>
    <col min="9214" max="9214" width="9.42578125" style="1" customWidth="1"/>
    <col min="9215" max="9215" width="9.85546875" style="1" customWidth="1"/>
    <col min="9216" max="9216" width="8.85546875" style="1" customWidth="1"/>
    <col min="9217" max="9217" width="7" style="1" customWidth="1"/>
    <col min="9218" max="9218" width="9.7109375" style="1" customWidth="1"/>
    <col min="9219" max="9220" width="10.85546875" style="1" customWidth="1"/>
    <col min="9221" max="9221" width="12.42578125" style="1" customWidth="1"/>
    <col min="9222" max="9222" width="11.140625" style="1" customWidth="1"/>
    <col min="9223" max="9224" width="11.85546875" style="1" customWidth="1"/>
    <col min="9225" max="9225" width="12.42578125" style="1" customWidth="1"/>
    <col min="9226" max="9226" width="10.28515625" style="1" customWidth="1"/>
    <col min="9227" max="9227" width="10.42578125" style="1" customWidth="1"/>
    <col min="9228" max="9228" width="10.7109375" style="1" customWidth="1"/>
    <col min="9229" max="9229" width="10.28515625" style="1" customWidth="1"/>
    <col min="9230" max="9230" width="9.28515625" style="1" customWidth="1"/>
    <col min="9231" max="9231" width="13.85546875" style="1" customWidth="1"/>
    <col min="9232" max="9467" width="9.140625" style="1"/>
    <col min="9468" max="9468" width="4.7109375" style="1" customWidth="1"/>
    <col min="9469" max="9469" width="19.85546875" style="1" customWidth="1"/>
    <col min="9470" max="9470" width="9.42578125" style="1" customWidth="1"/>
    <col min="9471" max="9471" width="9.85546875" style="1" customWidth="1"/>
    <col min="9472" max="9472" width="8.85546875" style="1" customWidth="1"/>
    <col min="9473" max="9473" width="7" style="1" customWidth="1"/>
    <col min="9474" max="9474" width="9.7109375" style="1" customWidth="1"/>
    <col min="9475" max="9476" width="10.85546875" style="1" customWidth="1"/>
    <col min="9477" max="9477" width="12.42578125" style="1" customWidth="1"/>
    <col min="9478" max="9478" width="11.140625" style="1" customWidth="1"/>
    <col min="9479" max="9480" width="11.85546875" style="1" customWidth="1"/>
    <col min="9481" max="9481" width="12.42578125" style="1" customWidth="1"/>
    <col min="9482" max="9482" width="10.28515625" style="1" customWidth="1"/>
    <col min="9483" max="9483" width="10.42578125" style="1" customWidth="1"/>
    <col min="9484" max="9484" width="10.7109375" style="1" customWidth="1"/>
    <col min="9485" max="9485" width="10.28515625" style="1" customWidth="1"/>
    <col min="9486" max="9486" width="9.28515625" style="1" customWidth="1"/>
    <col min="9487" max="9487" width="13.85546875" style="1" customWidth="1"/>
    <col min="9488" max="9723" width="9.140625" style="1"/>
    <col min="9724" max="9724" width="4.7109375" style="1" customWidth="1"/>
    <col min="9725" max="9725" width="19.85546875" style="1" customWidth="1"/>
    <col min="9726" max="9726" width="9.42578125" style="1" customWidth="1"/>
    <col min="9727" max="9727" width="9.85546875" style="1" customWidth="1"/>
    <col min="9728" max="9728" width="8.85546875" style="1" customWidth="1"/>
    <col min="9729" max="9729" width="7" style="1" customWidth="1"/>
    <col min="9730" max="9730" width="9.7109375" style="1" customWidth="1"/>
    <col min="9731" max="9732" width="10.85546875" style="1" customWidth="1"/>
    <col min="9733" max="9733" width="12.42578125" style="1" customWidth="1"/>
    <col min="9734" max="9734" width="11.140625" style="1" customWidth="1"/>
    <col min="9735" max="9736" width="11.85546875" style="1" customWidth="1"/>
    <col min="9737" max="9737" width="12.42578125" style="1" customWidth="1"/>
    <col min="9738" max="9738" width="10.28515625" style="1" customWidth="1"/>
    <col min="9739" max="9739" width="10.42578125" style="1" customWidth="1"/>
    <col min="9740" max="9740" width="10.7109375" style="1" customWidth="1"/>
    <col min="9741" max="9741" width="10.28515625" style="1" customWidth="1"/>
    <col min="9742" max="9742" width="9.28515625" style="1" customWidth="1"/>
    <col min="9743" max="9743" width="13.85546875" style="1" customWidth="1"/>
    <col min="9744" max="9979" width="9.140625" style="1"/>
    <col min="9980" max="9980" width="4.7109375" style="1" customWidth="1"/>
    <col min="9981" max="9981" width="19.85546875" style="1" customWidth="1"/>
    <col min="9982" max="9982" width="9.42578125" style="1" customWidth="1"/>
    <col min="9983" max="9983" width="9.85546875" style="1" customWidth="1"/>
    <col min="9984" max="9984" width="8.85546875" style="1" customWidth="1"/>
    <col min="9985" max="9985" width="7" style="1" customWidth="1"/>
    <col min="9986" max="9986" width="9.7109375" style="1" customWidth="1"/>
    <col min="9987" max="9988" width="10.85546875" style="1" customWidth="1"/>
    <col min="9989" max="9989" width="12.42578125" style="1" customWidth="1"/>
    <col min="9990" max="9990" width="11.140625" style="1" customWidth="1"/>
    <col min="9991" max="9992" width="11.85546875" style="1" customWidth="1"/>
    <col min="9993" max="9993" width="12.42578125" style="1" customWidth="1"/>
    <col min="9994" max="9994" width="10.28515625" style="1" customWidth="1"/>
    <col min="9995" max="9995" width="10.42578125" style="1" customWidth="1"/>
    <col min="9996" max="9996" width="10.7109375" style="1" customWidth="1"/>
    <col min="9997" max="9997" width="10.28515625" style="1" customWidth="1"/>
    <col min="9998" max="9998" width="9.28515625" style="1" customWidth="1"/>
    <col min="9999" max="9999" width="13.85546875" style="1" customWidth="1"/>
    <col min="10000" max="10235" width="9.140625" style="1"/>
    <col min="10236" max="10236" width="4.7109375" style="1" customWidth="1"/>
    <col min="10237" max="10237" width="19.85546875" style="1" customWidth="1"/>
    <col min="10238" max="10238" width="9.42578125" style="1" customWidth="1"/>
    <col min="10239" max="10239" width="9.85546875" style="1" customWidth="1"/>
    <col min="10240" max="10240" width="8.85546875" style="1" customWidth="1"/>
    <col min="10241" max="10241" width="7" style="1" customWidth="1"/>
    <col min="10242" max="10242" width="9.7109375" style="1" customWidth="1"/>
    <col min="10243" max="10244" width="10.85546875" style="1" customWidth="1"/>
    <col min="10245" max="10245" width="12.42578125" style="1" customWidth="1"/>
    <col min="10246" max="10246" width="11.140625" style="1" customWidth="1"/>
    <col min="10247" max="10248" width="11.85546875" style="1" customWidth="1"/>
    <col min="10249" max="10249" width="12.42578125" style="1" customWidth="1"/>
    <col min="10250" max="10250" width="10.28515625" style="1" customWidth="1"/>
    <col min="10251" max="10251" width="10.42578125" style="1" customWidth="1"/>
    <col min="10252" max="10252" width="10.7109375" style="1" customWidth="1"/>
    <col min="10253" max="10253" width="10.28515625" style="1" customWidth="1"/>
    <col min="10254" max="10254" width="9.28515625" style="1" customWidth="1"/>
    <col min="10255" max="10255" width="13.85546875" style="1" customWidth="1"/>
    <col min="10256" max="10491" width="9.140625" style="1"/>
    <col min="10492" max="10492" width="4.7109375" style="1" customWidth="1"/>
    <col min="10493" max="10493" width="19.85546875" style="1" customWidth="1"/>
    <col min="10494" max="10494" width="9.42578125" style="1" customWidth="1"/>
    <col min="10495" max="10495" width="9.85546875" style="1" customWidth="1"/>
    <col min="10496" max="10496" width="8.85546875" style="1" customWidth="1"/>
    <col min="10497" max="10497" width="7" style="1" customWidth="1"/>
    <col min="10498" max="10498" width="9.7109375" style="1" customWidth="1"/>
    <col min="10499" max="10500" width="10.85546875" style="1" customWidth="1"/>
    <col min="10501" max="10501" width="12.42578125" style="1" customWidth="1"/>
    <col min="10502" max="10502" width="11.140625" style="1" customWidth="1"/>
    <col min="10503" max="10504" width="11.85546875" style="1" customWidth="1"/>
    <col min="10505" max="10505" width="12.42578125" style="1" customWidth="1"/>
    <col min="10506" max="10506" width="10.28515625" style="1" customWidth="1"/>
    <col min="10507" max="10507" width="10.42578125" style="1" customWidth="1"/>
    <col min="10508" max="10508" width="10.7109375" style="1" customWidth="1"/>
    <col min="10509" max="10509" width="10.28515625" style="1" customWidth="1"/>
    <col min="10510" max="10510" width="9.28515625" style="1" customWidth="1"/>
    <col min="10511" max="10511" width="13.85546875" style="1" customWidth="1"/>
    <col min="10512" max="10747" width="9.140625" style="1"/>
    <col min="10748" max="10748" width="4.7109375" style="1" customWidth="1"/>
    <col min="10749" max="10749" width="19.85546875" style="1" customWidth="1"/>
    <col min="10750" max="10750" width="9.42578125" style="1" customWidth="1"/>
    <col min="10751" max="10751" width="9.85546875" style="1" customWidth="1"/>
    <col min="10752" max="10752" width="8.85546875" style="1" customWidth="1"/>
    <col min="10753" max="10753" width="7" style="1" customWidth="1"/>
    <col min="10754" max="10754" width="9.7109375" style="1" customWidth="1"/>
    <col min="10755" max="10756" width="10.85546875" style="1" customWidth="1"/>
    <col min="10757" max="10757" width="12.42578125" style="1" customWidth="1"/>
    <col min="10758" max="10758" width="11.140625" style="1" customWidth="1"/>
    <col min="10759" max="10760" width="11.85546875" style="1" customWidth="1"/>
    <col min="10761" max="10761" width="12.42578125" style="1" customWidth="1"/>
    <col min="10762" max="10762" width="10.28515625" style="1" customWidth="1"/>
    <col min="10763" max="10763" width="10.42578125" style="1" customWidth="1"/>
    <col min="10764" max="10764" width="10.7109375" style="1" customWidth="1"/>
    <col min="10765" max="10765" width="10.28515625" style="1" customWidth="1"/>
    <col min="10766" max="10766" width="9.28515625" style="1" customWidth="1"/>
    <col min="10767" max="10767" width="13.85546875" style="1" customWidth="1"/>
    <col min="10768" max="11003" width="9.140625" style="1"/>
    <col min="11004" max="11004" width="4.7109375" style="1" customWidth="1"/>
    <col min="11005" max="11005" width="19.85546875" style="1" customWidth="1"/>
    <col min="11006" max="11006" width="9.42578125" style="1" customWidth="1"/>
    <col min="11007" max="11007" width="9.85546875" style="1" customWidth="1"/>
    <col min="11008" max="11008" width="8.85546875" style="1" customWidth="1"/>
    <col min="11009" max="11009" width="7" style="1" customWidth="1"/>
    <col min="11010" max="11010" width="9.7109375" style="1" customWidth="1"/>
    <col min="11011" max="11012" width="10.85546875" style="1" customWidth="1"/>
    <col min="11013" max="11013" width="12.42578125" style="1" customWidth="1"/>
    <col min="11014" max="11014" width="11.140625" style="1" customWidth="1"/>
    <col min="11015" max="11016" width="11.85546875" style="1" customWidth="1"/>
    <col min="11017" max="11017" width="12.42578125" style="1" customWidth="1"/>
    <col min="11018" max="11018" width="10.28515625" style="1" customWidth="1"/>
    <col min="11019" max="11019" width="10.42578125" style="1" customWidth="1"/>
    <col min="11020" max="11020" width="10.7109375" style="1" customWidth="1"/>
    <col min="11021" max="11021" width="10.28515625" style="1" customWidth="1"/>
    <col min="11022" max="11022" width="9.28515625" style="1" customWidth="1"/>
    <col min="11023" max="11023" width="13.85546875" style="1" customWidth="1"/>
    <col min="11024" max="11259" width="9.140625" style="1"/>
    <col min="11260" max="11260" width="4.7109375" style="1" customWidth="1"/>
    <col min="11261" max="11261" width="19.85546875" style="1" customWidth="1"/>
    <col min="11262" max="11262" width="9.42578125" style="1" customWidth="1"/>
    <col min="11263" max="11263" width="9.85546875" style="1" customWidth="1"/>
    <col min="11264" max="11264" width="8.85546875" style="1" customWidth="1"/>
    <col min="11265" max="11265" width="7" style="1" customWidth="1"/>
    <col min="11266" max="11266" width="9.7109375" style="1" customWidth="1"/>
    <col min="11267" max="11268" width="10.85546875" style="1" customWidth="1"/>
    <col min="11269" max="11269" width="12.42578125" style="1" customWidth="1"/>
    <col min="11270" max="11270" width="11.140625" style="1" customWidth="1"/>
    <col min="11271" max="11272" width="11.85546875" style="1" customWidth="1"/>
    <col min="11273" max="11273" width="12.42578125" style="1" customWidth="1"/>
    <col min="11274" max="11274" width="10.28515625" style="1" customWidth="1"/>
    <col min="11275" max="11275" width="10.42578125" style="1" customWidth="1"/>
    <col min="11276" max="11276" width="10.7109375" style="1" customWidth="1"/>
    <col min="11277" max="11277" width="10.28515625" style="1" customWidth="1"/>
    <col min="11278" max="11278" width="9.28515625" style="1" customWidth="1"/>
    <col min="11279" max="11279" width="13.85546875" style="1" customWidth="1"/>
    <col min="11280" max="11515" width="9.140625" style="1"/>
    <col min="11516" max="11516" width="4.7109375" style="1" customWidth="1"/>
    <col min="11517" max="11517" width="19.85546875" style="1" customWidth="1"/>
    <col min="11518" max="11518" width="9.42578125" style="1" customWidth="1"/>
    <col min="11519" max="11519" width="9.85546875" style="1" customWidth="1"/>
    <col min="11520" max="11520" width="8.85546875" style="1" customWidth="1"/>
    <col min="11521" max="11521" width="7" style="1" customWidth="1"/>
    <col min="11522" max="11522" width="9.7109375" style="1" customWidth="1"/>
    <col min="11523" max="11524" width="10.85546875" style="1" customWidth="1"/>
    <col min="11525" max="11525" width="12.42578125" style="1" customWidth="1"/>
    <col min="11526" max="11526" width="11.140625" style="1" customWidth="1"/>
    <col min="11527" max="11528" width="11.85546875" style="1" customWidth="1"/>
    <col min="11529" max="11529" width="12.42578125" style="1" customWidth="1"/>
    <col min="11530" max="11530" width="10.28515625" style="1" customWidth="1"/>
    <col min="11531" max="11531" width="10.42578125" style="1" customWidth="1"/>
    <col min="11532" max="11532" width="10.7109375" style="1" customWidth="1"/>
    <col min="11533" max="11533" width="10.28515625" style="1" customWidth="1"/>
    <col min="11534" max="11534" width="9.28515625" style="1" customWidth="1"/>
    <col min="11535" max="11535" width="13.85546875" style="1" customWidth="1"/>
    <col min="11536" max="11771" width="9.140625" style="1"/>
    <col min="11772" max="11772" width="4.7109375" style="1" customWidth="1"/>
    <col min="11773" max="11773" width="19.85546875" style="1" customWidth="1"/>
    <col min="11774" max="11774" width="9.42578125" style="1" customWidth="1"/>
    <col min="11775" max="11775" width="9.85546875" style="1" customWidth="1"/>
    <col min="11776" max="11776" width="8.85546875" style="1" customWidth="1"/>
    <col min="11777" max="11777" width="7" style="1" customWidth="1"/>
    <col min="11778" max="11778" width="9.7109375" style="1" customWidth="1"/>
    <col min="11779" max="11780" width="10.85546875" style="1" customWidth="1"/>
    <col min="11781" max="11781" width="12.42578125" style="1" customWidth="1"/>
    <col min="11782" max="11782" width="11.140625" style="1" customWidth="1"/>
    <col min="11783" max="11784" width="11.85546875" style="1" customWidth="1"/>
    <col min="11785" max="11785" width="12.42578125" style="1" customWidth="1"/>
    <col min="11786" max="11786" width="10.28515625" style="1" customWidth="1"/>
    <col min="11787" max="11787" width="10.42578125" style="1" customWidth="1"/>
    <col min="11788" max="11788" width="10.7109375" style="1" customWidth="1"/>
    <col min="11789" max="11789" width="10.28515625" style="1" customWidth="1"/>
    <col min="11790" max="11790" width="9.28515625" style="1" customWidth="1"/>
    <col min="11791" max="11791" width="13.85546875" style="1" customWidth="1"/>
    <col min="11792" max="12027" width="9.140625" style="1"/>
    <col min="12028" max="12028" width="4.7109375" style="1" customWidth="1"/>
    <col min="12029" max="12029" width="19.85546875" style="1" customWidth="1"/>
    <col min="12030" max="12030" width="9.42578125" style="1" customWidth="1"/>
    <col min="12031" max="12031" width="9.85546875" style="1" customWidth="1"/>
    <col min="12032" max="12032" width="8.85546875" style="1" customWidth="1"/>
    <col min="12033" max="12033" width="7" style="1" customWidth="1"/>
    <col min="12034" max="12034" width="9.7109375" style="1" customWidth="1"/>
    <col min="12035" max="12036" width="10.85546875" style="1" customWidth="1"/>
    <col min="12037" max="12037" width="12.42578125" style="1" customWidth="1"/>
    <col min="12038" max="12038" width="11.140625" style="1" customWidth="1"/>
    <col min="12039" max="12040" width="11.85546875" style="1" customWidth="1"/>
    <col min="12041" max="12041" width="12.42578125" style="1" customWidth="1"/>
    <col min="12042" max="12042" width="10.28515625" style="1" customWidth="1"/>
    <col min="12043" max="12043" width="10.42578125" style="1" customWidth="1"/>
    <col min="12044" max="12044" width="10.7109375" style="1" customWidth="1"/>
    <col min="12045" max="12045" width="10.28515625" style="1" customWidth="1"/>
    <col min="12046" max="12046" width="9.28515625" style="1" customWidth="1"/>
    <col min="12047" max="12047" width="13.85546875" style="1" customWidth="1"/>
    <col min="12048" max="12283" width="9.140625" style="1"/>
    <col min="12284" max="12284" width="4.7109375" style="1" customWidth="1"/>
    <col min="12285" max="12285" width="19.85546875" style="1" customWidth="1"/>
    <col min="12286" max="12286" width="9.42578125" style="1" customWidth="1"/>
    <col min="12287" max="12287" width="9.85546875" style="1" customWidth="1"/>
    <col min="12288" max="12288" width="8.85546875" style="1" customWidth="1"/>
    <col min="12289" max="12289" width="7" style="1" customWidth="1"/>
    <col min="12290" max="12290" width="9.7109375" style="1" customWidth="1"/>
    <col min="12291" max="12292" width="10.85546875" style="1" customWidth="1"/>
    <col min="12293" max="12293" width="12.42578125" style="1" customWidth="1"/>
    <col min="12294" max="12294" width="11.140625" style="1" customWidth="1"/>
    <col min="12295" max="12296" width="11.85546875" style="1" customWidth="1"/>
    <col min="12297" max="12297" width="12.42578125" style="1" customWidth="1"/>
    <col min="12298" max="12298" width="10.28515625" style="1" customWidth="1"/>
    <col min="12299" max="12299" width="10.42578125" style="1" customWidth="1"/>
    <col min="12300" max="12300" width="10.7109375" style="1" customWidth="1"/>
    <col min="12301" max="12301" width="10.28515625" style="1" customWidth="1"/>
    <col min="12302" max="12302" width="9.28515625" style="1" customWidth="1"/>
    <col min="12303" max="12303" width="13.85546875" style="1" customWidth="1"/>
    <col min="12304" max="12539" width="9.140625" style="1"/>
    <col min="12540" max="12540" width="4.7109375" style="1" customWidth="1"/>
    <col min="12541" max="12541" width="19.85546875" style="1" customWidth="1"/>
    <col min="12542" max="12542" width="9.42578125" style="1" customWidth="1"/>
    <col min="12543" max="12543" width="9.85546875" style="1" customWidth="1"/>
    <col min="12544" max="12544" width="8.85546875" style="1" customWidth="1"/>
    <col min="12545" max="12545" width="7" style="1" customWidth="1"/>
    <col min="12546" max="12546" width="9.7109375" style="1" customWidth="1"/>
    <col min="12547" max="12548" width="10.85546875" style="1" customWidth="1"/>
    <col min="12549" max="12549" width="12.42578125" style="1" customWidth="1"/>
    <col min="12550" max="12550" width="11.140625" style="1" customWidth="1"/>
    <col min="12551" max="12552" width="11.85546875" style="1" customWidth="1"/>
    <col min="12553" max="12553" width="12.42578125" style="1" customWidth="1"/>
    <col min="12554" max="12554" width="10.28515625" style="1" customWidth="1"/>
    <col min="12555" max="12555" width="10.42578125" style="1" customWidth="1"/>
    <col min="12556" max="12556" width="10.7109375" style="1" customWidth="1"/>
    <col min="12557" max="12557" width="10.28515625" style="1" customWidth="1"/>
    <col min="12558" max="12558" width="9.28515625" style="1" customWidth="1"/>
    <col min="12559" max="12559" width="13.85546875" style="1" customWidth="1"/>
    <col min="12560" max="12795" width="9.140625" style="1"/>
    <col min="12796" max="12796" width="4.7109375" style="1" customWidth="1"/>
    <col min="12797" max="12797" width="19.85546875" style="1" customWidth="1"/>
    <col min="12798" max="12798" width="9.42578125" style="1" customWidth="1"/>
    <col min="12799" max="12799" width="9.85546875" style="1" customWidth="1"/>
    <col min="12800" max="12800" width="8.85546875" style="1" customWidth="1"/>
    <col min="12801" max="12801" width="7" style="1" customWidth="1"/>
    <col min="12802" max="12802" width="9.7109375" style="1" customWidth="1"/>
    <col min="12803" max="12804" width="10.85546875" style="1" customWidth="1"/>
    <col min="12805" max="12805" width="12.42578125" style="1" customWidth="1"/>
    <col min="12806" max="12806" width="11.140625" style="1" customWidth="1"/>
    <col min="12807" max="12808" width="11.85546875" style="1" customWidth="1"/>
    <col min="12809" max="12809" width="12.42578125" style="1" customWidth="1"/>
    <col min="12810" max="12810" width="10.28515625" style="1" customWidth="1"/>
    <col min="12811" max="12811" width="10.42578125" style="1" customWidth="1"/>
    <col min="12812" max="12812" width="10.7109375" style="1" customWidth="1"/>
    <col min="12813" max="12813" width="10.28515625" style="1" customWidth="1"/>
    <col min="12814" max="12814" width="9.28515625" style="1" customWidth="1"/>
    <col min="12815" max="12815" width="13.85546875" style="1" customWidth="1"/>
    <col min="12816" max="13051" width="9.140625" style="1"/>
    <col min="13052" max="13052" width="4.7109375" style="1" customWidth="1"/>
    <col min="13053" max="13053" width="19.85546875" style="1" customWidth="1"/>
    <col min="13054" max="13054" width="9.42578125" style="1" customWidth="1"/>
    <col min="13055" max="13055" width="9.85546875" style="1" customWidth="1"/>
    <col min="13056" max="13056" width="8.85546875" style="1" customWidth="1"/>
    <col min="13057" max="13057" width="7" style="1" customWidth="1"/>
    <col min="13058" max="13058" width="9.7109375" style="1" customWidth="1"/>
    <col min="13059" max="13060" width="10.85546875" style="1" customWidth="1"/>
    <col min="13061" max="13061" width="12.42578125" style="1" customWidth="1"/>
    <col min="13062" max="13062" width="11.140625" style="1" customWidth="1"/>
    <col min="13063" max="13064" width="11.85546875" style="1" customWidth="1"/>
    <col min="13065" max="13065" width="12.42578125" style="1" customWidth="1"/>
    <col min="13066" max="13066" width="10.28515625" style="1" customWidth="1"/>
    <col min="13067" max="13067" width="10.42578125" style="1" customWidth="1"/>
    <col min="13068" max="13068" width="10.7109375" style="1" customWidth="1"/>
    <col min="13069" max="13069" width="10.28515625" style="1" customWidth="1"/>
    <col min="13070" max="13070" width="9.28515625" style="1" customWidth="1"/>
    <col min="13071" max="13071" width="13.85546875" style="1" customWidth="1"/>
    <col min="13072" max="13307" width="9.140625" style="1"/>
    <col min="13308" max="13308" width="4.7109375" style="1" customWidth="1"/>
    <col min="13309" max="13309" width="19.85546875" style="1" customWidth="1"/>
    <col min="13310" max="13310" width="9.42578125" style="1" customWidth="1"/>
    <col min="13311" max="13311" width="9.85546875" style="1" customWidth="1"/>
    <col min="13312" max="13312" width="8.85546875" style="1" customWidth="1"/>
    <col min="13313" max="13313" width="7" style="1" customWidth="1"/>
    <col min="13314" max="13314" width="9.7109375" style="1" customWidth="1"/>
    <col min="13315" max="13316" width="10.85546875" style="1" customWidth="1"/>
    <col min="13317" max="13317" width="12.42578125" style="1" customWidth="1"/>
    <col min="13318" max="13318" width="11.140625" style="1" customWidth="1"/>
    <col min="13319" max="13320" width="11.85546875" style="1" customWidth="1"/>
    <col min="13321" max="13321" width="12.42578125" style="1" customWidth="1"/>
    <col min="13322" max="13322" width="10.28515625" style="1" customWidth="1"/>
    <col min="13323" max="13323" width="10.42578125" style="1" customWidth="1"/>
    <col min="13324" max="13324" width="10.7109375" style="1" customWidth="1"/>
    <col min="13325" max="13325" width="10.28515625" style="1" customWidth="1"/>
    <col min="13326" max="13326" width="9.28515625" style="1" customWidth="1"/>
    <col min="13327" max="13327" width="13.85546875" style="1" customWidth="1"/>
    <col min="13328" max="13563" width="9.140625" style="1"/>
    <col min="13564" max="13564" width="4.7109375" style="1" customWidth="1"/>
    <col min="13565" max="13565" width="19.85546875" style="1" customWidth="1"/>
    <col min="13566" max="13566" width="9.42578125" style="1" customWidth="1"/>
    <col min="13567" max="13567" width="9.85546875" style="1" customWidth="1"/>
    <col min="13568" max="13568" width="8.85546875" style="1" customWidth="1"/>
    <col min="13569" max="13569" width="7" style="1" customWidth="1"/>
    <col min="13570" max="13570" width="9.7109375" style="1" customWidth="1"/>
    <col min="13571" max="13572" width="10.85546875" style="1" customWidth="1"/>
    <col min="13573" max="13573" width="12.42578125" style="1" customWidth="1"/>
    <col min="13574" max="13574" width="11.140625" style="1" customWidth="1"/>
    <col min="13575" max="13576" width="11.85546875" style="1" customWidth="1"/>
    <col min="13577" max="13577" width="12.42578125" style="1" customWidth="1"/>
    <col min="13578" max="13578" width="10.28515625" style="1" customWidth="1"/>
    <col min="13579" max="13579" width="10.42578125" style="1" customWidth="1"/>
    <col min="13580" max="13580" width="10.7109375" style="1" customWidth="1"/>
    <col min="13581" max="13581" width="10.28515625" style="1" customWidth="1"/>
    <col min="13582" max="13582" width="9.28515625" style="1" customWidth="1"/>
    <col min="13583" max="13583" width="13.85546875" style="1" customWidth="1"/>
    <col min="13584" max="13819" width="9.140625" style="1"/>
    <col min="13820" max="13820" width="4.7109375" style="1" customWidth="1"/>
    <col min="13821" max="13821" width="19.85546875" style="1" customWidth="1"/>
    <col min="13822" max="13822" width="9.42578125" style="1" customWidth="1"/>
    <col min="13823" max="13823" width="9.85546875" style="1" customWidth="1"/>
    <col min="13824" max="13824" width="8.85546875" style="1" customWidth="1"/>
    <col min="13825" max="13825" width="7" style="1" customWidth="1"/>
    <col min="13826" max="13826" width="9.7109375" style="1" customWidth="1"/>
    <col min="13827" max="13828" width="10.85546875" style="1" customWidth="1"/>
    <col min="13829" max="13829" width="12.42578125" style="1" customWidth="1"/>
    <col min="13830" max="13830" width="11.140625" style="1" customWidth="1"/>
    <col min="13831" max="13832" width="11.85546875" style="1" customWidth="1"/>
    <col min="13833" max="13833" width="12.42578125" style="1" customWidth="1"/>
    <col min="13834" max="13834" width="10.28515625" style="1" customWidth="1"/>
    <col min="13835" max="13835" width="10.42578125" style="1" customWidth="1"/>
    <col min="13836" max="13836" width="10.7109375" style="1" customWidth="1"/>
    <col min="13837" max="13837" width="10.28515625" style="1" customWidth="1"/>
    <col min="13838" max="13838" width="9.28515625" style="1" customWidth="1"/>
    <col min="13839" max="13839" width="13.85546875" style="1" customWidth="1"/>
    <col min="13840" max="14075" width="9.140625" style="1"/>
    <col min="14076" max="14076" width="4.7109375" style="1" customWidth="1"/>
    <col min="14077" max="14077" width="19.85546875" style="1" customWidth="1"/>
    <col min="14078" max="14078" width="9.42578125" style="1" customWidth="1"/>
    <col min="14079" max="14079" width="9.85546875" style="1" customWidth="1"/>
    <col min="14080" max="14080" width="8.85546875" style="1" customWidth="1"/>
    <col min="14081" max="14081" width="7" style="1" customWidth="1"/>
    <col min="14082" max="14082" width="9.7109375" style="1" customWidth="1"/>
    <col min="14083" max="14084" width="10.85546875" style="1" customWidth="1"/>
    <col min="14085" max="14085" width="12.42578125" style="1" customWidth="1"/>
    <col min="14086" max="14086" width="11.140625" style="1" customWidth="1"/>
    <col min="14087" max="14088" width="11.85546875" style="1" customWidth="1"/>
    <col min="14089" max="14089" width="12.42578125" style="1" customWidth="1"/>
    <col min="14090" max="14090" width="10.28515625" style="1" customWidth="1"/>
    <col min="14091" max="14091" width="10.42578125" style="1" customWidth="1"/>
    <col min="14092" max="14092" width="10.7109375" style="1" customWidth="1"/>
    <col min="14093" max="14093" width="10.28515625" style="1" customWidth="1"/>
    <col min="14094" max="14094" width="9.28515625" style="1" customWidth="1"/>
    <col min="14095" max="14095" width="13.85546875" style="1" customWidth="1"/>
    <col min="14096" max="14331" width="9.140625" style="1"/>
    <col min="14332" max="14332" width="4.7109375" style="1" customWidth="1"/>
    <col min="14333" max="14333" width="19.85546875" style="1" customWidth="1"/>
    <col min="14334" max="14334" width="9.42578125" style="1" customWidth="1"/>
    <col min="14335" max="14335" width="9.85546875" style="1" customWidth="1"/>
    <col min="14336" max="14336" width="8.85546875" style="1" customWidth="1"/>
    <col min="14337" max="14337" width="7" style="1" customWidth="1"/>
    <col min="14338" max="14338" width="9.7109375" style="1" customWidth="1"/>
    <col min="14339" max="14340" width="10.85546875" style="1" customWidth="1"/>
    <col min="14341" max="14341" width="12.42578125" style="1" customWidth="1"/>
    <col min="14342" max="14342" width="11.140625" style="1" customWidth="1"/>
    <col min="14343" max="14344" width="11.85546875" style="1" customWidth="1"/>
    <col min="14345" max="14345" width="12.42578125" style="1" customWidth="1"/>
    <col min="14346" max="14346" width="10.28515625" style="1" customWidth="1"/>
    <col min="14347" max="14347" width="10.42578125" style="1" customWidth="1"/>
    <col min="14348" max="14348" width="10.7109375" style="1" customWidth="1"/>
    <col min="14349" max="14349" width="10.28515625" style="1" customWidth="1"/>
    <col min="14350" max="14350" width="9.28515625" style="1" customWidth="1"/>
    <col min="14351" max="14351" width="13.85546875" style="1" customWidth="1"/>
    <col min="14352" max="14587" width="9.140625" style="1"/>
    <col min="14588" max="14588" width="4.7109375" style="1" customWidth="1"/>
    <col min="14589" max="14589" width="19.85546875" style="1" customWidth="1"/>
    <col min="14590" max="14590" width="9.42578125" style="1" customWidth="1"/>
    <col min="14591" max="14591" width="9.85546875" style="1" customWidth="1"/>
    <col min="14592" max="14592" width="8.85546875" style="1" customWidth="1"/>
    <col min="14593" max="14593" width="7" style="1" customWidth="1"/>
    <col min="14594" max="14594" width="9.7109375" style="1" customWidth="1"/>
    <col min="14595" max="14596" width="10.85546875" style="1" customWidth="1"/>
    <col min="14597" max="14597" width="12.42578125" style="1" customWidth="1"/>
    <col min="14598" max="14598" width="11.140625" style="1" customWidth="1"/>
    <col min="14599" max="14600" width="11.85546875" style="1" customWidth="1"/>
    <col min="14601" max="14601" width="12.42578125" style="1" customWidth="1"/>
    <col min="14602" max="14602" width="10.28515625" style="1" customWidth="1"/>
    <col min="14603" max="14603" width="10.42578125" style="1" customWidth="1"/>
    <col min="14604" max="14604" width="10.7109375" style="1" customWidth="1"/>
    <col min="14605" max="14605" width="10.28515625" style="1" customWidth="1"/>
    <col min="14606" max="14606" width="9.28515625" style="1" customWidth="1"/>
    <col min="14607" max="14607" width="13.85546875" style="1" customWidth="1"/>
    <col min="14608" max="14843" width="9.140625" style="1"/>
    <col min="14844" max="14844" width="4.7109375" style="1" customWidth="1"/>
    <col min="14845" max="14845" width="19.85546875" style="1" customWidth="1"/>
    <col min="14846" max="14846" width="9.42578125" style="1" customWidth="1"/>
    <col min="14847" max="14847" width="9.85546875" style="1" customWidth="1"/>
    <col min="14848" max="14848" width="8.85546875" style="1" customWidth="1"/>
    <col min="14849" max="14849" width="7" style="1" customWidth="1"/>
    <col min="14850" max="14850" width="9.7109375" style="1" customWidth="1"/>
    <col min="14851" max="14852" width="10.85546875" style="1" customWidth="1"/>
    <col min="14853" max="14853" width="12.42578125" style="1" customWidth="1"/>
    <col min="14854" max="14854" width="11.140625" style="1" customWidth="1"/>
    <col min="14855" max="14856" width="11.85546875" style="1" customWidth="1"/>
    <col min="14857" max="14857" width="12.42578125" style="1" customWidth="1"/>
    <col min="14858" max="14858" width="10.28515625" style="1" customWidth="1"/>
    <col min="14859" max="14859" width="10.42578125" style="1" customWidth="1"/>
    <col min="14860" max="14860" width="10.7109375" style="1" customWidth="1"/>
    <col min="14861" max="14861" width="10.28515625" style="1" customWidth="1"/>
    <col min="14862" max="14862" width="9.28515625" style="1" customWidth="1"/>
    <col min="14863" max="14863" width="13.85546875" style="1" customWidth="1"/>
    <col min="14864" max="15099" width="9.140625" style="1"/>
    <col min="15100" max="15100" width="4.7109375" style="1" customWidth="1"/>
    <col min="15101" max="15101" width="19.85546875" style="1" customWidth="1"/>
    <col min="15102" max="15102" width="9.42578125" style="1" customWidth="1"/>
    <col min="15103" max="15103" width="9.85546875" style="1" customWidth="1"/>
    <col min="15104" max="15104" width="8.85546875" style="1" customWidth="1"/>
    <col min="15105" max="15105" width="7" style="1" customWidth="1"/>
    <col min="15106" max="15106" width="9.7109375" style="1" customWidth="1"/>
    <col min="15107" max="15108" width="10.85546875" style="1" customWidth="1"/>
    <col min="15109" max="15109" width="12.42578125" style="1" customWidth="1"/>
    <col min="15110" max="15110" width="11.140625" style="1" customWidth="1"/>
    <col min="15111" max="15112" width="11.85546875" style="1" customWidth="1"/>
    <col min="15113" max="15113" width="12.42578125" style="1" customWidth="1"/>
    <col min="15114" max="15114" width="10.28515625" style="1" customWidth="1"/>
    <col min="15115" max="15115" width="10.42578125" style="1" customWidth="1"/>
    <col min="15116" max="15116" width="10.7109375" style="1" customWidth="1"/>
    <col min="15117" max="15117" width="10.28515625" style="1" customWidth="1"/>
    <col min="15118" max="15118" width="9.28515625" style="1" customWidth="1"/>
    <col min="15119" max="15119" width="13.85546875" style="1" customWidth="1"/>
    <col min="15120" max="15355" width="9.140625" style="1"/>
    <col min="15356" max="15356" width="4.7109375" style="1" customWidth="1"/>
    <col min="15357" max="15357" width="19.85546875" style="1" customWidth="1"/>
    <col min="15358" max="15358" width="9.42578125" style="1" customWidth="1"/>
    <col min="15359" max="15359" width="9.85546875" style="1" customWidth="1"/>
    <col min="15360" max="15360" width="8.85546875" style="1" customWidth="1"/>
    <col min="15361" max="15361" width="7" style="1" customWidth="1"/>
    <col min="15362" max="15362" width="9.7109375" style="1" customWidth="1"/>
    <col min="15363" max="15364" width="10.85546875" style="1" customWidth="1"/>
    <col min="15365" max="15365" width="12.42578125" style="1" customWidth="1"/>
    <col min="15366" max="15366" width="11.140625" style="1" customWidth="1"/>
    <col min="15367" max="15368" width="11.85546875" style="1" customWidth="1"/>
    <col min="15369" max="15369" width="12.42578125" style="1" customWidth="1"/>
    <col min="15370" max="15370" width="10.28515625" style="1" customWidth="1"/>
    <col min="15371" max="15371" width="10.42578125" style="1" customWidth="1"/>
    <col min="15372" max="15372" width="10.7109375" style="1" customWidth="1"/>
    <col min="15373" max="15373" width="10.28515625" style="1" customWidth="1"/>
    <col min="15374" max="15374" width="9.28515625" style="1" customWidth="1"/>
    <col min="15375" max="15375" width="13.85546875" style="1" customWidth="1"/>
    <col min="15376" max="15611" width="9.140625" style="1"/>
    <col min="15612" max="15612" width="4.7109375" style="1" customWidth="1"/>
    <col min="15613" max="15613" width="19.85546875" style="1" customWidth="1"/>
    <col min="15614" max="15614" width="9.42578125" style="1" customWidth="1"/>
    <col min="15615" max="15615" width="9.85546875" style="1" customWidth="1"/>
    <col min="15616" max="15616" width="8.85546875" style="1" customWidth="1"/>
    <col min="15617" max="15617" width="7" style="1" customWidth="1"/>
    <col min="15618" max="15618" width="9.7109375" style="1" customWidth="1"/>
    <col min="15619" max="15620" width="10.85546875" style="1" customWidth="1"/>
    <col min="15621" max="15621" width="12.42578125" style="1" customWidth="1"/>
    <col min="15622" max="15622" width="11.140625" style="1" customWidth="1"/>
    <col min="15623" max="15624" width="11.85546875" style="1" customWidth="1"/>
    <col min="15625" max="15625" width="12.42578125" style="1" customWidth="1"/>
    <col min="15626" max="15626" width="10.28515625" style="1" customWidth="1"/>
    <col min="15627" max="15627" width="10.42578125" style="1" customWidth="1"/>
    <col min="15628" max="15628" width="10.7109375" style="1" customWidth="1"/>
    <col min="15629" max="15629" width="10.28515625" style="1" customWidth="1"/>
    <col min="15630" max="15630" width="9.28515625" style="1" customWidth="1"/>
    <col min="15631" max="15631" width="13.85546875" style="1" customWidth="1"/>
    <col min="15632" max="15867" width="9.140625" style="1"/>
    <col min="15868" max="15868" width="4.7109375" style="1" customWidth="1"/>
    <col min="15869" max="15869" width="19.85546875" style="1" customWidth="1"/>
    <col min="15870" max="15870" width="9.42578125" style="1" customWidth="1"/>
    <col min="15871" max="15871" width="9.85546875" style="1" customWidth="1"/>
    <col min="15872" max="15872" width="8.85546875" style="1" customWidth="1"/>
    <col min="15873" max="15873" width="7" style="1" customWidth="1"/>
    <col min="15874" max="15874" width="9.7109375" style="1" customWidth="1"/>
    <col min="15875" max="15876" width="10.85546875" style="1" customWidth="1"/>
    <col min="15877" max="15877" width="12.42578125" style="1" customWidth="1"/>
    <col min="15878" max="15878" width="11.140625" style="1" customWidth="1"/>
    <col min="15879" max="15880" width="11.85546875" style="1" customWidth="1"/>
    <col min="15881" max="15881" width="12.42578125" style="1" customWidth="1"/>
    <col min="15882" max="15882" width="10.28515625" style="1" customWidth="1"/>
    <col min="15883" max="15883" width="10.42578125" style="1" customWidth="1"/>
    <col min="15884" max="15884" width="10.7109375" style="1" customWidth="1"/>
    <col min="15885" max="15885" width="10.28515625" style="1" customWidth="1"/>
    <col min="15886" max="15886" width="9.28515625" style="1" customWidth="1"/>
    <col min="15887" max="15887" width="13.85546875" style="1" customWidth="1"/>
    <col min="15888" max="16123" width="9.140625" style="1"/>
    <col min="16124" max="16124" width="4.7109375" style="1" customWidth="1"/>
    <col min="16125" max="16125" width="19.85546875" style="1" customWidth="1"/>
    <col min="16126" max="16126" width="9.42578125" style="1" customWidth="1"/>
    <col min="16127" max="16127" width="9.85546875" style="1" customWidth="1"/>
    <col min="16128" max="16128" width="8.85546875" style="1" customWidth="1"/>
    <col min="16129" max="16129" width="7" style="1" customWidth="1"/>
    <col min="16130" max="16130" width="9.7109375" style="1" customWidth="1"/>
    <col min="16131" max="16132" width="10.85546875" style="1" customWidth="1"/>
    <col min="16133" max="16133" width="12.42578125" style="1" customWidth="1"/>
    <col min="16134" max="16134" width="11.140625" style="1" customWidth="1"/>
    <col min="16135" max="16136" width="11.85546875" style="1" customWidth="1"/>
    <col min="16137" max="16137" width="12.42578125" style="1" customWidth="1"/>
    <col min="16138" max="16138" width="10.28515625" style="1" customWidth="1"/>
    <col min="16139" max="16139" width="10.42578125" style="1" customWidth="1"/>
    <col min="16140" max="16140" width="10.7109375" style="1" customWidth="1"/>
    <col min="16141" max="16141" width="10.28515625" style="1" customWidth="1"/>
    <col min="16142" max="16142" width="9.28515625" style="1" customWidth="1"/>
    <col min="16143" max="16143" width="13.85546875" style="1" customWidth="1"/>
    <col min="16144" max="16384" width="9.140625" style="1"/>
  </cols>
  <sheetData>
    <row r="1" spans="1:25" ht="16.5" x14ac:dyDescent="0.25">
      <c r="T1" s="3" t="s">
        <v>0</v>
      </c>
    </row>
    <row r="2" spans="1:25" ht="21.75" customHeight="1" x14ac:dyDescent="0.25">
      <c r="B2" s="326" t="s">
        <v>1</v>
      </c>
      <c r="C2" s="326"/>
      <c r="D2" s="326"/>
      <c r="E2" s="326"/>
      <c r="F2" s="326"/>
      <c r="G2" s="4"/>
      <c r="M2" s="327" t="s">
        <v>2</v>
      </c>
      <c r="N2" s="327"/>
      <c r="O2" s="327"/>
      <c r="P2" s="327"/>
      <c r="Q2" s="327"/>
      <c r="R2" s="327"/>
      <c r="S2" s="327"/>
      <c r="T2" s="327"/>
    </row>
    <row r="3" spans="1:25" ht="32.25" customHeight="1" x14ac:dyDescent="0.3">
      <c r="B3" s="328" t="s">
        <v>3</v>
      </c>
      <c r="C3" s="328"/>
      <c r="D3" s="328"/>
      <c r="E3" s="328"/>
      <c r="F3" s="328"/>
      <c r="G3" s="5"/>
      <c r="M3" s="329" t="s">
        <v>4</v>
      </c>
      <c r="N3" s="329"/>
      <c r="O3" s="329"/>
      <c r="P3" s="329"/>
      <c r="Q3" s="329"/>
      <c r="R3" s="329"/>
      <c r="S3" s="329"/>
      <c r="T3" s="329"/>
    </row>
    <row r="4" spans="1:25" s="6" customFormat="1" ht="32.25" customHeight="1" x14ac:dyDescent="0.4">
      <c r="B4" s="330" t="s">
        <v>243</v>
      </c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74"/>
    </row>
    <row r="5" spans="1:25" s="7" customFormat="1" ht="9.75" customHeight="1" x14ac:dyDescent="0.35">
      <c r="E5" s="8"/>
      <c r="F5" s="9"/>
      <c r="G5" s="10"/>
      <c r="H5" s="10"/>
      <c r="I5" s="10"/>
      <c r="J5" s="10"/>
      <c r="K5" s="10"/>
      <c r="L5" s="11"/>
      <c r="M5" s="10"/>
      <c r="N5" s="10"/>
      <c r="O5" s="10"/>
      <c r="P5" s="10"/>
      <c r="Q5" s="10"/>
      <c r="R5" s="10"/>
      <c r="S5" s="12"/>
      <c r="T5" s="10"/>
      <c r="U5" s="12"/>
      <c r="V5" s="12"/>
    </row>
    <row r="6" spans="1:25" s="7" customFormat="1" ht="18" customHeight="1" x14ac:dyDescent="0.3">
      <c r="B6" s="323" t="s">
        <v>5</v>
      </c>
      <c r="C6" s="323" t="s">
        <v>6</v>
      </c>
      <c r="D6" s="323"/>
      <c r="E6" s="324" t="s">
        <v>7</v>
      </c>
      <c r="F6" s="324"/>
      <c r="G6" s="324"/>
      <c r="H6" s="324"/>
      <c r="I6" s="324"/>
      <c r="J6" s="324"/>
      <c r="K6" s="325"/>
      <c r="L6" s="318" t="s">
        <v>8</v>
      </c>
      <c r="M6" s="318" t="s">
        <v>9</v>
      </c>
      <c r="N6" s="318" t="s">
        <v>10</v>
      </c>
      <c r="O6" s="318" t="s">
        <v>11</v>
      </c>
      <c r="P6" s="318" t="s">
        <v>12</v>
      </c>
      <c r="Q6" s="318" t="s">
        <v>13</v>
      </c>
      <c r="R6" s="318" t="s">
        <v>14</v>
      </c>
      <c r="S6" s="320" t="s">
        <v>256</v>
      </c>
      <c r="T6" s="318" t="s">
        <v>257</v>
      </c>
      <c r="U6" s="315" t="s">
        <v>254</v>
      </c>
      <c r="V6" s="315"/>
      <c r="W6" s="315"/>
      <c r="X6" s="308"/>
      <c r="Y6" s="12"/>
    </row>
    <row r="7" spans="1:25" s="7" customFormat="1" ht="38.25" customHeight="1" x14ac:dyDescent="0.3">
      <c r="B7" s="323"/>
      <c r="C7" s="323"/>
      <c r="D7" s="323"/>
      <c r="E7" s="316" t="s">
        <v>15</v>
      </c>
      <c r="F7" s="316" t="s">
        <v>16</v>
      </c>
      <c r="G7" s="318" t="s">
        <v>17</v>
      </c>
      <c r="H7" s="316" t="s">
        <v>18</v>
      </c>
      <c r="I7" s="318" t="s">
        <v>19</v>
      </c>
      <c r="J7" s="318" t="s">
        <v>20</v>
      </c>
      <c r="K7" s="318" t="s">
        <v>21</v>
      </c>
      <c r="L7" s="316"/>
      <c r="M7" s="316"/>
      <c r="N7" s="316"/>
      <c r="O7" s="316"/>
      <c r="P7" s="316"/>
      <c r="Q7" s="316"/>
      <c r="R7" s="316"/>
      <c r="S7" s="321"/>
      <c r="T7" s="316"/>
      <c r="U7" s="315"/>
      <c r="V7" s="315"/>
      <c r="W7" s="315"/>
      <c r="X7" s="308"/>
      <c r="Y7" s="12"/>
    </row>
    <row r="8" spans="1:25" s="7" customFormat="1" ht="125.25" customHeight="1" x14ac:dyDescent="0.3">
      <c r="B8" s="323"/>
      <c r="C8" s="323"/>
      <c r="D8" s="323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9"/>
      <c r="Q8" s="317"/>
      <c r="R8" s="317"/>
      <c r="S8" s="322"/>
      <c r="T8" s="317"/>
      <c r="U8" s="262" t="s">
        <v>22</v>
      </c>
      <c r="V8" s="262" t="s">
        <v>23</v>
      </c>
      <c r="W8" s="262" t="s">
        <v>255</v>
      </c>
      <c r="X8" s="308"/>
      <c r="Y8" s="12"/>
    </row>
    <row r="9" spans="1:25" s="17" customFormat="1" ht="15.75" customHeight="1" x14ac:dyDescent="0.25">
      <c r="B9" s="13" t="s">
        <v>24</v>
      </c>
      <c r="C9" s="313" t="s">
        <v>25</v>
      </c>
      <c r="D9" s="314"/>
      <c r="E9" s="13" t="s">
        <v>26</v>
      </c>
      <c r="F9" s="13" t="s">
        <v>27</v>
      </c>
      <c r="G9" s="14" t="s">
        <v>28</v>
      </c>
      <c r="H9" s="14" t="s">
        <v>29</v>
      </c>
      <c r="I9" s="15" t="s">
        <v>30</v>
      </c>
      <c r="J9" s="15" t="s">
        <v>31</v>
      </c>
      <c r="K9" s="14" t="s">
        <v>32</v>
      </c>
      <c r="L9" s="16" t="s">
        <v>33</v>
      </c>
      <c r="M9" s="13" t="s">
        <v>34</v>
      </c>
      <c r="N9" s="13" t="s">
        <v>35</v>
      </c>
      <c r="O9" s="14" t="s">
        <v>36</v>
      </c>
      <c r="P9" s="14" t="s">
        <v>37</v>
      </c>
      <c r="Q9" s="15" t="s">
        <v>38</v>
      </c>
      <c r="R9" s="15" t="s">
        <v>39</v>
      </c>
      <c r="S9" s="14"/>
      <c r="T9" s="15" t="s">
        <v>40</v>
      </c>
      <c r="U9" s="15" t="s">
        <v>41</v>
      </c>
      <c r="V9" s="15" t="s">
        <v>42</v>
      </c>
      <c r="W9" s="15" t="s">
        <v>43</v>
      </c>
    </row>
    <row r="10" spans="1:25" s="18" customFormat="1" ht="30" customHeight="1" x14ac:dyDescent="0.25">
      <c r="B10" s="284" t="s">
        <v>73</v>
      </c>
      <c r="C10" s="285" t="s">
        <v>435</v>
      </c>
      <c r="D10" s="286"/>
      <c r="E10" s="287">
        <f>SUM(E11:E26)</f>
        <v>10145.799999999999</v>
      </c>
      <c r="F10" s="287">
        <f t="shared" ref="F10:W10" si="0">SUM(F11:F26)</f>
        <v>1673.325</v>
      </c>
      <c r="G10" s="287">
        <f t="shared" si="0"/>
        <v>0</v>
      </c>
      <c r="H10" s="287">
        <f t="shared" si="0"/>
        <v>11819.125000000002</v>
      </c>
      <c r="I10" s="287">
        <f t="shared" si="0"/>
        <v>0</v>
      </c>
      <c r="J10" s="287">
        <f t="shared" si="0"/>
        <v>0</v>
      </c>
      <c r="K10" s="287">
        <f t="shared" si="0"/>
        <v>0</v>
      </c>
      <c r="L10" s="287">
        <f t="shared" si="0"/>
        <v>8970</v>
      </c>
      <c r="M10" s="287">
        <f t="shared" si="0"/>
        <v>844</v>
      </c>
      <c r="N10" s="287">
        <f t="shared" si="0"/>
        <v>334</v>
      </c>
      <c r="O10" s="287">
        <f t="shared" si="0"/>
        <v>334</v>
      </c>
      <c r="P10" s="287">
        <f t="shared" si="0"/>
        <v>2849.6</v>
      </c>
      <c r="Q10" s="287">
        <f t="shared" si="0"/>
        <v>-1178</v>
      </c>
      <c r="R10" s="287">
        <f t="shared" si="0"/>
        <v>-334</v>
      </c>
      <c r="S10" s="287">
        <f t="shared" si="0"/>
        <v>1337.6000000000001</v>
      </c>
      <c r="T10" s="287">
        <f t="shared" si="0"/>
        <v>0</v>
      </c>
      <c r="U10" s="287">
        <f t="shared" si="0"/>
        <v>1423.1999999999998</v>
      </c>
      <c r="V10" s="287">
        <f t="shared" si="0"/>
        <v>0</v>
      </c>
      <c r="W10" s="287">
        <f t="shared" si="0"/>
        <v>-85.6</v>
      </c>
    </row>
    <row r="11" spans="1:25" s="24" customFormat="1" ht="24.75" customHeight="1" x14ac:dyDescent="0.25">
      <c r="A11" s="24">
        <v>1</v>
      </c>
      <c r="B11" s="19">
        <v>1</v>
      </c>
      <c r="C11" s="65" t="s">
        <v>60</v>
      </c>
      <c r="D11" s="66" t="s">
        <v>52</v>
      </c>
      <c r="E11" s="91">
        <v>705.6</v>
      </c>
      <c r="F11" s="77">
        <v>94.35</v>
      </c>
      <c r="G11" s="77">
        <v>0</v>
      </c>
      <c r="H11" s="77">
        <v>799.95</v>
      </c>
      <c r="I11" s="77">
        <v>0</v>
      </c>
      <c r="J11" s="78">
        <v>0</v>
      </c>
      <c r="K11" s="77">
        <v>0</v>
      </c>
      <c r="L11" s="77">
        <v>629</v>
      </c>
      <c r="M11" s="78">
        <v>51</v>
      </c>
      <c r="N11" s="78">
        <v>0</v>
      </c>
      <c r="O11" s="78">
        <v>0</v>
      </c>
      <c r="P11" s="77">
        <v>171</v>
      </c>
      <c r="Q11" s="77">
        <v>-51</v>
      </c>
      <c r="R11" s="77">
        <v>0</v>
      </c>
      <c r="S11" s="82">
        <v>120</v>
      </c>
      <c r="T11" s="77">
        <v>0</v>
      </c>
      <c r="U11" s="96">
        <v>120</v>
      </c>
      <c r="V11" s="92">
        <v>0</v>
      </c>
      <c r="W11" s="93">
        <v>0</v>
      </c>
      <c r="X11" s="23"/>
      <c r="Y11" s="23"/>
    </row>
    <row r="12" spans="1:25" s="24" customFormat="1" ht="24.75" customHeight="1" x14ac:dyDescent="0.25">
      <c r="A12" s="24">
        <v>2</v>
      </c>
      <c r="B12" s="19">
        <v>2</v>
      </c>
      <c r="C12" s="67" t="s">
        <v>265</v>
      </c>
      <c r="D12" s="68" t="s">
        <v>63</v>
      </c>
      <c r="E12" s="91">
        <v>735.6</v>
      </c>
      <c r="F12" s="77">
        <v>94.35</v>
      </c>
      <c r="G12" s="78">
        <v>0</v>
      </c>
      <c r="H12" s="78">
        <v>829.95</v>
      </c>
      <c r="I12" s="78">
        <v>0</v>
      </c>
      <c r="J12" s="78">
        <v>0</v>
      </c>
      <c r="K12" s="78">
        <v>0</v>
      </c>
      <c r="L12" s="77">
        <v>629</v>
      </c>
      <c r="M12" s="78">
        <v>51</v>
      </c>
      <c r="N12" s="78">
        <v>0</v>
      </c>
      <c r="O12" s="78">
        <v>0</v>
      </c>
      <c r="P12" s="77">
        <v>201</v>
      </c>
      <c r="Q12" s="78">
        <v>-51</v>
      </c>
      <c r="R12" s="78">
        <v>0</v>
      </c>
      <c r="S12" s="82">
        <v>150</v>
      </c>
      <c r="T12" s="78">
        <v>0</v>
      </c>
      <c r="U12" s="96">
        <v>150</v>
      </c>
      <c r="V12" s="92">
        <v>0</v>
      </c>
      <c r="W12" s="93">
        <v>0</v>
      </c>
      <c r="X12" s="26"/>
      <c r="Y12" s="23"/>
    </row>
    <row r="13" spans="1:25" s="24" customFormat="1" ht="24.75" customHeight="1" x14ac:dyDescent="0.25">
      <c r="A13" s="24">
        <v>3</v>
      </c>
      <c r="B13" s="19">
        <v>3</v>
      </c>
      <c r="C13" s="85" t="s">
        <v>45</v>
      </c>
      <c r="D13" s="86" t="s">
        <v>44</v>
      </c>
      <c r="E13" s="91">
        <v>619.79999999999995</v>
      </c>
      <c r="F13" s="78">
        <v>251.35</v>
      </c>
      <c r="G13" s="78">
        <v>0</v>
      </c>
      <c r="H13" s="78">
        <v>871.15</v>
      </c>
      <c r="I13" s="78">
        <v>0</v>
      </c>
      <c r="J13" s="78">
        <v>0</v>
      </c>
      <c r="K13" s="78">
        <v>0</v>
      </c>
      <c r="L13" s="77">
        <v>629</v>
      </c>
      <c r="M13" s="78">
        <v>51</v>
      </c>
      <c r="N13" s="78">
        <v>0</v>
      </c>
      <c r="O13" s="78">
        <v>0</v>
      </c>
      <c r="P13" s="77">
        <v>242.2</v>
      </c>
      <c r="Q13" s="78">
        <v>-51</v>
      </c>
      <c r="R13" s="78">
        <v>0</v>
      </c>
      <c r="S13" s="82">
        <v>191.2</v>
      </c>
      <c r="T13" s="78">
        <v>0</v>
      </c>
      <c r="U13" s="96">
        <v>191.2</v>
      </c>
      <c r="V13" s="92">
        <v>0</v>
      </c>
      <c r="W13" s="93">
        <v>0</v>
      </c>
      <c r="X13" s="26"/>
      <c r="Y13" s="23"/>
    </row>
    <row r="14" spans="1:25" s="24" customFormat="1" ht="24.75" customHeight="1" x14ac:dyDescent="0.25">
      <c r="A14" s="24">
        <v>4</v>
      </c>
      <c r="B14" s="19">
        <v>4</v>
      </c>
      <c r="C14" s="85" t="s">
        <v>47</v>
      </c>
      <c r="D14" s="86" t="s">
        <v>48</v>
      </c>
      <c r="E14" s="91">
        <v>609</v>
      </c>
      <c r="F14" s="78">
        <v>94.35</v>
      </c>
      <c r="G14" s="78">
        <v>0</v>
      </c>
      <c r="H14" s="78">
        <v>703.35</v>
      </c>
      <c r="I14" s="78">
        <v>0</v>
      </c>
      <c r="J14" s="78">
        <v>0</v>
      </c>
      <c r="K14" s="78">
        <v>0</v>
      </c>
      <c r="L14" s="77">
        <v>629</v>
      </c>
      <c r="M14" s="78">
        <v>51</v>
      </c>
      <c r="N14" s="78">
        <v>0</v>
      </c>
      <c r="O14" s="78">
        <v>0</v>
      </c>
      <c r="P14" s="77">
        <v>74.400000000000006</v>
      </c>
      <c r="Q14" s="78">
        <v>-51</v>
      </c>
      <c r="R14" s="78">
        <v>0</v>
      </c>
      <c r="S14" s="82">
        <v>23.400000000000006</v>
      </c>
      <c r="T14" s="78">
        <v>0</v>
      </c>
      <c r="U14" s="96">
        <v>23.4</v>
      </c>
      <c r="V14" s="92">
        <v>0</v>
      </c>
      <c r="W14" s="93">
        <v>0</v>
      </c>
      <c r="X14" s="26"/>
      <c r="Y14" s="23"/>
    </row>
    <row r="15" spans="1:25" s="24" customFormat="1" ht="24.75" customHeight="1" x14ac:dyDescent="0.25">
      <c r="A15" s="24">
        <v>5</v>
      </c>
      <c r="B15" s="19">
        <v>5</v>
      </c>
      <c r="C15" s="85" t="s">
        <v>61</v>
      </c>
      <c r="D15" s="86" t="s">
        <v>62</v>
      </c>
      <c r="E15" s="91">
        <v>574.79999999999995</v>
      </c>
      <c r="F15" s="78">
        <v>47.174999999999997</v>
      </c>
      <c r="G15" s="78">
        <v>0</v>
      </c>
      <c r="H15" s="78">
        <v>621.97499999999991</v>
      </c>
      <c r="I15" s="78">
        <v>0</v>
      </c>
      <c r="J15" s="78">
        <v>0</v>
      </c>
      <c r="K15" s="78">
        <v>0</v>
      </c>
      <c r="L15" s="77">
        <v>629</v>
      </c>
      <c r="M15" s="78">
        <v>51</v>
      </c>
      <c r="N15" s="78">
        <v>0</v>
      </c>
      <c r="O15" s="78">
        <v>0</v>
      </c>
      <c r="P15" s="77">
        <v>-7</v>
      </c>
      <c r="Q15" s="78">
        <v>-51</v>
      </c>
      <c r="R15" s="78">
        <v>0</v>
      </c>
      <c r="S15" s="97">
        <v>-58</v>
      </c>
      <c r="T15" s="78">
        <v>0</v>
      </c>
      <c r="U15" s="96">
        <v>0</v>
      </c>
      <c r="V15" s="92">
        <v>0</v>
      </c>
      <c r="W15" s="219">
        <v>-58</v>
      </c>
      <c r="X15" s="26"/>
      <c r="Y15" s="26"/>
    </row>
    <row r="16" spans="1:25" s="24" customFormat="1" ht="24.75" customHeight="1" x14ac:dyDescent="0.25">
      <c r="A16" s="24">
        <v>6</v>
      </c>
      <c r="B16" s="19">
        <v>6</v>
      </c>
      <c r="C16" s="85" t="s">
        <v>266</v>
      </c>
      <c r="D16" s="86" t="s">
        <v>49</v>
      </c>
      <c r="E16" s="91">
        <v>615.6</v>
      </c>
      <c r="F16" s="78">
        <v>94.35</v>
      </c>
      <c r="G16" s="78">
        <v>0</v>
      </c>
      <c r="H16" s="78">
        <v>709.95</v>
      </c>
      <c r="I16" s="78">
        <v>0</v>
      </c>
      <c r="J16" s="78">
        <v>0</v>
      </c>
      <c r="K16" s="78">
        <v>0</v>
      </c>
      <c r="L16" s="77">
        <v>629</v>
      </c>
      <c r="M16" s="78">
        <v>51</v>
      </c>
      <c r="N16" s="78">
        <v>0</v>
      </c>
      <c r="O16" s="78">
        <v>0</v>
      </c>
      <c r="P16" s="77">
        <v>81</v>
      </c>
      <c r="Q16" s="78">
        <v>-51</v>
      </c>
      <c r="R16" s="78">
        <v>0</v>
      </c>
      <c r="S16" s="82">
        <v>30</v>
      </c>
      <c r="T16" s="78">
        <v>0</v>
      </c>
      <c r="U16" s="96">
        <v>30</v>
      </c>
      <c r="V16" s="92">
        <v>0</v>
      </c>
      <c r="W16" s="182">
        <v>0</v>
      </c>
      <c r="X16" s="23"/>
      <c r="Y16" s="23"/>
    </row>
    <row r="17" spans="1:25" s="24" customFormat="1" ht="24.75" customHeight="1" x14ac:dyDescent="0.25">
      <c r="A17" s="24">
        <v>7</v>
      </c>
      <c r="B17" s="19">
        <v>7</v>
      </c>
      <c r="C17" s="85" t="s">
        <v>267</v>
      </c>
      <c r="D17" s="86" t="s">
        <v>58</v>
      </c>
      <c r="E17" s="91">
        <v>558</v>
      </c>
      <c r="F17" s="78">
        <v>94.35</v>
      </c>
      <c r="G17" s="78">
        <v>0</v>
      </c>
      <c r="H17" s="78">
        <v>652.35</v>
      </c>
      <c r="I17" s="78">
        <v>0</v>
      </c>
      <c r="J17" s="78">
        <v>0</v>
      </c>
      <c r="K17" s="78">
        <v>0</v>
      </c>
      <c r="L17" s="77">
        <v>629</v>
      </c>
      <c r="M17" s="78">
        <v>51</v>
      </c>
      <c r="N17" s="78">
        <v>0</v>
      </c>
      <c r="O17" s="78">
        <v>0</v>
      </c>
      <c r="P17" s="77">
        <v>23.4</v>
      </c>
      <c r="Q17" s="78">
        <v>-51</v>
      </c>
      <c r="R17" s="78">
        <v>0</v>
      </c>
      <c r="S17" s="97">
        <v>-27.6</v>
      </c>
      <c r="T17" s="78">
        <v>0</v>
      </c>
      <c r="U17" s="96">
        <v>0</v>
      </c>
      <c r="V17" s="92">
        <v>0</v>
      </c>
      <c r="W17" s="219">
        <v>-27.6</v>
      </c>
      <c r="X17" s="26"/>
      <c r="Y17" s="26"/>
    </row>
    <row r="18" spans="1:25" s="24" customFormat="1" ht="24.75" customHeight="1" x14ac:dyDescent="0.25">
      <c r="A18" s="24">
        <v>8</v>
      </c>
      <c r="B18" s="19">
        <v>8</v>
      </c>
      <c r="C18" s="85" t="s">
        <v>139</v>
      </c>
      <c r="D18" s="86" t="s">
        <v>51</v>
      </c>
      <c r="E18" s="91">
        <v>594</v>
      </c>
      <c r="F18" s="78">
        <v>94.35</v>
      </c>
      <c r="G18" s="78">
        <v>0</v>
      </c>
      <c r="H18" s="78">
        <v>688.35</v>
      </c>
      <c r="I18" s="78">
        <v>0</v>
      </c>
      <c r="J18" s="78">
        <v>0</v>
      </c>
      <c r="K18" s="78">
        <v>0</v>
      </c>
      <c r="L18" s="77">
        <v>629</v>
      </c>
      <c r="M18" s="78">
        <v>51</v>
      </c>
      <c r="N18" s="78">
        <v>0</v>
      </c>
      <c r="O18" s="78">
        <v>0</v>
      </c>
      <c r="P18" s="77">
        <v>59.4</v>
      </c>
      <c r="Q18" s="78">
        <v>-51</v>
      </c>
      <c r="R18" s="78">
        <v>0</v>
      </c>
      <c r="S18" s="82">
        <v>8.3999999999999986</v>
      </c>
      <c r="T18" s="78">
        <v>0</v>
      </c>
      <c r="U18" s="96">
        <v>8.4</v>
      </c>
      <c r="V18" s="92">
        <v>0</v>
      </c>
      <c r="W18" s="93">
        <v>0</v>
      </c>
      <c r="X18" s="23"/>
      <c r="Y18" s="23"/>
    </row>
    <row r="19" spans="1:25" s="24" customFormat="1" ht="24.75" customHeight="1" x14ac:dyDescent="0.25">
      <c r="A19" s="24">
        <v>9</v>
      </c>
      <c r="B19" s="19">
        <v>9</v>
      </c>
      <c r="C19" s="85" t="s">
        <v>67</v>
      </c>
      <c r="D19" s="86" t="s">
        <v>68</v>
      </c>
      <c r="E19" s="91">
        <v>705.4</v>
      </c>
      <c r="F19" s="78">
        <v>94.35</v>
      </c>
      <c r="G19" s="78">
        <v>0</v>
      </c>
      <c r="H19" s="78">
        <v>799.75</v>
      </c>
      <c r="I19" s="78">
        <v>0</v>
      </c>
      <c r="J19" s="78">
        <v>0</v>
      </c>
      <c r="K19" s="78">
        <v>0</v>
      </c>
      <c r="L19" s="77">
        <v>629</v>
      </c>
      <c r="M19" s="78">
        <v>51</v>
      </c>
      <c r="N19" s="78">
        <v>0</v>
      </c>
      <c r="O19" s="78">
        <v>0</v>
      </c>
      <c r="P19" s="77">
        <v>170.8</v>
      </c>
      <c r="Q19" s="78">
        <v>-51</v>
      </c>
      <c r="R19" s="78">
        <v>0</v>
      </c>
      <c r="S19" s="82">
        <v>119.80000000000001</v>
      </c>
      <c r="T19" s="78">
        <v>0</v>
      </c>
      <c r="U19" s="96">
        <v>119.8</v>
      </c>
      <c r="V19" s="92">
        <v>0</v>
      </c>
      <c r="W19" s="93">
        <v>0</v>
      </c>
      <c r="X19" s="23"/>
      <c r="Y19" s="23"/>
    </row>
    <row r="20" spans="1:25" s="24" customFormat="1" ht="24.75" customHeight="1" x14ac:dyDescent="0.25">
      <c r="A20" s="24">
        <v>10</v>
      </c>
      <c r="B20" s="19">
        <v>10</v>
      </c>
      <c r="C20" s="85" t="s">
        <v>139</v>
      </c>
      <c r="D20" s="86" t="s">
        <v>66</v>
      </c>
      <c r="E20" s="91">
        <v>699.6</v>
      </c>
      <c r="F20" s="78">
        <v>94.35</v>
      </c>
      <c r="G20" s="78">
        <v>0</v>
      </c>
      <c r="H20" s="78">
        <v>793.95</v>
      </c>
      <c r="I20" s="78">
        <v>0</v>
      </c>
      <c r="J20" s="78">
        <v>0</v>
      </c>
      <c r="K20" s="78">
        <v>0</v>
      </c>
      <c r="L20" s="77">
        <v>629</v>
      </c>
      <c r="M20" s="78">
        <v>51</v>
      </c>
      <c r="N20" s="78">
        <v>0</v>
      </c>
      <c r="O20" s="78">
        <v>0</v>
      </c>
      <c r="P20" s="77">
        <v>165</v>
      </c>
      <c r="Q20" s="78">
        <v>-51</v>
      </c>
      <c r="R20" s="78">
        <v>0</v>
      </c>
      <c r="S20" s="82">
        <v>114</v>
      </c>
      <c r="T20" s="78">
        <v>0</v>
      </c>
      <c r="U20" s="96">
        <v>114</v>
      </c>
      <c r="V20" s="92">
        <v>0</v>
      </c>
      <c r="W20" s="93">
        <v>0</v>
      </c>
      <c r="X20" s="23"/>
      <c r="Y20" s="23"/>
    </row>
    <row r="21" spans="1:25" s="24" customFormat="1" ht="24.75" customHeight="1" x14ac:dyDescent="0.25">
      <c r="A21" s="24">
        <v>11</v>
      </c>
      <c r="B21" s="19">
        <v>11</v>
      </c>
      <c r="C21" s="85" t="s">
        <v>87</v>
      </c>
      <c r="D21" s="86" t="s">
        <v>74</v>
      </c>
      <c r="E21" s="91">
        <v>400</v>
      </c>
      <c r="F21" s="78">
        <v>193.5</v>
      </c>
      <c r="G21" s="78">
        <v>0</v>
      </c>
      <c r="H21" s="78">
        <v>593.5</v>
      </c>
      <c r="I21" s="78">
        <v>0</v>
      </c>
      <c r="J21" s="78">
        <v>0</v>
      </c>
      <c r="K21" s="78">
        <v>0</v>
      </c>
      <c r="L21" s="78">
        <v>430</v>
      </c>
      <c r="M21" s="78">
        <v>54</v>
      </c>
      <c r="N21" s="78">
        <v>54</v>
      </c>
      <c r="O21" s="78">
        <v>54</v>
      </c>
      <c r="P21" s="77">
        <v>163.5</v>
      </c>
      <c r="Q21" s="78">
        <v>-108</v>
      </c>
      <c r="R21" s="78">
        <v>-54</v>
      </c>
      <c r="S21" s="82">
        <v>1.5</v>
      </c>
      <c r="T21" s="78">
        <v>0</v>
      </c>
      <c r="U21" s="96">
        <v>1.5</v>
      </c>
      <c r="V21" s="92">
        <v>0</v>
      </c>
      <c r="W21" s="93">
        <v>0</v>
      </c>
      <c r="X21" s="23"/>
      <c r="Y21" s="23"/>
    </row>
    <row r="22" spans="1:25" s="24" customFormat="1" ht="24.75" customHeight="1" x14ac:dyDescent="0.25">
      <c r="A22" s="24">
        <v>12</v>
      </c>
      <c r="B22" s="19">
        <v>12</v>
      </c>
      <c r="C22" s="85" t="s">
        <v>268</v>
      </c>
      <c r="D22" s="86" t="s">
        <v>55</v>
      </c>
      <c r="E22" s="91">
        <v>655.0999999999998</v>
      </c>
      <c r="F22" s="78">
        <v>89.5</v>
      </c>
      <c r="G22" s="78">
        <v>0</v>
      </c>
      <c r="H22" s="78">
        <v>744.5999999999998</v>
      </c>
      <c r="I22" s="78">
        <v>0</v>
      </c>
      <c r="J22" s="78">
        <v>0</v>
      </c>
      <c r="K22" s="78">
        <v>0</v>
      </c>
      <c r="L22" s="77">
        <v>450</v>
      </c>
      <c r="M22" s="78">
        <v>56</v>
      </c>
      <c r="N22" s="78">
        <v>56</v>
      </c>
      <c r="O22" s="78">
        <v>56</v>
      </c>
      <c r="P22" s="77">
        <v>294.60000000000002</v>
      </c>
      <c r="Q22" s="78">
        <v>-112</v>
      </c>
      <c r="R22" s="78">
        <v>-56</v>
      </c>
      <c r="S22" s="82">
        <v>126.60000000000002</v>
      </c>
      <c r="T22" s="78">
        <v>0</v>
      </c>
      <c r="U22" s="96">
        <v>126.6</v>
      </c>
      <c r="V22" s="92">
        <v>0</v>
      </c>
      <c r="W22" s="93">
        <v>0</v>
      </c>
      <c r="X22" s="23"/>
      <c r="Y22" s="23"/>
    </row>
    <row r="23" spans="1:25" s="24" customFormat="1" ht="24.75" customHeight="1" x14ac:dyDescent="0.25">
      <c r="A23" s="24">
        <v>13</v>
      </c>
      <c r="B23" s="19">
        <v>13</v>
      </c>
      <c r="C23" s="85" t="s">
        <v>56</v>
      </c>
      <c r="D23" s="86" t="s">
        <v>57</v>
      </c>
      <c r="E23" s="91">
        <v>661.7</v>
      </c>
      <c r="F23" s="78">
        <v>67.5</v>
      </c>
      <c r="G23" s="78">
        <v>0</v>
      </c>
      <c r="H23" s="78">
        <v>729.2</v>
      </c>
      <c r="I23" s="78">
        <v>0</v>
      </c>
      <c r="J23" s="78">
        <v>0</v>
      </c>
      <c r="K23" s="78">
        <v>0</v>
      </c>
      <c r="L23" s="77">
        <v>450</v>
      </c>
      <c r="M23" s="78">
        <v>56</v>
      </c>
      <c r="N23" s="78">
        <v>56</v>
      </c>
      <c r="O23" s="78">
        <v>56</v>
      </c>
      <c r="P23" s="77">
        <v>279.2</v>
      </c>
      <c r="Q23" s="78">
        <v>-112</v>
      </c>
      <c r="R23" s="78">
        <v>-56</v>
      </c>
      <c r="S23" s="82">
        <v>111.19999999999999</v>
      </c>
      <c r="T23" s="78">
        <v>0</v>
      </c>
      <c r="U23" s="96">
        <v>111.2</v>
      </c>
      <c r="V23" s="92">
        <v>0</v>
      </c>
      <c r="W23" s="93">
        <v>0</v>
      </c>
      <c r="X23" s="23"/>
      <c r="Y23" s="23"/>
    </row>
    <row r="24" spans="1:25" s="24" customFormat="1" ht="24.75" customHeight="1" x14ac:dyDescent="0.25">
      <c r="A24" s="24">
        <v>14</v>
      </c>
      <c r="B24" s="19">
        <v>14</v>
      </c>
      <c r="C24" s="69" t="s">
        <v>269</v>
      </c>
      <c r="D24" s="70" t="s">
        <v>55</v>
      </c>
      <c r="E24" s="83">
        <v>623.29999999999995</v>
      </c>
      <c r="F24" s="78">
        <v>90</v>
      </c>
      <c r="G24" s="78">
        <v>0</v>
      </c>
      <c r="H24" s="78">
        <v>713.3</v>
      </c>
      <c r="I24" s="78">
        <v>0</v>
      </c>
      <c r="J24" s="78">
        <v>0</v>
      </c>
      <c r="K24" s="78">
        <v>0</v>
      </c>
      <c r="L24" s="77">
        <v>450</v>
      </c>
      <c r="M24" s="78">
        <v>56</v>
      </c>
      <c r="N24" s="78">
        <v>56</v>
      </c>
      <c r="O24" s="78">
        <v>56</v>
      </c>
      <c r="P24" s="77">
        <v>263.3</v>
      </c>
      <c r="Q24" s="78">
        <v>-112</v>
      </c>
      <c r="R24" s="78">
        <v>-56</v>
      </c>
      <c r="S24" s="82">
        <v>95.300000000000011</v>
      </c>
      <c r="T24" s="78">
        <v>0</v>
      </c>
      <c r="U24" s="96">
        <v>95.3</v>
      </c>
      <c r="V24" s="92">
        <v>0</v>
      </c>
      <c r="W24" s="93">
        <v>0</v>
      </c>
      <c r="X24" s="23"/>
      <c r="Y24" s="23"/>
    </row>
    <row r="25" spans="1:25" s="24" customFormat="1" ht="24.75" customHeight="1" x14ac:dyDescent="0.25">
      <c r="A25" s="24">
        <v>15</v>
      </c>
      <c r="B25" s="19">
        <v>15</v>
      </c>
      <c r="C25" s="85" t="s">
        <v>64</v>
      </c>
      <c r="D25" s="86" t="s">
        <v>65</v>
      </c>
      <c r="E25" s="91">
        <v>697.6</v>
      </c>
      <c r="F25" s="78">
        <v>90</v>
      </c>
      <c r="G25" s="78">
        <v>0</v>
      </c>
      <c r="H25" s="78">
        <v>787.6</v>
      </c>
      <c r="I25" s="78">
        <v>0</v>
      </c>
      <c r="J25" s="78">
        <v>0</v>
      </c>
      <c r="K25" s="78">
        <v>0</v>
      </c>
      <c r="L25" s="77">
        <v>450</v>
      </c>
      <c r="M25" s="78">
        <v>56</v>
      </c>
      <c r="N25" s="78">
        <v>56</v>
      </c>
      <c r="O25" s="78">
        <v>56</v>
      </c>
      <c r="P25" s="77">
        <v>337.6</v>
      </c>
      <c r="Q25" s="78">
        <v>-112</v>
      </c>
      <c r="R25" s="78">
        <v>-56</v>
      </c>
      <c r="S25" s="82">
        <v>169.60000000000002</v>
      </c>
      <c r="T25" s="78">
        <v>0</v>
      </c>
      <c r="U25" s="96">
        <v>169.6</v>
      </c>
      <c r="V25" s="94">
        <v>0</v>
      </c>
      <c r="W25" s="93">
        <v>0</v>
      </c>
      <c r="X25" s="23"/>
      <c r="Y25" s="23"/>
    </row>
    <row r="26" spans="1:25" s="24" customFormat="1" ht="24.75" customHeight="1" x14ac:dyDescent="0.25">
      <c r="A26" s="24">
        <v>16</v>
      </c>
      <c r="B26" s="278">
        <v>16</v>
      </c>
      <c r="C26" s="85" t="s">
        <v>270</v>
      </c>
      <c r="D26" s="86" t="s">
        <v>71</v>
      </c>
      <c r="E26" s="91">
        <v>690.7</v>
      </c>
      <c r="F26" s="83">
        <v>89.5</v>
      </c>
      <c r="G26" s="83">
        <v>0</v>
      </c>
      <c r="H26" s="83">
        <v>780.2</v>
      </c>
      <c r="I26" s="83">
        <v>0</v>
      </c>
      <c r="J26" s="83">
        <v>0</v>
      </c>
      <c r="K26" s="83">
        <v>0</v>
      </c>
      <c r="L26" s="91">
        <v>450</v>
      </c>
      <c r="M26" s="83">
        <v>56</v>
      </c>
      <c r="N26" s="83">
        <v>56</v>
      </c>
      <c r="O26" s="83">
        <v>56</v>
      </c>
      <c r="P26" s="91">
        <v>330.2</v>
      </c>
      <c r="Q26" s="83">
        <v>-112</v>
      </c>
      <c r="R26" s="83">
        <v>-56</v>
      </c>
      <c r="S26" s="244">
        <v>162.19999999999999</v>
      </c>
      <c r="T26" s="83">
        <v>0</v>
      </c>
      <c r="U26" s="279">
        <v>162.19999999999999</v>
      </c>
      <c r="V26" s="92">
        <v>0</v>
      </c>
      <c r="W26" s="93">
        <v>0</v>
      </c>
      <c r="X26" s="26"/>
      <c r="Y26" s="23"/>
    </row>
    <row r="27" spans="1:25" s="24" customFormat="1" ht="24.75" customHeight="1" x14ac:dyDescent="0.25">
      <c r="B27" s="288" t="s">
        <v>82</v>
      </c>
      <c r="C27" s="289" t="s">
        <v>323</v>
      </c>
      <c r="D27" s="290"/>
      <c r="E27" s="291">
        <f>SUM(E28:E43)</f>
        <v>9127.6</v>
      </c>
      <c r="F27" s="291">
        <f t="shared" ref="F27:W27" si="1">SUM(F28:F43)</f>
        <v>1201.5879310344828</v>
      </c>
      <c r="G27" s="291">
        <f t="shared" si="1"/>
        <v>0</v>
      </c>
      <c r="H27" s="291">
        <f t="shared" si="1"/>
        <v>10329.187931034483</v>
      </c>
      <c r="I27" s="291">
        <f t="shared" si="1"/>
        <v>0</v>
      </c>
      <c r="J27" s="291">
        <f t="shared" si="1"/>
        <v>398.4</v>
      </c>
      <c r="K27" s="291">
        <f t="shared" si="1"/>
        <v>0</v>
      </c>
      <c r="L27" s="291">
        <f t="shared" si="1"/>
        <v>6056.6875</v>
      </c>
      <c r="M27" s="291">
        <f t="shared" si="1"/>
        <v>836.4</v>
      </c>
      <c r="N27" s="291">
        <f t="shared" si="1"/>
        <v>836.4</v>
      </c>
      <c r="O27" s="291">
        <f t="shared" si="1"/>
        <v>836.4</v>
      </c>
      <c r="P27" s="291">
        <f t="shared" si="1"/>
        <v>4272.500431034483</v>
      </c>
      <c r="Q27" s="292">
        <f t="shared" si="1"/>
        <v>-1274.4000000000001</v>
      </c>
      <c r="R27" s="291">
        <f t="shared" si="1"/>
        <v>-836.4</v>
      </c>
      <c r="S27" s="291">
        <f t="shared" si="1"/>
        <v>2161.7004310344828</v>
      </c>
      <c r="T27" s="291">
        <f t="shared" si="1"/>
        <v>0</v>
      </c>
      <c r="U27" s="291">
        <f t="shared" si="1"/>
        <v>1834.3999999999999</v>
      </c>
      <c r="V27" s="291">
        <f t="shared" si="1"/>
        <v>372.90000000000003</v>
      </c>
      <c r="W27" s="291">
        <f t="shared" si="1"/>
        <v>-45.587499999999977</v>
      </c>
      <c r="X27" s="26"/>
      <c r="Y27" s="23"/>
    </row>
    <row r="28" spans="1:25" s="24" customFormat="1" ht="24.75" customHeight="1" x14ac:dyDescent="0.25">
      <c r="A28" s="24">
        <v>17</v>
      </c>
      <c r="B28" s="19">
        <v>1</v>
      </c>
      <c r="C28" s="37" t="s">
        <v>327</v>
      </c>
      <c r="D28" s="38" t="s">
        <v>70</v>
      </c>
      <c r="E28" s="137">
        <v>749.4</v>
      </c>
      <c r="F28" s="39">
        <v>67.5</v>
      </c>
      <c r="G28" s="39">
        <v>0</v>
      </c>
      <c r="H28" s="39">
        <f>E28+F28</f>
        <v>816.9</v>
      </c>
      <c r="I28" s="39">
        <v>0</v>
      </c>
      <c r="J28" s="39">
        <v>54</v>
      </c>
      <c r="K28" s="39">
        <v>0</v>
      </c>
      <c r="L28" s="39">
        <v>430</v>
      </c>
      <c r="M28" s="39">
        <v>54</v>
      </c>
      <c r="N28" s="39">
        <v>54</v>
      </c>
      <c r="O28" s="39">
        <v>54</v>
      </c>
      <c r="P28" s="39">
        <f>H28-L28</f>
        <v>386.9</v>
      </c>
      <c r="Q28" s="39">
        <v>-54</v>
      </c>
      <c r="R28" s="39">
        <v>-54</v>
      </c>
      <c r="S28" s="64">
        <f>H28-L28+Q28+R28</f>
        <v>278.89999999999998</v>
      </c>
      <c r="T28" s="39">
        <v>0</v>
      </c>
      <c r="U28" s="127">
        <v>200</v>
      </c>
      <c r="V28" s="264">
        <v>78.900000000000006</v>
      </c>
      <c r="W28" s="40">
        <v>0</v>
      </c>
      <c r="X28" s="26"/>
      <c r="Y28" s="23"/>
    </row>
    <row r="29" spans="1:25" s="24" customFormat="1" ht="24.75" customHeight="1" x14ac:dyDescent="0.25">
      <c r="A29" s="24">
        <v>18</v>
      </c>
      <c r="B29" s="19">
        <v>2</v>
      </c>
      <c r="C29" s="128" t="s">
        <v>328</v>
      </c>
      <c r="D29" s="129" t="s">
        <v>329</v>
      </c>
      <c r="E29" s="34">
        <v>553.5</v>
      </c>
      <c r="F29" s="21">
        <v>31.137931034482758</v>
      </c>
      <c r="G29" s="21">
        <v>0</v>
      </c>
      <c r="H29" s="39">
        <f>E29+F29</f>
        <v>584.63793103448279</v>
      </c>
      <c r="I29" s="21">
        <v>0</v>
      </c>
      <c r="J29" s="21">
        <v>54</v>
      </c>
      <c r="K29" s="21">
        <v>0</v>
      </c>
      <c r="L29" s="21">
        <v>430</v>
      </c>
      <c r="M29" s="21">
        <v>54</v>
      </c>
      <c r="N29" s="21">
        <v>54</v>
      </c>
      <c r="O29" s="21">
        <v>54</v>
      </c>
      <c r="P29" s="39">
        <f t="shared" ref="P29:P43" si="2">H29-L29</f>
        <v>154.63793103448279</v>
      </c>
      <c r="Q29" s="21">
        <v>-54</v>
      </c>
      <c r="R29" s="21">
        <v>-54</v>
      </c>
      <c r="S29" s="64">
        <f t="shared" ref="S29:S43" si="3">H29-L29+Q29+R29</f>
        <v>46.63793103448279</v>
      </c>
      <c r="T29" s="21">
        <v>0</v>
      </c>
      <c r="U29" s="25">
        <v>46.6</v>
      </c>
      <c r="V29" s="22">
        <v>0</v>
      </c>
      <c r="W29" s="22">
        <v>0</v>
      </c>
      <c r="X29" s="140" t="s">
        <v>451</v>
      </c>
      <c r="Y29" s="23"/>
    </row>
    <row r="30" spans="1:25" s="24" customFormat="1" ht="24.75" customHeight="1" x14ac:dyDescent="0.25">
      <c r="A30" s="24">
        <v>19</v>
      </c>
      <c r="B30" s="19">
        <v>3</v>
      </c>
      <c r="C30" s="130" t="s">
        <v>88</v>
      </c>
      <c r="D30" s="131" t="s">
        <v>329</v>
      </c>
      <c r="E30" s="34">
        <v>408.3</v>
      </c>
      <c r="F30" s="21">
        <v>227.9</v>
      </c>
      <c r="G30" s="21">
        <v>0</v>
      </c>
      <c r="H30" s="39">
        <f t="shared" ref="H30:H43" si="4">E30+F30</f>
        <v>636.20000000000005</v>
      </c>
      <c r="I30" s="21">
        <v>0</v>
      </c>
      <c r="J30" s="21">
        <v>54</v>
      </c>
      <c r="K30" s="21">
        <v>0</v>
      </c>
      <c r="L30" s="21">
        <v>430</v>
      </c>
      <c r="M30" s="21">
        <v>54</v>
      </c>
      <c r="N30" s="21">
        <v>54</v>
      </c>
      <c r="O30" s="21">
        <v>54</v>
      </c>
      <c r="P30" s="39">
        <f t="shared" si="2"/>
        <v>206.20000000000005</v>
      </c>
      <c r="Q30" s="21">
        <v>-54</v>
      </c>
      <c r="R30" s="21">
        <v>-54</v>
      </c>
      <c r="S30" s="64">
        <f t="shared" si="3"/>
        <v>98.200000000000045</v>
      </c>
      <c r="T30" s="21">
        <v>0</v>
      </c>
      <c r="U30" s="25">
        <v>98.2</v>
      </c>
      <c r="V30" s="22">
        <v>0</v>
      </c>
      <c r="W30" s="22">
        <v>0</v>
      </c>
      <c r="X30" s="140"/>
    </row>
    <row r="31" spans="1:25" s="24" customFormat="1" ht="24.75" customHeight="1" x14ac:dyDescent="0.25">
      <c r="A31" s="24">
        <v>20</v>
      </c>
      <c r="B31" s="19">
        <v>4</v>
      </c>
      <c r="C31" s="130" t="s">
        <v>45</v>
      </c>
      <c r="D31" s="131" t="s">
        <v>69</v>
      </c>
      <c r="E31" s="34">
        <v>192.6</v>
      </c>
      <c r="F31" s="21">
        <v>64.5</v>
      </c>
      <c r="G31" s="21">
        <v>0</v>
      </c>
      <c r="H31" s="39">
        <f t="shared" si="4"/>
        <v>257.10000000000002</v>
      </c>
      <c r="I31" s="21">
        <v>0</v>
      </c>
      <c r="J31" s="21">
        <v>34</v>
      </c>
      <c r="K31" s="21">
        <v>0</v>
      </c>
      <c r="L31" s="21">
        <f>430-(430*19/32)</f>
        <v>174.6875</v>
      </c>
      <c r="M31" s="21">
        <v>54</v>
      </c>
      <c r="N31" s="21">
        <v>54</v>
      </c>
      <c r="O31" s="21">
        <v>54</v>
      </c>
      <c r="P31" s="39">
        <f t="shared" si="2"/>
        <v>82.412500000000023</v>
      </c>
      <c r="Q31" s="21">
        <v>-74</v>
      </c>
      <c r="R31" s="21">
        <v>-54</v>
      </c>
      <c r="S31" s="64">
        <f t="shared" si="3"/>
        <v>-45.587499999999977</v>
      </c>
      <c r="T31" s="21">
        <v>0</v>
      </c>
      <c r="U31" s="25">
        <v>0</v>
      </c>
      <c r="V31" s="22">
        <v>0</v>
      </c>
      <c r="W31" s="225">
        <f>S31</f>
        <v>-45.587499999999977</v>
      </c>
      <c r="X31" s="309" t="s">
        <v>401</v>
      </c>
      <c r="Y31" s="310"/>
    </row>
    <row r="32" spans="1:25" s="24" customFormat="1" ht="24.75" customHeight="1" x14ac:dyDescent="0.25">
      <c r="A32" s="24">
        <v>21</v>
      </c>
      <c r="B32" s="19">
        <v>5</v>
      </c>
      <c r="C32" s="130" t="s">
        <v>330</v>
      </c>
      <c r="D32" s="131" t="s">
        <v>331</v>
      </c>
      <c r="E32" s="34">
        <v>749.7</v>
      </c>
      <c r="F32" s="21">
        <v>64.5</v>
      </c>
      <c r="G32" s="21">
        <v>0</v>
      </c>
      <c r="H32" s="39">
        <f t="shared" si="4"/>
        <v>814.2</v>
      </c>
      <c r="I32" s="21">
        <v>0</v>
      </c>
      <c r="J32" s="21">
        <v>0</v>
      </c>
      <c r="K32" s="21">
        <v>0</v>
      </c>
      <c r="L32" s="21">
        <v>430</v>
      </c>
      <c r="M32" s="21">
        <v>54</v>
      </c>
      <c r="N32" s="21">
        <v>54</v>
      </c>
      <c r="O32" s="21">
        <v>54</v>
      </c>
      <c r="P32" s="39">
        <f t="shared" si="2"/>
        <v>384.20000000000005</v>
      </c>
      <c r="Q32" s="21">
        <v>-108</v>
      </c>
      <c r="R32" s="21">
        <v>-54</v>
      </c>
      <c r="S32" s="64">
        <f t="shared" si="3"/>
        <v>222.20000000000005</v>
      </c>
      <c r="T32" s="21">
        <v>0</v>
      </c>
      <c r="U32" s="25">
        <v>200</v>
      </c>
      <c r="V32" s="263">
        <v>22.2</v>
      </c>
      <c r="W32" s="22">
        <v>0</v>
      </c>
      <c r="X32" s="26"/>
      <c r="Y32" s="23"/>
    </row>
    <row r="33" spans="1:25" s="24" customFormat="1" ht="24.75" customHeight="1" x14ac:dyDescent="0.25">
      <c r="A33" s="24">
        <v>22</v>
      </c>
      <c r="B33" s="19">
        <v>6</v>
      </c>
      <c r="C33" s="130" t="s">
        <v>332</v>
      </c>
      <c r="D33" s="131" t="s">
        <v>333</v>
      </c>
      <c r="E33" s="34">
        <v>585</v>
      </c>
      <c r="F33" s="21">
        <v>64.5</v>
      </c>
      <c r="G33" s="21">
        <v>0</v>
      </c>
      <c r="H33" s="39">
        <f t="shared" si="4"/>
        <v>649.5</v>
      </c>
      <c r="I33" s="21">
        <v>0</v>
      </c>
      <c r="J33" s="21">
        <v>0</v>
      </c>
      <c r="K33" s="21">
        <v>0</v>
      </c>
      <c r="L33" s="21">
        <v>430</v>
      </c>
      <c r="M33" s="21">
        <v>54</v>
      </c>
      <c r="N33" s="21">
        <v>54</v>
      </c>
      <c r="O33" s="21">
        <v>54</v>
      </c>
      <c r="P33" s="39">
        <f t="shared" si="2"/>
        <v>219.5</v>
      </c>
      <c r="Q33" s="21">
        <v>-108</v>
      </c>
      <c r="R33" s="21">
        <v>-54</v>
      </c>
      <c r="S33" s="64">
        <f t="shared" si="3"/>
        <v>57.5</v>
      </c>
      <c r="T33" s="21">
        <v>0</v>
      </c>
      <c r="U33" s="25">
        <v>57.5</v>
      </c>
      <c r="V33" s="22">
        <v>0</v>
      </c>
      <c r="W33" s="22">
        <v>0</v>
      </c>
      <c r="X33" s="26"/>
      <c r="Y33" s="23"/>
    </row>
    <row r="34" spans="1:25" s="24" customFormat="1" ht="24.75" customHeight="1" x14ac:dyDescent="0.25">
      <c r="A34" s="24">
        <v>23</v>
      </c>
      <c r="B34" s="19">
        <v>7</v>
      </c>
      <c r="C34" s="130" t="s">
        <v>334</v>
      </c>
      <c r="D34" s="131" t="s">
        <v>183</v>
      </c>
      <c r="E34" s="34">
        <v>565.20000000000005</v>
      </c>
      <c r="F34" s="21">
        <v>64.5</v>
      </c>
      <c r="G34" s="21">
        <v>0</v>
      </c>
      <c r="H34" s="39">
        <f t="shared" si="4"/>
        <v>629.70000000000005</v>
      </c>
      <c r="I34" s="21">
        <v>0</v>
      </c>
      <c r="J34" s="21">
        <v>0</v>
      </c>
      <c r="K34" s="21">
        <v>0</v>
      </c>
      <c r="L34" s="21">
        <v>430</v>
      </c>
      <c r="M34" s="21">
        <v>54</v>
      </c>
      <c r="N34" s="21">
        <v>54</v>
      </c>
      <c r="O34" s="21">
        <v>54</v>
      </c>
      <c r="P34" s="39">
        <f t="shared" si="2"/>
        <v>199.70000000000005</v>
      </c>
      <c r="Q34" s="21">
        <v>-108</v>
      </c>
      <c r="R34" s="21">
        <v>-54</v>
      </c>
      <c r="S34" s="64">
        <f t="shared" si="3"/>
        <v>37.700000000000045</v>
      </c>
      <c r="T34" s="21">
        <v>0</v>
      </c>
      <c r="U34" s="25">
        <v>37.700000000000003</v>
      </c>
      <c r="V34" s="22">
        <v>0</v>
      </c>
      <c r="W34" s="22">
        <v>0</v>
      </c>
      <c r="X34" s="26"/>
      <c r="Y34" s="23"/>
    </row>
    <row r="35" spans="1:25" s="24" customFormat="1" ht="24.75" customHeight="1" x14ac:dyDescent="0.25">
      <c r="A35" s="24">
        <v>24</v>
      </c>
      <c r="B35" s="19">
        <v>8</v>
      </c>
      <c r="C35" s="130" t="s">
        <v>335</v>
      </c>
      <c r="D35" s="131" t="s">
        <v>183</v>
      </c>
      <c r="E35" s="34">
        <v>480</v>
      </c>
      <c r="F35" s="21">
        <v>64.5</v>
      </c>
      <c r="G35" s="21">
        <v>0</v>
      </c>
      <c r="H35" s="39">
        <f t="shared" si="4"/>
        <v>544.5</v>
      </c>
      <c r="I35" s="21">
        <v>0</v>
      </c>
      <c r="J35" s="21">
        <v>54</v>
      </c>
      <c r="K35" s="21">
        <v>0</v>
      </c>
      <c r="L35" s="21">
        <v>430</v>
      </c>
      <c r="M35" s="21">
        <v>54</v>
      </c>
      <c r="N35" s="21">
        <v>54</v>
      </c>
      <c r="O35" s="21">
        <v>54</v>
      </c>
      <c r="P35" s="39">
        <f t="shared" si="2"/>
        <v>114.5</v>
      </c>
      <c r="Q35" s="21">
        <v>-54</v>
      </c>
      <c r="R35" s="21">
        <v>-54</v>
      </c>
      <c r="S35" s="64">
        <f t="shared" si="3"/>
        <v>6.5</v>
      </c>
      <c r="T35" s="21">
        <v>0</v>
      </c>
      <c r="U35" s="25">
        <v>6.5</v>
      </c>
      <c r="V35" s="22">
        <v>0</v>
      </c>
      <c r="W35" s="22">
        <v>0</v>
      </c>
      <c r="X35" s="140" t="s">
        <v>450</v>
      </c>
      <c r="Y35" s="23"/>
    </row>
    <row r="36" spans="1:25" s="24" customFormat="1" ht="24.75" customHeight="1" x14ac:dyDescent="0.25">
      <c r="A36" s="24">
        <v>25</v>
      </c>
      <c r="B36" s="19">
        <v>9</v>
      </c>
      <c r="C36" s="130" t="s">
        <v>336</v>
      </c>
      <c r="D36" s="131" t="s">
        <v>52</v>
      </c>
      <c r="E36" s="34">
        <v>756</v>
      </c>
      <c r="F36" s="21">
        <v>64.5</v>
      </c>
      <c r="G36" s="21">
        <v>0</v>
      </c>
      <c r="H36" s="39">
        <f t="shared" si="4"/>
        <v>820.5</v>
      </c>
      <c r="I36" s="21">
        <v>0</v>
      </c>
      <c r="J36" s="21">
        <v>0</v>
      </c>
      <c r="K36" s="21">
        <v>0</v>
      </c>
      <c r="L36" s="21">
        <v>430</v>
      </c>
      <c r="M36" s="21">
        <v>54</v>
      </c>
      <c r="N36" s="21">
        <v>54</v>
      </c>
      <c r="O36" s="21">
        <v>54</v>
      </c>
      <c r="P36" s="39">
        <f t="shared" si="2"/>
        <v>390.5</v>
      </c>
      <c r="Q36" s="21">
        <v>-108</v>
      </c>
      <c r="R36" s="21">
        <v>-54</v>
      </c>
      <c r="S36" s="64">
        <f t="shared" si="3"/>
        <v>228.5</v>
      </c>
      <c r="T36" s="21">
        <v>0</v>
      </c>
      <c r="U36" s="25">
        <v>200</v>
      </c>
      <c r="V36" s="263">
        <v>28.5</v>
      </c>
      <c r="W36" s="22">
        <v>0</v>
      </c>
      <c r="X36" s="26"/>
      <c r="Y36" s="23"/>
    </row>
    <row r="37" spans="1:25" s="24" customFormat="1" ht="24.75" customHeight="1" x14ac:dyDescent="0.25">
      <c r="A37" s="24">
        <v>26</v>
      </c>
      <c r="B37" s="19">
        <v>10</v>
      </c>
      <c r="C37" s="130" t="s">
        <v>337</v>
      </c>
      <c r="D37" s="131" t="s">
        <v>46</v>
      </c>
      <c r="E37" s="34">
        <v>756.9</v>
      </c>
      <c r="F37" s="21">
        <v>64.5</v>
      </c>
      <c r="G37" s="21">
        <v>0</v>
      </c>
      <c r="H37" s="39">
        <f t="shared" si="4"/>
        <v>821.4</v>
      </c>
      <c r="I37" s="21">
        <v>0</v>
      </c>
      <c r="J37" s="21">
        <v>34</v>
      </c>
      <c r="K37" s="21">
        <v>0</v>
      </c>
      <c r="L37" s="21">
        <v>430</v>
      </c>
      <c r="M37" s="21">
        <v>54</v>
      </c>
      <c r="N37" s="21">
        <v>54</v>
      </c>
      <c r="O37" s="21">
        <v>54</v>
      </c>
      <c r="P37" s="39">
        <f t="shared" si="2"/>
        <v>391.4</v>
      </c>
      <c r="Q37" s="21">
        <v>-74</v>
      </c>
      <c r="R37" s="21">
        <v>-54</v>
      </c>
      <c r="S37" s="64">
        <f t="shared" si="3"/>
        <v>263.39999999999998</v>
      </c>
      <c r="T37" s="21">
        <v>0</v>
      </c>
      <c r="U37" s="25">
        <v>200</v>
      </c>
      <c r="V37" s="263">
        <v>63.4</v>
      </c>
      <c r="W37" s="22">
        <v>0</v>
      </c>
      <c r="X37" s="26"/>
      <c r="Y37" s="23"/>
    </row>
    <row r="38" spans="1:25" s="24" customFormat="1" ht="24.75" customHeight="1" x14ac:dyDescent="0.25">
      <c r="A38" s="24">
        <v>27</v>
      </c>
      <c r="B38" s="19">
        <v>11</v>
      </c>
      <c r="C38" s="130" t="s">
        <v>338</v>
      </c>
      <c r="D38" s="131" t="s">
        <v>339</v>
      </c>
      <c r="E38" s="34">
        <v>787.5</v>
      </c>
      <c r="F38" s="21">
        <v>64.5</v>
      </c>
      <c r="G38" s="21">
        <v>0</v>
      </c>
      <c r="H38" s="39">
        <f t="shared" si="4"/>
        <v>852</v>
      </c>
      <c r="I38" s="21">
        <v>0</v>
      </c>
      <c r="J38" s="21">
        <v>0</v>
      </c>
      <c r="K38" s="21">
        <v>0</v>
      </c>
      <c r="L38" s="21">
        <v>430</v>
      </c>
      <c r="M38" s="21">
        <v>54</v>
      </c>
      <c r="N38" s="21">
        <v>54</v>
      </c>
      <c r="O38" s="21">
        <v>54</v>
      </c>
      <c r="P38" s="39">
        <f t="shared" si="2"/>
        <v>422</v>
      </c>
      <c r="Q38" s="21">
        <v>-108</v>
      </c>
      <c r="R38" s="21">
        <v>-54</v>
      </c>
      <c r="S38" s="64">
        <f t="shared" si="3"/>
        <v>260</v>
      </c>
      <c r="T38" s="21">
        <v>0</v>
      </c>
      <c r="U38" s="25">
        <v>200</v>
      </c>
      <c r="V38" s="22">
        <v>60</v>
      </c>
      <c r="W38" s="22">
        <v>0</v>
      </c>
      <c r="X38" s="26"/>
      <c r="Y38" s="23"/>
    </row>
    <row r="39" spans="1:25" s="24" customFormat="1" ht="24.75" customHeight="1" x14ac:dyDescent="0.25">
      <c r="A39" s="24">
        <v>28</v>
      </c>
      <c r="B39" s="19">
        <v>12</v>
      </c>
      <c r="C39" s="130" t="s">
        <v>340</v>
      </c>
      <c r="D39" s="131" t="s">
        <v>48</v>
      </c>
      <c r="E39" s="34">
        <v>670.8</v>
      </c>
      <c r="F39" s="21">
        <v>64.5</v>
      </c>
      <c r="G39" s="21">
        <v>0</v>
      </c>
      <c r="H39" s="39">
        <f t="shared" si="4"/>
        <v>735.3</v>
      </c>
      <c r="I39" s="21">
        <v>0</v>
      </c>
      <c r="J39" s="21">
        <v>0</v>
      </c>
      <c r="K39" s="21">
        <v>0</v>
      </c>
      <c r="L39" s="21">
        <v>430</v>
      </c>
      <c r="M39" s="21">
        <v>54</v>
      </c>
      <c r="N39" s="21">
        <v>54</v>
      </c>
      <c r="O39" s="21">
        <v>54</v>
      </c>
      <c r="P39" s="39">
        <f t="shared" si="2"/>
        <v>305.29999999999995</v>
      </c>
      <c r="Q39" s="21">
        <v>-108</v>
      </c>
      <c r="R39" s="21">
        <v>-54</v>
      </c>
      <c r="S39" s="64">
        <f t="shared" si="3"/>
        <v>143.29999999999995</v>
      </c>
      <c r="T39" s="21">
        <v>0</v>
      </c>
      <c r="U39" s="25">
        <v>143.30000000000001</v>
      </c>
      <c r="V39" s="22">
        <v>0</v>
      </c>
      <c r="W39" s="22">
        <v>0</v>
      </c>
      <c r="X39" s="26"/>
      <c r="Y39" s="23"/>
    </row>
    <row r="40" spans="1:25" s="24" customFormat="1" ht="24.75" customHeight="1" x14ac:dyDescent="0.25">
      <c r="A40" s="24">
        <v>29</v>
      </c>
      <c r="B40" s="19">
        <v>13</v>
      </c>
      <c r="C40" s="130" t="s">
        <v>341</v>
      </c>
      <c r="D40" s="131" t="s">
        <v>75</v>
      </c>
      <c r="E40" s="34">
        <v>142.5</v>
      </c>
      <c r="F40" s="21">
        <v>32.25</v>
      </c>
      <c r="G40" s="21">
        <v>0</v>
      </c>
      <c r="H40" s="39">
        <f t="shared" si="4"/>
        <v>174.75</v>
      </c>
      <c r="I40" s="21">
        <v>0</v>
      </c>
      <c r="J40" s="21">
        <v>26.4</v>
      </c>
      <c r="K40" s="21">
        <v>0</v>
      </c>
      <c r="L40" s="21">
        <v>120</v>
      </c>
      <c r="M40" s="21">
        <v>26.4</v>
      </c>
      <c r="N40" s="21">
        <v>26.4</v>
      </c>
      <c r="O40" s="21">
        <v>26.4</v>
      </c>
      <c r="P40" s="39">
        <f t="shared" si="2"/>
        <v>54.75</v>
      </c>
      <c r="Q40" s="21">
        <v>-26.4</v>
      </c>
      <c r="R40" s="21">
        <v>-26.4</v>
      </c>
      <c r="S40" s="64">
        <f t="shared" si="3"/>
        <v>1.9500000000000028</v>
      </c>
      <c r="T40" s="21">
        <v>0</v>
      </c>
      <c r="U40" s="25">
        <v>2</v>
      </c>
      <c r="V40" s="22">
        <v>0</v>
      </c>
      <c r="W40" s="22">
        <v>0</v>
      </c>
      <c r="X40" s="26"/>
      <c r="Y40" s="23"/>
    </row>
    <row r="41" spans="1:25" s="24" customFormat="1" ht="24.75" customHeight="1" x14ac:dyDescent="0.25">
      <c r="A41" s="24">
        <v>30</v>
      </c>
      <c r="B41" s="19">
        <v>14</v>
      </c>
      <c r="C41" s="132" t="s">
        <v>342</v>
      </c>
      <c r="D41" s="133" t="s">
        <v>58</v>
      </c>
      <c r="E41" s="43">
        <v>744.6</v>
      </c>
      <c r="F41" s="104">
        <v>133.30000000000001</v>
      </c>
      <c r="G41" s="104">
        <v>0</v>
      </c>
      <c r="H41" s="39">
        <f t="shared" si="4"/>
        <v>877.90000000000009</v>
      </c>
      <c r="I41" s="104">
        <v>0</v>
      </c>
      <c r="J41" s="104">
        <v>34</v>
      </c>
      <c r="K41" s="104">
        <v>0</v>
      </c>
      <c r="L41" s="21">
        <v>430</v>
      </c>
      <c r="M41" s="104">
        <v>54</v>
      </c>
      <c r="N41" s="104">
        <v>54</v>
      </c>
      <c r="O41" s="104">
        <v>54</v>
      </c>
      <c r="P41" s="39">
        <f t="shared" si="2"/>
        <v>447.90000000000009</v>
      </c>
      <c r="Q41" s="104">
        <v>-74</v>
      </c>
      <c r="R41" s="104">
        <v>-54</v>
      </c>
      <c r="S41" s="64">
        <f t="shared" si="3"/>
        <v>319.90000000000009</v>
      </c>
      <c r="T41" s="104">
        <v>0</v>
      </c>
      <c r="U41" s="127">
        <v>200</v>
      </c>
      <c r="V41" s="265">
        <v>119.9</v>
      </c>
      <c r="W41" s="134">
        <v>0</v>
      </c>
      <c r="X41" s="26"/>
      <c r="Y41" s="23"/>
    </row>
    <row r="42" spans="1:25" s="24" customFormat="1" ht="24.75" customHeight="1" x14ac:dyDescent="0.25">
      <c r="A42" s="24">
        <v>31</v>
      </c>
      <c r="B42" s="19">
        <v>15</v>
      </c>
      <c r="C42" s="135" t="s">
        <v>343</v>
      </c>
      <c r="D42" s="136" t="s">
        <v>174</v>
      </c>
      <c r="E42" s="138">
        <v>450</v>
      </c>
      <c r="F42" s="104">
        <v>64.5</v>
      </c>
      <c r="G42" s="104">
        <v>0</v>
      </c>
      <c r="H42" s="39">
        <f t="shared" si="4"/>
        <v>514.5</v>
      </c>
      <c r="I42" s="104">
        <v>0</v>
      </c>
      <c r="J42" s="104">
        <v>54</v>
      </c>
      <c r="K42" s="104">
        <v>0</v>
      </c>
      <c r="L42" s="21">
        <v>301</v>
      </c>
      <c r="M42" s="104">
        <v>54</v>
      </c>
      <c r="N42" s="104">
        <v>54</v>
      </c>
      <c r="O42" s="104">
        <v>54</v>
      </c>
      <c r="P42" s="39">
        <f t="shared" si="2"/>
        <v>213.5</v>
      </c>
      <c r="Q42" s="104">
        <v>-54</v>
      </c>
      <c r="R42" s="104">
        <v>-54</v>
      </c>
      <c r="S42" s="64">
        <f t="shared" si="3"/>
        <v>105.5</v>
      </c>
      <c r="T42" s="104">
        <v>0</v>
      </c>
      <c r="U42" s="127">
        <v>105.5</v>
      </c>
      <c r="V42" s="75">
        <v>0</v>
      </c>
      <c r="W42" s="134">
        <v>0</v>
      </c>
      <c r="X42" s="140" t="s">
        <v>447</v>
      </c>
      <c r="Y42" s="23"/>
    </row>
    <row r="43" spans="1:25" s="24" customFormat="1" ht="32.25" customHeight="1" x14ac:dyDescent="0.25">
      <c r="A43" s="24">
        <v>32</v>
      </c>
      <c r="B43" s="19">
        <v>16</v>
      </c>
      <c r="C43" s="261" t="s">
        <v>344</v>
      </c>
      <c r="D43" s="136" t="s">
        <v>345</v>
      </c>
      <c r="E43" s="138">
        <v>535.6</v>
      </c>
      <c r="F43" s="104">
        <v>64.5</v>
      </c>
      <c r="G43" s="104">
        <v>0</v>
      </c>
      <c r="H43" s="39">
        <f t="shared" si="4"/>
        <v>600.1</v>
      </c>
      <c r="I43" s="104">
        <v>0</v>
      </c>
      <c r="J43" s="104">
        <v>0</v>
      </c>
      <c r="K43" s="104">
        <v>0</v>
      </c>
      <c r="L43" s="21">
        <v>301</v>
      </c>
      <c r="M43" s="104">
        <v>54</v>
      </c>
      <c r="N43" s="104">
        <v>54</v>
      </c>
      <c r="O43" s="104">
        <v>54</v>
      </c>
      <c r="P43" s="39">
        <f t="shared" si="2"/>
        <v>299.10000000000002</v>
      </c>
      <c r="Q43" s="104">
        <v>-108</v>
      </c>
      <c r="R43" s="104">
        <v>-54</v>
      </c>
      <c r="S43" s="64">
        <f t="shared" si="3"/>
        <v>137.10000000000002</v>
      </c>
      <c r="T43" s="104">
        <v>0</v>
      </c>
      <c r="U43" s="127">
        <v>137.1</v>
      </c>
      <c r="V43" s="75">
        <v>0</v>
      </c>
      <c r="W43" s="134">
        <v>0</v>
      </c>
      <c r="X43" s="140" t="s">
        <v>448</v>
      </c>
      <c r="Y43" s="23"/>
    </row>
    <row r="44" spans="1:25" s="24" customFormat="1" ht="24.75" customHeight="1" x14ac:dyDescent="0.25">
      <c r="B44" s="293" t="s">
        <v>115</v>
      </c>
      <c r="C44" s="311" t="s">
        <v>434</v>
      </c>
      <c r="D44" s="312"/>
      <c r="E44" s="294">
        <f t="shared" ref="E44:W44" si="5">SUM(E45:E59)</f>
        <v>6529.4</v>
      </c>
      <c r="F44" s="295">
        <f t="shared" si="5"/>
        <v>1776.5</v>
      </c>
      <c r="G44" s="295">
        <f t="shared" si="5"/>
        <v>0</v>
      </c>
      <c r="H44" s="295">
        <f t="shared" si="5"/>
        <v>8305.9</v>
      </c>
      <c r="I44" s="295">
        <f t="shared" si="5"/>
        <v>0</v>
      </c>
      <c r="J44" s="295">
        <f t="shared" si="5"/>
        <v>0</v>
      </c>
      <c r="K44" s="295">
        <f t="shared" si="5"/>
        <v>0</v>
      </c>
      <c r="L44" s="295">
        <f t="shared" si="5"/>
        <v>6750</v>
      </c>
      <c r="M44" s="295">
        <f t="shared" si="5"/>
        <v>840</v>
      </c>
      <c r="N44" s="295">
        <f t="shared" si="5"/>
        <v>840</v>
      </c>
      <c r="O44" s="295">
        <f t="shared" si="5"/>
        <v>840</v>
      </c>
      <c r="P44" s="296">
        <f t="shared" si="5"/>
        <v>1555.9</v>
      </c>
      <c r="Q44" s="296">
        <f t="shared" si="5"/>
        <v>-1680</v>
      </c>
      <c r="R44" s="295">
        <f t="shared" si="5"/>
        <v>-840</v>
      </c>
      <c r="S44" s="295">
        <f t="shared" si="5"/>
        <v>-964.1</v>
      </c>
      <c r="T44" s="295">
        <f t="shared" si="5"/>
        <v>239.8</v>
      </c>
      <c r="U44" s="295">
        <f t="shared" si="5"/>
        <v>233.9</v>
      </c>
      <c r="V44" s="295">
        <f t="shared" si="5"/>
        <v>0</v>
      </c>
      <c r="W44" s="297">
        <f t="shared" si="5"/>
        <v>-1437.8</v>
      </c>
      <c r="X44" s="23"/>
      <c r="Y44" s="23"/>
    </row>
    <row r="45" spans="1:25" s="24" customFormat="1" ht="24.75" customHeight="1" x14ac:dyDescent="0.25">
      <c r="A45" s="24">
        <v>33</v>
      </c>
      <c r="B45" s="28">
        <v>1</v>
      </c>
      <c r="C45" s="65" t="s">
        <v>87</v>
      </c>
      <c r="D45" s="66" t="s">
        <v>271</v>
      </c>
      <c r="E45" s="76">
        <v>456</v>
      </c>
      <c r="F45" s="77">
        <v>67.5</v>
      </c>
      <c r="G45" s="77">
        <v>0</v>
      </c>
      <c r="H45" s="77">
        <v>523.5</v>
      </c>
      <c r="I45" s="77">
        <v>0</v>
      </c>
      <c r="J45" s="78">
        <v>0</v>
      </c>
      <c r="K45" s="77">
        <v>0</v>
      </c>
      <c r="L45" s="77">
        <v>450</v>
      </c>
      <c r="M45" s="78">
        <v>56</v>
      </c>
      <c r="N45" s="78">
        <v>56</v>
      </c>
      <c r="O45" s="78">
        <v>56</v>
      </c>
      <c r="P45" s="77">
        <v>73.5</v>
      </c>
      <c r="Q45" s="77">
        <v>-112</v>
      </c>
      <c r="R45" s="77">
        <v>-56</v>
      </c>
      <c r="S45" s="82">
        <v>-94.5</v>
      </c>
      <c r="T45" s="78">
        <v>41.1</v>
      </c>
      <c r="U45" s="79">
        <v>0</v>
      </c>
      <c r="V45" s="80">
        <v>0</v>
      </c>
      <c r="W45" s="222">
        <v>-135.6</v>
      </c>
      <c r="X45" s="240" t="s">
        <v>325</v>
      </c>
      <c r="Y45" s="139"/>
    </row>
    <row r="46" spans="1:25" s="24" customFormat="1" ht="24.75" customHeight="1" x14ac:dyDescent="0.25">
      <c r="A46" s="24">
        <v>34</v>
      </c>
      <c r="B46" s="28">
        <v>2</v>
      </c>
      <c r="C46" s="67" t="s">
        <v>272</v>
      </c>
      <c r="D46" s="68" t="s">
        <v>96</v>
      </c>
      <c r="E46" s="76">
        <v>615.4</v>
      </c>
      <c r="F46" s="77">
        <v>67.5</v>
      </c>
      <c r="G46" s="78">
        <v>0</v>
      </c>
      <c r="H46" s="78">
        <v>682.9</v>
      </c>
      <c r="I46" s="78">
        <v>0</v>
      </c>
      <c r="J46" s="78">
        <v>0</v>
      </c>
      <c r="K46" s="78">
        <v>0</v>
      </c>
      <c r="L46" s="78">
        <v>450</v>
      </c>
      <c r="M46" s="78">
        <v>56</v>
      </c>
      <c r="N46" s="78">
        <v>56</v>
      </c>
      <c r="O46" s="78">
        <v>56</v>
      </c>
      <c r="P46" s="78">
        <v>232.9</v>
      </c>
      <c r="Q46" s="78">
        <v>-112</v>
      </c>
      <c r="R46" s="78">
        <v>-56</v>
      </c>
      <c r="S46" s="82">
        <v>64.900000000000006</v>
      </c>
      <c r="T46" s="78">
        <v>0</v>
      </c>
      <c r="U46" s="79">
        <v>64.900000000000006</v>
      </c>
      <c r="V46" s="80">
        <v>0</v>
      </c>
      <c r="W46" s="223">
        <v>0</v>
      </c>
      <c r="X46" s="240" t="s">
        <v>326</v>
      </c>
      <c r="Y46" s="139"/>
    </row>
    <row r="47" spans="1:25" s="24" customFormat="1" ht="24.75" customHeight="1" x14ac:dyDescent="0.25">
      <c r="A47" s="24">
        <v>35</v>
      </c>
      <c r="B47" s="28">
        <v>3</v>
      </c>
      <c r="C47" s="69" t="s">
        <v>273</v>
      </c>
      <c r="D47" s="70" t="s">
        <v>274</v>
      </c>
      <c r="E47" s="90">
        <v>423</v>
      </c>
      <c r="F47" s="78">
        <v>135</v>
      </c>
      <c r="G47" s="78">
        <v>0</v>
      </c>
      <c r="H47" s="78">
        <v>558</v>
      </c>
      <c r="I47" s="78">
        <v>0</v>
      </c>
      <c r="J47" s="78">
        <v>0</v>
      </c>
      <c r="K47" s="78">
        <v>0</v>
      </c>
      <c r="L47" s="78">
        <v>450</v>
      </c>
      <c r="M47" s="78">
        <v>56</v>
      </c>
      <c r="N47" s="78">
        <v>56</v>
      </c>
      <c r="O47" s="78">
        <v>56</v>
      </c>
      <c r="P47" s="78">
        <v>108</v>
      </c>
      <c r="Q47" s="78">
        <v>-112</v>
      </c>
      <c r="R47" s="78">
        <v>-56</v>
      </c>
      <c r="S47" s="82">
        <v>-60</v>
      </c>
      <c r="T47" s="78">
        <v>39.700000000000003</v>
      </c>
      <c r="U47" s="95">
        <v>0</v>
      </c>
      <c r="V47" s="80">
        <v>0</v>
      </c>
      <c r="W47" s="222">
        <v>-99.7</v>
      </c>
      <c r="X47" s="240"/>
      <c r="Y47" s="23"/>
    </row>
    <row r="48" spans="1:25" s="24" customFormat="1" ht="24.75" customHeight="1" x14ac:dyDescent="0.25">
      <c r="A48" s="24">
        <v>36</v>
      </c>
      <c r="B48" s="61">
        <v>4</v>
      </c>
      <c r="C48" s="124" t="s">
        <v>275</v>
      </c>
      <c r="D48" s="125" t="s">
        <v>76</v>
      </c>
      <c r="E48" s="221">
        <v>646</v>
      </c>
      <c r="F48" s="98">
        <v>135</v>
      </c>
      <c r="G48" s="98">
        <v>0</v>
      </c>
      <c r="H48" s="98">
        <v>781</v>
      </c>
      <c r="I48" s="98">
        <v>0</v>
      </c>
      <c r="J48" s="98">
        <v>0</v>
      </c>
      <c r="K48" s="98">
        <v>0</v>
      </c>
      <c r="L48" s="98">
        <v>450</v>
      </c>
      <c r="M48" s="98">
        <v>56</v>
      </c>
      <c r="N48" s="98">
        <v>56</v>
      </c>
      <c r="O48" s="98">
        <v>56</v>
      </c>
      <c r="P48" s="98">
        <v>331</v>
      </c>
      <c r="Q48" s="98">
        <v>-112</v>
      </c>
      <c r="R48" s="98">
        <v>-56</v>
      </c>
      <c r="S48" s="97">
        <v>163</v>
      </c>
      <c r="T48" s="98">
        <v>0</v>
      </c>
      <c r="U48" s="126">
        <v>163</v>
      </c>
      <c r="V48" s="99">
        <v>0</v>
      </c>
      <c r="W48" s="224">
        <v>0</v>
      </c>
      <c r="X48" s="240" t="s">
        <v>429</v>
      </c>
      <c r="Y48" s="139"/>
    </row>
    <row r="49" spans="1:25" s="24" customFormat="1" ht="24.75" customHeight="1" x14ac:dyDescent="0.25">
      <c r="A49" s="24">
        <v>37</v>
      </c>
      <c r="B49" s="267">
        <v>5</v>
      </c>
      <c r="C49" s="85" t="s">
        <v>276</v>
      </c>
      <c r="D49" s="86" t="s">
        <v>156</v>
      </c>
      <c r="E49" s="76">
        <v>459</v>
      </c>
      <c r="F49" s="83">
        <v>0</v>
      </c>
      <c r="G49" s="83">
        <v>0</v>
      </c>
      <c r="H49" s="83">
        <v>459</v>
      </c>
      <c r="I49" s="83">
        <v>0</v>
      </c>
      <c r="J49" s="83">
        <v>0</v>
      </c>
      <c r="K49" s="83">
        <v>0</v>
      </c>
      <c r="L49" s="83">
        <v>450</v>
      </c>
      <c r="M49" s="83">
        <v>56</v>
      </c>
      <c r="N49" s="83">
        <v>56</v>
      </c>
      <c r="O49" s="83">
        <v>56</v>
      </c>
      <c r="P49" s="83">
        <v>9</v>
      </c>
      <c r="Q49" s="83">
        <v>-112</v>
      </c>
      <c r="R49" s="83">
        <v>-56</v>
      </c>
      <c r="S49" s="244">
        <v>-159</v>
      </c>
      <c r="T49" s="83">
        <v>112.3</v>
      </c>
      <c r="U49" s="84">
        <v>0</v>
      </c>
      <c r="V49" s="80">
        <v>0</v>
      </c>
      <c r="W49" s="222">
        <v>-271.3</v>
      </c>
      <c r="X49" s="23"/>
      <c r="Y49" s="23"/>
    </row>
    <row r="50" spans="1:25" s="24" customFormat="1" ht="24.75" customHeight="1" x14ac:dyDescent="0.25">
      <c r="A50" s="24">
        <v>38</v>
      </c>
      <c r="B50" s="267">
        <v>6</v>
      </c>
      <c r="C50" s="85" t="s">
        <v>277</v>
      </c>
      <c r="D50" s="86" t="s">
        <v>278</v>
      </c>
      <c r="E50" s="76">
        <v>469.5</v>
      </c>
      <c r="F50" s="83">
        <v>135</v>
      </c>
      <c r="G50" s="83">
        <v>0</v>
      </c>
      <c r="H50" s="83">
        <v>604.5</v>
      </c>
      <c r="I50" s="83">
        <v>0</v>
      </c>
      <c r="J50" s="83">
        <v>0</v>
      </c>
      <c r="K50" s="83">
        <v>0</v>
      </c>
      <c r="L50" s="83">
        <v>450</v>
      </c>
      <c r="M50" s="83">
        <v>56</v>
      </c>
      <c r="N50" s="83">
        <v>56</v>
      </c>
      <c r="O50" s="83">
        <v>56</v>
      </c>
      <c r="P50" s="83">
        <v>154.5</v>
      </c>
      <c r="Q50" s="83">
        <v>-112</v>
      </c>
      <c r="R50" s="83">
        <v>-56</v>
      </c>
      <c r="S50" s="244">
        <v>-13.5</v>
      </c>
      <c r="T50" s="83">
        <v>0</v>
      </c>
      <c r="U50" s="84">
        <v>0</v>
      </c>
      <c r="V50" s="80">
        <v>0</v>
      </c>
      <c r="W50" s="222">
        <v>-13.5</v>
      </c>
      <c r="X50" s="23"/>
      <c r="Y50" s="23"/>
    </row>
    <row r="51" spans="1:25" s="24" customFormat="1" ht="24.75" customHeight="1" x14ac:dyDescent="0.25">
      <c r="A51" s="24">
        <v>39</v>
      </c>
      <c r="B51" s="28">
        <v>7</v>
      </c>
      <c r="C51" s="85" t="s">
        <v>279</v>
      </c>
      <c r="D51" s="86" t="s">
        <v>280</v>
      </c>
      <c r="E51" s="76">
        <v>453</v>
      </c>
      <c r="F51" s="78">
        <v>67.5</v>
      </c>
      <c r="G51" s="78">
        <v>0</v>
      </c>
      <c r="H51" s="78">
        <v>520.5</v>
      </c>
      <c r="I51" s="78">
        <v>0</v>
      </c>
      <c r="J51" s="78">
        <v>0</v>
      </c>
      <c r="K51" s="78">
        <v>0</v>
      </c>
      <c r="L51" s="78">
        <v>450</v>
      </c>
      <c r="M51" s="78">
        <v>56</v>
      </c>
      <c r="N51" s="78">
        <v>56</v>
      </c>
      <c r="O51" s="78">
        <v>56</v>
      </c>
      <c r="P51" s="78">
        <v>70.5</v>
      </c>
      <c r="Q51" s="78">
        <v>-112</v>
      </c>
      <c r="R51" s="78">
        <v>-56</v>
      </c>
      <c r="S51" s="82">
        <v>-97.5</v>
      </c>
      <c r="T51" s="78">
        <v>0</v>
      </c>
      <c r="U51" s="79">
        <v>0</v>
      </c>
      <c r="V51" s="80">
        <v>0</v>
      </c>
      <c r="W51" s="222">
        <v>-97.5</v>
      </c>
      <c r="X51" s="23"/>
      <c r="Y51" s="23"/>
    </row>
    <row r="52" spans="1:25" s="24" customFormat="1" ht="24.75" customHeight="1" x14ac:dyDescent="0.25">
      <c r="A52" s="24">
        <v>40</v>
      </c>
      <c r="B52" s="28">
        <v>8</v>
      </c>
      <c r="C52" s="85" t="s">
        <v>222</v>
      </c>
      <c r="D52" s="86" t="s">
        <v>217</v>
      </c>
      <c r="E52" s="76">
        <v>348</v>
      </c>
      <c r="F52" s="78">
        <v>247.5</v>
      </c>
      <c r="G52" s="78">
        <v>0</v>
      </c>
      <c r="H52" s="78">
        <v>595.5</v>
      </c>
      <c r="I52" s="78">
        <v>0</v>
      </c>
      <c r="J52" s="78">
        <v>0</v>
      </c>
      <c r="K52" s="78">
        <v>0</v>
      </c>
      <c r="L52" s="78">
        <v>450</v>
      </c>
      <c r="M52" s="78">
        <v>56</v>
      </c>
      <c r="N52" s="78">
        <v>56</v>
      </c>
      <c r="O52" s="78">
        <v>56</v>
      </c>
      <c r="P52" s="78">
        <v>145.5</v>
      </c>
      <c r="Q52" s="78">
        <v>-112</v>
      </c>
      <c r="R52" s="78">
        <v>-56</v>
      </c>
      <c r="S52" s="82">
        <v>-22.5</v>
      </c>
      <c r="T52" s="78">
        <v>0</v>
      </c>
      <c r="U52" s="79">
        <v>0</v>
      </c>
      <c r="V52" s="80">
        <v>0</v>
      </c>
      <c r="W52" s="222">
        <v>-22.5</v>
      </c>
      <c r="X52" s="23"/>
      <c r="Y52" s="23"/>
    </row>
    <row r="53" spans="1:25" s="24" customFormat="1" ht="24.75" customHeight="1" x14ac:dyDescent="0.25">
      <c r="A53" s="24">
        <v>41</v>
      </c>
      <c r="B53" s="28">
        <v>9</v>
      </c>
      <c r="C53" s="85" t="s">
        <v>281</v>
      </c>
      <c r="D53" s="86" t="s">
        <v>282</v>
      </c>
      <c r="E53" s="76">
        <v>462</v>
      </c>
      <c r="F53" s="78">
        <v>67.5</v>
      </c>
      <c r="G53" s="78">
        <v>0</v>
      </c>
      <c r="H53" s="78">
        <v>529.5</v>
      </c>
      <c r="I53" s="78">
        <v>0</v>
      </c>
      <c r="J53" s="78">
        <v>0</v>
      </c>
      <c r="K53" s="78">
        <v>0</v>
      </c>
      <c r="L53" s="78">
        <v>450</v>
      </c>
      <c r="M53" s="78">
        <v>56</v>
      </c>
      <c r="N53" s="78">
        <v>56</v>
      </c>
      <c r="O53" s="78">
        <v>56</v>
      </c>
      <c r="P53" s="78">
        <v>79.5</v>
      </c>
      <c r="Q53" s="78">
        <v>-112</v>
      </c>
      <c r="R53" s="78">
        <v>-56</v>
      </c>
      <c r="S53" s="82">
        <v>-88.5</v>
      </c>
      <c r="T53" s="78">
        <v>0</v>
      </c>
      <c r="U53" s="79">
        <v>0</v>
      </c>
      <c r="V53" s="80">
        <v>0</v>
      </c>
      <c r="W53" s="222">
        <v>-88.5</v>
      </c>
      <c r="X53" s="23"/>
      <c r="Y53" s="23"/>
    </row>
    <row r="54" spans="1:25" s="24" customFormat="1" ht="24.75" customHeight="1" x14ac:dyDescent="0.25">
      <c r="A54" s="24">
        <v>42</v>
      </c>
      <c r="B54" s="28">
        <v>10</v>
      </c>
      <c r="C54" s="69" t="s">
        <v>279</v>
      </c>
      <c r="D54" s="70" t="s">
        <v>78</v>
      </c>
      <c r="E54" s="90">
        <v>438</v>
      </c>
      <c r="F54" s="78">
        <v>67.5</v>
      </c>
      <c r="G54" s="78">
        <v>0</v>
      </c>
      <c r="H54" s="78">
        <v>505.5</v>
      </c>
      <c r="I54" s="78">
        <v>0</v>
      </c>
      <c r="J54" s="78">
        <v>0</v>
      </c>
      <c r="K54" s="78">
        <v>0</v>
      </c>
      <c r="L54" s="78">
        <v>450</v>
      </c>
      <c r="M54" s="78">
        <v>56</v>
      </c>
      <c r="N54" s="78">
        <v>56</v>
      </c>
      <c r="O54" s="78">
        <v>56</v>
      </c>
      <c r="P54" s="78">
        <v>55.5</v>
      </c>
      <c r="Q54" s="78">
        <v>-112</v>
      </c>
      <c r="R54" s="78">
        <v>-56</v>
      </c>
      <c r="S54" s="82">
        <v>-112.5</v>
      </c>
      <c r="T54" s="78">
        <v>46.7</v>
      </c>
      <c r="U54" s="95">
        <v>0</v>
      </c>
      <c r="V54" s="80">
        <v>0</v>
      </c>
      <c r="W54" s="222">
        <v>-159.19999999999999</v>
      </c>
      <c r="X54" s="23"/>
      <c r="Y54" s="23"/>
    </row>
    <row r="55" spans="1:25" s="24" customFormat="1" ht="24.75" customHeight="1" x14ac:dyDescent="0.25">
      <c r="A55" s="24">
        <v>43</v>
      </c>
      <c r="B55" s="28">
        <v>11</v>
      </c>
      <c r="C55" s="85" t="s">
        <v>283</v>
      </c>
      <c r="D55" s="86" t="s">
        <v>79</v>
      </c>
      <c r="E55" s="76">
        <v>453</v>
      </c>
      <c r="F55" s="78">
        <v>135</v>
      </c>
      <c r="G55" s="78">
        <v>0</v>
      </c>
      <c r="H55" s="78">
        <v>588</v>
      </c>
      <c r="I55" s="78">
        <v>0</v>
      </c>
      <c r="J55" s="78">
        <v>0</v>
      </c>
      <c r="K55" s="78">
        <v>0</v>
      </c>
      <c r="L55" s="78">
        <v>450</v>
      </c>
      <c r="M55" s="78">
        <v>56</v>
      </c>
      <c r="N55" s="78">
        <v>56</v>
      </c>
      <c r="O55" s="78">
        <v>56</v>
      </c>
      <c r="P55" s="78">
        <v>138</v>
      </c>
      <c r="Q55" s="78">
        <v>-112</v>
      </c>
      <c r="R55" s="78">
        <v>-56</v>
      </c>
      <c r="S55" s="82">
        <v>-30</v>
      </c>
      <c r="T55" s="78">
        <v>0</v>
      </c>
      <c r="U55" s="79">
        <v>0</v>
      </c>
      <c r="V55" s="80">
        <v>0</v>
      </c>
      <c r="W55" s="222">
        <v>-30</v>
      </c>
      <c r="X55" s="23"/>
      <c r="Y55" s="23"/>
    </row>
    <row r="56" spans="1:25" s="24" customFormat="1" ht="24.75" customHeight="1" x14ac:dyDescent="0.25">
      <c r="A56" s="24">
        <v>44</v>
      </c>
      <c r="B56" s="28">
        <v>12</v>
      </c>
      <c r="C56" s="85" t="s">
        <v>284</v>
      </c>
      <c r="D56" s="86" t="s">
        <v>75</v>
      </c>
      <c r="E56" s="76">
        <v>219</v>
      </c>
      <c r="F56" s="78">
        <v>157</v>
      </c>
      <c r="G56" s="78">
        <v>0</v>
      </c>
      <c r="H56" s="78">
        <v>376</v>
      </c>
      <c r="I56" s="78">
        <v>0</v>
      </c>
      <c r="J56" s="78">
        <v>0</v>
      </c>
      <c r="K56" s="78">
        <v>0</v>
      </c>
      <c r="L56" s="78">
        <v>450</v>
      </c>
      <c r="M56" s="78">
        <v>56</v>
      </c>
      <c r="N56" s="78">
        <v>56</v>
      </c>
      <c r="O56" s="78">
        <v>56</v>
      </c>
      <c r="P56" s="78">
        <v>-74</v>
      </c>
      <c r="Q56" s="78">
        <v>-112</v>
      </c>
      <c r="R56" s="78">
        <v>-56</v>
      </c>
      <c r="S56" s="82">
        <v>-242</v>
      </c>
      <c r="T56" s="78">
        <v>0</v>
      </c>
      <c r="U56" s="79">
        <v>0</v>
      </c>
      <c r="V56" s="80">
        <v>0</v>
      </c>
      <c r="W56" s="222">
        <v>-242</v>
      </c>
      <c r="X56" s="23"/>
      <c r="Y56" s="23"/>
    </row>
    <row r="57" spans="1:25" s="24" customFormat="1" ht="24.75" customHeight="1" x14ac:dyDescent="0.25">
      <c r="A57" s="24">
        <v>45</v>
      </c>
      <c r="B57" s="28">
        <v>13</v>
      </c>
      <c r="C57" s="69" t="s">
        <v>285</v>
      </c>
      <c r="D57" s="70" t="s">
        <v>75</v>
      </c>
      <c r="E57" s="90">
        <v>399</v>
      </c>
      <c r="F57" s="78">
        <v>225</v>
      </c>
      <c r="G57" s="78">
        <v>0</v>
      </c>
      <c r="H57" s="78">
        <v>624</v>
      </c>
      <c r="I57" s="78">
        <v>0</v>
      </c>
      <c r="J57" s="78">
        <v>0</v>
      </c>
      <c r="K57" s="78">
        <v>0</v>
      </c>
      <c r="L57" s="78">
        <v>450</v>
      </c>
      <c r="M57" s="78">
        <v>56</v>
      </c>
      <c r="N57" s="78">
        <v>56</v>
      </c>
      <c r="O57" s="78">
        <v>56</v>
      </c>
      <c r="P57" s="78">
        <v>174</v>
      </c>
      <c r="Q57" s="78">
        <v>-112</v>
      </c>
      <c r="R57" s="78">
        <v>-56</v>
      </c>
      <c r="S57" s="82">
        <v>6</v>
      </c>
      <c r="T57" s="78">
        <v>0</v>
      </c>
      <c r="U57" s="95">
        <v>6</v>
      </c>
      <c r="V57" s="80">
        <v>0</v>
      </c>
      <c r="W57" s="224">
        <v>0</v>
      </c>
      <c r="X57" s="23"/>
      <c r="Y57" s="23"/>
    </row>
    <row r="58" spans="1:25" s="24" customFormat="1" ht="24.75" customHeight="1" x14ac:dyDescent="0.25">
      <c r="A58" s="24">
        <v>46</v>
      </c>
      <c r="B58" s="28">
        <v>14</v>
      </c>
      <c r="C58" s="69" t="s">
        <v>286</v>
      </c>
      <c r="D58" s="70" t="s">
        <v>80</v>
      </c>
      <c r="E58" s="90">
        <v>226.5</v>
      </c>
      <c r="F58" s="78">
        <v>202</v>
      </c>
      <c r="G58" s="78">
        <v>0</v>
      </c>
      <c r="H58" s="78">
        <v>428.5</v>
      </c>
      <c r="I58" s="78">
        <v>0</v>
      </c>
      <c r="J58" s="78">
        <v>0</v>
      </c>
      <c r="K58" s="78">
        <v>0</v>
      </c>
      <c r="L58" s="78">
        <v>450</v>
      </c>
      <c r="M58" s="78">
        <v>56</v>
      </c>
      <c r="N58" s="78">
        <v>56</v>
      </c>
      <c r="O58" s="78">
        <v>56</v>
      </c>
      <c r="P58" s="78">
        <v>-21.5</v>
      </c>
      <c r="Q58" s="78">
        <v>-112</v>
      </c>
      <c r="R58" s="78">
        <v>-56</v>
      </c>
      <c r="S58" s="82">
        <v>-189.5</v>
      </c>
      <c r="T58" s="78">
        <v>0</v>
      </c>
      <c r="U58" s="95">
        <v>0</v>
      </c>
      <c r="V58" s="80">
        <v>0</v>
      </c>
      <c r="W58" s="222">
        <v>-189.5</v>
      </c>
      <c r="X58" s="23"/>
      <c r="Y58" s="23"/>
    </row>
    <row r="59" spans="1:25" s="24" customFormat="1" ht="24.75" customHeight="1" x14ac:dyDescent="0.25">
      <c r="A59" s="24">
        <v>47</v>
      </c>
      <c r="B59" s="28">
        <v>15</v>
      </c>
      <c r="C59" s="85" t="s">
        <v>287</v>
      </c>
      <c r="D59" s="86" t="s">
        <v>81</v>
      </c>
      <c r="E59" s="76">
        <v>462</v>
      </c>
      <c r="F59" s="78">
        <v>67.5</v>
      </c>
      <c r="G59" s="78">
        <v>0</v>
      </c>
      <c r="H59" s="78">
        <v>529.5</v>
      </c>
      <c r="I59" s="78">
        <v>0</v>
      </c>
      <c r="J59" s="78">
        <v>0</v>
      </c>
      <c r="K59" s="78">
        <v>0</v>
      </c>
      <c r="L59" s="78">
        <v>450</v>
      </c>
      <c r="M59" s="78">
        <v>56</v>
      </c>
      <c r="N59" s="78">
        <v>56</v>
      </c>
      <c r="O59" s="78">
        <v>56</v>
      </c>
      <c r="P59" s="78">
        <v>79.5</v>
      </c>
      <c r="Q59" s="78">
        <v>-112</v>
      </c>
      <c r="R59" s="78">
        <v>-56</v>
      </c>
      <c r="S59" s="82">
        <v>-88.5</v>
      </c>
      <c r="T59" s="78">
        <v>0</v>
      </c>
      <c r="U59" s="79">
        <v>0</v>
      </c>
      <c r="V59" s="80">
        <v>0</v>
      </c>
      <c r="W59" s="222">
        <v>-88.5</v>
      </c>
      <c r="X59" s="23"/>
      <c r="Y59" s="23"/>
    </row>
    <row r="60" spans="1:25" s="32" customFormat="1" ht="24.75" customHeight="1" x14ac:dyDescent="0.3">
      <c r="A60" s="24"/>
      <c r="B60" s="293" t="s">
        <v>145</v>
      </c>
      <c r="C60" s="311" t="s">
        <v>433</v>
      </c>
      <c r="D60" s="312"/>
      <c r="E60" s="298">
        <f t="shared" ref="E60:W60" si="6">SUM(E61:E79)</f>
        <v>10165.5</v>
      </c>
      <c r="F60" s="298">
        <f t="shared" si="6"/>
        <v>786.9</v>
      </c>
      <c r="G60" s="298">
        <f t="shared" si="6"/>
        <v>0</v>
      </c>
      <c r="H60" s="298">
        <f t="shared" si="6"/>
        <v>10952.4</v>
      </c>
      <c r="I60" s="298">
        <f t="shared" si="6"/>
        <v>0</v>
      </c>
      <c r="J60" s="298">
        <f t="shared" si="6"/>
        <v>1026</v>
      </c>
      <c r="K60" s="298">
        <f t="shared" si="6"/>
        <v>1026</v>
      </c>
      <c r="L60" s="298">
        <f t="shared" si="6"/>
        <v>8170</v>
      </c>
      <c r="M60" s="298">
        <f t="shared" si="6"/>
        <v>1026</v>
      </c>
      <c r="N60" s="298">
        <f t="shared" si="6"/>
        <v>1026</v>
      </c>
      <c r="O60" s="298">
        <f t="shared" si="6"/>
        <v>1026</v>
      </c>
      <c r="P60" s="298">
        <f t="shared" si="6"/>
        <v>2782.4000000000005</v>
      </c>
      <c r="Q60" s="298">
        <f t="shared" si="6"/>
        <v>-1026</v>
      </c>
      <c r="R60" s="298">
        <f t="shared" si="6"/>
        <v>0</v>
      </c>
      <c r="S60" s="298">
        <f t="shared" si="6"/>
        <v>1756.3999999999996</v>
      </c>
      <c r="T60" s="298">
        <f t="shared" si="6"/>
        <v>0</v>
      </c>
      <c r="U60" s="298">
        <f t="shared" si="6"/>
        <v>1873.5</v>
      </c>
      <c r="V60" s="298">
        <f t="shared" si="6"/>
        <v>300.29999999999984</v>
      </c>
      <c r="W60" s="298">
        <f t="shared" si="6"/>
        <v>-361.5</v>
      </c>
    </row>
    <row r="61" spans="1:25" s="32" customFormat="1" ht="24.75" customHeight="1" x14ac:dyDescent="0.3">
      <c r="A61" s="24">
        <v>48</v>
      </c>
      <c r="B61" s="183">
        <v>1</v>
      </c>
      <c r="C61" s="100" t="s">
        <v>402</v>
      </c>
      <c r="D61" s="101" t="s">
        <v>100</v>
      </c>
      <c r="E61" s="184">
        <v>234</v>
      </c>
      <c r="F61" s="103">
        <f>(430*0.3)+64.5</f>
        <v>193.5</v>
      </c>
      <c r="G61" s="185">
        <v>0</v>
      </c>
      <c r="H61" s="229">
        <f>E61+F61</f>
        <v>427.5</v>
      </c>
      <c r="I61" s="186">
        <v>0</v>
      </c>
      <c r="J61" s="186">
        <v>54</v>
      </c>
      <c r="K61" s="186">
        <v>54</v>
      </c>
      <c r="L61" s="186">
        <v>430</v>
      </c>
      <c r="M61" s="186">
        <v>54</v>
      </c>
      <c r="N61" s="186">
        <v>54</v>
      </c>
      <c r="O61" s="186">
        <v>54</v>
      </c>
      <c r="P61" s="230">
        <f>H61-L61</f>
        <v>-2.5</v>
      </c>
      <c r="Q61" s="185">
        <f>I61+J61-M61-N61</f>
        <v>-54</v>
      </c>
      <c r="R61" s="185">
        <v>0</v>
      </c>
      <c r="S61" s="231">
        <f>P61+Q61</f>
        <v>-56.5</v>
      </c>
      <c r="T61" s="186">
        <v>0</v>
      </c>
      <c r="U61" s="187">
        <v>0</v>
      </c>
      <c r="V61" s="188">
        <v>0</v>
      </c>
      <c r="W61" s="220">
        <f>S61</f>
        <v>-56.5</v>
      </c>
    </row>
    <row r="62" spans="1:25" s="32" customFormat="1" ht="24.75" customHeight="1" x14ac:dyDescent="0.3">
      <c r="A62" s="24">
        <v>49</v>
      </c>
      <c r="B62" s="190">
        <v>2</v>
      </c>
      <c r="C62" s="191" t="s">
        <v>139</v>
      </c>
      <c r="D62" s="192" t="s">
        <v>108</v>
      </c>
      <c r="E62" s="184">
        <v>375.5</v>
      </c>
      <c r="F62" s="103">
        <f>(430*0.25)+64.5</f>
        <v>172</v>
      </c>
      <c r="G62" s="193">
        <v>0</v>
      </c>
      <c r="H62" s="229">
        <f>E62+F62</f>
        <v>547.5</v>
      </c>
      <c r="I62" s="193">
        <v>0</v>
      </c>
      <c r="J62" s="186">
        <v>54</v>
      </c>
      <c r="K62" s="186">
        <v>54</v>
      </c>
      <c r="L62" s="186">
        <v>430</v>
      </c>
      <c r="M62" s="186">
        <v>54</v>
      </c>
      <c r="N62" s="186">
        <v>54</v>
      </c>
      <c r="O62" s="186">
        <v>54</v>
      </c>
      <c r="P62" s="230">
        <f t="shared" ref="P62:P79" si="7">H62-L62</f>
        <v>117.5</v>
      </c>
      <c r="Q62" s="185">
        <f t="shared" ref="Q62:Q79" si="8">I62+J62-M62-N62</f>
        <v>-54</v>
      </c>
      <c r="R62" s="193">
        <v>0</v>
      </c>
      <c r="S62" s="231">
        <f t="shared" ref="S62:S79" si="9">P62+Q62</f>
        <v>63.5</v>
      </c>
      <c r="T62" s="193">
        <v>0</v>
      </c>
      <c r="U62" s="194">
        <f>S62</f>
        <v>63.5</v>
      </c>
      <c r="V62" s="195">
        <v>0</v>
      </c>
      <c r="W62" s="189"/>
    </row>
    <row r="63" spans="1:25" s="32" customFormat="1" ht="24.75" customHeight="1" x14ac:dyDescent="0.3">
      <c r="A63" s="24">
        <v>50</v>
      </c>
      <c r="B63" s="190">
        <v>3</v>
      </c>
      <c r="C63" s="135" t="s">
        <v>403</v>
      </c>
      <c r="D63" s="136" t="s">
        <v>105</v>
      </c>
      <c r="E63" s="184">
        <v>643.59999999999991</v>
      </c>
      <c r="F63" s="196">
        <v>64.5</v>
      </c>
      <c r="G63" s="193">
        <v>0</v>
      </c>
      <c r="H63" s="229">
        <f t="shared" ref="H63:H78" si="10">E63+F63</f>
        <v>708.09999999999991</v>
      </c>
      <c r="I63" s="193">
        <v>0</v>
      </c>
      <c r="J63" s="186">
        <v>54</v>
      </c>
      <c r="K63" s="186">
        <v>54</v>
      </c>
      <c r="L63" s="186">
        <v>430</v>
      </c>
      <c r="M63" s="186">
        <v>54</v>
      </c>
      <c r="N63" s="186">
        <v>54</v>
      </c>
      <c r="O63" s="186">
        <v>54</v>
      </c>
      <c r="P63" s="230">
        <f t="shared" si="7"/>
        <v>278.09999999999991</v>
      </c>
      <c r="Q63" s="185">
        <f t="shared" si="8"/>
        <v>-54</v>
      </c>
      <c r="R63" s="193">
        <v>0</v>
      </c>
      <c r="S63" s="231">
        <f t="shared" si="9"/>
        <v>224.09999999999991</v>
      </c>
      <c r="T63" s="193">
        <v>0</v>
      </c>
      <c r="U63" s="194">
        <v>200</v>
      </c>
      <c r="V63" s="266">
        <f>S63-U63</f>
        <v>24.099999999999909</v>
      </c>
      <c r="W63" s="189"/>
    </row>
    <row r="64" spans="1:25" s="32" customFormat="1" ht="24.75" customHeight="1" x14ac:dyDescent="0.3">
      <c r="A64" s="24">
        <v>51</v>
      </c>
      <c r="B64" s="190">
        <v>4</v>
      </c>
      <c r="C64" s="135" t="s">
        <v>404</v>
      </c>
      <c r="D64" s="136" t="s">
        <v>109</v>
      </c>
      <c r="E64" s="184">
        <v>801.6</v>
      </c>
      <c r="F64" s="196">
        <v>64.5</v>
      </c>
      <c r="G64" s="193">
        <v>0</v>
      </c>
      <c r="H64" s="229">
        <f t="shared" si="10"/>
        <v>866.1</v>
      </c>
      <c r="I64" s="193">
        <v>0</v>
      </c>
      <c r="J64" s="186">
        <v>54</v>
      </c>
      <c r="K64" s="186">
        <v>54</v>
      </c>
      <c r="L64" s="186">
        <v>430</v>
      </c>
      <c r="M64" s="186">
        <v>54</v>
      </c>
      <c r="N64" s="186">
        <v>54</v>
      </c>
      <c r="O64" s="186">
        <v>54</v>
      </c>
      <c r="P64" s="230">
        <f t="shared" si="7"/>
        <v>436.1</v>
      </c>
      <c r="Q64" s="185">
        <f t="shared" si="8"/>
        <v>-54</v>
      </c>
      <c r="R64" s="193">
        <v>0</v>
      </c>
      <c r="S64" s="231">
        <f t="shared" si="9"/>
        <v>382.1</v>
      </c>
      <c r="T64" s="193">
        <v>0</v>
      </c>
      <c r="U64" s="194">
        <v>200</v>
      </c>
      <c r="V64" s="266">
        <f t="shared" ref="V64:V67" si="11">S64-U64</f>
        <v>182.10000000000002</v>
      </c>
      <c r="W64" s="189"/>
    </row>
    <row r="65" spans="1:23" s="32" customFormat="1" ht="24.75" customHeight="1" x14ac:dyDescent="0.3">
      <c r="A65" s="24">
        <v>52</v>
      </c>
      <c r="B65" s="190">
        <v>5</v>
      </c>
      <c r="C65" s="135" t="s">
        <v>405</v>
      </c>
      <c r="D65" s="136" t="s">
        <v>97</v>
      </c>
      <c r="E65" s="184">
        <v>686.9</v>
      </c>
      <c r="F65" s="196">
        <v>55.9</v>
      </c>
      <c r="G65" s="193">
        <v>0</v>
      </c>
      <c r="H65" s="229">
        <f t="shared" si="10"/>
        <v>742.8</v>
      </c>
      <c r="I65" s="193">
        <v>0</v>
      </c>
      <c r="J65" s="186">
        <v>54</v>
      </c>
      <c r="K65" s="186">
        <v>54</v>
      </c>
      <c r="L65" s="186">
        <v>430</v>
      </c>
      <c r="M65" s="186">
        <v>54</v>
      </c>
      <c r="N65" s="186">
        <v>54</v>
      </c>
      <c r="O65" s="186">
        <v>54</v>
      </c>
      <c r="P65" s="230">
        <f t="shared" si="7"/>
        <v>312.79999999999995</v>
      </c>
      <c r="Q65" s="185">
        <f t="shared" si="8"/>
        <v>-54</v>
      </c>
      <c r="R65" s="193">
        <v>0</v>
      </c>
      <c r="S65" s="231">
        <f t="shared" si="9"/>
        <v>258.79999999999995</v>
      </c>
      <c r="T65" s="193">
        <v>0</v>
      </c>
      <c r="U65" s="194">
        <v>200</v>
      </c>
      <c r="V65" s="266">
        <f t="shared" si="11"/>
        <v>58.799999999999955</v>
      </c>
      <c r="W65" s="189"/>
    </row>
    <row r="66" spans="1:23" s="32" customFormat="1" ht="24.75" customHeight="1" x14ac:dyDescent="0.3">
      <c r="A66" s="24">
        <v>53</v>
      </c>
      <c r="B66" s="190">
        <v>6</v>
      </c>
      <c r="C66" s="135" t="s">
        <v>406</v>
      </c>
      <c r="D66" s="136" t="s">
        <v>407</v>
      </c>
      <c r="E66" s="184">
        <v>471</v>
      </c>
      <c r="F66" s="196">
        <v>64.5</v>
      </c>
      <c r="G66" s="193">
        <v>0</v>
      </c>
      <c r="H66" s="229">
        <f t="shared" si="10"/>
        <v>535.5</v>
      </c>
      <c r="I66" s="193">
        <v>0</v>
      </c>
      <c r="J66" s="186">
        <v>54</v>
      </c>
      <c r="K66" s="186">
        <v>54</v>
      </c>
      <c r="L66" s="186">
        <v>430</v>
      </c>
      <c r="M66" s="186">
        <v>54</v>
      </c>
      <c r="N66" s="186">
        <v>54</v>
      </c>
      <c r="O66" s="186">
        <v>54</v>
      </c>
      <c r="P66" s="230">
        <f t="shared" si="7"/>
        <v>105.5</v>
      </c>
      <c r="Q66" s="185">
        <f t="shared" si="8"/>
        <v>-54</v>
      </c>
      <c r="R66" s="193">
        <v>0</v>
      </c>
      <c r="S66" s="231">
        <f t="shared" si="9"/>
        <v>51.5</v>
      </c>
      <c r="T66" s="193">
        <v>0</v>
      </c>
      <c r="U66" s="194">
        <v>105.5</v>
      </c>
      <c r="V66" s="266">
        <f t="shared" si="11"/>
        <v>-54</v>
      </c>
      <c r="W66" s="189"/>
    </row>
    <row r="67" spans="1:23" s="32" customFormat="1" ht="24.75" customHeight="1" x14ac:dyDescent="0.3">
      <c r="A67" s="24">
        <v>54</v>
      </c>
      <c r="B67" s="190">
        <v>7</v>
      </c>
      <c r="C67" s="135" t="s">
        <v>95</v>
      </c>
      <c r="D67" s="136" t="s">
        <v>96</v>
      </c>
      <c r="E67" s="184">
        <v>703.3</v>
      </c>
      <c r="F67" s="196">
        <v>43</v>
      </c>
      <c r="G67" s="193">
        <v>0</v>
      </c>
      <c r="H67" s="229">
        <f t="shared" si="10"/>
        <v>746.3</v>
      </c>
      <c r="I67" s="193">
        <v>0</v>
      </c>
      <c r="J67" s="186">
        <v>54</v>
      </c>
      <c r="K67" s="186">
        <v>54</v>
      </c>
      <c r="L67" s="186">
        <v>430</v>
      </c>
      <c r="M67" s="186">
        <v>54</v>
      </c>
      <c r="N67" s="186">
        <v>54</v>
      </c>
      <c r="O67" s="186">
        <v>54</v>
      </c>
      <c r="P67" s="230">
        <f t="shared" si="7"/>
        <v>316.29999999999995</v>
      </c>
      <c r="Q67" s="185">
        <f t="shared" si="8"/>
        <v>-54</v>
      </c>
      <c r="R67" s="193">
        <v>0</v>
      </c>
      <c r="S67" s="231">
        <f t="shared" si="9"/>
        <v>262.29999999999995</v>
      </c>
      <c r="T67" s="193">
        <v>0</v>
      </c>
      <c r="U67" s="194">
        <v>200</v>
      </c>
      <c r="V67" s="266">
        <f t="shared" si="11"/>
        <v>62.299999999999955</v>
      </c>
      <c r="W67" s="189"/>
    </row>
    <row r="68" spans="1:23" s="32" customFormat="1" ht="24.75" customHeight="1" x14ac:dyDescent="0.3">
      <c r="A68" s="24">
        <v>55</v>
      </c>
      <c r="B68" s="190">
        <v>8</v>
      </c>
      <c r="C68" s="135" t="s">
        <v>85</v>
      </c>
      <c r="D68" s="136" t="s">
        <v>86</v>
      </c>
      <c r="E68" s="184">
        <v>418.7</v>
      </c>
      <c r="F68" s="196">
        <v>64.5</v>
      </c>
      <c r="G68" s="193">
        <v>0</v>
      </c>
      <c r="H68" s="229">
        <f t="shared" si="10"/>
        <v>483.2</v>
      </c>
      <c r="I68" s="193">
        <v>0</v>
      </c>
      <c r="J68" s="186">
        <v>54</v>
      </c>
      <c r="K68" s="186">
        <v>54</v>
      </c>
      <c r="L68" s="186">
        <v>430</v>
      </c>
      <c r="M68" s="186">
        <v>54</v>
      </c>
      <c r="N68" s="186">
        <v>54</v>
      </c>
      <c r="O68" s="186">
        <v>54</v>
      </c>
      <c r="P68" s="230">
        <f t="shared" si="7"/>
        <v>53.199999999999989</v>
      </c>
      <c r="Q68" s="185">
        <f t="shared" si="8"/>
        <v>-54</v>
      </c>
      <c r="R68" s="193">
        <v>0</v>
      </c>
      <c r="S68" s="231">
        <f t="shared" si="9"/>
        <v>-0.80000000000001137</v>
      </c>
      <c r="T68" s="193">
        <v>0</v>
      </c>
      <c r="U68" s="194"/>
      <c r="V68" s="197">
        <v>0</v>
      </c>
      <c r="W68" s="220">
        <f t="shared" ref="W68" si="12">S68</f>
        <v>-0.80000000000001137</v>
      </c>
    </row>
    <row r="69" spans="1:23" s="32" customFormat="1" ht="24.75" customHeight="1" x14ac:dyDescent="0.3">
      <c r="A69" s="24">
        <v>56</v>
      </c>
      <c r="B69" s="190">
        <v>9</v>
      </c>
      <c r="C69" s="135" t="s">
        <v>139</v>
      </c>
      <c r="D69" s="136" t="s">
        <v>77</v>
      </c>
      <c r="E69" s="184">
        <v>571.6</v>
      </c>
      <c r="F69" s="196">
        <v>64.5</v>
      </c>
      <c r="G69" s="193">
        <v>0</v>
      </c>
      <c r="H69" s="229">
        <f t="shared" si="10"/>
        <v>636.1</v>
      </c>
      <c r="I69" s="193">
        <v>0</v>
      </c>
      <c r="J69" s="186">
        <v>54</v>
      </c>
      <c r="K69" s="186">
        <v>54</v>
      </c>
      <c r="L69" s="186">
        <v>430</v>
      </c>
      <c r="M69" s="186">
        <v>54</v>
      </c>
      <c r="N69" s="186">
        <v>54</v>
      </c>
      <c r="O69" s="186">
        <v>54</v>
      </c>
      <c r="P69" s="230">
        <f t="shared" si="7"/>
        <v>206.10000000000002</v>
      </c>
      <c r="Q69" s="185">
        <f t="shared" si="8"/>
        <v>-54</v>
      </c>
      <c r="R69" s="193">
        <v>0</v>
      </c>
      <c r="S69" s="231">
        <f t="shared" si="9"/>
        <v>152.10000000000002</v>
      </c>
      <c r="T69" s="193">
        <v>0</v>
      </c>
      <c r="U69" s="194">
        <f>S69</f>
        <v>152.10000000000002</v>
      </c>
      <c r="V69" s="266">
        <v>6.1</v>
      </c>
      <c r="W69" s="198"/>
    </row>
    <row r="70" spans="1:23" s="32" customFormat="1" ht="24.75" customHeight="1" x14ac:dyDescent="0.3">
      <c r="A70" s="24">
        <v>57</v>
      </c>
      <c r="B70" s="190">
        <v>10</v>
      </c>
      <c r="C70" s="135" t="s">
        <v>408</v>
      </c>
      <c r="D70" s="136" t="s">
        <v>72</v>
      </c>
      <c r="E70" s="184">
        <v>531.90000000000009</v>
      </c>
      <c r="F70" s="196">
        <v>0</v>
      </c>
      <c r="G70" s="193">
        <v>0</v>
      </c>
      <c r="H70" s="229">
        <f t="shared" si="10"/>
        <v>531.90000000000009</v>
      </c>
      <c r="I70" s="193">
        <v>0</v>
      </c>
      <c r="J70" s="186">
        <v>54</v>
      </c>
      <c r="K70" s="186">
        <v>54</v>
      </c>
      <c r="L70" s="186">
        <v>430</v>
      </c>
      <c r="M70" s="186">
        <v>54</v>
      </c>
      <c r="N70" s="186">
        <v>54</v>
      </c>
      <c r="O70" s="186">
        <v>54</v>
      </c>
      <c r="P70" s="230">
        <f t="shared" si="7"/>
        <v>101.90000000000009</v>
      </c>
      <c r="Q70" s="185">
        <f t="shared" si="8"/>
        <v>-54</v>
      </c>
      <c r="R70" s="193">
        <v>0</v>
      </c>
      <c r="S70" s="231">
        <f t="shared" si="9"/>
        <v>47.900000000000091</v>
      </c>
      <c r="T70" s="193">
        <v>0</v>
      </c>
      <c r="U70" s="194">
        <f>S70</f>
        <v>47.900000000000091</v>
      </c>
      <c r="V70" s="195">
        <v>0</v>
      </c>
      <c r="W70" s="198"/>
    </row>
    <row r="71" spans="1:23" s="32" customFormat="1" ht="24.75" customHeight="1" x14ac:dyDescent="0.3">
      <c r="A71" s="24">
        <v>58</v>
      </c>
      <c r="B71" s="190">
        <v>11</v>
      </c>
      <c r="C71" s="135" t="s">
        <v>106</v>
      </c>
      <c r="D71" s="136" t="s">
        <v>107</v>
      </c>
      <c r="E71" s="184">
        <v>462</v>
      </c>
      <c r="F71" s="196">
        <v>0</v>
      </c>
      <c r="G71" s="193">
        <v>0</v>
      </c>
      <c r="H71" s="229">
        <f t="shared" si="10"/>
        <v>462</v>
      </c>
      <c r="I71" s="193">
        <v>0</v>
      </c>
      <c r="J71" s="186">
        <v>54</v>
      </c>
      <c r="K71" s="186">
        <v>54</v>
      </c>
      <c r="L71" s="193">
        <v>430</v>
      </c>
      <c r="M71" s="186">
        <v>54</v>
      </c>
      <c r="N71" s="186">
        <v>54</v>
      </c>
      <c r="O71" s="186">
        <v>54</v>
      </c>
      <c r="P71" s="230">
        <f t="shared" si="7"/>
        <v>32</v>
      </c>
      <c r="Q71" s="185">
        <f t="shared" si="8"/>
        <v>-54</v>
      </c>
      <c r="R71" s="193">
        <v>0</v>
      </c>
      <c r="S71" s="231">
        <f t="shared" si="9"/>
        <v>-22</v>
      </c>
      <c r="T71" s="193">
        <v>0</v>
      </c>
      <c r="U71" s="194"/>
      <c r="V71" s="195">
        <v>0</v>
      </c>
      <c r="W71" s="220">
        <f>S71</f>
        <v>-22</v>
      </c>
    </row>
    <row r="72" spans="1:23" s="32" customFormat="1" ht="24.75" customHeight="1" x14ac:dyDescent="0.3">
      <c r="A72" s="24">
        <v>59</v>
      </c>
      <c r="B72" s="190">
        <v>12</v>
      </c>
      <c r="C72" s="135" t="s">
        <v>90</v>
      </c>
      <c r="D72" s="136" t="s">
        <v>91</v>
      </c>
      <c r="E72" s="184">
        <v>582.79999999999995</v>
      </c>
      <c r="F72" s="268">
        <v>0</v>
      </c>
      <c r="G72" s="193">
        <v>0</v>
      </c>
      <c r="H72" s="230">
        <f t="shared" si="10"/>
        <v>582.79999999999995</v>
      </c>
      <c r="I72" s="193">
        <v>0</v>
      </c>
      <c r="J72" s="186">
        <v>54</v>
      </c>
      <c r="K72" s="186">
        <v>54</v>
      </c>
      <c r="L72" s="193">
        <v>430</v>
      </c>
      <c r="M72" s="186">
        <v>54</v>
      </c>
      <c r="N72" s="186">
        <v>54</v>
      </c>
      <c r="O72" s="186">
        <v>54</v>
      </c>
      <c r="P72" s="230">
        <f t="shared" si="7"/>
        <v>152.79999999999995</v>
      </c>
      <c r="Q72" s="269">
        <f t="shared" si="8"/>
        <v>-54</v>
      </c>
      <c r="R72" s="193">
        <v>0</v>
      </c>
      <c r="S72" s="231">
        <f t="shared" si="9"/>
        <v>98.799999999999955</v>
      </c>
      <c r="T72" s="193">
        <v>0</v>
      </c>
      <c r="U72" s="194">
        <f>S72</f>
        <v>98.799999999999955</v>
      </c>
      <c r="V72" s="195">
        <v>0</v>
      </c>
      <c r="W72" s="198"/>
    </row>
    <row r="73" spans="1:23" s="32" customFormat="1" ht="24.75" customHeight="1" x14ac:dyDescent="0.3">
      <c r="A73" s="24">
        <v>60</v>
      </c>
      <c r="B73" s="190">
        <v>13</v>
      </c>
      <c r="C73" s="135" t="s">
        <v>409</v>
      </c>
      <c r="D73" s="136" t="s">
        <v>92</v>
      </c>
      <c r="E73" s="184">
        <v>704.9</v>
      </c>
      <c r="F73" s="268">
        <v>0</v>
      </c>
      <c r="G73" s="193">
        <v>0</v>
      </c>
      <c r="H73" s="230">
        <f t="shared" si="10"/>
        <v>704.9</v>
      </c>
      <c r="I73" s="193">
        <v>0</v>
      </c>
      <c r="J73" s="186">
        <v>54</v>
      </c>
      <c r="K73" s="186">
        <v>54</v>
      </c>
      <c r="L73" s="193">
        <v>430</v>
      </c>
      <c r="M73" s="186">
        <v>54</v>
      </c>
      <c r="N73" s="186">
        <v>54</v>
      </c>
      <c r="O73" s="186">
        <v>54</v>
      </c>
      <c r="P73" s="230">
        <f t="shared" si="7"/>
        <v>274.89999999999998</v>
      </c>
      <c r="Q73" s="269">
        <f t="shared" si="8"/>
        <v>-54</v>
      </c>
      <c r="R73" s="193">
        <v>0</v>
      </c>
      <c r="S73" s="231">
        <f t="shared" si="9"/>
        <v>220.89999999999998</v>
      </c>
      <c r="T73" s="193">
        <v>0</v>
      </c>
      <c r="U73" s="194">
        <v>200</v>
      </c>
      <c r="V73" s="266">
        <f>S73-U73</f>
        <v>20.899999999999977</v>
      </c>
      <c r="W73" s="198"/>
    </row>
    <row r="74" spans="1:23" s="32" customFormat="1" ht="24.75" customHeight="1" x14ac:dyDescent="0.3">
      <c r="A74" s="24">
        <v>61</v>
      </c>
      <c r="B74" s="190">
        <v>14</v>
      </c>
      <c r="C74" s="135" t="s">
        <v>222</v>
      </c>
      <c r="D74" s="136" t="s">
        <v>99</v>
      </c>
      <c r="E74" s="184">
        <v>351</v>
      </c>
      <c r="F74" s="196">
        <v>0</v>
      </c>
      <c r="G74" s="193">
        <v>0</v>
      </c>
      <c r="H74" s="229">
        <f t="shared" si="10"/>
        <v>351</v>
      </c>
      <c r="I74" s="193">
        <v>0</v>
      </c>
      <c r="J74" s="186">
        <v>54</v>
      </c>
      <c r="K74" s="186">
        <v>54</v>
      </c>
      <c r="L74" s="193">
        <v>430</v>
      </c>
      <c r="M74" s="186">
        <v>54</v>
      </c>
      <c r="N74" s="186">
        <v>54</v>
      </c>
      <c r="O74" s="186">
        <v>54</v>
      </c>
      <c r="P74" s="230">
        <f t="shared" si="7"/>
        <v>-79</v>
      </c>
      <c r="Q74" s="185">
        <f t="shared" si="8"/>
        <v>-54</v>
      </c>
      <c r="R74" s="193">
        <v>0</v>
      </c>
      <c r="S74" s="231">
        <f t="shared" si="9"/>
        <v>-133</v>
      </c>
      <c r="T74" s="193">
        <v>0</v>
      </c>
      <c r="U74" s="194">
        <v>0</v>
      </c>
      <c r="V74" s="195">
        <v>0</v>
      </c>
      <c r="W74" s="220">
        <f>S74</f>
        <v>-133</v>
      </c>
    </row>
    <row r="75" spans="1:23" s="32" customFormat="1" ht="24.75" customHeight="1" x14ac:dyDescent="0.3">
      <c r="A75" s="24">
        <v>62</v>
      </c>
      <c r="B75" s="190">
        <v>15</v>
      </c>
      <c r="C75" s="135" t="s">
        <v>410</v>
      </c>
      <c r="D75" s="136" t="s">
        <v>112</v>
      </c>
      <c r="E75" s="184">
        <v>479.8</v>
      </c>
      <c r="F75" s="196">
        <v>0</v>
      </c>
      <c r="G75" s="193">
        <v>0</v>
      </c>
      <c r="H75" s="229">
        <f t="shared" si="10"/>
        <v>479.8</v>
      </c>
      <c r="I75" s="193">
        <v>0</v>
      </c>
      <c r="J75" s="186">
        <v>54</v>
      </c>
      <c r="K75" s="186">
        <v>54</v>
      </c>
      <c r="L75" s="193">
        <v>430</v>
      </c>
      <c r="M75" s="186">
        <v>54</v>
      </c>
      <c r="N75" s="186">
        <v>54</v>
      </c>
      <c r="O75" s="186">
        <v>54</v>
      </c>
      <c r="P75" s="230">
        <f t="shared" si="7"/>
        <v>49.800000000000011</v>
      </c>
      <c r="Q75" s="185">
        <f t="shared" si="8"/>
        <v>-54</v>
      </c>
      <c r="R75" s="193">
        <v>0</v>
      </c>
      <c r="S75" s="231">
        <f t="shared" si="9"/>
        <v>-4.1999999999999886</v>
      </c>
      <c r="T75" s="193">
        <v>0</v>
      </c>
      <c r="U75" s="194">
        <v>49.8</v>
      </c>
      <c r="V75" s="195">
        <v>0</v>
      </c>
      <c r="W75" s="220">
        <f>S75</f>
        <v>-4.1999999999999886</v>
      </c>
    </row>
    <row r="76" spans="1:23" s="32" customFormat="1" ht="24.75" customHeight="1" x14ac:dyDescent="0.3">
      <c r="A76" s="24">
        <v>63</v>
      </c>
      <c r="B76" s="190">
        <v>16</v>
      </c>
      <c r="C76" s="135" t="s">
        <v>103</v>
      </c>
      <c r="D76" s="136" t="s">
        <v>104</v>
      </c>
      <c r="E76" s="184">
        <v>339</v>
      </c>
      <c r="F76" s="196">
        <v>0</v>
      </c>
      <c r="G76" s="193">
        <v>0</v>
      </c>
      <c r="H76" s="229">
        <f t="shared" si="10"/>
        <v>339</v>
      </c>
      <c r="I76" s="193">
        <v>0</v>
      </c>
      <c r="J76" s="186">
        <v>54</v>
      </c>
      <c r="K76" s="186">
        <v>54</v>
      </c>
      <c r="L76" s="193">
        <v>430</v>
      </c>
      <c r="M76" s="186">
        <v>54</v>
      </c>
      <c r="N76" s="186">
        <v>54</v>
      </c>
      <c r="O76" s="186">
        <v>54</v>
      </c>
      <c r="P76" s="230">
        <f t="shared" si="7"/>
        <v>-91</v>
      </c>
      <c r="Q76" s="185">
        <f t="shared" si="8"/>
        <v>-54</v>
      </c>
      <c r="R76" s="193">
        <v>0</v>
      </c>
      <c r="S76" s="231">
        <f t="shared" si="9"/>
        <v>-145</v>
      </c>
      <c r="T76" s="193">
        <v>0</v>
      </c>
      <c r="U76" s="194">
        <v>0</v>
      </c>
      <c r="V76" s="195">
        <v>0</v>
      </c>
      <c r="W76" s="220">
        <f>S76</f>
        <v>-145</v>
      </c>
    </row>
    <row r="77" spans="1:23" s="32" customFormat="1" ht="24.75" customHeight="1" x14ac:dyDescent="0.3">
      <c r="A77" s="24">
        <v>64</v>
      </c>
      <c r="B77" s="190">
        <v>17</v>
      </c>
      <c r="C77" s="135" t="s">
        <v>101</v>
      </c>
      <c r="D77" s="136" t="s">
        <v>102</v>
      </c>
      <c r="E77" s="184">
        <v>604.5</v>
      </c>
      <c r="F77" s="196">
        <v>0</v>
      </c>
      <c r="G77" s="193">
        <v>0</v>
      </c>
      <c r="H77" s="229">
        <f t="shared" si="10"/>
        <v>604.5</v>
      </c>
      <c r="I77" s="193">
        <v>0</v>
      </c>
      <c r="J77" s="186">
        <v>54</v>
      </c>
      <c r="K77" s="186">
        <v>54</v>
      </c>
      <c r="L77" s="193">
        <v>430</v>
      </c>
      <c r="M77" s="186">
        <v>54</v>
      </c>
      <c r="N77" s="186">
        <v>54</v>
      </c>
      <c r="O77" s="186">
        <v>54</v>
      </c>
      <c r="P77" s="230">
        <f t="shared" si="7"/>
        <v>174.5</v>
      </c>
      <c r="Q77" s="185">
        <f t="shared" si="8"/>
        <v>-54</v>
      </c>
      <c r="R77" s="193">
        <v>0</v>
      </c>
      <c r="S77" s="231">
        <f t="shared" si="9"/>
        <v>120.5</v>
      </c>
      <c r="T77" s="193">
        <v>0</v>
      </c>
      <c r="U77" s="194">
        <f>S77</f>
        <v>120.5</v>
      </c>
      <c r="V77" s="195">
        <v>0</v>
      </c>
      <c r="W77" s="198"/>
    </row>
    <row r="78" spans="1:23" s="32" customFormat="1" ht="24.75" customHeight="1" x14ac:dyDescent="0.3">
      <c r="A78" s="24">
        <v>65</v>
      </c>
      <c r="B78" s="190">
        <v>18</v>
      </c>
      <c r="C78" s="135" t="s">
        <v>411</v>
      </c>
      <c r="D78" s="136" t="s">
        <v>309</v>
      </c>
      <c r="E78" s="184">
        <v>573</v>
      </c>
      <c r="F78" s="196">
        <v>0</v>
      </c>
      <c r="G78" s="193">
        <v>0</v>
      </c>
      <c r="H78" s="229">
        <f t="shared" si="10"/>
        <v>573</v>
      </c>
      <c r="I78" s="193">
        <v>0</v>
      </c>
      <c r="J78" s="186">
        <v>54</v>
      </c>
      <c r="K78" s="186">
        <v>54</v>
      </c>
      <c r="L78" s="193">
        <v>430</v>
      </c>
      <c r="M78" s="186">
        <v>54</v>
      </c>
      <c r="N78" s="186">
        <v>54</v>
      </c>
      <c r="O78" s="186">
        <v>54</v>
      </c>
      <c r="P78" s="230">
        <f t="shared" si="7"/>
        <v>143</v>
      </c>
      <c r="Q78" s="185">
        <f t="shared" si="8"/>
        <v>-54</v>
      </c>
      <c r="R78" s="193">
        <v>0</v>
      </c>
      <c r="S78" s="231">
        <f t="shared" si="9"/>
        <v>89</v>
      </c>
      <c r="T78" s="193">
        <v>0</v>
      </c>
      <c r="U78" s="194">
        <f t="shared" ref="U78:U79" si="13">S78</f>
        <v>89</v>
      </c>
      <c r="V78" s="195">
        <v>0</v>
      </c>
      <c r="W78" s="198"/>
    </row>
    <row r="79" spans="1:23" s="32" customFormat="1" ht="24.75" customHeight="1" x14ac:dyDescent="0.3">
      <c r="A79" s="24">
        <v>66</v>
      </c>
      <c r="B79" s="190">
        <v>19</v>
      </c>
      <c r="C79" s="135" t="s">
        <v>412</v>
      </c>
      <c r="D79" s="136" t="s">
        <v>413</v>
      </c>
      <c r="E79" s="184">
        <v>630.4</v>
      </c>
      <c r="F79" s="196">
        <v>0</v>
      </c>
      <c r="G79" s="193">
        <v>0</v>
      </c>
      <c r="H79" s="229">
        <f>E79+F79</f>
        <v>630.4</v>
      </c>
      <c r="I79" s="193">
        <v>0</v>
      </c>
      <c r="J79" s="186">
        <v>54</v>
      </c>
      <c r="K79" s="186">
        <v>54</v>
      </c>
      <c r="L79" s="193">
        <v>430</v>
      </c>
      <c r="M79" s="186">
        <v>54</v>
      </c>
      <c r="N79" s="186">
        <v>54</v>
      </c>
      <c r="O79" s="186">
        <v>54</v>
      </c>
      <c r="P79" s="230">
        <f t="shared" si="7"/>
        <v>200.39999999999998</v>
      </c>
      <c r="Q79" s="185">
        <f t="shared" si="8"/>
        <v>-54</v>
      </c>
      <c r="R79" s="193">
        <v>0</v>
      </c>
      <c r="S79" s="231">
        <f t="shared" si="9"/>
        <v>146.39999999999998</v>
      </c>
      <c r="T79" s="193">
        <v>0</v>
      </c>
      <c r="U79" s="194">
        <f t="shared" si="13"/>
        <v>146.39999999999998</v>
      </c>
      <c r="V79" s="195"/>
      <c r="W79" s="198"/>
    </row>
    <row r="80" spans="1:23" s="32" customFormat="1" ht="24.75" customHeight="1" x14ac:dyDescent="0.3">
      <c r="B80" s="293" t="s">
        <v>198</v>
      </c>
      <c r="C80" s="299" t="s">
        <v>203</v>
      </c>
      <c r="D80" s="300"/>
      <c r="E80" s="294">
        <f>SUM(E81:E108)</f>
        <v>14502.6</v>
      </c>
      <c r="F80" s="294">
        <f t="shared" ref="F80:W80" si="14">SUM(F81:F108)</f>
        <v>2135.5</v>
      </c>
      <c r="G80" s="294">
        <f t="shared" si="14"/>
        <v>115.60000000000001</v>
      </c>
      <c r="H80" s="294">
        <f t="shared" si="14"/>
        <v>16753.699999999997</v>
      </c>
      <c r="I80" s="294">
        <f t="shared" si="14"/>
        <v>0</v>
      </c>
      <c r="J80" s="294">
        <f t="shared" si="14"/>
        <v>722</v>
      </c>
      <c r="K80" s="294">
        <f t="shared" si="14"/>
        <v>1512</v>
      </c>
      <c r="L80" s="294">
        <f t="shared" si="14"/>
        <v>12040</v>
      </c>
      <c r="M80" s="294">
        <f t="shared" si="14"/>
        <v>1512</v>
      </c>
      <c r="N80" s="294">
        <f t="shared" si="14"/>
        <v>1512</v>
      </c>
      <c r="O80" s="294">
        <f t="shared" si="14"/>
        <v>1512</v>
      </c>
      <c r="P80" s="294">
        <f t="shared" si="14"/>
        <v>4713.7000000000007</v>
      </c>
      <c r="Q80" s="294">
        <f t="shared" si="14"/>
        <v>-2302</v>
      </c>
      <c r="R80" s="294">
        <f t="shared" si="14"/>
        <v>0</v>
      </c>
      <c r="S80" s="294">
        <f t="shared" si="14"/>
        <v>2411.7000000000003</v>
      </c>
      <c r="T80" s="294">
        <f t="shared" si="14"/>
        <v>350.59999999999997</v>
      </c>
      <c r="U80" s="294">
        <f t="shared" si="14"/>
        <v>1988</v>
      </c>
      <c r="V80" s="295">
        <f t="shared" si="14"/>
        <v>159.80000000000001</v>
      </c>
      <c r="W80" s="295">
        <f t="shared" si="14"/>
        <v>-86.7</v>
      </c>
    </row>
    <row r="81" spans="1:23" s="32" customFormat="1" ht="24.75" customHeight="1" x14ac:dyDescent="0.3">
      <c r="A81" s="32">
        <v>67</v>
      </c>
      <c r="B81" s="111">
        <v>1</v>
      </c>
      <c r="C81" s="167" t="s">
        <v>293</v>
      </c>
      <c r="D81" s="168" t="s">
        <v>294</v>
      </c>
      <c r="E81" s="90">
        <v>495</v>
      </c>
      <c r="F81" s="78">
        <v>64.5</v>
      </c>
      <c r="G81" s="78">
        <v>0</v>
      </c>
      <c r="H81" s="78">
        <v>559.5</v>
      </c>
      <c r="I81" s="78">
        <v>0</v>
      </c>
      <c r="J81" s="78">
        <v>54</v>
      </c>
      <c r="K81" s="78">
        <v>54</v>
      </c>
      <c r="L81" s="78">
        <v>430</v>
      </c>
      <c r="M81" s="78">
        <v>54</v>
      </c>
      <c r="N81" s="78">
        <v>54</v>
      </c>
      <c r="O81" s="78">
        <v>54</v>
      </c>
      <c r="P81" s="78">
        <v>129.5</v>
      </c>
      <c r="Q81" s="78">
        <v>-54</v>
      </c>
      <c r="R81" s="78">
        <v>0</v>
      </c>
      <c r="S81" s="82">
        <v>75.5</v>
      </c>
      <c r="T81" s="78">
        <v>0</v>
      </c>
      <c r="U81" s="95">
        <v>75.5</v>
      </c>
      <c r="V81" s="94">
        <v>0</v>
      </c>
      <c r="W81" s="94">
        <v>0</v>
      </c>
    </row>
    <row r="82" spans="1:23" s="32" customFormat="1" ht="24.75" customHeight="1" x14ac:dyDescent="0.3">
      <c r="A82" s="32">
        <v>68</v>
      </c>
      <c r="B82" s="111">
        <v>2</v>
      </c>
      <c r="C82" s="167" t="s">
        <v>204</v>
      </c>
      <c r="D82" s="168" t="s">
        <v>205</v>
      </c>
      <c r="E82" s="90">
        <v>589.5</v>
      </c>
      <c r="F82" s="78">
        <v>86.5</v>
      </c>
      <c r="G82" s="78">
        <v>0</v>
      </c>
      <c r="H82" s="78">
        <v>676</v>
      </c>
      <c r="I82" s="78">
        <v>0</v>
      </c>
      <c r="J82" s="78">
        <v>54</v>
      </c>
      <c r="K82" s="78">
        <v>54</v>
      </c>
      <c r="L82" s="78">
        <v>430</v>
      </c>
      <c r="M82" s="78">
        <v>54</v>
      </c>
      <c r="N82" s="78">
        <v>54</v>
      </c>
      <c r="O82" s="78">
        <v>54</v>
      </c>
      <c r="P82" s="78">
        <v>246</v>
      </c>
      <c r="Q82" s="78">
        <v>-54</v>
      </c>
      <c r="R82" s="78">
        <v>0</v>
      </c>
      <c r="S82" s="82">
        <v>192</v>
      </c>
      <c r="T82" s="78">
        <v>0</v>
      </c>
      <c r="U82" s="95">
        <v>192</v>
      </c>
      <c r="V82" s="94">
        <v>0</v>
      </c>
      <c r="W82" s="94">
        <v>0</v>
      </c>
    </row>
    <row r="83" spans="1:23" s="32" customFormat="1" ht="24.75" customHeight="1" x14ac:dyDescent="0.3">
      <c r="A83" s="32">
        <v>69</v>
      </c>
      <c r="B83" s="111">
        <v>3</v>
      </c>
      <c r="C83" s="69" t="s">
        <v>295</v>
      </c>
      <c r="D83" s="70" t="s">
        <v>96</v>
      </c>
      <c r="E83" s="90">
        <v>624.80000000000007</v>
      </c>
      <c r="F83" s="78">
        <v>64.5</v>
      </c>
      <c r="G83" s="78">
        <v>0</v>
      </c>
      <c r="H83" s="78">
        <v>689.30000000000007</v>
      </c>
      <c r="I83" s="78">
        <v>0</v>
      </c>
      <c r="J83" s="78">
        <v>54</v>
      </c>
      <c r="K83" s="78">
        <v>54</v>
      </c>
      <c r="L83" s="78">
        <v>430</v>
      </c>
      <c r="M83" s="78">
        <v>54</v>
      </c>
      <c r="N83" s="78">
        <v>54</v>
      </c>
      <c r="O83" s="78">
        <v>54</v>
      </c>
      <c r="P83" s="78">
        <v>259.3</v>
      </c>
      <c r="Q83" s="78">
        <v>-54</v>
      </c>
      <c r="R83" s="78">
        <v>0</v>
      </c>
      <c r="S83" s="82">
        <v>205.3</v>
      </c>
      <c r="T83" s="78">
        <v>0</v>
      </c>
      <c r="U83" s="95">
        <v>200</v>
      </c>
      <c r="V83" s="83">
        <f>S83-U83</f>
        <v>5.3000000000000114</v>
      </c>
      <c r="W83" s="94">
        <v>0</v>
      </c>
    </row>
    <row r="84" spans="1:23" s="32" customFormat="1" ht="24.75" customHeight="1" x14ac:dyDescent="0.3">
      <c r="A84" s="32">
        <v>70</v>
      </c>
      <c r="B84" s="111">
        <v>4</v>
      </c>
      <c r="C84" s="69" t="s">
        <v>154</v>
      </c>
      <c r="D84" s="70" t="s">
        <v>84</v>
      </c>
      <c r="E84" s="90">
        <v>548.29999999999995</v>
      </c>
      <c r="F84" s="78">
        <v>64.5</v>
      </c>
      <c r="G84" s="78">
        <v>0</v>
      </c>
      <c r="H84" s="78">
        <v>612.79999999999995</v>
      </c>
      <c r="I84" s="78">
        <v>0</v>
      </c>
      <c r="J84" s="78">
        <v>0</v>
      </c>
      <c r="K84" s="78">
        <v>54</v>
      </c>
      <c r="L84" s="78">
        <v>430</v>
      </c>
      <c r="M84" s="78">
        <v>54</v>
      </c>
      <c r="N84" s="78">
        <v>54</v>
      </c>
      <c r="O84" s="78">
        <v>54</v>
      </c>
      <c r="P84" s="78">
        <v>182.8</v>
      </c>
      <c r="Q84" s="78">
        <v>-108</v>
      </c>
      <c r="R84" s="78">
        <v>0</v>
      </c>
      <c r="S84" s="82">
        <v>74.800000000000011</v>
      </c>
      <c r="T84" s="228">
        <v>39.6</v>
      </c>
      <c r="U84" s="95">
        <f>S84-T84</f>
        <v>35.20000000000001</v>
      </c>
      <c r="V84" s="94">
        <v>0</v>
      </c>
      <c r="W84" s="94">
        <v>0</v>
      </c>
    </row>
    <row r="85" spans="1:23" s="32" customFormat="1" ht="24.75" customHeight="1" x14ac:dyDescent="0.3">
      <c r="A85" s="32">
        <v>71</v>
      </c>
      <c r="B85" s="111">
        <v>5</v>
      </c>
      <c r="C85" s="69" t="s">
        <v>206</v>
      </c>
      <c r="D85" s="70" t="s">
        <v>207</v>
      </c>
      <c r="E85" s="90">
        <v>495.1</v>
      </c>
      <c r="F85" s="78">
        <v>64.5</v>
      </c>
      <c r="G85" s="78">
        <v>0</v>
      </c>
      <c r="H85" s="78">
        <v>559.6</v>
      </c>
      <c r="I85" s="78">
        <v>0</v>
      </c>
      <c r="J85" s="78">
        <v>34</v>
      </c>
      <c r="K85" s="78">
        <v>54</v>
      </c>
      <c r="L85" s="78">
        <v>430</v>
      </c>
      <c r="M85" s="78">
        <v>54</v>
      </c>
      <c r="N85" s="78">
        <v>54</v>
      </c>
      <c r="O85" s="78">
        <v>54</v>
      </c>
      <c r="P85" s="78">
        <v>129.6</v>
      </c>
      <c r="Q85" s="78">
        <v>-74</v>
      </c>
      <c r="R85" s="78">
        <v>0</v>
      </c>
      <c r="S85" s="82">
        <v>55.599999999999994</v>
      </c>
      <c r="T85" s="78">
        <v>0</v>
      </c>
      <c r="U85" s="95">
        <v>55.6</v>
      </c>
      <c r="V85" s="94">
        <v>0</v>
      </c>
      <c r="W85" s="94">
        <v>0</v>
      </c>
    </row>
    <row r="86" spans="1:23" s="32" customFormat="1" ht="24.75" customHeight="1" x14ac:dyDescent="0.3">
      <c r="A86" s="32">
        <v>72</v>
      </c>
      <c r="B86" s="111">
        <v>6</v>
      </c>
      <c r="C86" s="69" t="s">
        <v>98</v>
      </c>
      <c r="D86" s="70" t="s">
        <v>188</v>
      </c>
      <c r="E86" s="90">
        <v>604</v>
      </c>
      <c r="F86" s="78">
        <v>64.5</v>
      </c>
      <c r="G86" s="78">
        <v>0</v>
      </c>
      <c r="H86" s="78">
        <v>668.5</v>
      </c>
      <c r="I86" s="78">
        <v>0</v>
      </c>
      <c r="J86" s="78">
        <v>0</v>
      </c>
      <c r="K86" s="78">
        <v>54</v>
      </c>
      <c r="L86" s="78">
        <v>430</v>
      </c>
      <c r="M86" s="78">
        <v>54</v>
      </c>
      <c r="N86" s="78">
        <v>54</v>
      </c>
      <c r="O86" s="78">
        <v>54</v>
      </c>
      <c r="P86" s="78">
        <v>238.5</v>
      </c>
      <c r="Q86" s="78">
        <v>-108</v>
      </c>
      <c r="R86" s="78">
        <v>0</v>
      </c>
      <c r="S86" s="82">
        <v>130.5</v>
      </c>
      <c r="T86" s="228">
        <v>83.4</v>
      </c>
      <c r="U86" s="95">
        <v>47.1</v>
      </c>
      <c r="V86" s="94">
        <v>0</v>
      </c>
      <c r="W86" s="94">
        <v>0</v>
      </c>
    </row>
    <row r="87" spans="1:23" s="32" customFormat="1" ht="24.75" customHeight="1" x14ac:dyDescent="0.3">
      <c r="A87" s="32">
        <v>73</v>
      </c>
      <c r="B87" s="111">
        <v>7</v>
      </c>
      <c r="C87" s="69" t="s">
        <v>208</v>
      </c>
      <c r="D87" s="70" t="s">
        <v>89</v>
      </c>
      <c r="E87" s="90">
        <v>494</v>
      </c>
      <c r="F87" s="78">
        <v>64.5</v>
      </c>
      <c r="G87" s="78">
        <v>0</v>
      </c>
      <c r="H87" s="78">
        <v>558.5</v>
      </c>
      <c r="I87" s="78">
        <v>0</v>
      </c>
      <c r="J87" s="78">
        <v>0</v>
      </c>
      <c r="K87" s="78">
        <v>54</v>
      </c>
      <c r="L87" s="78">
        <v>430</v>
      </c>
      <c r="M87" s="78">
        <v>54</v>
      </c>
      <c r="N87" s="78">
        <v>54</v>
      </c>
      <c r="O87" s="78">
        <v>54</v>
      </c>
      <c r="P87" s="78">
        <v>128.5</v>
      </c>
      <c r="Q87" s="78">
        <v>-108</v>
      </c>
      <c r="R87" s="78">
        <v>0</v>
      </c>
      <c r="S87" s="82">
        <v>20.5</v>
      </c>
      <c r="T87" s="78">
        <v>0</v>
      </c>
      <c r="U87" s="95">
        <v>20.5</v>
      </c>
      <c r="V87" s="94">
        <v>0</v>
      </c>
      <c r="W87" s="94">
        <v>0</v>
      </c>
    </row>
    <row r="88" spans="1:23" s="32" customFormat="1" ht="24.75" customHeight="1" x14ac:dyDescent="0.3">
      <c r="A88" s="32">
        <v>74</v>
      </c>
      <c r="B88" s="111">
        <v>8</v>
      </c>
      <c r="C88" s="69" t="s">
        <v>296</v>
      </c>
      <c r="D88" s="70" t="s">
        <v>89</v>
      </c>
      <c r="E88" s="90">
        <v>453</v>
      </c>
      <c r="F88" s="78">
        <v>64.5</v>
      </c>
      <c r="G88" s="78">
        <v>29.1</v>
      </c>
      <c r="H88" s="78">
        <v>546.6</v>
      </c>
      <c r="I88" s="78">
        <v>0</v>
      </c>
      <c r="J88" s="78">
        <v>54</v>
      </c>
      <c r="K88" s="78">
        <v>54</v>
      </c>
      <c r="L88" s="78">
        <v>430</v>
      </c>
      <c r="M88" s="78">
        <v>54</v>
      </c>
      <c r="N88" s="78">
        <v>54</v>
      </c>
      <c r="O88" s="78">
        <v>54</v>
      </c>
      <c r="P88" s="78">
        <v>116.6</v>
      </c>
      <c r="Q88" s="78">
        <v>-54</v>
      </c>
      <c r="R88" s="78">
        <v>0</v>
      </c>
      <c r="S88" s="82">
        <v>62.599999999999994</v>
      </c>
      <c r="T88" s="78">
        <v>0</v>
      </c>
      <c r="U88" s="95">
        <v>62.6</v>
      </c>
      <c r="V88" s="94">
        <v>0</v>
      </c>
      <c r="W88" s="94">
        <v>0</v>
      </c>
    </row>
    <row r="89" spans="1:23" s="32" customFormat="1" ht="24.75" customHeight="1" x14ac:dyDescent="0.3">
      <c r="A89" s="32">
        <v>75</v>
      </c>
      <c r="B89" s="111">
        <v>9</v>
      </c>
      <c r="C89" s="69" t="s">
        <v>297</v>
      </c>
      <c r="D89" s="70" t="s">
        <v>209</v>
      </c>
      <c r="E89" s="90">
        <v>510</v>
      </c>
      <c r="F89" s="78">
        <v>64.5</v>
      </c>
      <c r="G89" s="78">
        <v>0</v>
      </c>
      <c r="H89" s="78">
        <v>574.5</v>
      </c>
      <c r="I89" s="78">
        <v>0</v>
      </c>
      <c r="J89" s="78">
        <v>54</v>
      </c>
      <c r="K89" s="78">
        <v>54</v>
      </c>
      <c r="L89" s="78">
        <v>430</v>
      </c>
      <c r="M89" s="78">
        <v>54</v>
      </c>
      <c r="N89" s="78">
        <v>54</v>
      </c>
      <c r="O89" s="78">
        <v>54</v>
      </c>
      <c r="P89" s="78">
        <v>144.5</v>
      </c>
      <c r="Q89" s="78">
        <v>-54</v>
      </c>
      <c r="R89" s="78">
        <v>0</v>
      </c>
      <c r="S89" s="82">
        <v>90.5</v>
      </c>
      <c r="T89" s="78">
        <v>0</v>
      </c>
      <c r="U89" s="95">
        <v>90.5</v>
      </c>
      <c r="V89" s="94">
        <v>0</v>
      </c>
      <c r="W89" s="94">
        <v>0</v>
      </c>
    </row>
    <row r="90" spans="1:23" s="32" customFormat="1" ht="24.75" customHeight="1" x14ac:dyDescent="0.3">
      <c r="A90" s="32">
        <v>76</v>
      </c>
      <c r="B90" s="111">
        <v>10</v>
      </c>
      <c r="C90" s="69" t="s">
        <v>298</v>
      </c>
      <c r="D90" s="70" t="s">
        <v>210</v>
      </c>
      <c r="E90" s="90">
        <v>468.4</v>
      </c>
      <c r="F90" s="78">
        <v>64.5</v>
      </c>
      <c r="G90" s="78">
        <v>0</v>
      </c>
      <c r="H90" s="78">
        <v>532.9</v>
      </c>
      <c r="I90" s="78">
        <v>0</v>
      </c>
      <c r="J90" s="78">
        <v>54</v>
      </c>
      <c r="K90" s="78">
        <v>54</v>
      </c>
      <c r="L90" s="78">
        <v>430</v>
      </c>
      <c r="M90" s="78">
        <v>54</v>
      </c>
      <c r="N90" s="78">
        <v>54</v>
      </c>
      <c r="O90" s="78">
        <v>54</v>
      </c>
      <c r="P90" s="78">
        <v>102.9</v>
      </c>
      <c r="Q90" s="78">
        <v>-54</v>
      </c>
      <c r="R90" s="78">
        <v>0</v>
      </c>
      <c r="S90" s="82">
        <v>48.900000000000006</v>
      </c>
      <c r="T90" s="78">
        <v>0</v>
      </c>
      <c r="U90" s="95">
        <v>48.9</v>
      </c>
      <c r="V90" s="94">
        <v>0</v>
      </c>
      <c r="W90" s="94">
        <v>0</v>
      </c>
    </row>
    <row r="91" spans="1:23" s="32" customFormat="1" ht="24.75" customHeight="1" x14ac:dyDescent="0.3">
      <c r="A91" s="32">
        <v>77</v>
      </c>
      <c r="B91" s="111">
        <v>11</v>
      </c>
      <c r="C91" s="69" t="s">
        <v>299</v>
      </c>
      <c r="D91" s="70" t="s">
        <v>211</v>
      </c>
      <c r="E91" s="90">
        <v>432.6</v>
      </c>
      <c r="F91" s="78">
        <v>150.5</v>
      </c>
      <c r="G91" s="78">
        <v>15.2</v>
      </c>
      <c r="H91" s="78">
        <v>598.30000000000007</v>
      </c>
      <c r="I91" s="78">
        <v>0</v>
      </c>
      <c r="J91" s="78">
        <v>0</v>
      </c>
      <c r="K91" s="78">
        <v>54</v>
      </c>
      <c r="L91" s="78">
        <v>430</v>
      </c>
      <c r="M91" s="78">
        <v>54</v>
      </c>
      <c r="N91" s="78">
        <v>54</v>
      </c>
      <c r="O91" s="78">
        <v>54</v>
      </c>
      <c r="P91" s="78">
        <v>168.3</v>
      </c>
      <c r="Q91" s="78">
        <v>-108</v>
      </c>
      <c r="R91" s="78">
        <v>0</v>
      </c>
      <c r="S91" s="82">
        <v>60.300000000000011</v>
      </c>
      <c r="T91" s="78">
        <v>0</v>
      </c>
      <c r="U91" s="95">
        <v>60.3</v>
      </c>
      <c r="V91" s="94">
        <v>0</v>
      </c>
      <c r="W91" s="94">
        <v>0</v>
      </c>
    </row>
    <row r="92" spans="1:23" s="32" customFormat="1" ht="24.75" customHeight="1" x14ac:dyDescent="0.3">
      <c r="A92" s="32">
        <v>78</v>
      </c>
      <c r="B92" s="111">
        <v>12</v>
      </c>
      <c r="C92" s="69" t="s">
        <v>300</v>
      </c>
      <c r="D92" s="70" t="s">
        <v>211</v>
      </c>
      <c r="E92" s="90">
        <v>729.49999999999989</v>
      </c>
      <c r="F92" s="78">
        <v>129</v>
      </c>
      <c r="G92" s="78">
        <v>0</v>
      </c>
      <c r="H92" s="78">
        <v>858.49999999999989</v>
      </c>
      <c r="I92" s="78">
        <v>0</v>
      </c>
      <c r="J92" s="78">
        <v>34</v>
      </c>
      <c r="K92" s="78">
        <v>54</v>
      </c>
      <c r="L92" s="78">
        <v>430</v>
      </c>
      <c r="M92" s="78">
        <v>54</v>
      </c>
      <c r="N92" s="78">
        <v>54</v>
      </c>
      <c r="O92" s="78">
        <v>54</v>
      </c>
      <c r="P92" s="78">
        <v>428.5</v>
      </c>
      <c r="Q92" s="78">
        <v>-74</v>
      </c>
      <c r="R92" s="78">
        <v>0</v>
      </c>
      <c r="S92" s="82">
        <v>354.5</v>
      </c>
      <c r="T92" s="78">
        <v>0</v>
      </c>
      <c r="U92" s="95">
        <v>200</v>
      </c>
      <c r="V92" s="94">
        <v>154.5</v>
      </c>
      <c r="W92" s="94">
        <v>0</v>
      </c>
    </row>
    <row r="93" spans="1:23" s="32" customFormat="1" ht="24.75" customHeight="1" x14ac:dyDescent="0.3">
      <c r="A93" s="32">
        <v>79</v>
      </c>
      <c r="B93" s="111">
        <v>13</v>
      </c>
      <c r="C93" s="69" t="s">
        <v>212</v>
      </c>
      <c r="D93" s="70" t="s">
        <v>213</v>
      </c>
      <c r="E93" s="90">
        <v>423</v>
      </c>
      <c r="F93" s="78">
        <v>86.5</v>
      </c>
      <c r="G93" s="78">
        <v>19.5</v>
      </c>
      <c r="H93" s="78">
        <v>529</v>
      </c>
      <c r="I93" s="78">
        <v>0</v>
      </c>
      <c r="J93" s="78">
        <v>34</v>
      </c>
      <c r="K93" s="78">
        <v>54</v>
      </c>
      <c r="L93" s="78">
        <v>430</v>
      </c>
      <c r="M93" s="78">
        <v>54</v>
      </c>
      <c r="N93" s="78">
        <v>54</v>
      </c>
      <c r="O93" s="78">
        <v>54</v>
      </c>
      <c r="P93" s="78">
        <v>99</v>
      </c>
      <c r="Q93" s="78">
        <v>-74</v>
      </c>
      <c r="R93" s="78">
        <v>0</v>
      </c>
      <c r="S93" s="82">
        <v>25</v>
      </c>
      <c r="T93" s="78">
        <v>0</v>
      </c>
      <c r="U93" s="95">
        <v>25</v>
      </c>
      <c r="V93" s="94">
        <v>0</v>
      </c>
      <c r="W93" s="94">
        <v>0</v>
      </c>
    </row>
    <row r="94" spans="1:23" s="32" customFormat="1" ht="24.75" customHeight="1" x14ac:dyDescent="0.3">
      <c r="A94" s="32">
        <v>80</v>
      </c>
      <c r="B94" s="111">
        <v>14</v>
      </c>
      <c r="C94" s="69" t="s">
        <v>148</v>
      </c>
      <c r="D94" s="70" t="s">
        <v>174</v>
      </c>
      <c r="E94" s="90">
        <v>542.29999999999995</v>
      </c>
      <c r="F94" s="78">
        <v>64.5</v>
      </c>
      <c r="G94" s="78">
        <v>0</v>
      </c>
      <c r="H94" s="78">
        <v>606.79999999999995</v>
      </c>
      <c r="I94" s="78">
        <v>0</v>
      </c>
      <c r="J94" s="78">
        <v>0</v>
      </c>
      <c r="K94" s="78">
        <v>54</v>
      </c>
      <c r="L94" s="78">
        <v>430</v>
      </c>
      <c r="M94" s="78">
        <v>54</v>
      </c>
      <c r="N94" s="78">
        <v>54</v>
      </c>
      <c r="O94" s="78">
        <v>54</v>
      </c>
      <c r="P94" s="78">
        <v>176.8</v>
      </c>
      <c r="Q94" s="78">
        <v>-108</v>
      </c>
      <c r="R94" s="78">
        <v>0</v>
      </c>
      <c r="S94" s="82">
        <v>68.800000000000011</v>
      </c>
      <c r="T94" s="78">
        <v>0</v>
      </c>
      <c r="U94" s="95">
        <v>68.8</v>
      </c>
      <c r="V94" s="94">
        <v>0</v>
      </c>
      <c r="W94" s="94">
        <v>0</v>
      </c>
    </row>
    <row r="95" spans="1:23" s="32" customFormat="1" ht="24.75" customHeight="1" x14ac:dyDescent="0.3">
      <c r="A95" s="32">
        <v>81</v>
      </c>
      <c r="B95" s="270">
        <v>15</v>
      </c>
      <c r="C95" s="69" t="s">
        <v>214</v>
      </c>
      <c r="D95" s="70" t="s">
        <v>215</v>
      </c>
      <c r="E95" s="90">
        <v>553.5</v>
      </c>
      <c r="F95" s="83">
        <v>129</v>
      </c>
      <c r="G95" s="83">
        <v>17.600000000000001</v>
      </c>
      <c r="H95" s="83">
        <v>700.1</v>
      </c>
      <c r="I95" s="83">
        <v>0</v>
      </c>
      <c r="J95" s="83">
        <v>0</v>
      </c>
      <c r="K95" s="83">
        <v>54</v>
      </c>
      <c r="L95" s="83">
        <v>430</v>
      </c>
      <c r="M95" s="83">
        <v>54</v>
      </c>
      <c r="N95" s="83">
        <v>54</v>
      </c>
      <c r="O95" s="83">
        <v>54</v>
      </c>
      <c r="P95" s="83">
        <v>270.10000000000002</v>
      </c>
      <c r="Q95" s="83">
        <v>-108</v>
      </c>
      <c r="R95" s="83">
        <v>0</v>
      </c>
      <c r="S95" s="244">
        <v>162.10000000000002</v>
      </c>
      <c r="T95" s="83">
        <v>0</v>
      </c>
      <c r="U95" s="271">
        <v>162.1</v>
      </c>
      <c r="V95" s="94">
        <v>0</v>
      </c>
      <c r="W95" s="94">
        <v>0</v>
      </c>
    </row>
    <row r="96" spans="1:23" s="32" customFormat="1" ht="24.75" customHeight="1" x14ac:dyDescent="0.3">
      <c r="A96" s="32">
        <v>82</v>
      </c>
      <c r="B96" s="270">
        <v>16</v>
      </c>
      <c r="C96" s="69" t="s">
        <v>123</v>
      </c>
      <c r="D96" s="70" t="s">
        <v>216</v>
      </c>
      <c r="E96" s="90">
        <v>523.29999999999995</v>
      </c>
      <c r="F96" s="83">
        <v>64.5</v>
      </c>
      <c r="G96" s="83">
        <v>0</v>
      </c>
      <c r="H96" s="83">
        <v>587.79999999999995</v>
      </c>
      <c r="I96" s="83">
        <v>0</v>
      </c>
      <c r="J96" s="83">
        <v>54</v>
      </c>
      <c r="K96" s="83">
        <v>54</v>
      </c>
      <c r="L96" s="83">
        <v>430</v>
      </c>
      <c r="M96" s="83">
        <v>54</v>
      </c>
      <c r="N96" s="83">
        <v>54</v>
      </c>
      <c r="O96" s="83">
        <v>54</v>
      </c>
      <c r="P96" s="83">
        <v>157.80000000000001</v>
      </c>
      <c r="Q96" s="83">
        <v>-54</v>
      </c>
      <c r="R96" s="83">
        <v>0</v>
      </c>
      <c r="S96" s="244">
        <v>103.80000000000001</v>
      </c>
      <c r="T96" s="83">
        <v>0</v>
      </c>
      <c r="U96" s="271">
        <v>103.8</v>
      </c>
      <c r="V96" s="94">
        <v>0</v>
      </c>
      <c r="W96" s="94">
        <v>0</v>
      </c>
    </row>
    <row r="97" spans="1:24" s="32" customFormat="1" ht="24.75" customHeight="1" x14ac:dyDescent="0.3">
      <c r="A97" s="32">
        <v>83</v>
      </c>
      <c r="B97" s="111">
        <v>17</v>
      </c>
      <c r="C97" s="69" t="s">
        <v>301</v>
      </c>
      <c r="D97" s="70" t="s">
        <v>216</v>
      </c>
      <c r="E97" s="90">
        <v>519.90000000000009</v>
      </c>
      <c r="F97" s="78">
        <v>64.5</v>
      </c>
      <c r="G97" s="78">
        <v>0</v>
      </c>
      <c r="H97" s="78">
        <v>584.40000000000009</v>
      </c>
      <c r="I97" s="78">
        <v>0</v>
      </c>
      <c r="J97" s="78">
        <v>0</v>
      </c>
      <c r="K97" s="78">
        <v>54</v>
      </c>
      <c r="L97" s="78">
        <v>430</v>
      </c>
      <c r="M97" s="78">
        <v>54</v>
      </c>
      <c r="N97" s="78">
        <v>54</v>
      </c>
      <c r="O97" s="78">
        <v>54</v>
      </c>
      <c r="P97" s="78">
        <v>154.4</v>
      </c>
      <c r="Q97" s="78">
        <v>-108</v>
      </c>
      <c r="R97" s="78">
        <v>0</v>
      </c>
      <c r="S97" s="82">
        <v>46.400000000000006</v>
      </c>
      <c r="T97" s="228">
        <v>20.2</v>
      </c>
      <c r="U97" s="95">
        <v>26.2</v>
      </c>
      <c r="V97" s="94">
        <v>0</v>
      </c>
      <c r="W97" s="94">
        <v>0</v>
      </c>
    </row>
    <row r="98" spans="1:24" s="32" customFormat="1" ht="24.75" customHeight="1" x14ac:dyDescent="0.3">
      <c r="A98" s="32">
        <v>84</v>
      </c>
      <c r="B98" s="111">
        <v>18</v>
      </c>
      <c r="C98" s="69" t="s">
        <v>98</v>
      </c>
      <c r="D98" s="70" t="s">
        <v>217</v>
      </c>
      <c r="E98" s="90">
        <v>549.1</v>
      </c>
      <c r="F98" s="78">
        <v>64.5</v>
      </c>
      <c r="G98" s="78">
        <v>8.8000000000000007</v>
      </c>
      <c r="H98" s="78">
        <v>622.4</v>
      </c>
      <c r="I98" s="78">
        <v>0</v>
      </c>
      <c r="J98" s="78">
        <v>0</v>
      </c>
      <c r="K98" s="78">
        <v>54</v>
      </c>
      <c r="L98" s="78">
        <v>430</v>
      </c>
      <c r="M98" s="78">
        <v>54</v>
      </c>
      <c r="N98" s="78">
        <v>54</v>
      </c>
      <c r="O98" s="78">
        <v>54</v>
      </c>
      <c r="P98" s="78">
        <v>192.4</v>
      </c>
      <c r="Q98" s="78">
        <v>-108</v>
      </c>
      <c r="R98" s="78">
        <v>0</v>
      </c>
      <c r="S98" s="82">
        <v>84.4</v>
      </c>
      <c r="T98" s="228">
        <v>54</v>
      </c>
      <c r="U98" s="95">
        <v>30.4</v>
      </c>
      <c r="V98" s="94">
        <v>0</v>
      </c>
      <c r="W98" s="94">
        <v>0</v>
      </c>
    </row>
    <row r="99" spans="1:24" s="32" customFormat="1" ht="24.75" customHeight="1" x14ac:dyDescent="0.3">
      <c r="A99" s="32">
        <v>85</v>
      </c>
      <c r="B99" s="111">
        <v>19</v>
      </c>
      <c r="C99" s="69" t="s">
        <v>302</v>
      </c>
      <c r="D99" s="70" t="s">
        <v>171</v>
      </c>
      <c r="E99" s="90">
        <v>490.6</v>
      </c>
      <c r="F99" s="78">
        <v>64.5</v>
      </c>
      <c r="G99" s="78">
        <v>0</v>
      </c>
      <c r="H99" s="78">
        <v>555.1</v>
      </c>
      <c r="I99" s="78">
        <v>0</v>
      </c>
      <c r="J99" s="78">
        <v>0</v>
      </c>
      <c r="K99" s="78">
        <v>54</v>
      </c>
      <c r="L99" s="78">
        <v>430</v>
      </c>
      <c r="M99" s="78">
        <v>54</v>
      </c>
      <c r="N99" s="78">
        <v>54</v>
      </c>
      <c r="O99" s="78">
        <v>54</v>
      </c>
      <c r="P99" s="78">
        <v>125.1</v>
      </c>
      <c r="Q99" s="78">
        <v>-108</v>
      </c>
      <c r="R99" s="78">
        <v>0</v>
      </c>
      <c r="S99" s="82">
        <v>17.099999999999994</v>
      </c>
      <c r="T99" s="228">
        <v>24.3</v>
      </c>
      <c r="U99" s="95">
        <v>0</v>
      </c>
      <c r="V99" s="94">
        <v>0</v>
      </c>
      <c r="W99" s="219">
        <v>-7.2</v>
      </c>
    </row>
    <row r="100" spans="1:24" s="32" customFormat="1" ht="24.75" customHeight="1" x14ac:dyDescent="0.3">
      <c r="A100" s="32">
        <v>86</v>
      </c>
      <c r="B100" s="111">
        <v>20</v>
      </c>
      <c r="C100" s="69" t="s">
        <v>50</v>
      </c>
      <c r="D100" s="70" t="s">
        <v>171</v>
      </c>
      <c r="E100" s="90">
        <v>553.79999999999995</v>
      </c>
      <c r="F100" s="78">
        <v>64.5</v>
      </c>
      <c r="G100" s="78">
        <v>0</v>
      </c>
      <c r="H100" s="78">
        <v>618.29999999999995</v>
      </c>
      <c r="I100" s="78">
        <v>0</v>
      </c>
      <c r="J100" s="78">
        <v>34</v>
      </c>
      <c r="K100" s="78">
        <v>54</v>
      </c>
      <c r="L100" s="78">
        <v>430</v>
      </c>
      <c r="M100" s="78">
        <v>54</v>
      </c>
      <c r="N100" s="78">
        <v>54</v>
      </c>
      <c r="O100" s="78">
        <v>54</v>
      </c>
      <c r="P100" s="78">
        <v>188.3</v>
      </c>
      <c r="Q100" s="78">
        <v>-74</v>
      </c>
      <c r="R100" s="78">
        <v>0</v>
      </c>
      <c r="S100" s="82">
        <v>114.30000000000001</v>
      </c>
      <c r="T100" s="228">
        <v>38.9</v>
      </c>
      <c r="U100" s="95">
        <v>75.400000000000006</v>
      </c>
      <c r="V100" s="94">
        <v>0</v>
      </c>
      <c r="W100" s="94">
        <v>0</v>
      </c>
    </row>
    <row r="101" spans="1:24" s="32" customFormat="1" ht="24.75" customHeight="1" x14ac:dyDescent="0.3">
      <c r="A101" s="32">
        <v>87</v>
      </c>
      <c r="B101" s="111">
        <v>21</v>
      </c>
      <c r="C101" s="69" t="s">
        <v>206</v>
      </c>
      <c r="D101" s="70" t="s">
        <v>57</v>
      </c>
      <c r="E101" s="90">
        <v>549.9</v>
      </c>
      <c r="F101" s="78">
        <v>64.5</v>
      </c>
      <c r="G101" s="78">
        <v>0</v>
      </c>
      <c r="H101" s="78">
        <v>614.4</v>
      </c>
      <c r="I101" s="78">
        <v>0</v>
      </c>
      <c r="J101" s="78">
        <v>54</v>
      </c>
      <c r="K101" s="78">
        <v>54</v>
      </c>
      <c r="L101" s="78">
        <v>430</v>
      </c>
      <c r="M101" s="78">
        <v>54</v>
      </c>
      <c r="N101" s="78">
        <v>54</v>
      </c>
      <c r="O101" s="78">
        <v>54</v>
      </c>
      <c r="P101" s="78">
        <v>184.4</v>
      </c>
      <c r="Q101" s="78">
        <v>-54</v>
      </c>
      <c r="R101" s="78">
        <v>0</v>
      </c>
      <c r="S101" s="82">
        <v>130.4</v>
      </c>
      <c r="T101" s="228">
        <v>90.2</v>
      </c>
      <c r="U101" s="95">
        <v>40.200000000000003</v>
      </c>
      <c r="V101" s="94">
        <v>0</v>
      </c>
      <c r="W101" s="94">
        <v>0</v>
      </c>
    </row>
    <row r="102" spans="1:24" s="32" customFormat="1" ht="24.75" customHeight="1" x14ac:dyDescent="0.3">
      <c r="A102" s="32">
        <v>88</v>
      </c>
      <c r="B102" s="111">
        <v>22</v>
      </c>
      <c r="C102" s="69" t="s">
        <v>175</v>
      </c>
      <c r="D102" s="70" t="s">
        <v>141</v>
      </c>
      <c r="E102" s="90">
        <v>495</v>
      </c>
      <c r="F102" s="78">
        <v>64.5</v>
      </c>
      <c r="G102" s="78">
        <v>0</v>
      </c>
      <c r="H102" s="78">
        <v>559.5</v>
      </c>
      <c r="I102" s="78">
        <v>0</v>
      </c>
      <c r="J102" s="78">
        <v>32</v>
      </c>
      <c r="K102" s="78">
        <v>54</v>
      </c>
      <c r="L102" s="78">
        <v>430</v>
      </c>
      <c r="M102" s="78">
        <v>54</v>
      </c>
      <c r="N102" s="78">
        <v>54</v>
      </c>
      <c r="O102" s="78">
        <v>54</v>
      </c>
      <c r="P102" s="78">
        <v>129.5</v>
      </c>
      <c r="Q102" s="78">
        <v>-76</v>
      </c>
      <c r="R102" s="78">
        <v>0</v>
      </c>
      <c r="S102" s="82">
        <v>53.5</v>
      </c>
      <c r="T102" s="78">
        <v>0</v>
      </c>
      <c r="U102" s="95">
        <v>53.5</v>
      </c>
      <c r="V102" s="94">
        <v>0</v>
      </c>
      <c r="W102" s="94">
        <v>0</v>
      </c>
    </row>
    <row r="103" spans="1:24" s="32" customFormat="1" ht="24.75" customHeight="1" x14ac:dyDescent="0.3">
      <c r="A103" s="32">
        <v>89</v>
      </c>
      <c r="B103" s="111">
        <v>23</v>
      </c>
      <c r="C103" s="69" t="s">
        <v>168</v>
      </c>
      <c r="D103" s="70" t="s">
        <v>218</v>
      </c>
      <c r="E103" s="90">
        <v>543</v>
      </c>
      <c r="F103" s="78">
        <v>64.5</v>
      </c>
      <c r="G103" s="78">
        <v>6.4</v>
      </c>
      <c r="H103" s="78">
        <v>613.9</v>
      </c>
      <c r="I103" s="78">
        <v>0</v>
      </c>
      <c r="J103" s="78">
        <v>0</v>
      </c>
      <c r="K103" s="78">
        <v>54</v>
      </c>
      <c r="L103" s="78">
        <v>430</v>
      </c>
      <c r="M103" s="78">
        <v>54</v>
      </c>
      <c r="N103" s="78">
        <v>54</v>
      </c>
      <c r="O103" s="78">
        <v>54</v>
      </c>
      <c r="P103" s="78">
        <v>183.9</v>
      </c>
      <c r="Q103" s="78">
        <v>-108</v>
      </c>
      <c r="R103" s="78">
        <v>0</v>
      </c>
      <c r="S103" s="82">
        <v>75.900000000000006</v>
      </c>
      <c r="T103" s="78">
        <v>0</v>
      </c>
      <c r="U103" s="95">
        <v>75.900000000000006</v>
      </c>
      <c r="V103" s="94">
        <v>0</v>
      </c>
      <c r="W103" s="94">
        <v>0</v>
      </c>
    </row>
    <row r="104" spans="1:24" s="32" customFormat="1" ht="24.75" customHeight="1" x14ac:dyDescent="0.3">
      <c r="A104" s="32">
        <v>90</v>
      </c>
      <c r="B104" s="111">
        <v>24</v>
      </c>
      <c r="C104" s="69" t="s">
        <v>219</v>
      </c>
      <c r="D104" s="70" t="s">
        <v>75</v>
      </c>
      <c r="E104" s="90">
        <v>508.5</v>
      </c>
      <c r="F104" s="78">
        <v>64.5</v>
      </c>
      <c r="G104" s="78">
        <v>0</v>
      </c>
      <c r="H104" s="78">
        <v>573</v>
      </c>
      <c r="I104" s="78">
        <v>0</v>
      </c>
      <c r="J104" s="78">
        <v>0</v>
      </c>
      <c r="K104" s="78">
        <v>54</v>
      </c>
      <c r="L104" s="78">
        <v>430</v>
      </c>
      <c r="M104" s="78">
        <v>54</v>
      </c>
      <c r="N104" s="78">
        <v>54</v>
      </c>
      <c r="O104" s="78">
        <v>54</v>
      </c>
      <c r="P104" s="78">
        <v>143</v>
      </c>
      <c r="Q104" s="78">
        <v>-108</v>
      </c>
      <c r="R104" s="78">
        <v>0</v>
      </c>
      <c r="S104" s="82">
        <v>35</v>
      </c>
      <c r="T104" s="78">
        <v>0</v>
      </c>
      <c r="U104" s="95">
        <v>35</v>
      </c>
      <c r="V104" s="94">
        <v>0</v>
      </c>
      <c r="W104" s="94">
        <v>0</v>
      </c>
    </row>
    <row r="105" spans="1:24" s="32" customFormat="1" ht="24.75" customHeight="1" x14ac:dyDescent="0.3">
      <c r="A105" s="32">
        <v>91</v>
      </c>
      <c r="B105" s="111">
        <v>25</v>
      </c>
      <c r="C105" s="69" t="s">
        <v>303</v>
      </c>
      <c r="D105" s="70" t="s">
        <v>105</v>
      </c>
      <c r="E105" s="90">
        <v>358.5</v>
      </c>
      <c r="F105" s="78">
        <v>129</v>
      </c>
      <c r="G105" s="78">
        <v>15.5</v>
      </c>
      <c r="H105" s="78">
        <v>503</v>
      </c>
      <c r="I105" s="78">
        <v>0</v>
      </c>
      <c r="J105" s="78">
        <v>54</v>
      </c>
      <c r="K105" s="78">
        <v>54</v>
      </c>
      <c r="L105" s="78">
        <v>430</v>
      </c>
      <c r="M105" s="78">
        <v>54</v>
      </c>
      <c r="N105" s="78">
        <v>54</v>
      </c>
      <c r="O105" s="78">
        <v>54</v>
      </c>
      <c r="P105" s="78">
        <v>73</v>
      </c>
      <c r="Q105" s="78">
        <v>-54</v>
      </c>
      <c r="R105" s="78">
        <v>0</v>
      </c>
      <c r="S105" s="82">
        <v>19</v>
      </c>
      <c r="T105" s="78">
        <v>0</v>
      </c>
      <c r="U105" s="95">
        <v>19</v>
      </c>
      <c r="V105" s="94">
        <v>0</v>
      </c>
      <c r="W105" s="94">
        <v>0</v>
      </c>
    </row>
    <row r="106" spans="1:24" s="32" customFormat="1" ht="24.75" customHeight="1" x14ac:dyDescent="0.3">
      <c r="A106" s="32">
        <v>92</v>
      </c>
      <c r="B106" s="111">
        <v>26</v>
      </c>
      <c r="C106" s="69" t="s">
        <v>304</v>
      </c>
      <c r="D106" s="70" t="s">
        <v>81</v>
      </c>
      <c r="E106" s="90">
        <v>320</v>
      </c>
      <c r="F106" s="78">
        <v>135</v>
      </c>
      <c r="G106" s="78">
        <v>3.5</v>
      </c>
      <c r="H106" s="78">
        <v>458.5</v>
      </c>
      <c r="I106" s="78">
        <v>0</v>
      </c>
      <c r="J106" s="78">
        <v>0</v>
      </c>
      <c r="K106" s="78">
        <v>54</v>
      </c>
      <c r="L106" s="78">
        <v>430</v>
      </c>
      <c r="M106" s="78">
        <v>54</v>
      </c>
      <c r="N106" s="78">
        <v>54</v>
      </c>
      <c r="O106" s="78">
        <v>54</v>
      </c>
      <c r="P106" s="78">
        <v>28.5</v>
      </c>
      <c r="Q106" s="78">
        <v>-108</v>
      </c>
      <c r="R106" s="78">
        <v>0</v>
      </c>
      <c r="S106" s="82">
        <v>-79.5</v>
      </c>
      <c r="T106" s="78">
        <v>0</v>
      </c>
      <c r="U106" s="95">
        <v>0</v>
      </c>
      <c r="V106" s="94">
        <v>0</v>
      </c>
      <c r="W106" s="219">
        <v>-79.5</v>
      </c>
    </row>
    <row r="107" spans="1:24" s="32" customFormat="1" ht="24.75" customHeight="1" x14ac:dyDescent="0.3">
      <c r="A107" s="32">
        <v>93</v>
      </c>
      <c r="B107" s="111">
        <v>27</v>
      </c>
      <c r="C107" s="69" t="s">
        <v>154</v>
      </c>
      <c r="D107" s="70" t="s">
        <v>59</v>
      </c>
      <c r="E107" s="90">
        <v>645</v>
      </c>
      <c r="F107" s="78">
        <v>0</v>
      </c>
      <c r="G107" s="78">
        <v>0</v>
      </c>
      <c r="H107" s="78">
        <v>645</v>
      </c>
      <c r="I107" s="78">
        <v>0</v>
      </c>
      <c r="J107" s="78">
        <v>34</v>
      </c>
      <c r="K107" s="78">
        <v>54</v>
      </c>
      <c r="L107" s="78">
        <v>430</v>
      </c>
      <c r="M107" s="78">
        <v>54</v>
      </c>
      <c r="N107" s="78">
        <v>54</v>
      </c>
      <c r="O107" s="78">
        <v>54</v>
      </c>
      <c r="P107" s="78">
        <v>215</v>
      </c>
      <c r="Q107" s="78">
        <v>-74</v>
      </c>
      <c r="R107" s="78">
        <v>0</v>
      </c>
      <c r="S107" s="82">
        <v>141</v>
      </c>
      <c r="T107" s="78">
        <v>0</v>
      </c>
      <c r="U107" s="95">
        <v>141</v>
      </c>
      <c r="V107" s="94">
        <v>0</v>
      </c>
      <c r="W107" s="94">
        <v>0</v>
      </c>
    </row>
    <row r="108" spans="1:24" s="41" customFormat="1" ht="24.75" customHeight="1" x14ac:dyDescent="0.3">
      <c r="A108" s="32">
        <v>94</v>
      </c>
      <c r="B108" s="111">
        <v>28</v>
      </c>
      <c r="C108" s="69" t="s">
        <v>305</v>
      </c>
      <c r="D108" s="70" t="s">
        <v>59</v>
      </c>
      <c r="E108" s="90">
        <v>483</v>
      </c>
      <c r="F108" s="78">
        <v>64.5</v>
      </c>
      <c r="G108" s="78">
        <v>0</v>
      </c>
      <c r="H108" s="78">
        <v>547.5</v>
      </c>
      <c r="I108" s="78">
        <v>0</v>
      </c>
      <c r="J108" s="78">
        <v>34</v>
      </c>
      <c r="K108" s="78">
        <v>54</v>
      </c>
      <c r="L108" s="78">
        <v>430</v>
      </c>
      <c r="M108" s="78">
        <v>54</v>
      </c>
      <c r="N108" s="78">
        <v>54</v>
      </c>
      <c r="O108" s="78">
        <v>54</v>
      </c>
      <c r="P108" s="78">
        <v>117.5</v>
      </c>
      <c r="Q108" s="78">
        <v>-74</v>
      </c>
      <c r="R108" s="78">
        <v>0</v>
      </c>
      <c r="S108" s="82">
        <v>43.5</v>
      </c>
      <c r="T108" s="78">
        <v>0</v>
      </c>
      <c r="U108" s="95">
        <v>43.5</v>
      </c>
      <c r="V108" s="94">
        <v>0</v>
      </c>
      <c r="W108" s="94">
        <v>0</v>
      </c>
    </row>
    <row r="109" spans="1:24" s="41" customFormat="1" ht="24.75" customHeight="1" x14ac:dyDescent="0.3">
      <c r="B109" s="301" t="s">
        <v>199</v>
      </c>
      <c r="C109" s="302" t="s">
        <v>144</v>
      </c>
      <c r="D109" s="303"/>
      <c r="E109" s="297">
        <f>SUM(E110:E139)</f>
        <v>13403.7</v>
      </c>
      <c r="F109" s="304">
        <f t="shared" ref="F109:W109" si="15">SUM(F110:F139)</f>
        <v>2462.6</v>
      </c>
      <c r="G109" s="304">
        <f t="shared" si="15"/>
        <v>0</v>
      </c>
      <c r="H109" s="304">
        <f t="shared" si="15"/>
        <v>15866.3</v>
      </c>
      <c r="I109" s="304">
        <f t="shared" si="15"/>
        <v>0</v>
      </c>
      <c r="J109" s="304">
        <f t="shared" si="15"/>
        <v>324</v>
      </c>
      <c r="K109" s="304">
        <f t="shared" si="15"/>
        <v>1620</v>
      </c>
      <c r="L109" s="304">
        <f t="shared" si="15"/>
        <v>12900</v>
      </c>
      <c r="M109" s="297">
        <f t="shared" si="15"/>
        <v>1620</v>
      </c>
      <c r="N109" s="297">
        <f t="shared" si="15"/>
        <v>1620</v>
      </c>
      <c r="O109" s="304">
        <f t="shared" si="15"/>
        <v>1620</v>
      </c>
      <c r="P109" s="297">
        <f t="shared" si="15"/>
        <v>2966.3</v>
      </c>
      <c r="Q109" s="297">
        <f t="shared" si="15"/>
        <v>-2916</v>
      </c>
      <c r="R109" s="304">
        <f t="shared" si="15"/>
        <v>0</v>
      </c>
      <c r="S109" s="304">
        <f t="shared" si="15"/>
        <v>50.300000000000004</v>
      </c>
      <c r="T109" s="304">
        <f t="shared" si="15"/>
        <v>249</v>
      </c>
      <c r="U109" s="304">
        <f t="shared" si="15"/>
        <v>517.9</v>
      </c>
      <c r="V109" s="304">
        <f t="shared" si="15"/>
        <v>0</v>
      </c>
      <c r="W109" s="304">
        <f t="shared" si="15"/>
        <v>-716.6</v>
      </c>
      <c r="X109" s="277"/>
    </row>
    <row r="110" spans="1:24" s="32" customFormat="1" ht="24.75" customHeight="1" x14ac:dyDescent="0.3">
      <c r="A110" s="32">
        <v>95</v>
      </c>
      <c r="B110" s="112">
        <v>1</v>
      </c>
      <c r="C110" s="113" t="s">
        <v>306</v>
      </c>
      <c r="D110" s="114" t="s">
        <v>307</v>
      </c>
      <c r="E110" s="115">
        <v>427.6</v>
      </c>
      <c r="F110" s="116">
        <v>32.299999999999997</v>
      </c>
      <c r="G110" s="116">
        <v>0</v>
      </c>
      <c r="H110" s="116">
        <v>459.90000000000003</v>
      </c>
      <c r="I110" s="116">
        <v>0</v>
      </c>
      <c r="J110" s="116">
        <v>54</v>
      </c>
      <c r="K110" s="116">
        <v>54</v>
      </c>
      <c r="L110" s="116">
        <v>430</v>
      </c>
      <c r="M110" s="116">
        <v>54</v>
      </c>
      <c r="N110" s="116">
        <v>54</v>
      </c>
      <c r="O110" s="116">
        <v>54</v>
      </c>
      <c r="P110" s="116">
        <v>29.9</v>
      </c>
      <c r="Q110" s="116">
        <v>-54</v>
      </c>
      <c r="R110" s="116">
        <v>0</v>
      </c>
      <c r="S110" s="117">
        <v>-24.1</v>
      </c>
      <c r="T110" s="116">
        <v>0</v>
      </c>
      <c r="U110" s="118">
        <v>0</v>
      </c>
      <c r="V110" s="119">
        <v>0</v>
      </c>
      <c r="W110" s="218">
        <v>-24.1</v>
      </c>
    </row>
    <row r="111" spans="1:24" s="32" customFormat="1" ht="24.75" customHeight="1" x14ac:dyDescent="0.3">
      <c r="A111" s="32">
        <v>96</v>
      </c>
      <c r="B111" s="112">
        <v>2</v>
      </c>
      <c r="C111" s="120" t="s">
        <v>308</v>
      </c>
      <c r="D111" s="121" t="s">
        <v>309</v>
      </c>
      <c r="E111" s="115">
        <v>559.70000000000005</v>
      </c>
      <c r="F111" s="116">
        <v>0</v>
      </c>
      <c r="G111" s="116">
        <v>0</v>
      </c>
      <c r="H111" s="116">
        <v>559.70000000000005</v>
      </c>
      <c r="I111" s="116">
        <v>0</v>
      </c>
      <c r="J111" s="116">
        <v>0</v>
      </c>
      <c r="K111" s="116">
        <v>54</v>
      </c>
      <c r="L111" s="116">
        <v>430</v>
      </c>
      <c r="M111" s="116">
        <v>54</v>
      </c>
      <c r="N111" s="116">
        <v>54</v>
      </c>
      <c r="O111" s="116">
        <v>54</v>
      </c>
      <c r="P111" s="116">
        <v>129.69999999999999</v>
      </c>
      <c r="Q111" s="116">
        <v>-108</v>
      </c>
      <c r="R111" s="116">
        <v>0</v>
      </c>
      <c r="S111" s="117">
        <v>21.699999999999989</v>
      </c>
      <c r="T111" s="116">
        <v>0</v>
      </c>
      <c r="U111" s="118">
        <v>21.7</v>
      </c>
      <c r="V111" s="119">
        <v>0</v>
      </c>
      <c r="W111" s="180">
        <v>0</v>
      </c>
    </row>
    <row r="112" spans="1:24" s="32" customFormat="1" ht="24.75" customHeight="1" x14ac:dyDescent="0.3">
      <c r="A112" s="32">
        <v>97</v>
      </c>
      <c r="B112" s="112">
        <v>3</v>
      </c>
      <c r="C112" s="122" t="s">
        <v>116</v>
      </c>
      <c r="D112" s="123" t="s">
        <v>309</v>
      </c>
      <c r="E112" s="115">
        <v>454.3</v>
      </c>
      <c r="F112" s="116">
        <v>150.5</v>
      </c>
      <c r="G112" s="116">
        <v>0</v>
      </c>
      <c r="H112" s="116">
        <v>604.79999999999995</v>
      </c>
      <c r="I112" s="116">
        <v>0</v>
      </c>
      <c r="J112" s="116">
        <v>0</v>
      </c>
      <c r="K112" s="116">
        <v>54</v>
      </c>
      <c r="L112" s="116">
        <v>430</v>
      </c>
      <c r="M112" s="116">
        <v>54</v>
      </c>
      <c r="N112" s="116">
        <v>54</v>
      </c>
      <c r="O112" s="116">
        <v>54</v>
      </c>
      <c r="P112" s="116">
        <v>174.8</v>
      </c>
      <c r="Q112" s="116">
        <v>-108</v>
      </c>
      <c r="R112" s="116">
        <v>0</v>
      </c>
      <c r="S112" s="117">
        <v>66.800000000000011</v>
      </c>
      <c r="T112" s="116">
        <v>0</v>
      </c>
      <c r="U112" s="118">
        <v>66.8</v>
      </c>
      <c r="V112" s="119">
        <v>0</v>
      </c>
      <c r="W112" s="180">
        <v>0</v>
      </c>
    </row>
    <row r="113" spans="1:23" s="32" customFormat="1" ht="24.75" customHeight="1" x14ac:dyDescent="0.3">
      <c r="A113" s="32">
        <v>98</v>
      </c>
      <c r="B113" s="112">
        <v>4</v>
      </c>
      <c r="C113" s="122" t="s">
        <v>118</v>
      </c>
      <c r="D113" s="123" t="s">
        <v>119</v>
      </c>
      <c r="E113" s="115">
        <v>414</v>
      </c>
      <c r="F113" s="116">
        <v>96.8</v>
      </c>
      <c r="G113" s="116">
        <v>0</v>
      </c>
      <c r="H113" s="116">
        <v>510.8</v>
      </c>
      <c r="I113" s="116">
        <v>0</v>
      </c>
      <c r="J113" s="116">
        <v>0</v>
      </c>
      <c r="K113" s="116">
        <v>54</v>
      </c>
      <c r="L113" s="116">
        <v>430</v>
      </c>
      <c r="M113" s="116">
        <v>54</v>
      </c>
      <c r="N113" s="116">
        <v>54</v>
      </c>
      <c r="O113" s="116">
        <v>54</v>
      </c>
      <c r="P113" s="116">
        <v>80.8</v>
      </c>
      <c r="Q113" s="116">
        <v>-108</v>
      </c>
      <c r="R113" s="116">
        <v>0</v>
      </c>
      <c r="S113" s="117">
        <v>-27.200000000000003</v>
      </c>
      <c r="T113" s="116">
        <v>0</v>
      </c>
      <c r="U113" s="118">
        <v>0</v>
      </c>
      <c r="V113" s="119">
        <v>0</v>
      </c>
      <c r="W113" s="218">
        <v>-27.2</v>
      </c>
    </row>
    <row r="114" spans="1:23" s="32" customFormat="1" ht="24.75" customHeight="1" x14ac:dyDescent="0.3">
      <c r="A114" s="32">
        <v>99</v>
      </c>
      <c r="B114" s="112">
        <v>5</v>
      </c>
      <c r="C114" s="122" t="s">
        <v>120</v>
      </c>
      <c r="D114" s="123" t="s">
        <v>97</v>
      </c>
      <c r="E114" s="115">
        <v>423.8</v>
      </c>
      <c r="F114" s="116">
        <v>64.5</v>
      </c>
      <c r="G114" s="116">
        <v>0</v>
      </c>
      <c r="H114" s="116">
        <v>488.3</v>
      </c>
      <c r="I114" s="116">
        <v>0</v>
      </c>
      <c r="J114" s="116">
        <v>0</v>
      </c>
      <c r="K114" s="116">
        <v>54</v>
      </c>
      <c r="L114" s="116">
        <v>430</v>
      </c>
      <c r="M114" s="116">
        <v>54</v>
      </c>
      <c r="N114" s="116">
        <v>54</v>
      </c>
      <c r="O114" s="116">
        <v>54</v>
      </c>
      <c r="P114" s="116">
        <v>58.3</v>
      </c>
      <c r="Q114" s="116">
        <v>-108</v>
      </c>
      <c r="R114" s="116">
        <v>0</v>
      </c>
      <c r="S114" s="117">
        <v>-49.7</v>
      </c>
      <c r="T114" s="116">
        <v>28</v>
      </c>
      <c r="U114" s="118">
        <v>0</v>
      </c>
      <c r="V114" s="119">
        <v>0</v>
      </c>
      <c r="W114" s="218">
        <v>-77.7</v>
      </c>
    </row>
    <row r="115" spans="1:23" s="32" customFormat="1" ht="24.75" customHeight="1" x14ac:dyDescent="0.3">
      <c r="A115" s="32">
        <v>100</v>
      </c>
      <c r="B115" s="112">
        <v>6</v>
      </c>
      <c r="C115" s="122" t="s">
        <v>121</v>
      </c>
      <c r="D115" s="123" t="s">
        <v>97</v>
      </c>
      <c r="E115" s="115">
        <v>492.8</v>
      </c>
      <c r="F115" s="116">
        <v>96.8</v>
      </c>
      <c r="G115" s="116">
        <v>0</v>
      </c>
      <c r="H115" s="116">
        <v>589.6</v>
      </c>
      <c r="I115" s="116">
        <v>0</v>
      </c>
      <c r="J115" s="116">
        <v>54</v>
      </c>
      <c r="K115" s="116">
        <v>54</v>
      </c>
      <c r="L115" s="116">
        <v>430</v>
      </c>
      <c r="M115" s="116">
        <v>54</v>
      </c>
      <c r="N115" s="116">
        <v>54</v>
      </c>
      <c r="O115" s="116">
        <v>54</v>
      </c>
      <c r="P115" s="116">
        <v>159.6</v>
      </c>
      <c r="Q115" s="116">
        <v>-54</v>
      </c>
      <c r="R115" s="116">
        <v>0</v>
      </c>
      <c r="S115" s="117">
        <v>105.6</v>
      </c>
      <c r="T115" s="116">
        <v>0</v>
      </c>
      <c r="U115" s="118">
        <v>105.6</v>
      </c>
      <c r="V115" s="119">
        <v>0</v>
      </c>
      <c r="W115" s="180">
        <v>0</v>
      </c>
    </row>
    <row r="116" spans="1:23" s="32" customFormat="1" ht="24.75" customHeight="1" x14ac:dyDescent="0.3">
      <c r="A116" s="32">
        <v>101</v>
      </c>
      <c r="B116" s="112">
        <v>7</v>
      </c>
      <c r="C116" s="122" t="s">
        <v>122</v>
      </c>
      <c r="D116" s="123" t="s">
        <v>97</v>
      </c>
      <c r="E116" s="115">
        <v>376.5</v>
      </c>
      <c r="F116" s="116">
        <v>129</v>
      </c>
      <c r="G116" s="116">
        <v>0</v>
      </c>
      <c r="H116" s="116">
        <v>505.5</v>
      </c>
      <c r="I116" s="116">
        <v>0</v>
      </c>
      <c r="J116" s="116">
        <v>54</v>
      </c>
      <c r="K116" s="116">
        <v>54</v>
      </c>
      <c r="L116" s="116">
        <v>430</v>
      </c>
      <c r="M116" s="116">
        <v>54</v>
      </c>
      <c r="N116" s="116">
        <v>54</v>
      </c>
      <c r="O116" s="116">
        <v>54</v>
      </c>
      <c r="P116" s="116">
        <v>75.5</v>
      </c>
      <c r="Q116" s="116">
        <v>-54</v>
      </c>
      <c r="R116" s="116">
        <v>0</v>
      </c>
      <c r="S116" s="117">
        <v>21.5</v>
      </c>
      <c r="T116" s="116">
        <v>0</v>
      </c>
      <c r="U116" s="118">
        <v>21.5</v>
      </c>
      <c r="V116" s="119">
        <v>0</v>
      </c>
      <c r="W116" s="180">
        <v>0</v>
      </c>
    </row>
    <row r="117" spans="1:23" s="32" customFormat="1" ht="24.75" customHeight="1" x14ac:dyDescent="0.3">
      <c r="A117" s="32">
        <v>102</v>
      </c>
      <c r="B117" s="112">
        <v>8</v>
      </c>
      <c r="C117" s="122" t="s">
        <v>123</v>
      </c>
      <c r="D117" s="123" t="s">
        <v>149</v>
      </c>
      <c r="E117" s="115">
        <v>495</v>
      </c>
      <c r="F117" s="116">
        <v>64.5</v>
      </c>
      <c r="G117" s="116">
        <v>0</v>
      </c>
      <c r="H117" s="116">
        <v>559.5</v>
      </c>
      <c r="I117" s="116">
        <v>0</v>
      </c>
      <c r="J117" s="116">
        <v>0</v>
      </c>
      <c r="K117" s="116">
        <v>54</v>
      </c>
      <c r="L117" s="116">
        <v>430</v>
      </c>
      <c r="M117" s="116">
        <v>54</v>
      </c>
      <c r="N117" s="116">
        <v>54</v>
      </c>
      <c r="O117" s="116">
        <v>54</v>
      </c>
      <c r="P117" s="116">
        <v>129.5</v>
      </c>
      <c r="Q117" s="116">
        <v>-108</v>
      </c>
      <c r="R117" s="116">
        <v>0</v>
      </c>
      <c r="S117" s="117">
        <v>21.5</v>
      </c>
      <c r="T117" s="116">
        <v>91.6</v>
      </c>
      <c r="U117" s="118">
        <v>0</v>
      </c>
      <c r="V117" s="119">
        <v>0</v>
      </c>
      <c r="W117" s="218">
        <v>-70.099999999999994</v>
      </c>
    </row>
    <row r="118" spans="1:23" s="32" customFormat="1" ht="24.75" customHeight="1" x14ac:dyDescent="0.3">
      <c r="A118" s="32">
        <v>103</v>
      </c>
      <c r="B118" s="272">
        <v>9</v>
      </c>
      <c r="C118" s="122" t="s">
        <v>124</v>
      </c>
      <c r="D118" s="123" t="s">
        <v>149</v>
      </c>
      <c r="E118" s="115">
        <v>441.8</v>
      </c>
      <c r="F118" s="171">
        <v>64.5</v>
      </c>
      <c r="G118" s="171">
        <v>0</v>
      </c>
      <c r="H118" s="171">
        <v>506.3</v>
      </c>
      <c r="I118" s="171">
        <v>0</v>
      </c>
      <c r="J118" s="171">
        <v>0</v>
      </c>
      <c r="K118" s="171">
        <v>54</v>
      </c>
      <c r="L118" s="171">
        <v>430</v>
      </c>
      <c r="M118" s="171">
        <v>54</v>
      </c>
      <c r="N118" s="171">
        <v>54</v>
      </c>
      <c r="O118" s="171">
        <v>54</v>
      </c>
      <c r="P118" s="171">
        <v>76.3</v>
      </c>
      <c r="Q118" s="171">
        <v>-108</v>
      </c>
      <c r="R118" s="171">
        <v>0</v>
      </c>
      <c r="S118" s="273">
        <v>-31.700000000000003</v>
      </c>
      <c r="T118" s="171">
        <v>27.1</v>
      </c>
      <c r="U118" s="274">
        <v>0</v>
      </c>
      <c r="V118" s="119">
        <v>0</v>
      </c>
      <c r="W118" s="218">
        <v>-58.8</v>
      </c>
    </row>
    <row r="119" spans="1:23" s="32" customFormat="1" ht="24.75" customHeight="1" x14ac:dyDescent="0.3">
      <c r="A119" s="32">
        <v>104</v>
      </c>
      <c r="B119" s="272">
        <v>10</v>
      </c>
      <c r="C119" s="122" t="s">
        <v>310</v>
      </c>
      <c r="D119" s="123" t="s">
        <v>69</v>
      </c>
      <c r="E119" s="115">
        <v>441</v>
      </c>
      <c r="F119" s="171">
        <v>64.5</v>
      </c>
      <c r="G119" s="171">
        <v>0</v>
      </c>
      <c r="H119" s="171">
        <v>505.5</v>
      </c>
      <c r="I119" s="171">
        <v>0</v>
      </c>
      <c r="J119" s="171">
        <v>0</v>
      </c>
      <c r="K119" s="171">
        <v>54</v>
      </c>
      <c r="L119" s="171">
        <v>430</v>
      </c>
      <c r="M119" s="171">
        <v>54</v>
      </c>
      <c r="N119" s="171">
        <v>54</v>
      </c>
      <c r="O119" s="171">
        <v>54</v>
      </c>
      <c r="P119" s="171">
        <v>75.5</v>
      </c>
      <c r="Q119" s="171">
        <v>-108</v>
      </c>
      <c r="R119" s="171">
        <v>0</v>
      </c>
      <c r="S119" s="273">
        <v>-32.5</v>
      </c>
      <c r="T119" s="171">
        <v>0</v>
      </c>
      <c r="U119" s="274">
        <v>0</v>
      </c>
      <c r="V119" s="119">
        <v>0</v>
      </c>
      <c r="W119" s="218">
        <v>-32.5</v>
      </c>
    </row>
    <row r="120" spans="1:23" s="32" customFormat="1" ht="24.75" customHeight="1" x14ac:dyDescent="0.3">
      <c r="A120" s="32">
        <v>105</v>
      </c>
      <c r="B120" s="112">
        <v>11</v>
      </c>
      <c r="C120" s="122" t="s">
        <v>125</v>
      </c>
      <c r="D120" s="123" t="s">
        <v>126</v>
      </c>
      <c r="E120" s="115">
        <v>491.3</v>
      </c>
      <c r="F120" s="116">
        <v>32.299999999999997</v>
      </c>
      <c r="G120" s="116">
        <v>0</v>
      </c>
      <c r="H120" s="116">
        <v>523.6</v>
      </c>
      <c r="I120" s="116">
        <v>0</v>
      </c>
      <c r="J120" s="116">
        <v>0</v>
      </c>
      <c r="K120" s="116">
        <v>54</v>
      </c>
      <c r="L120" s="116">
        <v>430</v>
      </c>
      <c r="M120" s="116">
        <v>54</v>
      </c>
      <c r="N120" s="116">
        <v>54</v>
      </c>
      <c r="O120" s="116">
        <v>54</v>
      </c>
      <c r="P120" s="116">
        <v>93.6</v>
      </c>
      <c r="Q120" s="116">
        <v>-108</v>
      </c>
      <c r="R120" s="116">
        <v>0</v>
      </c>
      <c r="S120" s="117">
        <v>-14.400000000000006</v>
      </c>
      <c r="T120" s="116">
        <v>0</v>
      </c>
      <c r="U120" s="118">
        <v>0</v>
      </c>
      <c r="V120" s="119">
        <v>0</v>
      </c>
      <c r="W120" s="218">
        <v>-14.4</v>
      </c>
    </row>
    <row r="121" spans="1:23" s="32" customFormat="1" ht="24.75" customHeight="1" x14ac:dyDescent="0.3">
      <c r="A121" s="32">
        <v>106</v>
      </c>
      <c r="B121" s="112">
        <v>12</v>
      </c>
      <c r="C121" s="122" t="s">
        <v>311</v>
      </c>
      <c r="D121" s="123" t="s">
        <v>312</v>
      </c>
      <c r="E121" s="115">
        <v>427.6</v>
      </c>
      <c r="F121" s="116">
        <v>64.5</v>
      </c>
      <c r="G121" s="116">
        <v>0</v>
      </c>
      <c r="H121" s="116">
        <v>492.1</v>
      </c>
      <c r="I121" s="116">
        <v>0</v>
      </c>
      <c r="J121" s="116">
        <v>0</v>
      </c>
      <c r="K121" s="116">
        <v>54</v>
      </c>
      <c r="L121" s="116">
        <v>430</v>
      </c>
      <c r="M121" s="116">
        <v>54</v>
      </c>
      <c r="N121" s="116">
        <v>54</v>
      </c>
      <c r="O121" s="116">
        <v>54</v>
      </c>
      <c r="P121" s="116">
        <v>62.1</v>
      </c>
      <c r="Q121" s="116">
        <v>-108</v>
      </c>
      <c r="R121" s="116">
        <v>0</v>
      </c>
      <c r="S121" s="117">
        <v>-45.9</v>
      </c>
      <c r="T121" s="116">
        <v>33.299999999999997</v>
      </c>
      <c r="U121" s="118">
        <v>0</v>
      </c>
      <c r="V121" s="119">
        <v>0</v>
      </c>
      <c r="W121" s="218">
        <v>-79.2</v>
      </c>
    </row>
    <row r="122" spans="1:23" s="32" customFormat="1" ht="24.75" customHeight="1" x14ac:dyDescent="0.3">
      <c r="A122" s="32">
        <v>107</v>
      </c>
      <c r="B122" s="112">
        <v>13</v>
      </c>
      <c r="C122" s="122" t="s">
        <v>313</v>
      </c>
      <c r="D122" s="123" t="s">
        <v>143</v>
      </c>
      <c r="E122" s="115">
        <v>406.5</v>
      </c>
      <c r="F122" s="116">
        <v>64.5</v>
      </c>
      <c r="G122" s="116">
        <v>0</v>
      </c>
      <c r="H122" s="116">
        <v>471</v>
      </c>
      <c r="I122" s="116">
        <v>0</v>
      </c>
      <c r="J122" s="116">
        <v>54</v>
      </c>
      <c r="K122" s="116">
        <v>54</v>
      </c>
      <c r="L122" s="116">
        <v>430</v>
      </c>
      <c r="M122" s="116">
        <v>54</v>
      </c>
      <c r="N122" s="116">
        <v>54</v>
      </c>
      <c r="O122" s="116">
        <v>54</v>
      </c>
      <c r="P122" s="116">
        <v>41</v>
      </c>
      <c r="Q122" s="116">
        <v>-54</v>
      </c>
      <c r="R122" s="116">
        <v>0</v>
      </c>
      <c r="S122" s="117">
        <v>-13</v>
      </c>
      <c r="T122" s="116">
        <v>0</v>
      </c>
      <c r="U122" s="118">
        <v>0</v>
      </c>
      <c r="V122" s="119">
        <v>0</v>
      </c>
      <c r="W122" s="218">
        <v>-13</v>
      </c>
    </row>
    <row r="123" spans="1:23" s="32" customFormat="1" ht="24.75" customHeight="1" x14ac:dyDescent="0.3">
      <c r="A123" s="32">
        <v>108</v>
      </c>
      <c r="B123" s="112">
        <v>14</v>
      </c>
      <c r="C123" s="122" t="s">
        <v>127</v>
      </c>
      <c r="D123" s="123" t="s">
        <v>176</v>
      </c>
      <c r="E123" s="115">
        <v>483.8</v>
      </c>
      <c r="F123" s="116">
        <v>96.8</v>
      </c>
      <c r="G123" s="116">
        <v>0</v>
      </c>
      <c r="H123" s="116">
        <v>580.6</v>
      </c>
      <c r="I123" s="116">
        <v>0</v>
      </c>
      <c r="J123" s="116">
        <v>0</v>
      </c>
      <c r="K123" s="116">
        <v>54</v>
      </c>
      <c r="L123" s="116">
        <v>430</v>
      </c>
      <c r="M123" s="116">
        <v>54</v>
      </c>
      <c r="N123" s="116">
        <v>54</v>
      </c>
      <c r="O123" s="116">
        <v>54</v>
      </c>
      <c r="P123" s="116">
        <v>150.6</v>
      </c>
      <c r="Q123" s="116">
        <v>-108</v>
      </c>
      <c r="R123" s="116">
        <v>0</v>
      </c>
      <c r="S123" s="117">
        <v>42.599999999999994</v>
      </c>
      <c r="T123" s="116">
        <v>0</v>
      </c>
      <c r="U123" s="118">
        <v>42.6</v>
      </c>
      <c r="V123" s="119">
        <v>0</v>
      </c>
      <c r="W123" s="180">
        <v>0</v>
      </c>
    </row>
    <row r="124" spans="1:23" s="32" customFormat="1" ht="24.75" customHeight="1" x14ac:dyDescent="0.3">
      <c r="A124" s="32">
        <v>109</v>
      </c>
      <c r="B124" s="112">
        <v>15</v>
      </c>
      <c r="C124" s="122" t="s">
        <v>128</v>
      </c>
      <c r="D124" s="123" t="s">
        <v>129</v>
      </c>
      <c r="E124" s="115">
        <v>526.5</v>
      </c>
      <c r="F124" s="116">
        <v>32.299999999999997</v>
      </c>
      <c r="G124" s="116">
        <v>0</v>
      </c>
      <c r="H124" s="116">
        <v>558.79999999999995</v>
      </c>
      <c r="I124" s="116">
        <v>0</v>
      </c>
      <c r="J124" s="116">
        <v>0</v>
      </c>
      <c r="K124" s="116">
        <v>54</v>
      </c>
      <c r="L124" s="116">
        <v>430</v>
      </c>
      <c r="M124" s="116">
        <v>54</v>
      </c>
      <c r="N124" s="116">
        <v>54</v>
      </c>
      <c r="O124" s="116">
        <v>54</v>
      </c>
      <c r="P124" s="116">
        <v>128.80000000000001</v>
      </c>
      <c r="Q124" s="116">
        <v>-108</v>
      </c>
      <c r="R124" s="116">
        <v>0</v>
      </c>
      <c r="S124" s="117">
        <v>20.800000000000011</v>
      </c>
      <c r="T124" s="116">
        <v>0</v>
      </c>
      <c r="U124" s="118">
        <v>20.8</v>
      </c>
      <c r="V124" s="119">
        <v>0</v>
      </c>
      <c r="W124" s="180">
        <v>0</v>
      </c>
    </row>
    <row r="125" spans="1:23" s="32" customFormat="1" ht="24.75" customHeight="1" x14ac:dyDescent="0.3">
      <c r="A125" s="32">
        <v>110</v>
      </c>
      <c r="B125" s="112">
        <v>16</v>
      </c>
      <c r="C125" s="122" t="s">
        <v>130</v>
      </c>
      <c r="D125" s="123" t="s">
        <v>86</v>
      </c>
      <c r="E125" s="115">
        <v>523.6</v>
      </c>
      <c r="F125" s="116">
        <v>64.5</v>
      </c>
      <c r="G125" s="116">
        <v>0</v>
      </c>
      <c r="H125" s="116">
        <v>588.1</v>
      </c>
      <c r="I125" s="116">
        <v>0</v>
      </c>
      <c r="J125" s="116">
        <v>0</v>
      </c>
      <c r="K125" s="116">
        <v>54</v>
      </c>
      <c r="L125" s="116">
        <v>430</v>
      </c>
      <c r="M125" s="116">
        <v>54</v>
      </c>
      <c r="N125" s="116">
        <v>54</v>
      </c>
      <c r="O125" s="116">
        <v>54</v>
      </c>
      <c r="P125" s="116">
        <v>158.1</v>
      </c>
      <c r="Q125" s="116">
        <v>-108</v>
      </c>
      <c r="R125" s="116">
        <v>0</v>
      </c>
      <c r="S125" s="117">
        <v>50.099999999999994</v>
      </c>
      <c r="T125" s="116">
        <v>0</v>
      </c>
      <c r="U125" s="118">
        <v>50.1</v>
      </c>
      <c r="V125" s="119">
        <v>0</v>
      </c>
      <c r="W125" s="180">
        <v>0</v>
      </c>
    </row>
    <row r="126" spans="1:23" s="32" customFormat="1" ht="24.75" customHeight="1" x14ac:dyDescent="0.3">
      <c r="A126" s="32">
        <v>111</v>
      </c>
      <c r="B126" s="112">
        <v>17</v>
      </c>
      <c r="C126" s="122" t="s">
        <v>131</v>
      </c>
      <c r="D126" s="123" t="s">
        <v>63</v>
      </c>
      <c r="E126" s="115">
        <v>399.8</v>
      </c>
      <c r="F126" s="116">
        <v>107.5</v>
      </c>
      <c r="G126" s="116">
        <v>0</v>
      </c>
      <c r="H126" s="116">
        <v>507.3</v>
      </c>
      <c r="I126" s="116">
        <v>0</v>
      </c>
      <c r="J126" s="116">
        <v>0</v>
      </c>
      <c r="K126" s="116">
        <v>54</v>
      </c>
      <c r="L126" s="116">
        <v>430</v>
      </c>
      <c r="M126" s="116">
        <v>54</v>
      </c>
      <c r="N126" s="116">
        <v>54</v>
      </c>
      <c r="O126" s="116">
        <v>54</v>
      </c>
      <c r="P126" s="116">
        <v>77.3</v>
      </c>
      <c r="Q126" s="116">
        <v>-108</v>
      </c>
      <c r="R126" s="116">
        <v>0</v>
      </c>
      <c r="S126" s="117">
        <v>-30.700000000000003</v>
      </c>
      <c r="T126" s="116">
        <v>0</v>
      </c>
      <c r="U126" s="118">
        <v>0</v>
      </c>
      <c r="V126" s="119">
        <v>0</v>
      </c>
      <c r="W126" s="218">
        <v>-30.7</v>
      </c>
    </row>
    <row r="127" spans="1:23" s="32" customFormat="1" ht="24.75" customHeight="1" x14ac:dyDescent="0.3">
      <c r="A127" s="32">
        <v>112</v>
      </c>
      <c r="B127" s="112">
        <v>18</v>
      </c>
      <c r="C127" s="122" t="s">
        <v>132</v>
      </c>
      <c r="D127" s="123" t="s">
        <v>77</v>
      </c>
      <c r="E127" s="115">
        <v>423</v>
      </c>
      <c r="F127" s="116">
        <v>64.5</v>
      </c>
      <c r="G127" s="116">
        <v>0</v>
      </c>
      <c r="H127" s="116">
        <v>487.5</v>
      </c>
      <c r="I127" s="116">
        <v>0</v>
      </c>
      <c r="J127" s="116">
        <v>0</v>
      </c>
      <c r="K127" s="116">
        <v>54</v>
      </c>
      <c r="L127" s="116">
        <v>430</v>
      </c>
      <c r="M127" s="116">
        <v>54</v>
      </c>
      <c r="N127" s="116">
        <v>54</v>
      </c>
      <c r="O127" s="116">
        <v>54</v>
      </c>
      <c r="P127" s="116">
        <v>57.5</v>
      </c>
      <c r="Q127" s="116">
        <v>-108</v>
      </c>
      <c r="R127" s="116">
        <v>0</v>
      </c>
      <c r="S127" s="117">
        <v>-50.5</v>
      </c>
      <c r="T127" s="116">
        <v>0</v>
      </c>
      <c r="U127" s="118">
        <v>0</v>
      </c>
      <c r="V127" s="119">
        <v>0</v>
      </c>
      <c r="W127" s="218">
        <v>-50.5</v>
      </c>
    </row>
    <row r="128" spans="1:23" s="32" customFormat="1" ht="24.75" customHeight="1" x14ac:dyDescent="0.3">
      <c r="A128" s="32">
        <v>113</v>
      </c>
      <c r="B128" s="112">
        <v>19</v>
      </c>
      <c r="C128" s="122" t="s">
        <v>314</v>
      </c>
      <c r="D128" s="123" t="s">
        <v>140</v>
      </c>
      <c r="E128" s="115">
        <v>303</v>
      </c>
      <c r="F128" s="116">
        <v>150.5</v>
      </c>
      <c r="G128" s="116">
        <v>0</v>
      </c>
      <c r="H128" s="116">
        <v>453.5</v>
      </c>
      <c r="I128" s="116">
        <v>0</v>
      </c>
      <c r="J128" s="116">
        <v>54</v>
      </c>
      <c r="K128" s="116">
        <v>54</v>
      </c>
      <c r="L128" s="116">
        <v>430</v>
      </c>
      <c r="M128" s="116">
        <v>54</v>
      </c>
      <c r="N128" s="116">
        <v>54</v>
      </c>
      <c r="O128" s="116">
        <v>54</v>
      </c>
      <c r="P128" s="116">
        <v>23.5</v>
      </c>
      <c r="Q128" s="116">
        <v>-54</v>
      </c>
      <c r="R128" s="116">
        <v>0</v>
      </c>
      <c r="S128" s="117">
        <v>-30.5</v>
      </c>
      <c r="T128" s="116">
        <v>0</v>
      </c>
      <c r="U128" s="118">
        <v>0</v>
      </c>
      <c r="V128" s="119">
        <v>0</v>
      </c>
      <c r="W128" s="218">
        <v>-30.5</v>
      </c>
    </row>
    <row r="129" spans="1:23" s="32" customFormat="1" ht="24.75" customHeight="1" x14ac:dyDescent="0.3">
      <c r="A129" s="32">
        <v>114</v>
      </c>
      <c r="B129" s="112">
        <v>20</v>
      </c>
      <c r="C129" s="122" t="s">
        <v>133</v>
      </c>
      <c r="D129" s="123" t="s">
        <v>44</v>
      </c>
      <c r="E129" s="115">
        <v>387</v>
      </c>
      <c r="F129" s="116">
        <v>64.5</v>
      </c>
      <c r="G129" s="116">
        <v>0</v>
      </c>
      <c r="H129" s="116">
        <v>451.5</v>
      </c>
      <c r="I129" s="116">
        <v>0</v>
      </c>
      <c r="J129" s="116">
        <v>0</v>
      </c>
      <c r="K129" s="116">
        <v>54</v>
      </c>
      <c r="L129" s="116">
        <v>430</v>
      </c>
      <c r="M129" s="116">
        <v>54</v>
      </c>
      <c r="N129" s="116">
        <v>54</v>
      </c>
      <c r="O129" s="116">
        <v>54</v>
      </c>
      <c r="P129" s="116">
        <v>21.5</v>
      </c>
      <c r="Q129" s="116">
        <v>-108</v>
      </c>
      <c r="R129" s="116">
        <v>0</v>
      </c>
      <c r="S129" s="117">
        <v>-86.5</v>
      </c>
      <c r="T129" s="116">
        <v>0</v>
      </c>
      <c r="U129" s="118">
        <v>0</v>
      </c>
      <c r="V129" s="119">
        <v>0</v>
      </c>
      <c r="W129" s="218">
        <v>-86.5</v>
      </c>
    </row>
    <row r="130" spans="1:23" s="32" customFormat="1" ht="24.75" customHeight="1" x14ac:dyDescent="0.3">
      <c r="A130" s="32">
        <v>115</v>
      </c>
      <c r="B130" s="112">
        <v>21</v>
      </c>
      <c r="C130" s="122" t="s">
        <v>315</v>
      </c>
      <c r="D130" s="123" t="s">
        <v>142</v>
      </c>
      <c r="E130" s="115">
        <v>427.5</v>
      </c>
      <c r="F130" s="116">
        <v>172</v>
      </c>
      <c r="G130" s="116">
        <v>0</v>
      </c>
      <c r="H130" s="116">
        <v>599.5</v>
      </c>
      <c r="I130" s="116">
        <v>0</v>
      </c>
      <c r="J130" s="116">
        <v>0</v>
      </c>
      <c r="K130" s="116">
        <v>54</v>
      </c>
      <c r="L130" s="116">
        <v>430</v>
      </c>
      <c r="M130" s="116">
        <v>54</v>
      </c>
      <c r="N130" s="116">
        <v>54</v>
      </c>
      <c r="O130" s="116">
        <v>54</v>
      </c>
      <c r="P130" s="116">
        <v>169.5</v>
      </c>
      <c r="Q130" s="116">
        <v>-108</v>
      </c>
      <c r="R130" s="116">
        <v>0</v>
      </c>
      <c r="S130" s="117">
        <v>61.5</v>
      </c>
      <c r="T130" s="116">
        <v>2.9</v>
      </c>
      <c r="U130" s="118">
        <v>58.6</v>
      </c>
      <c r="V130" s="119">
        <v>0</v>
      </c>
      <c r="W130" s="180">
        <v>0</v>
      </c>
    </row>
    <row r="131" spans="1:23" s="32" customFormat="1" ht="24.75" customHeight="1" x14ac:dyDescent="0.3">
      <c r="A131" s="32">
        <v>116</v>
      </c>
      <c r="B131" s="112">
        <v>22</v>
      </c>
      <c r="C131" s="122" t="s">
        <v>134</v>
      </c>
      <c r="D131" s="123" t="s">
        <v>316</v>
      </c>
      <c r="E131" s="115">
        <v>456</v>
      </c>
      <c r="F131" s="116">
        <v>64.5</v>
      </c>
      <c r="G131" s="116">
        <v>0</v>
      </c>
      <c r="H131" s="116">
        <v>520.5</v>
      </c>
      <c r="I131" s="116">
        <v>0</v>
      </c>
      <c r="J131" s="116">
        <v>0</v>
      </c>
      <c r="K131" s="116">
        <v>54</v>
      </c>
      <c r="L131" s="116">
        <v>430</v>
      </c>
      <c r="M131" s="116">
        <v>54</v>
      </c>
      <c r="N131" s="116">
        <v>54</v>
      </c>
      <c r="O131" s="116">
        <v>54</v>
      </c>
      <c r="P131" s="116">
        <v>90.5</v>
      </c>
      <c r="Q131" s="116">
        <v>-108</v>
      </c>
      <c r="R131" s="116">
        <v>0</v>
      </c>
      <c r="S131" s="117">
        <v>-17.5</v>
      </c>
      <c r="T131" s="116">
        <v>66.099999999999994</v>
      </c>
      <c r="U131" s="118">
        <v>0</v>
      </c>
      <c r="V131" s="119">
        <v>0</v>
      </c>
      <c r="W131" s="218">
        <v>-83.6</v>
      </c>
    </row>
    <row r="132" spans="1:23" s="32" customFormat="1" ht="24.75" customHeight="1" x14ac:dyDescent="0.3">
      <c r="A132" s="32">
        <v>117</v>
      </c>
      <c r="B132" s="112">
        <v>23</v>
      </c>
      <c r="C132" s="122" t="s">
        <v>135</v>
      </c>
      <c r="D132" s="123" t="s">
        <v>72</v>
      </c>
      <c r="E132" s="115">
        <v>498</v>
      </c>
      <c r="F132" s="116">
        <v>64.5</v>
      </c>
      <c r="G132" s="116">
        <v>0</v>
      </c>
      <c r="H132" s="116">
        <v>562.5</v>
      </c>
      <c r="I132" s="116">
        <v>0</v>
      </c>
      <c r="J132" s="116">
        <v>0</v>
      </c>
      <c r="K132" s="116">
        <v>54</v>
      </c>
      <c r="L132" s="116">
        <v>430</v>
      </c>
      <c r="M132" s="116">
        <v>54</v>
      </c>
      <c r="N132" s="116">
        <v>54</v>
      </c>
      <c r="O132" s="116">
        <v>54</v>
      </c>
      <c r="P132" s="116">
        <v>132.5</v>
      </c>
      <c r="Q132" s="116">
        <v>-108</v>
      </c>
      <c r="R132" s="116">
        <v>0</v>
      </c>
      <c r="S132" s="117">
        <v>24.5</v>
      </c>
      <c r="T132" s="116">
        <v>0</v>
      </c>
      <c r="U132" s="118">
        <v>24.5</v>
      </c>
      <c r="V132" s="119">
        <v>0</v>
      </c>
      <c r="W132" s="180">
        <v>0</v>
      </c>
    </row>
    <row r="133" spans="1:23" s="32" customFormat="1" ht="24.75" customHeight="1" x14ac:dyDescent="0.3">
      <c r="A133" s="32">
        <v>118</v>
      </c>
      <c r="B133" s="112">
        <v>24</v>
      </c>
      <c r="C133" s="122" t="s">
        <v>136</v>
      </c>
      <c r="D133" s="123" t="s">
        <v>317</v>
      </c>
      <c r="E133" s="115">
        <v>454.8</v>
      </c>
      <c r="F133" s="116">
        <v>64.5</v>
      </c>
      <c r="G133" s="116">
        <v>0</v>
      </c>
      <c r="H133" s="116">
        <v>519.29999999999995</v>
      </c>
      <c r="I133" s="116">
        <v>0</v>
      </c>
      <c r="J133" s="116">
        <v>0</v>
      </c>
      <c r="K133" s="116">
        <v>54</v>
      </c>
      <c r="L133" s="116">
        <v>430</v>
      </c>
      <c r="M133" s="116">
        <v>54</v>
      </c>
      <c r="N133" s="116">
        <v>54</v>
      </c>
      <c r="O133" s="116">
        <v>54</v>
      </c>
      <c r="P133" s="116">
        <v>89.3</v>
      </c>
      <c r="Q133" s="116">
        <v>-108</v>
      </c>
      <c r="R133" s="116">
        <v>0</v>
      </c>
      <c r="S133" s="117">
        <v>-18.700000000000003</v>
      </c>
      <c r="T133" s="116">
        <v>0</v>
      </c>
      <c r="U133" s="118">
        <v>0</v>
      </c>
      <c r="V133" s="119">
        <v>0</v>
      </c>
      <c r="W133" s="218">
        <v>-18.7</v>
      </c>
    </row>
    <row r="134" spans="1:23" s="32" customFormat="1" ht="24.75" customHeight="1" x14ac:dyDescent="0.3">
      <c r="A134" s="32">
        <v>119</v>
      </c>
      <c r="B134" s="112">
        <v>25</v>
      </c>
      <c r="C134" s="122" t="s">
        <v>318</v>
      </c>
      <c r="D134" s="123" t="s">
        <v>141</v>
      </c>
      <c r="E134" s="115">
        <v>392.1</v>
      </c>
      <c r="F134" s="116">
        <v>96.8</v>
      </c>
      <c r="G134" s="116">
        <v>0</v>
      </c>
      <c r="H134" s="116">
        <v>488.90000000000003</v>
      </c>
      <c r="I134" s="116">
        <v>0</v>
      </c>
      <c r="J134" s="116">
        <v>54</v>
      </c>
      <c r="K134" s="116">
        <v>54</v>
      </c>
      <c r="L134" s="116">
        <v>430</v>
      </c>
      <c r="M134" s="116">
        <v>54</v>
      </c>
      <c r="N134" s="116">
        <v>54</v>
      </c>
      <c r="O134" s="116">
        <v>54</v>
      </c>
      <c r="P134" s="116">
        <v>58.9</v>
      </c>
      <c r="Q134" s="116">
        <v>-54</v>
      </c>
      <c r="R134" s="116">
        <v>0</v>
      </c>
      <c r="S134" s="117">
        <v>4.8999999999999986</v>
      </c>
      <c r="T134" s="116">
        <v>0</v>
      </c>
      <c r="U134" s="118">
        <v>4.9000000000000004</v>
      </c>
      <c r="V134" s="119">
        <v>0</v>
      </c>
      <c r="W134" s="180">
        <v>0</v>
      </c>
    </row>
    <row r="135" spans="1:23" s="32" customFormat="1" ht="24.75" customHeight="1" x14ac:dyDescent="0.3">
      <c r="A135" s="32">
        <v>120</v>
      </c>
      <c r="B135" s="112">
        <v>26</v>
      </c>
      <c r="C135" s="122" t="s">
        <v>137</v>
      </c>
      <c r="D135" s="123" t="s">
        <v>250</v>
      </c>
      <c r="E135" s="115">
        <v>468.4</v>
      </c>
      <c r="F135" s="116">
        <v>64.5</v>
      </c>
      <c r="G135" s="116">
        <v>0</v>
      </c>
      <c r="H135" s="116">
        <v>532.9</v>
      </c>
      <c r="I135" s="116">
        <v>0</v>
      </c>
      <c r="J135" s="116">
        <v>0</v>
      </c>
      <c r="K135" s="116">
        <v>54</v>
      </c>
      <c r="L135" s="116">
        <v>430</v>
      </c>
      <c r="M135" s="116">
        <v>54</v>
      </c>
      <c r="N135" s="116">
        <v>54</v>
      </c>
      <c r="O135" s="116">
        <v>54</v>
      </c>
      <c r="P135" s="116">
        <v>102.9</v>
      </c>
      <c r="Q135" s="116">
        <v>-108</v>
      </c>
      <c r="R135" s="116">
        <v>0</v>
      </c>
      <c r="S135" s="117">
        <v>-5.0999999999999943</v>
      </c>
      <c r="T135" s="116">
        <v>0</v>
      </c>
      <c r="U135" s="118">
        <v>0</v>
      </c>
      <c r="V135" s="119">
        <v>0</v>
      </c>
      <c r="W135" s="218">
        <v>-5.0999999999999996</v>
      </c>
    </row>
    <row r="136" spans="1:23" s="32" customFormat="1" ht="24.75" customHeight="1" x14ac:dyDescent="0.3">
      <c r="A136" s="32">
        <v>121</v>
      </c>
      <c r="B136" s="112">
        <v>27</v>
      </c>
      <c r="C136" s="122" t="s">
        <v>319</v>
      </c>
      <c r="D136" s="123" t="s">
        <v>54</v>
      </c>
      <c r="E136" s="115">
        <v>419</v>
      </c>
      <c r="F136" s="116">
        <v>150.5</v>
      </c>
      <c r="G136" s="116">
        <v>0</v>
      </c>
      <c r="H136" s="116">
        <v>569.5</v>
      </c>
      <c r="I136" s="116">
        <v>0</v>
      </c>
      <c r="J136" s="116">
        <v>0</v>
      </c>
      <c r="K136" s="116">
        <v>54</v>
      </c>
      <c r="L136" s="116">
        <v>430</v>
      </c>
      <c r="M136" s="116">
        <v>54</v>
      </c>
      <c r="N136" s="116">
        <v>54</v>
      </c>
      <c r="O136" s="116">
        <v>54</v>
      </c>
      <c r="P136" s="116">
        <v>139.5</v>
      </c>
      <c r="Q136" s="116">
        <v>-108</v>
      </c>
      <c r="R136" s="116">
        <v>0</v>
      </c>
      <c r="S136" s="117">
        <v>31.5</v>
      </c>
      <c r="T136" s="116">
        <v>0</v>
      </c>
      <c r="U136" s="118">
        <v>31.5</v>
      </c>
      <c r="V136" s="119">
        <v>0</v>
      </c>
      <c r="W136" s="180">
        <v>0</v>
      </c>
    </row>
    <row r="137" spans="1:23" s="32" customFormat="1" ht="24.75" customHeight="1" x14ac:dyDescent="0.3">
      <c r="A137" s="32">
        <v>122</v>
      </c>
      <c r="B137" s="112">
        <v>28</v>
      </c>
      <c r="C137" s="122" t="s">
        <v>320</v>
      </c>
      <c r="D137" s="123" t="s">
        <v>321</v>
      </c>
      <c r="E137" s="115">
        <v>427.5</v>
      </c>
      <c r="F137" s="116">
        <v>129</v>
      </c>
      <c r="G137" s="116">
        <v>0</v>
      </c>
      <c r="H137" s="116">
        <v>556.5</v>
      </c>
      <c r="I137" s="116">
        <v>0</v>
      </c>
      <c r="J137" s="116">
        <v>0</v>
      </c>
      <c r="K137" s="116">
        <v>54</v>
      </c>
      <c r="L137" s="116">
        <v>430</v>
      </c>
      <c r="M137" s="116">
        <v>54</v>
      </c>
      <c r="N137" s="116">
        <v>54</v>
      </c>
      <c r="O137" s="116">
        <v>54</v>
      </c>
      <c r="P137" s="116">
        <v>126.5</v>
      </c>
      <c r="Q137" s="116">
        <v>-108</v>
      </c>
      <c r="R137" s="116">
        <v>0</v>
      </c>
      <c r="S137" s="117">
        <v>18.5</v>
      </c>
      <c r="T137" s="116">
        <v>0</v>
      </c>
      <c r="U137" s="118">
        <v>18.5</v>
      </c>
      <c r="V137" s="119">
        <v>0</v>
      </c>
      <c r="W137" s="180">
        <v>0</v>
      </c>
    </row>
    <row r="138" spans="1:23" s="32" customFormat="1" ht="24.75" customHeight="1" x14ac:dyDescent="0.3">
      <c r="A138" s="32">
        <v>123</v>
      </c>
      <c r="B138" s="112">
        <v>29</v>
      </c>
      <c r="C138" s="122" t="s">
        <v>138</v>
      </c>
      <c r="D138" s="123" t="s">
        <v>105</v>
      </c>
      <c r="E138" s="115">
        <v>437.5</v>
      </c>
      <c r="F138" s="116">
        <v>86.5</v>
      </c>
      <c r="G138" s="116">
        <v>0</v>
      </c>
      <c r="H138" s="116">
        <v>524</v>
      </c>
      <c r="I138" s="116">
        <v>0</v>
      </c>
      <c r="J138" s="116">
        <v>0</v>
      </c>
      <c r="K138" s="116">
        <v>54</v>
      </c>
      <c r="L138" s="116">
        <v>430</v>
      </c>
      <c r="M138" s="116">
        <v>54</v>
      </c>
      <c r="N138" s="116">
        <v>54</v>
      </c>
      <c r="O138" s="116">
        <v>54</v>
      </c>
      <c r="P138" s="116">
        <v>94</v>
      </c>
      <c r="Q138" s="116">
        <v>-108</v>
      </c>
      <c r="R138" s="116">
        <v>0</v>
      </c>
      <c r="S138" s="117">
        <v>-14</v>
      </c>
      <c r="T138" s="116">
        <v>0</v>
      </c>
      <c r="U138" s="118">
        <v>0</v>
      </c>
      <c r="V138" s="119">
        <v>0</v>
      </c>
      <c r="W138" s="218">
        <v>-14</v>
      </c>
    </row>
    <row r="139" spans="1:23" s="32" customFormat="1" ht="24.75" customHeight="1" x14ac:dyDescent="0.3">
      <c r="A139" s="32">
        <v>124</v>
      </c>
      <c r="B139" s="112">
        <v>30</v>
      </c>
      <c r="C139" s="122" t="s">
        <v>139</v>
      </c>
      <c r="D139" s="123" t="s">
        <v>322</v>
      </c>
      <c r="E139" s="115">
        <v>524.29999999999995</v>
      </c>
      <c r="F139" s="116">
        <v>64.5</v>
      </c>
      <c r="G139" s="116">
        <v>0</v>
      </c>
      <c r="H139" s="116">
        <v>588.79999999999995</v>
      </c>
      <c r="I139" s="116">
        <v>0</v>
      </c>
      <c r="J139" s="116">
        <v>0</v>
      </c>
      <c r="K139" s="116">
        <v>54</v>
      </c>
      <c r="L139" s="116">
        <v>430</v>
      </c>
      <c r="M139" s="116">
        <v>54</v>
      </c>
      <c r="N139" s="116">
        <v>54</v>
      </c>
      <c r="O139" s="116">
        <v>54</v>
      </c>
      <c r="P139" s="116">
        <v>158.80000000000001</v>
      </c>
      <c r="Q139" s="116">
        <v>-108</v>
      </c>
      <c r="R139" s="116">
        <v>0</v>
      </c>
      <c r="S139" s="117">
        <v>50.800000000000011</v>
      </c>
      <c r="T139" s="116">
        <v>0</v>
      </c>
      <c r="U139" s="118">
        <v>50.8</v>
      </c>
      <c r="V139" s="119">
        <v>0</v>
      </c>
      <c r="W139" s="180">
        <v>0</v>
      </c>
    </row>
    <row r="140" spans="1:23" s="41" customFormat="1" ht="24.75" customHeight="1" x14ac:dyDescent="0.3">
      <c r="B140" s="293" t="s">
        <v>200</v>
      </c>
      <c r="C140" s="311" t="s">
        <v>173</v>
      </c>
      <c r="D140" s="312"/>
      <c r="E140" s="297">
        <f>SUM(E141:E164)</f>
        <v>17408.499999999996</v>
      </c>
      <c r="F140" s="297">
        <f t="shared" ref="F140:W140" si="16">SUM(F141:F164)</f>
        <v>1972.4</v>
      </c>
      <c r="G140" s="297">
        <f t="shared" si="16"/>
        <v>0</v>
      </c>
      <c r="H140" s="297">
        <f t="shared" si="16"/>
        <v>19380.899999999998</v>
      </c>
      <c r="I140" s="297">
        <f t="shared" si="16"/>
        <v>0</v>
      </c>
      <c r="J140" s="297">
        <f t="shared" si="16"/>
        <v>0</v>
      </c>
      <c r="K140" s="297">
        <f t="shared" si="16"/>
        <v>1296</v>
      </c>
      <c r="L140" s="297">
        <f t="shared" si="16"/>
        <v>10320</v>
      </c>
      <c r="M140" s="297">
        <f t="shared" si="16"/>
        <v>1296</v>
      </c>
      <c r="N140" s="297">
        <f t="shared" si="16"/>
        <v>1296</v>
      </c>
      <c r="O140" s="297">
        <f t="shared" si="16"/>
        <v>1296</v>
      </c>
      <c r="P140" s="297">
        <f t="shared" si="16"/>
        <v>9060.9</v>
      </c>
      <c r="Q140" s="297">
        <f t="shared" si="16"/>
        <v>-2592</v>
      </c>
      <c r="R140" s="297">
        <f t="shared" si="16"/>
        <v>0</v>
      </c>
      <c r="S140" s="297">
        <f t="shared" si="16"/>
        <v>6468.9</v>
      </c>
      <c r="T140" s="297">
        <f t="shared" si="16"/>
        <v>104.39999999999999</v>
      </c>
      <c r="U140" s="297">
        <f t="shared" si="16"/>
        <v>4474.8</v>
      </c>
      <c r="V140" s="297">
        <f t="shared" si="16"/>
        <v>1889.7</v>
      </c>
      <c r="W140" s="297">
        <f t="shared" si="16"/>
        <v>0</v>
      </c>
    </row>
    <row r="141" spans="1:23" s="32" customFormat="1" ht="24.75" customHeight="1" x14ac:dyDescent="0.3">
      <c r="A141" s="32">
        <v>125</v>
      </c>
      <c r="B141" s="267">
        <v>1</v>
      </c>
      <c r="C141" s="280" t="s">
        <v>244</v>
      </c>
      <c r="D141" s="281" t="s">
        <v>117</v>
      </c>
      <c r="E141" s="33">
        <v>734.3</v>
      </c>
      <c r="F141" s="34">
        <v>150.5</v>
      </c>
      <c r="G141" s="34">
        <v>0</v>
      </c>
      <c r="H141" s="34">
        <v>884.8</v>
      </c>
      <c r="I141" s="34">
        <v>0</v>
      </c>
      <c r="J141" s="34">
        <v>0</v>
      </c>
      <c r="K141" s="34">
        <v>54</v>
      </c>
      <c r="L141" s="34">
        <v>430</v>
      </c>
      <c r="M141" s="34">
        <v>54</v>
      </c>
      <c r="N141" s="42">
        <v>54</v>
      </c>
      <c r="O141" s="42">
        <v>54</v>
      </c>
      <c r="P141" s="42">
        <v>454.8</v>
      </c>
      <c r="Q141" s="42">
        <v>-108</v>
      </c>
      <c r="R141" s="42">
        <v>0</v>
      </c>
      <c r="S141" s="63">
        <v>346.8</v>
      </c>
      <c r="T141" s="42">
        <v>0</v>
      </c>
      <c r="U141" s="35">
        <v>200</v>
      </c>
      <c r="V141" s="31">
        <v>146.80000000000001</v>
      </c>
      <c r="W141" s="36">
        <v>0</v>
      </c>
    </row>
    <row r="142" spans="1:23" s="32" customFormat="1" ht="24.75" customHeight="1" x14ac:dyDescent="0.3">
      <c r="A142" s="32">
        <v>126</v>
      </c>
      <c r="B142" s="267">
        <v>2</v>
      </c>
      <c r="C142" s="275" t="s">
        <v>146</v>
      </c>
      <c r="D142" s="276" t="s">
        <v>117</v>
      </c>
      <c r="E142" s="33">
        <v>696.8</v>
      </c>
      <c r="F142" s="34">
        <v>64.5</v>
      </c>
      <c r="G142" s="34">
        <v>0</v>
      </c>
      <c r="H142" s="34">
        <v>761.3</v>
      </c>
      <c r="I142" s="34">
        <v>0</v>
      </c>
      <c r="J142" s="34">
        <v>0</v>
      </c>
      <c r="K142" s="34">
        <v>54</v>
      </c>
      <c r="L142" s="34">
        <v>430</v>
      </c>
      <c r="M142" s="34">
        <v>54</v>
      </c>
      <c r="N142" s="34">
        <v>54</v>
      </c>
      <c r="O142" s="34">
        <v>54</v>
      </c>
      <c r="P142" s="34">
        <v>331.3</v>
      </c>
      <c r="Q142" s="34">
        <v>-108</v>
      </c>
      <c r="R142" s="34">
        <v>0</v>
      </c>
      <c r="S142" s="63">
        <v>223.3</v>
      </c>
      <c r="T142" s="34">
        <v>0</v>
      </c>
      <c r="U142" s="35">
        <v>200</v>
      </c>
      <c r="V142" s="31">
        <v>23.3</v>
      </c>
      <c r="W142" s="36">
        <v>0</v>
      </c>
    </row>
    <row r="143" spans="1:23" s="32" customFormat="1" ht="24.75" customHeight="1" x14ac:dyDescent="0.3">
      <c r="A143" s="32">
        <v>127</v>
      </c>
      <c r="B143" s="28">
        <v>3</v>
      </c>
      <c r="C143" s="71" t="s">
        <v>147</v>
      </c>
      <c r="D143" s="72" t="s">
        <v>70</v>
      </c>
      <c r="E143" s="33">
        <v>825</v>
      </c>
      <c r="F143" s="21">
        <v>64.5</v>
      </c>
      <c r="G143" s="21">
        <v>0</v>
      </c>
      <c r="H143" s="21">
        <v>889.5</v>
      </c>
      <c r="I143" s="21">
        <v>0</v>
      </c>
      <c r="J143" s="21">
        <v>0</v>
      </c>
      <c r="K143" s="21">
        <v>54</v>
      </c>
      <c r="L143" s="21">
        <v>430</v>
      </c>
      <c r="M143" s="21">
        <v>54</v>
      </c>
      <c r="N143" s="21">
        <v>54</v>
      </c>
      <c r="O143" s="21">
        <v>54</v>
      </c>
      <c r="P143" s="21">
        <v>459.5</v>
      </c>
      <c r="Q143" s="21">
        <v>-108</v>
      </c>
      <c r="R143" s="21">
        <v>0</v>
      </c>
      <c r="S143" s="30">
        <v>351.5</v>
      </c>
      <c r="T143" s="21">
        <v>0</v>
      </c>
      <c r="U143" s="25">
        <v>200</v>
      </c>
      <c r="V143" s="31">
        <v>151.5</v>
      </c>
      <c r="W143" s="36">
        <v>0</v>
      </c>
    </row>
    <row r="144" spans="1:23" s="32" customFormat="1" ht="24.75" customHeight="1" x14ac:dyDescent="0.3">
      <c r="A144" s="32">
        <v>128</v>
      </c>
      <c r="B144" s="28">
        <v>4</v>
      </c>
      <c r="C144" s="71" t="s">
        <v>148</v>
      </c>
      <c r="D144" s="72" t="s">
        <v>149</v>
      </c>
      <c r="E144" s="33">
        <v>663</v>
      </c>
      <c r="F144" s="21">
        <v>0</v>
      </c>
      <c r="G144" s="21">
        <v>0</v>
      </c>
      <c r="H144" s="21">
        <v>663</v>
      </c>
      <c r="I144" s="21">
        <v>0</v>
      </c>
      <c r="J144" s="21">
        <v>0</v>
      </c>
      <c r="K144" s="21">
        <v>54</v>
      </c>
      <c r="L144" s="21">
        <v>430</v>
      </c>
      <c r="M144" s="21">
        <v>54</v>
      </c>
      <c r="N144" s="21">
        <v>54</v>
      </c>
      <c r="O144" s="21">
        <v>54</v>
      </c>
      <c r="P144" s="21">
        <v>233</v>
      </c>
      <c r="Q144" s="21">
        <v>-108</v>
      </c>
      <c r="R144" s="21">
        <v>0</v>
      </c>
      <c r="S144" s="30">
        <v>125</v>
      </c>
      <c r="T144" s="21">
        <v>0</v>
      </c>
      <c r="U144" s="25">
        <v>125</v>
      </c>
      <c r="V144" s="31">
        <v>0</v>
      </c>
      <c r="W144" s="36">
        <v>0</v>
      </c>
    </row>
    <row r="145" spans="1:23" s="32" customFormat="1" ht="24.75" customHeight="1" x14ac:dyDescent="0.3">
      <c r="A145" s="32">
        <v>129</v>
      </c>
      <c r="B145" s="28">
        <v>5</v>
      </c>
      <c r="C145" s="71" t="s">
        <v>150</v>
      </c>
      <c r="D145" s="72" t="s">
        <v>151</v>
      </c>
      <c r="E145" s="33">
        <v>705.5</v>
      </c>
      <c r="F145" s="21">
        <v>64.5</v>
      </c>
      <c r="G145" s="21">
        <v>0</v>
      </c>
      <c r="H145" s="21">
        <v>770</v>
      </c>
      <c r="I145" s="21">
        <v>0</v>
      </c>
      <c r="J145" s="21">
        <v>0</v>
      </c>
      <c r="K145" s="21">
        <v>54</v>
      </c>
      <c r="L145" s="21">
        <v>430</v>
      </c>
      <c r="M145" s="21">
        <v>54</v>
      </c>
      <c r="N145" s="21">
        <v>54</v>
      </c>
      <c r="O145" s="21">
        <v>54</v>
      </c>
      <c r="P145" s="21">
        <v>340</v>
      </c>
      <c r="Q145" s="21">
        <v>-108</v>
      </c>
      <c r="R145" s="21">
        <v>0</v>
      </c>
      <c r="S145" s="30">
        <v>232</v>
      </c>
      <c r="T145" s="21">
        <v>0</v>
      </c>
      <c r="U145" s="25">
        <v>200</v>
      </c>
      <c r="V145" s="31">
        <v>32</v>
      </c>
      <c r="W145" s="36">
        <v>0</v>
      </c>
    </row>
    <row r="146" spans="1:23" s="32" customFormat="1" ht="24.75" customHeight="1" x14ac:dyDescent="0.3">
      <c r="A146" s="32">
        <v>130</v>
      </c>
      <c r="B146" s="28">
        <v>6</v>
      </c>
      <c r="C146" s="71" t="s">
        <v>152</v>
      </c>
      <c r="D146" s="72" t="s">
        <v>153</v>
      </c>
      <c r="E146" s="33">
        <v>941.1</v>
      </c>
      <c r="F146" s="21">
        <v>64.5</v>
      </c>
      <c r="G146" s="21">
        <v>0</v>
      </c>
      <c r="H146" s="21">
        <v>1005.6</v>
      </c>
      <c r="I146" s="21">
        <v>0</v>
      </c>
      <c r="J146" s="21">
        <v>0</v>
      </c>
      <c r="K146" s="21">
        <v>54</v>
      </c>
      <c r="L146" s="21">
        <v>430</v>
      </c>
      <c r="M146" s="21">
        <v>54</v>
      </c>
      <c r="N146" s="21">
        <v>54</v>
      </c>
      <c r="O146" s="21">
        <v>54</v>
      </c>
      <c r="P146" s="21">
        <v>575.6</v>
      </c>
      <c r="Q146" s="21">
        <v>-108</v>
      </c>
      <c r="R146" s="21">
        <v>0</v>
      </c>
      <c r="S146" s="30">
        <v>467.6</v>
      </c>
      <c r="T146" s="21">
        <v>0</v>
      </c>
      <c r="U146" s="25">
        <v>200</v>
      </c>
      <c r="V146" s="31">
        <v>267.60000000000002</v>
      </c>
      <c r="W146" s="36">
        <v>0</v>
      </c>
    </row>
    <row r="147" spans="1:23" s="32" customFormat="1" ht="24.75" customHeight="1" x14ac:dyDescent="0.3">
      <c r="A147" s="32">
        <v>131</v>
      </c>
      <c r="B147" s="28">
        <v>7</v>
      </c>
      <c r="C147" s="71" t="s">
        <v>154</v>
      </c>
      <c r="D147" s="72" t="s">
        <v>55</v>
      </c>
      <c r="E147" s="33">
        <v>662.09999999999991</v>
      </c>
      <c r="F147" s="21">
        <v>64.5</v>
      </c>
      <c r="G147" s="21">
        <v>0</v>
      </c>
      <c r="H147" s="21">
        <v>726.59999999999991</v>
      </c>
      <c r="I147" s="21">
        <v>0</v>
      </c>
      <c r="J147" s="21">
        <v>0</v>
      </c>
      <c r="K147" s="21">
        <v>54</v>
      </c>
      <c r="L147" s="21">
        <v>430</v>
      </c>
      <c r="M147" s="21">
        <v>54</v>
      </c>
      <c r="N147" s="21">
        <v>54</v>
      </c>
      <c r="O147" s="21">
        <v>54</v>
      </c>
      <c r="P147" s="21">
        <v>296.60000000000002</v>
      </c>
      <c r="Q147" s="21">
        <v>-108</v>
      </c>
      <c r="R147" s="21">
        <v>0</v>
      </c>
      <c r="S147" s="30">
        <v>188.60000000000002</v>
      </c>
      <c r="T147" s="21">
        <v>0</v>
      </c>
      <c r="U147" s="25">
        <v>188.6</v>
      </c>
      <c r="V147" s="31">
        <v>0</v>
      </c>
      <c r="W147" s="36">
        <v>0</v>
      </c>
    </row>
    <row r="148" spans="1:23" s="32" customFormat="1" ht="24.75" customHeight="1" x14ac:dyDescent="0.3">
      <c r="A148" s="32">
        <v>132</v>
      </c>
      <c r="B148" s="28">
        <v>8</v>
      </c>
      <c r="C148" s="71" t="s">
        <v>155</v>
      </c>
      <c r="D148" s="72" t="s">
        <v>156</v>
      </c>
      <c r="E148" s="33">
        <v>774.4</v>
      </c>
      <c r="F148" s="21">
        <v>64.5</v>
      </c>
      <c r="G148" s="21">
        <v>0</v>
      </c>
      <c r="H148" s="21">
        <v>838.9</v>
      </c>
      <c r="I148" s="21">
        <v>0</v>
      </c>
      <c r="J148" s="21">
        <v>0</v>
      </c>
      <c r="K148" s="21">
        <v>54</v>
      </c>
      <c r="L148" s="21">
        <v>430</v>
      </c>
      <c r="M148" s="21">
        <v>54</v>
      </c>
      <c r="N148" s="21">
        <v>54</v>
      </c>
      <c r="O148" s="21">
        <v>54</v>
      </c>
      <c r="P148" s="21">
        <v>408.9</v>
      </c>
      <c r="Q148" s="21">
        <v>-108</v>
      </c>
      <c r="R148" s="21">
        <v>0</v>
      </c>
      <c r="S148" s="30">
        <v>300.89999999999998</v>
      </c>
      <c r="T148" s="21">
        <v>0</v>
      </c>
      <c r="U148" s="25">
        <v>200</v>
      </c>
      <c r="V148" s="31">
        <v>100.9</v>
      </c>
      <c r="W148" s="36">
        <v>0</v>
      </c>
    </row>
    <row r="149" spans="1:23" s="32" customFormat="1" ht="24.75" customHeight="1" x14ac:dyDescent="0.3">
      <c r="A149" s="32">
        <v>133</v>
      </c>
      <c r="B149" s="28">
        <v>9</v>
      </c>
      <c r="C149" s="71" t="s">
        <v>113</v>
      </c>
      <c r="D149" s="72" t="s">
        <v>157</v>
      </c>
      <c r="E149" s="33">
        <v>754.4</v>
      </c>
      <c r="F149" s="21">
        <v>92.5</v>
      </c>
      <c r="G149" s="21">
        <v>0</v>
      </c>
      <c r="H149" s="21">
        <v>846.9</v>
      </c>
      <c r="I149" s="21">
        <v>0</v>
      </c>
      <c r="J149" s="21">
        <v>0</v>
      </c>
      <c r="K149" s="21">
        <v>54</v>
      </c>
      <c r="L149" s="21">
        <v>430</v>
      </c>
      <c r="M149" s="21">
        <v>54</v>
      </c>
      <c r="N149" s="21">
        <v>54</v>
      </c>
      <c r="O149" s="21">
        <v>54</v>
      </c>
      <c r="P149" s="21">
        <v>416.9</v>
      </c>
      <c r="Q149" s="21">
        <v>-108</v>
      </c>
      <c r="R149" s="21">
        <v>0</v>
      </c>
      <c r="S149" s="30">
        <v>308.89999999999998</v>
      </c>
      <c r="T149" s="21">
        <v>0</v>
      </c>
      <c r="U149" s="25">
        <v>200</v>
      </c>
      <c r="V149" s="31">
        <v>108.9</v>
      </c>
      <c r="W149" s="36">
        <v>0</v>
      </c>
    </row>
    <row r="150" spans="1:23" s="32" customFormat="1" ht="24.75" customHeight="1" x14ac:dyDescent="0.3">
      <c r="A150" s="32">
        <v>134</v>
      </c>
      <c r="B150" s="28">
        <v>10</v>
      </c>
      <c r="C150" s="71" t="s">
        <v>158</v>
      </c>
      <c r="D150" s="72" t="s">
        <v>159</v>
      </c>
      <c r="E150" s="33">
        <v>733.69999999999993</v>
      </c>
      <c r="F150" s="21">
        <v>150.5</v>
      </c>
      <c r="G150" s="21">
        <v>0</v>
      </c>
      <c r="H150" s="21">
        <v>884.19999999999993</v>
      </c>
      <c r="I150" s="21">
        <v>0</v>
      </c>
      <c r="J150" s="21">
        <v>0</v>
      </c>
      <c r="K150" s="21">
        <v>54</v>
      </c>
      <c r="L150" s="21">
        <v>430</v>
      </c>
      <c r="M150" s="21">
        <v>54</v>
      </c>
      <c r="N150" s="21">
        <v>54</v>
      </c>
      <c r="O150" s="21">
        <v>54</v>
      </c>
      <c r="P150" s="21">
        <v>454.2</v>
      </c>
      <c r="Q150" s="21">
        <v>-108</v>
      </c>
      <c r="R150" s="21">
        <v>0</v>
      </c>
      <c r="S150" s="30">
        <v>346.2</v>
      </c>
      <c r="T150" s="21">
        <v>0</v>
      </c>
      <c r="U150" s="25">
        <v>200</v>
      </c>
      <c r="V150" s="31">
        <v>146.19999999999999</v>
      </c>
      <c r="W150" s="36">
        <v>0</v>
      </c>
    </row>
    <row r="151" spans="1:23" s="32" customFormat="1" ht="24.75" customHeight="1" x14ac:dyDescent="0.3">
      <c r="A151" s="32">
        <v>135</v>
      </c>
      <c r="B151" s="28">
        <v>11</v>
      </c>
      <c r="C151" s="71" t="s">
        <v>160</v>
      </c>
      <c r="D151" s="72" t="s">
        <v>161</v>
      </c>
      <c r="E151" s="33">
        <v>622</v>
      </c>
      <c r="F151" s="21">
        <v>64.5</v>
      </c>
      <c r="G151" s="21">
        <v>0</v>
      </c>
      <c r="H151" s="21">
        <v>686.5</v>
      </c>
      <c r="I151" s="21">
        <v>0</v>
      </c>
      <c r="J151" s="21">
        <v>0</v>
      </c>
      <c r="K151" s="21">
        <v>54</v>
      </c>
      <c r="L151" s="21">
        <v>430</v>
      </c>
      <c r="M151" s="21">
        <v>54</v>
      </c>
      <c r="N151" s="21">
        <v>54</v>
      </c>
      <c r="O151" s="21">
        <v>54</v>
      </c>
      <c r="P151" s="21">
        <v>256.5</v>
      </c>
      <c r="Q151" s="21">
        <v>-108</v>
      </c>
      <c r="R151" s="21">
        <v>0</v>
      </c>
      <c r="S151" s="30">
        <v>148.5</v>
      </c>
      <c r="T151" s="21">
        <v>0</v>
      </c>
      <c r="U151" s="25">
        <v>148.5</v>
      </c>
      <c r="V151" s="31">
        <v>0</v>
      </c>
      <c r="W151" s="36">
        <v>0</v>
      </c>
    </row>
    <row r="152" spans="1:23" s="32" customFormat="1" ht="24.75" customHeight="1" x14ac:dyDescent="0.3">
      <c r="A152" s="32">
        <v>136</v>
      </c>
      <c r="B152" s="28">
        <v>12</v>
      </c>
      <c r="C152" s="71" t="s">
        <v>124</v>
      </c>
      <c r="D152" s="72" t="s">
        <v>162</v>
      </c>
      <c r="E152" s="33">
        <v>662.3</v>
      </c>
      <c r="F152" s="21">
        <v>64.5</v>
      </c>
      <c r="G152" s="21">
        <v>0</v>
      </c>
      <c r="H152" s="21">
        <v>726.8</v>
      </c>
      <c r="I152" s="21">
        <v>0</v>
      </c>
      <c r="J152" s="21">
        <v>0</v>
      </c>
      <c r="K152" s="21">
        <v>54</v>
      </c>
      <c r="L152" s="21">
        <v>430</v>
      </c>
      <c r="M152" s="21">
        <v>54</v>
      </c>
      <c r="N152" s="21">
        <v>54</v>
      </c>
      <c r="O152" s="21">
        <v>54</v>
      </c>
      <c r="P152" s="21">
        <v>296.8</v>
      </c>
      <c r="Q152" s="21">
        <v>-108</v>
      </c>
      <c r="R152" s="21">
        <v>0</v>
      </c>
      <c r="S152" s="30">
        <v>188.8</v>
      </c>
      <c r="T152" s="21">
        <v>0</v>
      </c>
      <c r="U152" s="25">
        <v>188.8</v>
      </c>
      <c r="V152" s="31">
        <v>0</v>
      </c>
      <c r="W152" s="36">
        <v>0</v>
      </c>
    </row>
    <row r="153" spans="1:23" s="32" customFormat="1" ht="24.75" customHeight="1" x14ac:dyDescent="0.3">
      <c r="A153" s="32">
        <v>137</v>
      </c>
      <c r="B153" s="28">
        <v>13</v>
      </c>
      <c r="C153" s="71" t="s">
        <v>163</v>
      </c>
      <c r="D153" s="72" t="s">
        <v>164</v>
      </c>
      <c r="E153" s="33">
        <v>741.5</v>
      </c>
      <c r="F153" s="21">
        <v>172</v>
      </c>
      <c r="G153" s="21">
        <v>0</v>
      </c>
      <c r="H153" s="21">
        <v>913.5</v>
      </c>
      <c r="I153" s="21">
        <v>0</v>
      </c>
      <c r="J153" s="21">
        <v>0</v>
      </c>
      <c r="K153" s="21">
        <v>54</v>
      </c>
      <c r="L153" s="21">
        <v>430</v>
      </c>
      <c r="M153" s="21">
        <v>54</v>
      </c>
      <c r="N153" s="21">
        <v>54</v>
      </c>
      <c r="O153" s="21">
        <v>54</v>
      </c>
      <c r="P153" s="21">
        <v>483.5</v>
      </c>
      <c r="Q153" s="21">
        <v>-108</v>
      </c>
      <c r="R153" s="21">
        <v>0</v>
      </c>
      <c r="S153" s="30">
        <v>375.5</v>
      </c>
      <c r="T153" s="21">
        <v>0</v>
      </c>
      <c r="U153" s="25">
        <v>200</v>
      </c>
      <c r="V153" s="31">
        <v>175.5</v>
      </c>
      <c r="W153" s="36">
        <v>0</v>
      </c>
    </row>
    <row r="154" spans="1:23" s="32" customFormat="1" ht="24.75" customHeight="1" x14ac:dyDescent="0.3">
      <c r="A154" s="32">
        <v>138</v>
      </c>
      <c r="B154" s="28">
        <v>14</v>
      </c>
      <c r="C154" s="71" t="s">
        <v>165</v>
      </c>
      <c r="D154" s="72" t="s">
        <v>166</v>
      </c>
      <c r="E154" s="33">
        <v>770.30000000000007</v>
      </c>
      <c r="F154" s="21">
        <v>64.5</v>
      </c>
      <c r="G154" s="21">
        <v>0</v>
      </c>
      <c r="H154" s="21">
        <v>834.80000000000007</v>
      </c>
      <c r="I154" s="21">
        <v>0</v>
      </c>
      <c r="J154" s="21">
        <v>0</v>
      </c>
      <c r="K154" s="21">
        <v>54</v>
      </c>
      <c r="L154" s="21">
        <v>430</v>
      </c>
      <c r="M154" s="21">
        <v>54</v>
      </c>
      <c r="N154" s="21">
        <v>54</v>
      </c>
      <c r="O154" s="21">
        <v>54</v>
      </c>
      <c r="P154" s="21">
        <v>404.8</v>
      </c>
      <c r="Q154" s="21">
        <v>-108</v>
      </c>
      <c r="R154" s="21">
        <v>0</v>
      </c>
      <c r="S154" s="30">
        <v>296.8</v>
      </c>
      <c r="T154" s="21">
        <v>0</v>
      </c>
      <c r="U154" s="25">
        <v>200</v>
      </c>
      <c r="V154" s="31">
        <v>96.8</v>
      </c>
      <c r="W154" s="36">
        <v>0</v>
      </c>
    </row>
    <row r="155" spans="1:23" s="32" customFormat="1" ht="24.75" customHeight="1" x14ac:dyDescent="0.3">
      <c r="A155" s="32">
        <v>139</v>
      </c>
      <c r="B155" s="28">
        <v>15</v>
      </c>
      <c r="C155" s="71" t="s">
        <v>136</v>
      </c>
      <c r="D155" s="72" t="s">
        <v>167</v>
      </c>
      <c r="E155" s="33">
        <v>476.8</v>
      </c>
      <c r="F155" s="21">
        <v>191.4</v>
      </c>
      <c r="G155" s="21">
        <v>0</v>
      </c>
      <c r="H155" s="21">
        <v>668.2</v>
      </c>
      <c r="I155" s="21">
        <v>0</v>
      </c>
      <c r="J155" s="21">
        <v>0</v>
      </c>
      <c r="K155" s="21">
        <v>54</v>
      </c>
      <c r="L155" s="21">
        <v>430</v>
      </c>
      <c r="M155" s="21">
        <v>54</v>
      </c>
      <c r="N155" s="21">
        <v>54</v>
      </c>
      <c r="O155" s="21">
        <v>54</v>
      </c>
      <c r="P155" s="21">
        <v>238.2</v>
      </c>
      <c r="Q155" s="21">
        <v>-108</v>
      </c>
      <c r="R155" s="21">
        <v>0</v>
      </c>
      <c r="S155" s="30">
        <v>130.19999999999999</v>
      </c>
      <c r="T155" s="21">
        <v>78.099999999999994</v>
      </c>
      <c r="U155" s="25">
        <v>52.1</v>
      </c>
      <c r="V155" s="31">
        <v>0</v>
      </c>
      <c r="W155" s="36">
        <v>0</v>
      </c>
    </row>
    <row r="156" spans="1:23" s="32" customFormat="1" ht="24.75" customHeight="1" x14ac:dyDescent="0.3">
      <c r="A156" s="32">
        <v>140</v>
      </c>
      <c r="B156" s="28">
        <v>16</v>
      </c>
      <c r="C156" s="71" t="s">
        <v>169</v>
      </c>
      <c r="D156" s="72" t="s">
        <v>53</v>
      </c>
      <c r="E156" s="33">
        <v>645.29999999999995</v>
      </c>
      <c r="F156" s="21">
        <v>64.5</v>
      </c>
      <c r="G156" s="21">
        <v>0</v>
      </c>
      <c r="H156" s="21">
        <v>709.8</v>
      </c>
      <c r="I156" s="21">
        <v>0</v>
      </c>
      <c r="J156" s="21">
        <v>0</v>
      </c>
      <c r="K156" s="21">
        <v>54</v>
      </c>
      <c r="L156" s="21">
        <v>430</v>
      </c>
      <c r="M156" s="21">
        <v>54</v>
      </c>
      <c r="N156" s="21">
        <v>54</v>
      </c>
      <c r="O156" s="21">
        <v>54</v>
      </c>
      <c r="P156" s="21">
        <v>279.8</v>
      </c>
      <c r="Q156" s="21">
        <v>-108</v>
      </c>
      <c r="R156" s="21">
        <v>0</v>
      </c>
      <c r="S156" s="30">
        <v>171.8</v>
      </c>
      <c r="T156" s="21">
        <v>0</v>
      </c>
      <c r="U156" s="25">
        <v>171.8</v>
      </c>
      <c r="V156" s="31">
        <v>0</v>
      </c>
      <c r="W156" s="36">
        <v>0</v>
      </c>
    </row>
    <row r="157" spans="1:23" s="32" customFormat="1" ht="24.75" customHeight="1" x14ac:dyDescent="0.3">
      <c r="A157" s="32">
        <v>141</v>
      </c>
      <c r="B157" s="28">
        <v>17</v>
      </c>
      <c r="C157" s="71" t="s">
        <v>170</v>
      </c>
      <c r="D157" s="72" t="s">
        <v>171</v>
      </c>
      <c r="E157" s="33">
        <v>888.7</v>
      </c>
      <c r="F157" s="21">
        <v>64.5</v>
      </c>
      <c r="G157" s="21">
        <v>0</v>
      </c>
      <c r="H157" s="21">
        <v>953.2</v>
      </c>
      <c r="I157" s="21">
        <v>0</v>
      </c>
      <c r="J157" s="21">
        <v>0</v>
      </c>
      <c r="K157" s="21">
        <v>54</v>
      </c>
      <c r="L157" s="21">
        <v>430</v>
      </c>
      <c r="M157" s="21">
        <v>54</v>
      </c>
      <c r="N157" s="21">
        <v>54</v>
      </c>
      <c r="O157" s="21">
        <v>54</v>
      </c>
      <c r="P157" s="21">
        <v>523.20000000000005</v>
      </c>
      <c r="Q157" s="21">
        <v>-108</v>
      </c>
      <c r="R157" s="21">
        <v>0</v>
      </c>
      <c r="S157" s="30">
        <v>415.20000000000005</v>
      </c>
      <c r="T157" s="21">
        <v>0</v>
      </c>
      <c r="U157" s="25">
        <v>200</v>
      </c>
      <c r="V157" s="31">
        <v>215.2</v>
      </c>
      <c r="W157" s="36">
        <v>0</v>
      </c>
    </row>
    <row r="158" spans="1:23" s="32" customFormat="1" ht="24.75" customHeight="1" x14ac:dyDescent="0.3">
      <c r="A158" s="32">
        <v>142</v>
      </c>
      <c r="B158" s="28">
        <v>18</v>
      </c>
      <c r="C158" s="71" t="s">
        <v>172</v>
      </c>
      <c r="D158" s="72" t="s">
        <v>51</v>
      </c>
      <c r="E158" s="33">
        <v>927.9</v>
      </c>
      <c r="F158" s="21">
        <v>64.5</v>
      </c>
      <c r="G158" s="21">
        <v>0</v>
      </c>
      <c r="H158" s="21">
        <v>992.4</v>
      </c>
      <c r="I158" s="21">
        <v>0</v>
      </c>
      <c r="J158" s="21">
        <v>0</v>
      </c>
      <c r="K158" s="21">
        <v>54</v>
      </c>
      <c r="L158" s="21">
        <v>430</v>
      </c>
      <c r="M158" s="21">
        <v>54</v>
      </c>
      <c r="N158" s="21">
        <v>54</v>
      </c>
      <c r="O158" s="21">
        <v>54</v>
      </c>
      <c r="P158" s="21">
        <v>562.4</v>
      </c>
      <c r="Q158" s="21">
        <v>-108</v>
      </c>
      <c r="R158" s="21">
        <v>0</v>
      </c>
      <c r="S158" s="30">
        <v>454.4</v>
      </c>
      <c r="T158" s="21">
        <v>0</v>
      </c>
      <c r="U158" s="25">
        <v>200</v>
      </c>
      <c r="V158" s="31">
        <v>254.4</v>
      </c>
      <c r="W158" s="36">
        <v>0</v>
      </c>
    </row>
    <row r="159" spans="1:23" s="32" customFormat="1" ht="24.75" customHeight="1" x14ac:dyDescent="0.3">
      <c r="A159" s="32">
        <v>143</v>
      </c>
      <c r="B159" s="28">
        <v>19</v>
      </c>
      <c r="C159" s="71" t="s">
        <v>245</v>
      </c>
      <c r="D159" s="72" t="s">
        <v>246</v>
      </c>
      <c r="E159" s="33">
        <v>701.5</v>
      </c>
      <c r="F159" s="21">
        <v>86.5</v>
      </c>
      <c r="G159" s="21">
        <v>0</v>
      </c>
      <c r="H159" s="21">
        <v>788</v>
      </c>
      <c r="I159" s="21">
        <v>0</v>
      </c>
      <c r="J159" s="21">
        <v>0</v>
      </c>
      <c r="K159" s="21">
        <v>54</v>
      </c>
      <c r="L159" s="21">
        <v>430</v>
      </c>
      <c r="M159" s="21">
        <v>54</v>
      </c>
      <c r="N159" s="21">
        <v>54</v>
      </c>
      <c r="O159" s="21">
        <v>54</v>
      </c>
      <c r="P159" s="21">
        <v>358</v>
      </c>
      <c r="Q159" s="21">
        <v>-108</v>
      </c>
      <c r="R159" s="21">
        <v>0</v>
      </c>
      <c r="S159" s="30">
        <v>250</v>
      </c>
      <c r="T159" s="21">
        <v>0</v>
      </c>
      <c r="U159" s="25">
        <v>200</v>
      </c>
      <c r="V159" s="31">
        <v>50</v>
      </c>
      <c r="W159" s="36">
        <v>0</v>
      </c>
    </row>
    <row r="160" spans="1:23" s="32" customFormat="1" ht="24.75" customHeight="1" x14ac:dyDescent="0.3">
      <c r="A160" s="32">
        <v>144</v>
      </c>
      <c r="B160" s="28">
        <v>20</v>
      </c>
      <c r="C160" s="71" t="s">
        <v>247</v>
      </c>
      <c r="D160" s="72" t="s">
        <v>81</v>
      </c>
      <c r="E160" s="20">
        <v>742.6</v>
      </c>
      <c r="F160" s="21">
        <v>64.5</v>
      </c>
      <c r="G160" s="21">
        <v>0</v>
      </c>
      <c r="H160" s="21">
        <v>807.1</v>
      </c>
      <c r="I160" s="21">
        <v>0</v>
      </c>
      <c r="J160" s="21">
        <v>0</v>
      </c>
      <c r="K160" s="21">
        <v>54</v>
      </c>
      <c r="L160" s="21">
        <v>430</v>
      </c>
      <c r="M160" s="21">
        <v>54</v>
      </c>
      <c r="N160" s="21">
        <v>54</v>
      </c>
      <c r="O160" s="21">
        <v>54</v>
      </c>
      <c r="P160" s="21">
        <v>377.1</v>
      </c>
      <c r="Q160" s="21">
        <v>-108</v>
      </c>
      <c r="R160" s="21">
        <v>0</v>
      </c>
      <c r="S160" s="30">
        <v>269.10000000000002</v>
      </c>
      <c r="T160" s="21">
        <v>26.3</v>
      </c>
      <c r="U160" s="25">
        <v>200</v>
      </c>
      <c r="V160" s="31">
        <v>42.8</v>
      </c>
      <c r="W160" s="73">
        <v>0</v>
      </c>
    </row>
    <row r="161" spans="1:24" s="41" customFormat="1" ht="24.75" customHeight="1" x14ac:dyDescent="0.3">
      <c r="A161" s="32">
        <v>145</v>
      </c>
      <c r="B161" s="28">
        <v>21</v>
      </c>
      <c r="C161" s="71" t="s">
        <v>248</v>
      </c>
      <c r="D161" s="72" t="s">
        <v>57</v>
      </c>
      <c r="E161" s="20">
        <v>675.5</v>
      </c>
      <c r="F161" s="34">
        <v>64.5</v>
      </c>
      <c r="G161" s="34">
        <v>0</v>
      </c>
      <c r="H161" s="34">
        <v>740</v>
      </c>
      <c r="I161" s="34">
        <v>0</v>
      </c>
      <c r="J161" s="34">
        <v>0</v>
      </c>
      <c r="K161" s="34">
        <v>54</v>
      </c>
      <c r="L161" s="34">
        <v>430</v>
      </c>
      <c r="M161" s="34">
        <v>54</v>
      </c>
      <c r="N161" s="34">
        <v>54</v>
      </c>
      <c r="O161" s="34">
        <v>54</v>
      </c>
      <c r="P161" s="34">
        <v>310</v>
      </c>
      <c r="Q161" s="34">
        <v>-108</v>
      </c>
      <c r="R161" s="34">
        <v>0</v>
      </c>
      <c r="S161" s="34">
        <v>202</v>
      </c>
      <c r="T161" s="34">
        <v>0</v>
      </c>
      <c r="U161" s="34">
        <v>200</v>
      </c>
      <c r="V161" s="34">
        <v>2</v>
      </c>
      <c r="W161" s="34">
        <v>0</v>
      </c>
    </row>
    <row r="162" spans="1:24" s="32" customFormat="1" ht="24.75" customHeight="1" x14ac:dyDescent="0.3">
      <c r="A162" s="32">
        <v>146</v>
      </c>
      <c r="B162" s="28">
        <v>22</v>
      </c>
      <c r="C162" s="71" t="s">
        <v>249</v>
      </c>
      <c r="D162" s="72" t="s">
        <v>250</v>
      </c>
      <c r="E162" s="33">
        <v>707.8</v>
      </c>
      <c r="F162" s="29">
        <v>64.5</v>
      </c>
      <c r="G162" s="29">
        <v>0</v>
      </c>
      <c r="H162" s="29">
        <v>772.3</v>
      </c>
      <c r="I162" s="29">
        <v>0</v>
      </c>
      <c r="J162" s="29">
        <v>0</v>
      </c>
      <c r="K162" s="29">
        <v>54</v>
      </c>
      <c r="L162" s="29">
        <v>430</v>
      </c>
      <c r="M162" s="29">
        <v>54</v>
      </c>
      <c r="N162" s="29">
        <v>54</v>
      </c>
      <c r="O162" s="29">
        <v>54</v>
      </c>
      <c r="P162" s="29">
        <v>342.3</v>
      </c>
      <c r="Q162" s="29">
        <v>-108</v>
      </c>
      <c r="R162" s="29">
        <v>0</v>
      </c>
      <c r="S162" s="30">
        <v>234.3</v>
      </c>
      <c r="T162" s="29">
        <v>0</v>
      </c>
      <c r="U162" s="25">
        <v>200</v>
      </c>
      <c r="V162" s="22">
        <v>34.299999999999997</v>
      </c>
      <c r="W162" s="27">
        <v>0</v>
      </c>
    </row>
    <row r="163" spans="1:24" s="32" customFormat="1" ht="24.75" customHeight="1" x14ac:dyDescent="0.3">
      <c r="A163" s="32">
        <v>147</v>
      </c>
      <c r="B163" s="28">
        <v>23</v>
      </c>
      <c r="C163" s="71" t="s">
        <v>113</v>
      </c>
      <c r="D163" s="72" t="s">
        <v>251</v>
      </c>
      <c r="E163" s="33">
        <v>642.5</v>
      </c>
      <c r="F163" s="42">
        <v>97</v>
      </c>
      <c r="G163" s="43">
        <v>0</v>
      </c>
      <c r="H163" s="34">
        <v>739.5</v>
      </c>
      <c r="I163" s="34">
        <v>0</v>
      </c>
      <c r="J163" s="34">
        <v>0</v>
      </c>
      <c r="K163" s="34">
        <v>54</v>
      </c>
      <c r="L163" s="34">
        <v>430</v>
      </c>
      <c r="M163" s="34">
        <v>54</v>
      </c>
      <c r="N163" s="34">
        <v>54</v>
      </c>
      <c r="O163" s="34">
        <v>54</v>
      </c>
      <c r="P163" s="34">
        <v>309.5</v>
      </c>
      <c r="Q163" s="34">
        <v>-108</v>
      </c>
      <c r="R163" s="34">
        <v>0</v>
      </c>
      <c r="S163" s="63">
        <v>201.5</v>
      </c>
      <c r="T163" s="34">
        <v>0</v>
      </c>
      <c r="U163" s="35">
        <v>200</v>
      </c>
      <c r="V163" s="22">
        <v>1.5</v>
      </c>
      <c r="W163" s="27">
        <v>0</v>
      </c>
    </row>
    <row r="164" spans="1:24" s="32" customFormat="1" ht="24.75" customHeight="1" x14ac:dyDescent="0.3">
      <c r="A164" s="32">
        <v>148</v>
      </c>
      <c r="B164" s="267">
        <v>24</v>
      </c>
      <c r="C164" s="71" t="s">
        <v>252</v>
      </c>
      <c r="D164" s="72" t="s">
        <v>253</v>
      </c>
      <c r="E164" s="33">
        <v>713.5</v>
      </c>
      <c r="F164" s="42">
        <v>64.5</v>
      </c>
      <c r="G164" s="42">
        <v>0</v>
      </c>
      <c r="H164" s="42">
        <v>778</v>
      </c>
      <c r="I164" s="42">
        <v>0</v>
      </c>
      <c r="J164" s="42">
        <v>0</v>
      </c>
      <c r="K164" s="42">
        <v>54</v>
      </c>
      <c r="L164" s="42">
        <v>430</v>
      </c>
      <c r="M164" s="42">
        <v>54</v>
      </c>
      <c r="N164" s="42">
        <v>54</v>
      </c>
      <c r="O164" s="42">
        <v>54</v>
      </c>
      <c r="P164" s="42">
        <v>348</v>
      </c>
      <c r="Q164" s="42">
        <v>-108</v>
      </c>
      <c r="R164" s="42">
        <v>0</v>
      </c>
      <c r="S164" s="63">
        <v>240</v>
      </c>
      <c r="T164" s="42">
        <v>0</v>
      </c>
      <c r="U164" s="35">
        <v>200</v>
      </c>
      <c r="V164" s="22">
        <v>40</v>
      </c>
      <c r="W164" s="27">
        <v>0</v>
      </c>
    </row>
    <row r="165" spans="1:24" s="32" customFormat="1" ht="24.75" customHeight="1" x14ac:dyDescent="0.3">
      <c r="B165" s="288" t="s">
        <v>201</v>
      </c>
      <c r="C165" s="305" t="s">
        <v>430</v>
      </c>
      <c r="D165" s="306"/>
      <c r="E165" s="307">
        <f>SUM(E166:E177)</f>
        <v>7950</v>
      </c>
      <c r="F165" s="307">
        <f t="shared" ref="F165:W165" si="17">SUM(F166:F177)</f>
        <v>1247</v>
      </c>
      <c r="G165" s="307">
        <f t="shared" si="17"/>
        <v>0</v>
      </c>
      <c r="H165" s="307">
        <f t="shared" si="17"/>
        <v>9197</v>
      </c>
      <c r="I165" s="307">
        <f t="shared" si="17"/>
        <v>0</v>
      </c>
      <c r="J165" s="307">
        <f t="shared" si="17"/>
        <v>0</v>
      </c>
      <c r="K165" s="307">
        <f t="shared" si="17"/>
        <v>648</v>
      </c>
      <c r="L165" s="307">
        <f t="shared" si="17"/>
        <v>5042.727272727273</v>
      </c>
      <c r="M165" s="307">
        <f t="shared" si="17"/>
        <v>648</v>
      </c>
      <c r="N165" s="307">
        <f t="shared" si="17"/>
        <v>648</v>
      </c>
      <c r="O165" s="307">
        <f t="shared" si="17"/>
        <v>648</v>
      </c>
      <c r="P165" s="307">
        <f t="shared" si="17"/>
        <v>4154.272727272727</v>
      </c>
      <c r="Q165" s="307">
        <f t="shared" si="17"/>
        <v>-1296</v>
      </c>
      <c r="R165" s="307">
        <f t="shared" si="17"/>
        <v>0</v>
      </c>
      <c r="S165" s="307">
        <f t="shared" si="17"/>
        <v>2858.272727272727</v>
      </c>
      <c r="T165" s="307">
        <f t="shared" si="17"/>
        <v>-332.6</v>
      </c>
      <c r="U165" s="307">
        <f t="shared" si="17"/>
        <v>1868.5</v>
      </c>
      <c r="V165" s="307">
        <f t="shared" si="17"/>
        <v>681</v>
      </c>
      <c r="W165" s="307">
        <f t="shared" si="17"/>
        <v>-131.80000000000001</v>
      </c>
    </row>
    <row r="166" spans="1:24" s="32" customFormat="1" ht="24.75" customHeight="1" x14ac:dyDescent="0.3">
      <c r="A166" s="32">
        <v>149</v>
      </c>
      <c r="B166" s="112">
        <v>1</v>
      </c>
      <c r="C166" s="169" t="s">
        <v>387</v>
      </c>
      <c r="D166" s="170" t="s">
        <v>59</v>
      </c>
      <c r="E166" s="171">
        <v>570</v>
      </c>
      <c r="F166" s="116">
        <v>129</v>
      </c>
      <c r="G166" s="116">
        <v>0</v>
      </c>
      <c r="H166" s="116">
        <f>SUM(E166:G166)</f>
        <v>699</v>
      </c>
      <c r="I166" s="116">
        <v>0</v>
      </c>
      <c r="J166" s="116">
        <v>0</v>
      </c>
      <c r="K166" s="116">
        <v>54</v>
      </c>
      <c r="L166" s="116">
        <v>430</v>
      </c>
      <c r="M166" s="116">
        <v>54</v>
      </c>
      <c r="N166" s="116">
        <v>54</v>
      </c>
      <c r="O166" s="116">
        <v>54</v>
      </c>
      <c r="P166" s="116">
        <f>H166-L166</f>
        <v>269</v>
      </c>
      <c r="Q166" s="116">
        <f>I166+J166-M166-N166</f>
        <v>-108</v>
      </c>
      <c r="R166" s="116">
        <f>K166-O166</f>
        <v>0</v>
      </c>
      <c r="S166" s="117">
        <f>P166+Q166</f>
        <v>161</v>
      </c>
      <c r="T166" s="21">
        <v>-292.8</v>
      </c>
      <c r="U166" s="118">
        <v>0</v>
      </c>
      <c r="V166" s="215"/>
      <c r="W166" s="225">
        <f>S166+T166</f>
        <v>-131.80000000000001</v>
      </c>
      <c r="X166" s="179"/>
    </row>
    <row r="167" spans="1:24" s="32" customFormat="1" ht="24.75" customHeight="1" x14ac:dyDescent="0.3">
      <c r="A167" s="32">
        <v>150</v>
      </c>
      <c r="B167" s="112">
        <v>2</v>
      </c>
      <c r="C167" s="169" t="s">
        <v>388</v>
      </c>
      <c r="D167" s="170" t="s">
        <v>72</v>
      </c>
      <c r="E167" s="171">
        <v>450</v>
      </c>
      <c r="F167" s="116">
        <f>64.5*2</f>
        <v>129</v>
      </c>
      <c r="G167" s="116">
        <v>0</v>
      </c>
      <c r="H167" s="116">
        <f>SUM(E167:G167)</f>
        <v>579</v>
      </c>
      <c r="I167" s="116">
        <v>0</v>
      </c>
      <c r="J167" s="116">
        <v>0</v>
      </c>
      <c r="K167" s="116">
        <v>54</v>
      </c>
      <c r="L167" s="116">
        <v>430</v>
      </c>
      <c r="M167" s="116">
        <v>54</v>
      </c>
      <c r="N167" s="116">
        <v>54</v>
      </c>
      <c r="O167" s="116">
        <v>54</v>
      </c>
      <c r="P167" s="116">
        <f>H167-L167</f>
        <v>149</v>
      </c>
      <c r="Q167" s="116">
        <f t="shared" ref="Q167:Q177" si="18">I167+J167-M167-N167</f>
        <v>-108</v>
      </c>
      <c r="R167" s="116">
        <f>K167-O167</f>
        <v>0</v>
      </c>
      <c r="S167" s="117">
        <f t="shared" ref="S167:S177" si="19">P167+Q167</f>
        <v>41</v>
      </c>
      <c r="T167" s="21">
        <v>-39.799999999999997</v>
      </c>
      <c r="U167" s="118">
        <f>S167+T167</f>
        <v>1.2000000000000028</v>
      </c>
      <c r="V167" s="215"/>
      <c r="W167" s="180"/>
      <c r="X167" s="179"/>
    </row>
    <row r="168" spans="1:24" s="32" customFormat="1" ht="24.75" customHeight="1" x14ac:dyDescent="0.3">
      <c r="A168" s="32">
        <v>151</v>
      </c>
      <c r="B168" s="112">
        <v>3</v>
      </c>
      <c r="C168" s="169" t="s">
        <v>389</v>
      </c>
      <c r="D168" s="170" t="s">
        <v>105</v>
      </c>
      <c r="E168" s="171">
        <v>820</v>
      </c>
      <c r="F168" s="116">
        <f>64.5*2</f>
        <v>129</v>
      </c>
      <c r="G168" s="116">
        <v>0</v>
      </c>
      <c r="H168" s="116">
        <f>SUM(E168:G168)</f>
        <v>949</v>
      </c>
      <c r="I168" s="116">
        <v>0</v>
      </c>
      <c r="J168" s="116">
        <v>0</v>
      </c>
      <c r="K168" s="116">
        <v>54</v>
      </c>
      <c r="L168" s="116">
        <v>430</v>
      </c>
      <c r="M168" s="116">
        <v>54</v>
      </c>
      <c r="N168" s="116">
        <v>54</v>
      </c>
      <c r="O168" s="116">
        <v>54</v>
      </c>
      <c r="P168" s="116">
        <f>H168-L168</f>
        <v>519</v>
      </c>
      <c r="Q168" s="116">
        <f t="shared" si="18"/>
        <v>-108</v>
      </c>
      <c r="R168" s="116">
        <f>K168-O168</f>
        <v>0</v>
      </c>
      <c r="S168" s="117">
        <f t="shared" si="19"/>
        <v>411</v>
      </c>
      <c r="T168" s="117">
        <v>0</v>
      </c>
      <c r="U168" s="118">
        <v>200</v>
      </c>
      <c r="V168" s="215">
        <v>211</v>
      </c>
      <c r="W168" s="180"/>
      <c r="X168" s="179"/>
    </row>
    <row r="169" spans="1:24" s="32" customFormat="1" ht="24.75" customHeight="1" x14ac:dyDescent="0.3">
      <c r="A169" s="32">
        <v>152</v>
      </c>
      <c r="B169" s="172">
        <v>4</v>
      </c>
      <c r="C169" s="173" t="s">
        <v>154</v>
      </c>
      <c r="D169" s="174" t="s">
        <v>96</v>
      </c>
      <c r="E169" s="175">
        <v>620</v>
      </c>
      <c r="F169" s="176">
        <v>129</v>
      </c>
      <c r="G169" s="176">
        <v>0</v>
      </c>
      <c r="H169" s="116">
        <f>SUM(E169:G169)</f>
        <v>749</v>
      </c>
      <c r="I169" s="176">
        <v>0</v>
      </c>
      <c r="J169" s="176">
        <v>0</v>
      </c>
      <c r="K169" s="176">
        <v>54</v>
      </c>
      <c r="L169" s="176">
        <v>430</v>
      </c>
      <c r="M169" s="176">
        <v>54</v>
      </c>
      <c r="N169" s="176">
        <v>54</v>
      </c>
      <c r="O169" s="176">
        <v>54</v>
      </c>
      <c r="P169" s="176">
        <f>H169-L169</f>
        <v>319</v>
      </c>
      <c r="Q169" s="116">
        <f t="shared" si="18"/>
        <v>-108</v>
      </c>
      <c r="R169" s="176">
        <f>K169-O169</f>
        <v>0</v>
      </c>
      <c r="S169" s="117">
        <f t="shared" si="19"/>
        <v>211</v>
      </c>
      <c r="T169" s="117">
        <v>0</v>
      </c>
      <c r="U169" s="118">
        <v>200</v>
      </c>
      <c r="V169" s="215">
        <v>11</v>
      </c>
      <c r="W169" s="181"/>
      <c r="X169" s="179"/>
    </row>
    <row r="170" spans="1:24" s="32" customFormat="1" ht="24.75" customHeight="1" x14ac:dyDescent="0.3">
      <c r="A170" s="32">
        <v>153</v>
      </c>
      <c r="B170" s="172">
        <v>5</v>
      </c>
      <c r="C170" s="173" t="s">
        <v>390</v>
      </c>
      <c r="D170" s="174" t="s">
        <v>391</v>
      </c>
      <c r="E170" s="175">
        <v>790</v>
      </c>
      <c r="F170" s="116">
        <v>64.5</v>
      </c>
      <c r="G170" s="116">
        <v>0</v>
      </c>
      <c r="H170" s="116">
        <f t="shared" ref="H170:H177" si="20">SUM(E170:G170)</f>
        <v>854.5</v>
      </c>
      <c r="I170" s="116">
        <v>0</v>
      </c>
      <c r="J170" s="116">
        <v>0</v>
      </c>
      <c r="K170" s="116">
        <v>54</v>
      </c>
      <c r="L170" s="116">
        <v>430</v>
      </c>
      <c r="M170" s="116">
        <v>54</v>
      </c>
      <c r="N170" s="116">
        <v>54</v>
      </c>
      <c r="O170" s="116">
        <v>54</v>
      </c>
      <c r="P170" s="176">
        <f t="shared" ref="P170:P177" si="21">H170-L170</f>
        <v>424.5</v>
      </c>
      <c r="Q170" s="116">
        <f t="shared" si="18"/>
        <v>-108</v>
      </c>
      <c r="R170" s="176">
        <f t="shared" ref="R170:R177" si="22">K170-O170</f>
        <v>0</v>
      </c>
      <c r="S170" s="117">
        <f t="shared" si="19"/>
        <v>316.5</v>
      </c>
      <c r="T170" s="117">
        <v>0</v>
      </c>
      <c r="U170" s="118">
        <v>200</v>
      </c>
      <c r="V170" s="215">
        <v>116.5</v>
      </c>
      <c r="W170" s="181"/>
      <c r="X170" s="179"/>
    </row>
    <row r="171" spans="1:24" s="217" customFormat="1" ht="24.75" customHeight="1" x14ac:dyDescent="0.3">
      <c r="A171" s="32">
        <v>154</v>
      </c>
      <c r="B171" s="112">
        <v>6</v>
      </c>
      <c r="C171" s="213" t="s">
        <v>392</v>
      </c>
      <c r="D171" s="214" t="s">
        <v>188</v>
      </c>
      <c r="E171" s="171">
        <v>500</v>
      </c>
      <c r="F171" s="116">
        <v>0</v>
      </c>
      <c r="G171" s="116">
        <v>0</v>
      </c>
      <c r="H171" s="116">
        <f t="shared" si="20"/>
        <v>500</v>
      </c>
      <c r="I171" s="116">
        <v>0</v>
      </c>
      <c r="J171" s="116">
        <v>0</v>
      </c>
      <c r="K171" s="116">
        <v>54</v>
      </c>
      <c r="L171" s="116">
        <f>430*32/44</f>
        <v>312.72727272727275</v>
      </c>
      <c r="M171" s="116">
        <v>54</v>
      </c>
      <c r="N171" s="116">
        <v>54</v>
      </c>
      <c r="O171" s="116">
        <v>54</v>
      </c>
      <c r="P171" s="116">
        <f t="shared" si="21"/>
        <v>187.27272727272725</v>
      </c>
      <c r="Q171" s="116">
        <f t="shared" si="18"/>
        <v>-108</v>
      </c>
      <c r="R171" s="116">
        <f t="shared" si="22"/>
        <v>0</v>
      </c>
      <c r="S171" s="117">
        <f t="shared" si="19"/>
        <v>79.272727272727252</v>
      </c>
      <c r="T171" s="117">
        <v>0</v>
      </c>
      <c r="U171" s="118">
        <v>79.3</v>
      </c>
      <c r="V171" s="215"/>
      <c r="W171" s="216"/>
      <c r="X171" s="260" t="s">
        <v>421</v>
      </c>
    </row>
    <row r="172" spans="1:24" s="32" customFormat="1" ht="24.75" customHeight="1" x14ac:dyDescent="0.3">
      <c r="A172" s="32">
        <v>155</v>
      </c>
      <c r="B172" s="172">
        <v>7</v>
      </c>
      <c r="C172" s="177" t="s">
        <v>393</v>
      </c>
      <c r="D172" s="178" t="s">
        <v>347</v>
      </c>
      <c r="E172" s="175">
        <v>670</v>
      </c>
      <c r="F172" s="116">
        <v>64.5</v>
      </c>
      <c r="G172" s="116">
        <v>0</v>
      </c>
      <c r="H172" s="116">
        <f t="shared" si="20"/>
        <v>734.5</v>
      </c>
      <c r="I172" s="116">
        <v>0</v>
      </c>
      <c r="J172" s="116">
        <v>0</v>
      </c>
      <c r="K172" s="116">
        <v>54</v>
      </c>
      <c r="L172" s="116">
        <v>430</v>
      </c>
      <c r="M172" s="116">
        <v>54</v>
      </c>
      <c r="N172" s="116">
        <v>54</v>
      </c>
      <c r="O172" s="116">
        <v>54</v>
      </c>
      <c r="P172" s="176">
        <f t="shared" si="21"/>
        <v>304.5</v>
      </c>
      <c r="Q172" s="116">
        <f t="shared" si="18"/>
        <v>-108</v>
      </c>
      <c r="R172" s="176">
        <f t="shared" si="22"/>
        <v>0</v>
      </c>
      <c r="S172" s="117">
        <f t="shared" si="19"/>
        <v>196.5</v>
      </c>
      <c r="T172" s="117">
        <v>0</v>
      </c>
      <c r="U172" s="118">
        <f>S172</f>
        <v>196.5</v>
      </c>
      <c r="V172" s="215">
        <f>Q172+R172+S172-U172</f>
        <v>-108</v>
      </c>
      <c r="W172" s="181"/>
      <c r="X172" s="179"/>
    </row>
    <row r="173" spans="1:24" s="32" customFormat="1" ht="24.75" customHeight="1" x14ac:dyDescent="0.3">
      <c r="A173" s="32">
        <v>156</v>
      </c>
      <c r="B173" s="172">
        <v>8</v>
      </c>
      <c r="C173" s="177" t="s">
        <v>394</v>
      </c>
      <c r="D173" s="178" t="s">
        <v>176</v>
      </c>
      <c r="E173" s="175">
        <v>750</v>
      </c>
      <c r="F173" s="116">
        <v>64.5</v>
      </c>
      <c r="G173" s="116">
        <v>0</v>
      </c>
      <c r="H173" s="116">
        <f t="shared" si="20"/>
        <v>814.5</v>
      </c>
      <c r="I173" s="116">
        <v>0</v>
      </c>
      <c r="J173" s="116">
        <v>0</v>
      </c>
      <c r="K173" s="116">
        <v>54</v>
      </c>
      <c r="L173" s="116">
        <v>430</v>
      </c>
      <c r="M173" s="116">
        <v>54</v>
      </c>
      <c r="N173" s="116">
        <v>54</v>
      </c>
      <c r="O173" s="116">
        <v>54</v>
      </c>
      <c r="P173" s="176">
        <f t="shared" si="21"/>
        <v>384.5</v>
      </c>
      <c r="Q173" s="116">
        <f t="shared" si="18"/>
        <v>-108</v>
      </c>
      <c r="R173" s="176">
        <f t="shared" si="22"/>
        <v>0</v>
      </c>
      <c r="S173" s="117">
        <f t="shared" si="19"/>
        <v>276.5</v>
      </c>
      <c r="T173" s="117">
        <v>0</v>
      </c>
      <c r="U173" s="118">
        <v>200</v>
      </c>
      <c r="V173" s="215">
        <v>76.5</v>
      </c>
      <c r="W173" s="181"/>
      <c r="X173" s="179"/>
    </row>
    <row r="174" spans="1:24" s="32" customFormat="1" ht="24.75" customHeight="1" x14ac:dyDescent="0.3">
      <c r="A174" s="32">
        <v>157</v>
      </c>
      <c r="B174" s="172">
        <v>9</v>
      </c>
      <c r="C174" s="177" t="s">
        <v>299</v>
      </c>
      <c r="D174" s="178" t="s">
        <v>83</v>
      </c>
      <c r="E174" s="175">
        <v>700</v>
      </c>
      <c r="F174" s="116">
        <f>2*64.5</f>
        <v>129</v>
      </c>
      <c r="G174" s="116">
        <v>0</v>
      </c>
      <c r="H174" s="116">
        <f t="shared" si="20"/>
        <v>829</v>
      </c>
      <c r="I174" s="116">
        <v>0</v>
      </c>
      <c r="J174" s="116">
        <v>0</v>
      </c>
      <c r="K174" s="116">
        <v>54</v>
      </c>
      <c r="L174" s="116">
        <v>430</v>
      </c>
      <c r="M174" s="116">
        <v>54</v>
      </c>
      <c r="N174" s="116">
        <v>54</v>
      </c>
      <c r="O174" s="116">
        <v>54</v>
      </c>
      <c r="P174" s="176">
        <f t="shared" si="21"/>
        <v>399</v>
      </c>
      <c r="Q174" s="116">
        <f t="shared" si="18"/>
        <v>-108</v>
      </c>
      <c r="R174" s="176">
        <f t="shared" si="22"/>
        <v>0</v>
      </c>
      <c r="S174" s="117">
        <f t="shared" si="19"/>
        <v>291</v>
      </c>
      <c r="T174" s="117">
        <v>0</v>
      </c>
      <c r="U174" s="118">
        <v>200</v>
      </c>
      <c r="V174" s="215">
        <v>91</v>
      </c>
      <c r="W174" s="181"/>
      <c r="X174" s="179"/>
    </row>
    <row r="175" spans="1:24" s="32" customFormat="1" ht="24.75" customHeight="1" x14ac:dyDescent="0.3">
      <c r="A175" s="32">
        <v>158</v>
      </c>
      <c r="B175" s="172">
        <v>10</v>
      </c>
      <c r="C175" s="177" t="s">
        <v>395</v>
      </c>
      <c r="D175" s="178" t="s">
        <v>396</v>
      </c>
      <c r="E175" s="175">
        <v>850</v>
      </c>
      <c r="F175" s="116">
        <v>64.5</v>
      </c>
      <c r="G175" s="116">
        <v>0</v>
      </c>
      <c r="H175" s="116">
        <f t="shared" si="20"/>
        <v>914.5</v>
      </c>
      <c r="I175" s="116">
        <v>0</v>
      </c>
      <c r="J175" s="116">
        <v>0</v>
      </c>
      <c r="K175" s="116">
        <v>54</v>
      </c>
      <c r="L175" s="116">
        <v>430</v>
      </c>
      <c r="M175" s="116">
        <v>54</v>
      </c>
      <c r="N175" s="116">
        <v>54</v>
      </c>
      <c r="O175" s="116">
        <v>54</v>
      </c>
      <c r="P175" s="176">
        <f t="shared" si="21"/>
        <v>484.5</v>
      </c>
      <c r="Q175" s="116">
        <f t="shared" si="18"/>
        <v>-108</v>
      </c>
      <c r="R175" s="176">
        <f t="shared" si="22"/>
        <v>0</v>
      </c>
      <c r="S175" s="117">
        <f t="shared" si="19"/>
        <v>376.5</v>
      </c>
      <c r="T175" s="117">
        <v>0</v>
      </c>
      <c r="U175" s="118">
        <v>200</v>
      </c>
      <c r="V175" s="215">
        <v>176.5</v>
      </c>
      <c r="W175" s="181"/>
      <c r="X175" s="179"/>
    </row>
    <row r="176" spans="1:24" s="32" customFormat="1" ht="24.75" customHeight="1" x14ac:dyDescent="0.3">
      <c r="A176" s="32">
        <v>159</v>
      </c>
      <c r="B176" s="172">
        <v>11</v>
      </c>
      <c r="C176" s="177" t="s">
        <v>397</v>
      </c>
      <c r="D176" s="178" t="s">
        <v>398</v>
      </c>
      <c r="E176" s="175">
        <v>780</v>
      </c>
      <c r="F176" s="116">
        <v>64.5</v>
      </c>
      <c r="G176" s="116">
        <v>0</v>
      </c>
      <c r="H176" s="116">
        <f t="shared" si="20"/>
        <v>844.5</v>
      </c>
      <c r="I176" s="116">
        <v>0</v>
      </c>
      <c r="J176" s="116">
        <v>0</v>
      </c>
      <c r="K176" s="116">
        <v>54</v>
      </c>
      <c r="L176" s="116">
        <v>430</v>
      </c>
      <c r="M176" s="116">
        <v>54</v>
      </c>
      <c r="N176" s="116">
        <v>54</v>
      </c>
      <c r="O176" s="116">
        <v>54</v>
      </c>
      <c r="P176" s="176">
        <f t="shared" si="21"/>
        <v>414.5</v>
      </c>
      <c r="Q176" s="116">
        <f t="shared" si="18"/>
        <v>-108</v>
      </c>
      <c r="R176" s="176">
        <f t="shared" si="22"/>
        <v>0</v>
      </c>
      <c r="S176" s="117">
        <f t="shared" si="19"/>
        <v>306.5</v>
      </c>
      <c r="T176" s="117">
        <v>0</v>
      </c>
      <c r="U176" s="118">
        <v>200</v>
      </c>
      <c r="V176" s="215">
        <v>106.5</v>
      </c>
      <c r="W176" s="181"/>
      <c r="X176" s="179"/>
    </row>
    <row r="177" spans="1:25" s="32" customFormat="1" ht="24.75" customHeight="1" x14ac:dyDescent="0.3">
      <c r="A177" s="32">
        <v>160</v>
      </c>
      <c r="B177" s="172">
        <v>12</v>
      </c>
      <c r="C177" s="177" t="s">
        <v>399</v>
      </c>
      <c r="D177" s="178" t="s">
        <v>400</v>
      </c>
      <c r="E177" s="175">
        <v>450</v>
      </c>
      <c r="F177" s="116">
        <f>64.5*3+86</f>
        <v>279.5</v>
      </c>
      <c r="G177" s="116">
        <v>0</v>
      </c>
      <c r="H177" s="116">
        <f t="shared" si="20"/>
        <v>729.5</v>
      </c>
      <c r="I177" s="116">
        <v>0</v>
      </c>
      <c r="J177" s="116">
        <v>0</v>
      </c>
      <c r="K177" s="116">
        <f>K176</f>
        <v>54</v>
      </c>
      <c r="L177" s="116">
        <f>L176</f>
        <v>430</v>
      </c>
      <c r="M177" s="116">
        <f>M176</f>
        <v>54</v>
      </c>
      <c r="N177" s="116">
        <f>N176</f>
        <v>54</v>
      </c>
      <c r="O177" s="116">
        <f>O176</f>
        <v>54</v>
      </c>
      <c r="P177" s="176">
        <f t="shared" si="21"/>
        <v>299.5</v>
      </c>
      <c r="Q177" s="116">
        <f t="shared" si="18"/>
        <v>-108</v>
      </c>
      <c r="R177" s="176">
        <f t="shared" si="22"/>
        <v>0</v>
      </c>
      <c r="S177" s="117">
        <f t="shared" si="19"/>
        <v>191.5</v>
      </c>
      <c r="T177" s="117">
        <v>0</v>
      </c>
      <c r="U177" s="118">
        <f>S177</f>
        <v>191.5</v>
      </c>
      <c r="V177" s="215"/>
      <c r="W177" s="181"/>
      <c r="X177" s="179"/>
    </row>
    <row r="178" spans="1:25" s="41" customFormat="1" ht="24.75" customHeight="1" x14ac:dyDescent="0.3">
      <c r="B178" s="293" t="s">
        <v>202</v>
      </c>
      <c r="C178" s="311" t="s">
        <v>431</v>
      </c>
      <c r="D178" s="312"/>
      <c r="E178" s="297">
        <f t="shared" ref="E178:W178" si="23">SUM(E179:E186)</f>
        <v>3982</v>
      </c>
      <c r="F178" s="297">
        <f t="shared" si="23"/>
        <v>737.75</v>
      </c>
      <c r="G178" s="297">
        <f t="shared" si="23"/>
        <v>0</v>
      </c>
      <c r="H178" s="297">
        <f t="shared" si="23"/>
        <v>4719.8</v>
      </c>
      <c r="I178" s="297">
        <f t="shared" si="23"/>
        <v>0</v>
      </c>
      <c r="J178" s="297">
        <f t="shared" si="23"/>
        <v>0</v>
      </c>
      <c r="K178" s="297">
        <f t="shared" si="23"/>
        <v>432</v>
      </c>
      <c r="L178" s="297">
        <f t="shared" si="23"/>
        <v>3158.92</v>
      </c>
      <c r="M178" s="297">
        <f t="shared" si="23"/>
        <v>432</v>
      </c>
      <c r="N178" s="297">
        <f t="shared" si="23"/>
        <v>432</v>
      </c>
      <c r="O178" s="297">
        <f t="shared" si="23"/>
        <v>432</v>
      </c>
      <c r="P178" s="297">
        <f t="shared" si="23"/>
        <v>1560.9</v>
      </c>
      <c r="Q178" s="297">
        <f t="shared" si="23"/>
        <v>-864</v>
      </c>
      <c r="R178" s="297">
        <f t="shared" si="23"/>
        <v>0</v>
      </c>
      <c r="S178" s="297">
        <f t="shared" si="23"/>
        <v>696.7</v>
      </c>
      <c r="T178" s="297">
        <f t="shared" si="23"/>
        <v>0</v>
      </c>
      <c r="U178" s="297">
        <f t="shared" si="23"/>
        <v>696.7</v>
      </c>
      <c r="V178" s="297">
        <f t="shared" si="23"/>
        <v>0</v>
      </c>
      <c r="W178" s="297">
        <f t="shared" si="23"/>
        <v>0</v>
      </c>
    </row>
    <row r="179" spans="1:25" s="32" customFormat="1" ht="27.75" customHeight="1" x14ac:dyDescent="0.3">
      <c r="A179" s="32">
        <v>161</v>
      </c>
      <c r="B179" s="28">
        <v>1</v>
      </c>
      <c r="C179" s="100" t="s">
        <v>288</v>
      </c>
      <c r="D179" s="101" t="s">
        <v>179</v>
      </c>
      <c r="E179" s="102">
        <v>600</v>
      </c>
      <c r="F179" s="103">
        <v>64.5</v>
      </c>
      <c r="G179" s="103">
        <v>0</v>
      </c>
      <c r="H179" s="103">
        <v>664.5</v>
      </c>
      <c r="I179" s="103">
        <v>0</v>
      </c>
      <c r="J179" s="103">
        <v>0</v>
      </c>
      <c r="K179" s="103">
        <v>54</v>
      </c>
      <c r="L179" s="103">
        <v>430</v>
      </c>
      <c r="M179" s="104">
        <v>54</v>
      </c>
      <c r="N179" s="104">
        <v>54</v>
      </c>
      <c r="O179" s="104">
        <v>54</v>
      </c>
      <c r="P179" s="103">
        <v>234.5</v>
      </c>
      <c r="Q179" s="104">
        <v>-108</v>
      </c>
      <c r="R179" s="103">
        <v>0</v>
      </c>
      <c r="S179" s="64">
        <v>126.5</v>
      </c>
      <c r="T179" s="103">
        <v>0</v>
      </c>
      <c r="U179" s="105">
        <v>126.5</v>
      </c>
      <c r="V179" s="106">
        <v>0</v>
      </c>
      <c r="W179" s="106">
        <v>0</v>
      </c>
    </row>
    <row r="180" spans="1:25" s="32" customFormat="1" ht="27.75" customHeight="1" x14ac:dyDescent="0.3">
      <c r="A180" s="32">
        <v>162</v>
      </c>
      <c r="B180" s="28">
        <v>2</v>
      </c>
      <c r="C180" s="107" t="s">
        <v>289</v>
      </c>
      <c r="D180" s="108" t="s">
        <v>290</v>
      </c>
      <c r="E180" s="102">
        <v>580</v>
      </c>
      <c r="F180" s="103">
        <v>64.5</v>
      </c>
      <c r="G180" s="104">
        <v>0</v>
      </c>
      <c r="H180" s="104">
        <v>644.5</v>
      </c>
      <c r="I180" s="104">
        <v>0</v>
      </c>
      <c r="J180" s="104">
        <v>0</v>
      </c>
      <c r="K180" s="104">
        <v>54</v>
      </c>
      <c r="L180" s="104">
        <v>430</v>
      </c>
      <c r="M180" s="104">
        <v>54</v>
      </c>
      <c r="N180" s="104">
        <v>54</v>
      </c>
      <c r="O180" s="104">
        <v>54</v>
      </c>
      <c r="P180" s="104">
        <v>214.5</v>
      </c>
      <c r="Q180" s="104">
        <v>-108</v>
      </c>
      <c r="R180" s="104">
        <v>0</v>
      </c>
      <c r="S180" s="64">
        <v>106.5</v>
      </c>
      <c r="T180" s="104">
        <v>0</v>
      </c>
      <c r="U180" s="105">
        <v>106.5</v>
      </c>
      <c r="V180" s="106">
        <v>0</v>
      </c>
      <c r="W180" s="106">
        <v>0</v>
      </c>
    </row>
    <row r="181" spans="1:25" s="32" customFormat="1" ht="27.75" customHeight="1" x14ac:dyDescent="0.3">
      <c r="A181" s="32">
        <v>163</v>
      </c>
      <c r="B181" s="28">
        <v>3</v>
      </c>
      <c r="C181" s="109" t="s">
        <v>182</v>
      </c>
      <c r="D181" s="110" t="s">
        <v>183</v>
      </c>
      <c r="E181" s="102">
        <v>520</v>
      </c>
      <c r="F181" s="104">
        <v>129</v>
      </c>
      <c r="G181" s="104">
        <v>0</v>
      </c>
      <c r="H181" s="104">
        <v>649</v>
      </c>
      <c r="I181" s="104">
        <v>0</v>
      </c>
      <c r="J181" s="104">
        <v>0</v>
      </c>
      <c r="K181" s="104">
        <v>54</v>
      </c>
      <c r="L181" s="104">
        <v>430</v>
      </c>
      <c r="M181" s="104">
        <v>54</v>
      </c>
      <c r="N181" s="104">
        <v>54</v>
      </c>
      <c r="O181" s="104">
        <v>54</v>
      </c>
      <c r="P181" s="104">
        <v>219</v>
      </c>
      <c r="Q181" s="104">
        <v>-108</v>
      </c>
      <c r="R181" s="104">
        <v>0</v>
      </c>
      <c r="S181" s="64">
        <v>111</v>
      </c>
      <c r="T181" s="104">
        <v>0</v>
      </c>
      <c r="U181" s="105">
        <v>111</v>
      </c>
      <c r="V181" s="106">
        <v>0</v>
      </c>
      <c r="W181" s="106">
        <v>0</v>
      </c>
    </row>
    <row r="182" spans="1:25" s="32" customFormat="1" ht="27.75" customHeight="1" x14ac:dyDescent="0.3">
      <c r="A182" s="32">
        <v>164</v>
      </c>
      <c r="B182" s="28">
        <v>4</v>
      </c>
      <c r="C182" s="109" t="s">
        <v>291</v>
      </c>
      <c r="D182" s="110" t="s">
        <v>183</v>
      </c>
      <c r="E182" s="102">
        <v>570</v>
      </c>
      <c r="F182" s="104">
        <v>64.5</v>
      </c>
      <c r="G182" s="104">
        <v>0</v>
      </c>
      <c r="H182" s="104">
        <v>634.5</v>
      </c>
      <c r="I182" s="104">
        <v>0</v>
      </c>
      <c r="J182" s="104">
        <v>0</v>
      </c>
      <c r="K182" s="104">
        <v>54</v>
      </c>
      <c r="L182" s="104">
        <v>430</v>
      </c>
      <c r="M182" s="104">
        <v>54</v>
      </c>
      <c r="N182" s="104">
        <v>54</v>
      </c>
      <c r="O182" s="104">
        <v>54</v>
      </c>
      <c r="P182" s="104">
        <v>204.5</v>
      </c>
      <c r="Q182" s="104">
        <v>-108</v>
      </c>
      <c r="R182" s="104">
        <v>0</v>
      </c>
      <c r="S182" s="64">
        <v>96.5</v>
      </c>
      <c r="T182" s="104">
        <v>0</v>
      </c>
      <c r="U182" s="105">
        <v>96.5</v>
      </c>
      <c r="V182" s="106">
        <v>0</v>
      </c>
      <c r="W182" s="106">
        <v>0</v>
      </c>
    </row>
    <row r="183" spans="1:25" s="32" customFormat="1" ht="27.75" customHeight="1" x14ac:dyDescent="0.3">
      <c r="A183" s="32">
        <v>165</v>
      </c>
      <c r="B183" s="28">
        <v>5</v>
      </c>
      <c r="C183" s="109" t="s">
        <v>180</v>
      </c>
      <c r="D183" s="110" t="s">
        <v>181</v>
      </c>
      <c r="E183" s="102">
        <v>510</v>
      </c>
      <c r="F183" s="104">
        <v>178.7</v>
      </c>
      <c r="G183" s="104">
        <v>0</v>
      </c>
      <c r="H183" s="104">
        <v>688.7</v>
      </c>
      <c r="I183" s="104">
        <v>0</v>
      </c>
      <c r="J183" s="104">
        <v>0</v>
      </c>
      <c r="K183" s="104">
        <v>54</v>
      </c>
      <c r="L183" s="104">
        <v>430</v>
      </c>
      <c r="M183" s="104">
        <v>54</v>
      </c>
      <c r="N183" s="104">
        <v>54</v>
      </c>
      <c r="O183" s="104">
        <v>54</v>
      </c>
      <c r="P183" s="104">
        <v>258.7</v>
      </c>
      <c r="Q183" s="104">
        <v>-108</v>
      </c>
      <c r="R183" s="104">
        <v>0</v>
      </c>
      <c r="S183" s="64">
        <v>150.69999999999999</v>
      </c>
      <c r="T183" s="104">
        <v>0</v>
      </c>
      <c r="U183" s="105">
        <v>150.69999999999999</v>
      </c>
      <c r="V183" s="106">
        <v>0</v>
      </c>
      <c r="W183" s="106">
        <v>0</v>
      </c>
    </row>
    <row r="184" spans="1:25" s="32" customFormat="1" ht="27.75" customHeight="1" x14ac:dyDescent="0.3">
      <c r="A184" s="32">
        <v>166</v>
      </c>
      <c r="B184" s="28">
        <v>6</v>
      </c>
      <c r="C184" s="109" t="s">
        <v>87</v>
      </c>
      <c r="D184" s="110" t="s">
        <v>69</v>
      </c>
      <c r="E184" s="102">
        <v>570</v>
      </c>
      <c r="F184" s="104">
        <v>64.5</v>
      </c>
      <c r="G184" s="104">
        <v>0</v>
      </c>
      <c r="H184" s="104">
        <v>634.5</v>
      </c>
      <c r="I184" s="104">
        <v>0</v>
      </c>
      <c r="J184" s="104">
        <v>0</v>
      </c>
      <c r="K184" s="104">
        <v>54</v>
      </c>
      <c r="L184" s="104">
        <v>430</v>
      </c>
      <c r="M184" s="104">
        <v>54</v>
      </c>
      <c r="N184" s="104">
        <v>54</v>
      </c>
      <c r="O184" s="104">
        <v>54</v>
      </c>
      <c r="P184" s="104">
        <v>204.5</v>
      </c>
      <c r="Q184" s="104">
        <v>-108</v>
      </c>
      <c r="R184" s="104">
        <v>0</v>
      </c>
      <c r="S184" s="64">
        <v>96.5</v>
      </c>
      <c r="T184" s="104">
        <v>0</v>
      </c>
      <c r="U184" s="105">
        <v>96.5</v>
      </c>
      <c r="V184" s="106">
        <v>0</v>
      </c>
      <c r="W184" s="106">
        <v>0</v>
      </c>
    </row>
    <row r="185" spans="1:25" s="32" customFormat="1" ht="27.75" customHeight="1" x14ac:dyDescent="0.3">
      <c r="A185" s="32">
        <v>167</v>
      </c>
      <c r="B185" s="28">
        <v>7</v>
      </c>
      <c r="C185" s="109" t="s">
        <v>292</v>
      </c>
      <c r="D185" s="110" t="s">
        <v>178</v>
      </c>
      <c r="E185" s="102">
        <v>242</v>
      </c>
      <c r="F185" s="104">
        <v>15.049999999999999</v>
      </c>
      <c r="G185" s="104">
        <v>0</v>
      </c>
      <c r="H185" s="104">
        <v>257.10000000000002</v>
      </c>
      <c r="I185" s="104">
        <v>0</v>
      </c>
      <c r="J185" s="104">
        <v>0</v>
      </c>
      <c r="K185" s="104">
        <v>54</v>
      </c>
      <c r="L185" s="104">
        <v>148.91999999999999</v>
      </c>
      <c r="M185" s="104">
        <v>54</v>
      </c>
      <c r="N185" s="104">
        <v>54</v>
      </c>
      <c r="O185" s="104">
        <v>54</v>
      </c>
      <c r="P185" s="104">
        <v>108.2</v>
      </c>
      <c r="Q185" s="104">
        <v>-108</v>
      </c>
      <c r="R185" s="104">
        <v>0</v>
      </c>
      <c r="S185" s="64">
        <v>0</v>
      </c>
      <c r="T185" s="104">
        <v>0</v>
      </c>
      <c r="U185" s="105">
        <v>0</v>
      </c>
      <c r="V185" s="106">
        <v>0</v>
      </c>
      <c r="W185" s="106">
        <v>0</v>
      </c>
    </row>
    <row r="186" spans="1:25" s="32" customFormat="1" ht="27.75" customHeight="1" x14ac:dyDescent="0.3">
      <c r="A186" s="32">
        <v>168</v>
      </c>
      <c r="B186" s="267">
        <v>8</v>
      </c>
      <c r="C186" s="109" t="s">
        <v>222</v>
      </c>
      <c r="D186" s="110" t="s">
        <v>184</v>
      </c>
      <c r="E186" s="102">
        <v>390</v>
      </c>
      <c r="F186" s="43">
        <v>157</v>
      </c>
      <c r="G186" s="43">
        <v>0</v>
      </c>
      <c r="H186" s="43">
        <v>547</v>
      </c>
      <c r="I186" s="43">
        <v>0</v>
      </c>
      <c r="J186" s="43">
        <v>0</v>
      </c>
      <c r="K186" s="43">
        <v>54</v>
      </c>
      <c r="L186" s="43">
        <v>430</v>
      </c>
      <c r="M186" s="43">
        <v>54</v>
      </c>
      <c r="N186" s="43">
        <v>54</v>
      </c>
      <c r="O186" s="43">
        <v>54</v>
      </c>
      <c r="P186" s="43">
        <v>117</v>
      </c>
      <c r="Q186" s="43">
        <v>-108</v>
      </c>
      <c r="R186" s="43">
        <v>0</v>
      </c>
      <c r="S186" s="282">
        <v>9</v>
      </c>
      <c r="T186" s="43">
        <v>0</v>
      </c>
      <c r="U186" s="283">
        <v>9</v>
      </c>
      <c r="V186" s="106">
        <v>0</v>
      </c>
      <c r="W186" s="106">
        <v>0</v>
      </c>
    </row>
    <row r="187" spans="1:25" s="41" customFormat="1" ht="24.75" customHeight="1" x14ac:dyDescent="0.3">
      <c r="B187" s="293" t="s">
        <v>220</v>
      </c>
      <c r="C187" s="311" t="s">
        <v>197</v>
      </c>
      <c r="D187" s="312"/>
      <c r="E187" s="297">
        <f t="shared" ref="E187:W187" si="24">SUM(E188:E199)</f>
        <v>6248.7</v>
      </c>
      <c r="F187" s="297">
        <f t="shared" si="24"/>
        <v>946</v>
      </c>
      <c r="G187" s="297">
        <f t="shared" si="24"/>
        <v>275</v>
      </c>
      <c r="H187" s="297">
        <f t="shared" si="24"/>
        <v>7469.7</v>
      </c>
      <c r="I187" s="297">
        <f t="shared" si="24"/>
        <v>0</v>
      </c>
      <c r="J187" s="297">
        <f t="shared" si="24"/>
        <v>648</v>
      </c>
      <c r="K187" s="297">
        <f t="shared" si="24"/>
        <v>324</v>
      </c>
      <c r="L187" s="297">
        <f t="shared" si="24"/>
        <v>4931.5625</v>
      </c>
      <c r="M187" s="297">
        <f t="shared" si="24"/>
        <v>648</v>
      </c>
      <c r="N187" s="297">
        <f t="shared" si="24"/>
        <v>648</v>
      </c>
      <c r="O187" s="297">
        <f t="shared" si="24"/>
        <v>648</v>
      </c>
      <c r="P187" s="297">
        <f t="shared" si="24"/>
        <v>2309.6999999999998</v>
      </c>
      <c r="Q187" s="297">
        <f t="shared" si="24"/>
        <v>-648</v>
      </c>
      <c r="R187" s="297">
        <f t="shared" si="24"/>
        <v>-324</v>
      </c>
      <c r="S187" s="297">
        <f t="shared" si="24"/>
        <v>1337.6999999999998</v>
      </c>
      <c r="T187" s="297">
        <f t="shared" si="24"/>
        <v>-50.5</v>
      </c>
      <c r="U187" s="297">
        <f t="shared" si="24"/>
        <v>1195.9999999999995</v>
      </c>
      <c r="V187" s="297">
        <f t="shared" si="24"/>
        <v>91.199999999999932</v>
      </c>
      <c r="W187" s="297">
        <f t="shared" si="24"/>
        <v>0</v>
      </c>
    </row>
    <row r="188" spans="1:25" s="32" customFormat="1" ht="24.75" customHeight="1" x14ac:dyDescent="0.3">
      <c r="A188" s="32">
        <v>169</v>
      </c>
      <c r="B188" s="141">
        <v>1</v>
      </c>
      <c r="C188" s="65" t="s">
        <v>187</v>
      </c>
      <c r="D188" s="66" t="s">
        <v>188</v>
      </c>
      <c r="E188" s="76">
        <v>316.8</v>
      </c>
      <c r="F188" s="77">
        <v>193.5</v>
      </c>
      <c r="G188" s="142">
        <v>50</v>
      </c>
      <c r="H188" s="156">
        <v>560.29999999999995</v>
      </c>
      <c r="I188" s="143">
        <v>0</v>
      </c>
      <c r="J188" s="143">
        <v>54</v>
      </c>
      <c r="K188" s="143">
        <v>54</v>
      </c>
      <c r="L188" s="143">
        <v>430</v>
      </c>
      <c r="M188" s="143">
        <v>54</v>
      </c>
      <c r="N188" s="143">
        <v>54</v>
      </c>
      <c r="O188" s="143">
        <v>54</v>
      </c>
      <c r="P188" s="234">
        <v>130.29999999999995</v>
      </c>
      <c r="Q188" s="142">
        <v>-54</v>
      </c>
      <c r="R188" s="142">
        <v>0</v>
      </c>
      <c r="S188" s="234">
        <v>76.299999999999955</v>
      </c>
      <c r="T188" s="143">
        <v>-50.5</v>
      </c>
      <c r="U188" s="144">
        <v>25.799999999999955</v>
      </c>
      <c r="V188" s="145">
        <v>0</v>
      </c>
      <c r="W188" s="232"/>
      <c r="Y188" s="239"/>
    </row>
    <row r="189" spans="1:25" s="32" customFormat="1" ht="24.75" customHeight="1" x14ac:dyDescent="0.3">
      <c r="A189" s="32">
        <v>170</v>
      </c>
      <c r="B189" s="146">
        <v>2</v>
      </c>
      <c r="C189" s="147" t="s">
        <v>189</v>
      </c>
      <c r="D189" s="148" t="s">
        <v>190</v>
      </c>
      <c r="E189" s="76">
        <v>238.8</v>
      </c>
      <c r="F189" s="77">
        <v>172</v>
      </c>
      <c r="G189" s="149">
        <v>80</v>
      </c>
      <c r="H189" s="156">
        <v>490.8</v>
      </c>
      <c r="I189" s="149">
        <v>0</v>
      </c>
      <c r="J189" s="143">
        <v>54</v>
      </c>
      <c r="K189" s="149">
        <v>54</v>
      </c>
      <c r="L189" s="143">
        <v>430</v>
      </c>
      <c r="M189" s="143">
        <v>54</v>
      </c>
      <c r="N189" s="149">
        <v>54</v>
      </c>
      <c r="O189" s="149">
        <v>54</v>
      </c>
      <c r="P189" s="234">
        <v>60.800000000000011</v>
      </c>
      <c r="Q189" s="142">
        <v>-54</v>
      </c>
      <c r="R189" s="142">
        <v>0</v>
      </c>
      <c r="S189" s="234">
        <v>6.8000000000000114</v>
      </c>
      <c r="T189" s="149">
        <v>0</v>
      </c>
      <c r="U189" s="150">
        <v>6.8000000000000114</v>
      </c>
      <c r="V189" s="151">
        <v>0</v>
      </c>
      <c r="W189" s="232"/>
      <c r="Y189" s="239"/>
    </row>
    <row r="190" spans="1:25" s="32" customFormat="1" ht="24.75" customHeight="1" x14ac:dyDescent="0.3">
      <c r="A190" s="32">
        <v>171</v>
      </c>
      <c r="B190" s="146">
        <v>3</v>
      </c>
      <c r="C190" s="152" t="s">
        <v>346</v>
      </c>
      <c r="D190" s="153" t="s">
        <v>179</v>
      </c>
      <c r="E190" s="76">
        <v>518.5</v>
      </c>
      <c r="F190" s="154">
        <v>64.5</v>
      </c>
      <c r="G190" s="149">
        <v>0</v>
      </c>
      <c r="H190" s="156">
        <v>583</v>
      </c>
      <c r="I190" s="149">
        <v>0</v>
      </c>
      <c r="J190" s="149">
        <v>54</v>
      </c>
      <c r="K190" s="149">
        <v>0</v>
      </c>
      <c r="L190" s="143">
        <v>430</v>
      </c>
      <c r="M190" s="143">
        <v>54</v>
      </c>
      <c r="N190" s="149">
        <v>54</v>
      </c>
      <c r="O190" s="149">
        <v>54</v>
      </c>
      <c r="P190" s="234">
        <v>153</v>
      </c>
      <c r="Q190" s="142">
        <v>-54</v>
      </c>
      <c r="R190" s="142">
        <v>-54</v>
      </c>
      <c r="S190" s="234">
        <v>45</v>
      </c>
      <c r="T190" s="149">
        <v>0</v>
      </c>
      <c r="U190" s="150">
        <v>45</v>
      </c>
      <c r="V190" s="151">
        <v>0</v>
      </c>
      <c r="W190" s="233"/>
      <c r="Y190" s="239"/>
    </row>
    <row r="191" spans="1:25" s="32" customFormat="1" ht="24.75" customHeight="1" x14ac:dyDescent="0.3">
      <c r="A191" s="32">
        <v>172</v>
      </c>
      <c r="B191" s="146">
        <v>4</v>
      </c>
      <c r="C191" s="152" t="s">
        <v>195</v>
      </c>
      <c r="D191" s="153" t="s">
        <v>84</v>
      </c>
      <c r="E191" s="76">
        <v>624.5</v>
      </c>
      <c r="F191" s="154">
        <v>64.5</v>
      </c>
      <c r="G191" s="149">
        <v>0</v>
      </c>
      <c r="H191" s="156">
        <v>689</v>
      </c>
      <c r="I191" s="149">
        <v>0</v>
      </c>
      <c r="J191" s="149">
        <v>54</v>
      </c>
      <c r="K191" s="149">
        <v>0</v>
      </c>
      <c r="L191" s="143">
        <v>430</v>
      </c>
      <c r="M191" s="143">
        <v>54</v>
      </c>
      <c r="N191" s="149">
        <v>54</v>
      </c>
      <c r="O191" s="149">
        <v>54</v>
      </c>
      <c r="P191" s="234">
        <v>259</v>
      </c>
      <c r="Q191" s="142">
        <v>-54</v>
      </c>
      <c r="R191" s="142">
        <v>-54</v>
      </c>
      <c r="S191" s="234">
        <v>151</v>
      </c>
      <c r="T191" s="149">
        <v>0</v>
      </c>
      <c r="U191" s="150">
        <v>151</v>
      </c>
      <c r="V191" s="155">
        <v>0</v>
      </c>
      <c r="W191" s="233"/>
      <c r="Y191" s="239"/>
    </row>
    <row r="192" spans="1:25" s="32" customFormat="1" ht="24.75" customHeight="1" x14ac:dyDescent="0.3">
      <c r="A192" s="32">
        <v>173</v>
      </c>
      <c r="B192" s="146">
        <v>5</v>
      </c>
      <c r="C192" s="152" t="s">
        <v>340</v>
      </c>
      <c r="D192" s="153" t="s">
        <v>347</v>
      </c>
      <c r="E192" s="76">
        <v>625.29999999999995</v>
      </c>
      <c r="F192" s="154">
        <v>64.5</v>
      </c>
      <c r="G192" s="149">
        <v>0</v>
      </c>
      <c r="H192" s="156">
        <v>689.8</v>
      </c>
      <c r="I192" s="149">
        <v>0</v>
      </c>
      <c r="J192" s="149">
        <v>54</v>
      </c>
      <c r="K192" s="149">
        <v>54</v>
      </c>
      <c r="L192" s="143">
        <v>430</v>
      </c>
      <c r="M192" s="143">
        <v>54</v>
      </c>
      <c r="N192" s="149">
        <v>54</v>
      </c>
      <c r="O192" s="149">
        <v>54</v>
      </c>
      <c r="P192" s="234">
        <v>259.79999999999995</v>
      </c>
      <c r="Q192" s="142">
        <v>-54</v>
      </c>
      <c r="R192" s="142">
        <v>0</v>
      </c>
      <c r="S192" s="234">
        <v>205.79999999999995</v>
      </c>
      <c r="T192" s="149">
        <v>0</v>
      </c>
      <c r="U192" s="150">
        <v>200</v>
      </c>
      <c r="V192" s="155">
        <v>5.7999999999999545</v>
      </c>
      <c r="W192" s="233"/>
      <c r="Y192" s="239"/>
    </row>
    <row r="193" spans="1:25" s="32" customFormat="1" ht="24.75" customHeight="1" x14ac:dyDescent="0.3">
      <c r="A193" s="32">
        <v>174</v>
      </c>
      <c r="B193" s="146">
        <v>6</v>
      </c>
      <c r="C193" s="152" t="s">
        <v>348</v>
      </c>
      <c r="D193" s="153" t="s">
        <v>196</v>
      </c>
      <c r="E193" s="76">
        <v>654.5</v>
      </c>
      <c r="F193" s="154">
        <v>64.5</v>
      </c>
      <c r="G193" s="149">
        <v>0</v>
      </c>
      <c r="H193" s="156">
        <v>719</v>
      </c>
      <c r="I193" s="149">
        <v>0</v>
      </c>
      <c r="J193" s="149">
        <v>54</v>
      </c>
      <c r="K193" s="149">
        <v>0</v>
      </c>
      <c r="L193" s="143">
        <v>430</v>
      </c>
      <c r="M193" s="143">
        <v>54</v>
      </c>
      <c r="N193" s="149">
        <v>54</v>
      </c>
      <c r="O193" s="149">
        <v>54</v>
      </c>
      <c r="P193" s="234">
        <v>289</v>
      </c>
      <c r="Q193" s="142">
        <v>-54</v>
      </c>
      <c r="R193" s="142">
        <v>-54</v>
      </c>
      <c r="S193" s="234">
        <v>181</v>
      </c>
      <c r="T193" s="149">
        <v>0</v>
      </c>
      <c r="U193" s="150">
        <v>181</v>
      </c>
      <c r="V193" s="155">
        <v>0</v>
      </c>
      <c r="W193" s="233"/>
      <c r="Y193" s="239"/>
    </row>
    <row r="194" spans="1:25" s="32" customFormat="1" ht="24.75" customHeight="1" x14ac:dyDescent="0.3">
      <c r="A194" s="32">
        <v>175</v>
      </c>
      <c r="B194" s="146">
        <v>7</v>
      </c>
      <c r="C194" s="152" t="s">
        <v>349</v>
      </c>
      <c r="D194" s="153" t="s">
        <v>350</v>
      </c>
      <c r="E194" s="76">
        <v>630.4</v>
      </c>
      <c r="F194" s="154">
        <v>64.5</v>
      </c>
      <c r="G194" s="149">
        <v>0</v>
      </c>
      <c r="H194" s="156">
        <v>694.9</v>
      </c>
      <c r="I194" s="149">
        <v>0</v>
      </c>
      <c r="J194" s="149">
        <v>54</v>
      </c>
      <c r="K194" s="149">
        <v>0</v>
      </c>
      <c r="L194" s="143">
        <v>430</v>
      </c>
      <c r="M194" s="143">
        <v>54</v>
      </c>
      <c r="N194" s="149">
        <v>54</v>
      </c>
      <c r="O194" s="149">
        <v>54</v>
      </c>
      <c r="P194" s="234">
        <v>264.89999999999998</v>
      </c>
      <c r="Q194" s="142">
        <v>-54</v>
      </c>
      <c r="R194" s="142">
        <v>-54</v>
      </c>
      <c r="S194" s="234">
        <v>156.89999999999998</v>
      </c>
      <c r="T194" s="149">
        <v>0</v>
      </c>
      <c r="U194" s="150">
        <v>156.89999999999998</v>
      </c>
      <c r="V194" s="155">
        <v>0</v>
      </c>
      <c r="W194" s="233"/>
      <c r="Y194" s="239"/>
    </row>
    <row r="195" spans="1:25" s="32" customFormat="1" ht="24.75" customHeight="1" x14ac:dyDescent="0.3">
      <c r="A195" s="32">
        <v>176</v>
      </c>
      <c r="B195" s="146">
        <v>8</v>
      </c>
      <c r="C195" s="152" t="s">
        <v>191</v>
      </c>
      <c r="D195" s="153" t="s">
        <v>183</v>
      </c>
      <c r="E195" s="76">
        <v>664.3</v>
      </c>
      <c r="F195" s="154">
        <v>64.5</v>
      </c>
      <c r="G195" s="149">
        <v>0</v>
      </c>
      <c r="H195" s="156">
        <v>728.8</v>
      </c>
      <c r="I195" s="149">
        <v>0</v>
      </c>
      <c r="J195" s="149">
        <v>54</v>
      </c>
      <c r="K195" s="149">
        <v>0</v>
      </c>
      <c r="L195" s="143">
        <v>430</v>
      </c>
      <c r="M195" s="143">
        <v>54</v>
      </c>
      <c r="N195" s="149">
        <v>54</v>
      </c>
      <c r="O195" s="149">
        <v>54</v>
      </c>
      <c r="P195" s="234">
        <v>298.79999999999995</v>
      </c>
      <c r="Q195" s="142">
        <v>-54</v>
      </c>
      <c r="R195" s="142">
        <v>-54</v>
      </c>
      <c r="S195" s="234">
        <v>190.79999999999995</v>
      </c>
      <c r="T195" s="149">
        <v>0</v>
      </c>
      <c r="U195" s="150">
        <v>190.79999999999995</v>
      </c>
      <c r="V195" s="155">
        <v>0</v>
      </c>
      <c r="W195" s="233"/>
      <c r="Y195" s="239"/>
    </row>
    <row r="196" spans="1:25" s="32" customFormat="1" ht="24.75" customHeight="1" x14ac:dyDescent="0.3">
      <c r="A196" s="32">
        <v>177</v>
      </c>
      <c r="B196" s="146">
        <v>9</v>
      </c>
      <c r="C196" s="152" t="s">
        <v>351</v>
      </c>
      <c r="D196" s="153" t="s">
        <v>185</v>
      </c>
      <c r="E196" s="76">
        <v>704.9</v>
      </c>
      <c r="F196" s="154">
        <v>64.5</v>
      </c>
      <c r="G196" s="149">
        <v>0</v>
      </c>
      <c r="H196" s="156">
        <v>769.4</v>
      </c>
      <c r="I196" s="149">
        <v>0</v>
      </c>
      <c r="J196" s="149">
        <v>54</v>
      </c>
      <c r="K196" s="149">
        <v>54</v>
      </c>
      <c r="L196" s="143">
        <v>430</v>
      </c>
      <c r="M196" s="143">
        <v>54</v>
      </c>
      <c r="N196" s="149">
        <v>54</v>
      </c>
      <c r="O196" s="149">
        <v>54</v>
      </c>
      <c r="P196" s="234">
        <v>339.4</v>
      </c>
      <c r="Q196" s="142">
        <v>-54</v>
      </c>
      <c r="R196" s="142">
        <v>0</v>
      </c>
      <c r="S196" s="234">
        <v>285.39999999999998</v>
      </c>
      <c r="T196" s="149">
        <v>0</v>
      </c>
      <c r="U196" s="150">
        <v>200</v>
      </c>
      <c r="V196" s="155">
        <v>85.399999999999977</v>
      </c>
      <c r="W196" s="233"/>
      <c r="Y196" s="239"/>
    </row>
    <row r="197" spans="1:25" s="217" customFormat="1" ht="24.75" customHeight="1" x14ac:dyDescent="0.3">
      <c r="A197" s="32">
        <v>178</v>
      </c>
      <c r="B197" s="235">
        <v>10</v>
      </c>
      <c r="C197" s="69" t="s">
        <v>352</v>
      </c>
      <c r="D197" s="70" t="s">
        <v>353</v>
      </c>
      <c r="E197" s="90">
        <v>365.6</v>
      </c>
      <c r="F197" s="78">
        <v>64.5</v>
      </c>
      <c r="G197" s="236">
        <v>60</v>
      </c>
      <c r="H197" s="156">
        <v>490.1</v>
      </c>
      <c r="I197" s="236">
        <v>0</v>
      </c>
      <c r="J197" s="236">
        <v>54</v>
      </c>
      <c r="K197" s="236">
        <v>54</v>
      </c>
      <c r="L197" s="234">
        <f>430-(430*17/32)</f>
        <v>201.5625</v>
      </c>
      <c r="M197" s="234">
        <v>54</v>
      </c>
      <c r="N197" s="236">
        <v>54</v>
      </c>
      <c r="O197" s="236">
        <v>54</v>
      </c>
      <c r="P197" s="234">
        <v>60.100000000000023</v>
      </c>
      <c r="Q197" s="156">
        <v>-54</v>
      </c>
      <c r="R197" s="156">
        <v>0</v>
      </c>
      <c r="S197" s="234">
        <v>6.1000000000000227</v>
      </c>
      <c r="T197" s="236">
        <v>0</v>
      </c>
      <c r="U197" s="237">
        <v>6.1000000000000227</v>
      </c>
      <c r="V197" s="238">
        <v>0</v>
      </c>
      <c r="W197" s="232"/>
      <c r="X197" s="139"/>
      <c r="Y197" s="239"/>
    </row>
    <row r="198" spans="1:25" s="32" customFormat="1" ht="24.75" customHeight="1" x14ac:dyDescent="0.3">
      <c r="A198" s="32">
        <v>179</v>
      </c>
      <c r="B198" s="146">
        <v>11</v>
      </c>
      <c r="C198" s="85" t="s">
        <v>354</v>
      </c>
      <c r="D198" s="86" t="s">
        <v>194</v>
      </c>
      <c r="E198" s="76">
        <v>503.3</v>
      </c>
      <c r="F198" s="154">
        <v>64.5</v>
      </c>
      <c r="G198" s="149">
        <v>0</v>
      </c>
      <c r="H198" s="156">
        <v>567.79999999999995</v>
      </c>
      <c r="I198" s="149">
        <v>0</v>
      </c>
      <c r="J198" s="149">
        <v>54</v>
      </c>
      <c r="K198" s="149">
        <v>0</v>
      </c>
      <c r="L198" s="149">
        <v>430</v>
      </c>
      <c r="M198" s="149">
        <v>54</v>
      </c>
      <c r="N198" s="149">
        <v>54</v>
      </c>
      <c r="O198" s="149">
        <v>54</v>
      </c>
      <c r="P198" s="234">
        <v>137.79999999999995</v>
      </c>
      <c r="Q198" s="142">
        <v>-54</v>
      </c>
      <c r="R198" s="142">
        <v>-54</v>
      </c>
      <c r="S198" s="234">
        <v>29.799999999999955</v>
      </c>
      <c r="T198" s="149">
        <v>0</v>
      </c>
      <c r="U198" s="150">
        <v>29.799999999999955</v>
      </c>
      <c r="V198" s="151">
        <v>0</v>
      </c>
      <c r="W198" s="233"/>
      <c r="Y198" s="239"/>
    </row>
    <row r="199" spans="1:25" s="32" customFormat="1" ht="27.75" customHeight="1" x14ac:dyDescent="0.3">
      <c r="A199" s="32">
        <v>180</v>
      </c>
      <c r="B199" s="146">
        <v>12</v>
      </c>
      <c r="C199" s="85" t="s">
        <v>355</v>
      </c>
      <c r="D199" s="86" t="s">
        <v>356</v>
      </c>
      <c r="E199" s="76">
        <v>401.8</v>
      </c>
      <c r="F199" s="154">
        <v>0</v>
      </c>
      <c r="G199" s="149">
        <v>85</v>
      </c>
      <c r="H199" s="156">
        <v>486.8</v>
      </c>
      <c r="I199" s="149">
        <v>0</v>
      </c>
      <c r="J199" s="149">
        <v>54</v>
      </c>
      <c r="K199" s="149">
        <v>54</v>
      </c>
      <c r="L199" s="236">
        <v>430</v>
      </c>
      <c r="M199" s="149">
        <v>54</v>
      </c>
      <c r="N199" s="149">
        <v>54</v>
      </c>
      <c r="O199" s="149">
        <v>54</v>
      </c>
      <c r="P199" s="234">
        <v>56.800000000000011</v>
      </c>
      <c r="Q199" s="142">
        <v>-54</v>
      </c>
      <c r="R199" s="142">
        <v>0</v>
      </c>
      <c r="S199" s="234">
        <v>2.8000000000000114</v>
      </c>
      <c r="T199" s="149">
        <v>0</v>
      </c>
      <c r="U199" s="150">
        <v>2.8000000000000114</v>
      </c>
      <c r="V199" s="151">
        <v>0</v>
      </c>
      <c r="W199" s="233"/>
      <c r="X199" s="257" t="s">
        <v>449</v>
      </c>
      <c r="Y199" s="239"/>
    </row>
    <row r="200" spans="1:25" s="32" customFormat="1" ht="24.75" customHeight="1" x14ac:dyDescent="0.3">
      <c r="B200" s="293" t="s">
        <v>324</v>
      </c>
      <c r="C200" s="311" t="s">
        <v>432</v>
      </c>
      <c r="D200" s="312"/>
      <c r="E200" s="304">
        <f>SUM(E201:E207)</f>
        <v>4614.2</v>
      </c>
      <c r="F200" s="304">
        <f t="shared" ref="F200:W200" si="25">SUM(F201:F207)</f>
        <v>1021.25</v>
      </c>
      <c r="G200" s="304">
        <v>0</v>
      </c>
      <c r="H200" s="304">
        <f t="shared" si="25"/>
        <v>5635.4499999999989</v>
      </c>
      <c r="I200" s="304">
        <f t="shared" si="25"/>
        <v>0</v>
      </c>
      <c r="J200" s="304">
        <f t="shared" si="25"/>
        <v>0</v>
      </c>
      <c r="K200" s="304">
        <f t="shared" si="25"/>
        <v>0</v>
      </c>
      <c r="L200" s="304">
        <f t="shared" si="25"/>
        <v>2257.5</v>
      </c>
      <c r="M200" s="304">
        <f t="shared" si="25"/>
        <v>324</v>
      </c>
      <c r="N200" s="304">
        <f t="shared" si="25"/>
        <v>324</v>
      </c>
      <c r="O200" s="304">
        <f t="shared" si="25"/>
        <v>324</v>
      </c>
      <c r="P200" s="297">
        <f t="shared" si="25"/>
        <v>3377.95</v>
      </c>
      <c r="Q200" s="304">
        <f t="shared" si="25"/>
        <v>-648</v>
      </c>
      <c r="R200" s="304">
        <f t="shared" si="25"/>
        <v>-324</v>
      </c>
      <c r="S200" s="304">
        <f t="shared" si="25"/>
        <v>2405.9499999999998</v>
      </c>
      <c r="T200" s="304">
        <f t="shared" si="25"/>
        <v>0</v>
      </c>
      <c r="U200" s="304">
        <f t="shared" si="25"/>
        <v>1073.8</v>
      </c>
      <c r="V200" s="297">
        <f t="shared" si="25"/>
        <v>1332.2</v>
      </c>
      <c r="W200" s="304">
        <f t="shared" si="25"/>
        <v>0</v>
      </c>
      <c r="Y200" s="239"/>
    </row>
    <row r="201" spans="1:25" ht="22.5" customHeight="1" x14ac:dyDescent="0.25">
      <c r="A201" s="1">
        <v>181</v>
      </c>
      <c r="B201" s="89">
        <v>1</v>
      </c>
      <c r="C201" s="65" t="s">
        <v>258</v>
      </c>
      <c r="D201" s="66" t="s">
        <v>117</v>
      </c>
      <c r="E201" s="76">
        <v>576.1</v>
      </c>
      <c r="F201" s="77">
        <v>279.5</v>
      </c>
      <c r="G201" s="77">
        <v>0</v>
      </c>
      <c r="H201" s="77">
        <f>E201+F201</f>
        <v>855.6</v>
      </c>
      <c r="I201" s="77">
        <v>0</v>
      </c>
      <c r="J201" s="78">
        <v>0</v>
      </c>
      <c r="K201" s="77">
        <v>0</v>
      </c>
      <c r="L201" s="77">
        <v>430</v>
      </c>
      <c r="M201" s="78">
        <v>54</v>
      </c>
      <c r="N201" s="78">
        <v>54</v>
      </c>
      <c r="O201" s="78">
        <v>54</v>
      </c>
      <c r="P201" s="77">
        <f>H201-L201</f>
        <v>425.6</v>
      </c>
      <c r="Q201" s="77">
        <v>-108</v>
      </c>
      <c r="R201" s="77">
        <v>-54</v>
      </c>
      <c r="S201" s="82">
        <f>P201+Q201+R201</f>
        <v>263.60000000000002</v>
      </c>
      <c r="T201" s="77">
        <v>0</v>
      </c>
      <c r="U201" s="79">
        <v>200</v>
      </c>
      <c r="V201" s="87">
        <v>63.6</v>
      </c>
      <c r="W201" s="81">
        <v>0</v>
      </c>
    </row>
    <row r="202" spans="1:25" ht="22.5" customHeight="1" x14ac:dyDescent="0.3">
      <c r="A202" s="1">
        <v>182</v>
      </c>
      <c r="B202" s="89">
        <v>2</v>
      </c>
      <c r="C202" s="67" t="s">
        <v>259</v>
      </c>
      <c r="D202" s="68" t="s">
        <v>260</v>
      </c>
      <c r="E202" s="76">
        <v>343.3</v>
      </c>
      <c r="F202" s="77">
        <v>0</v>
      </c>
      <c r="G202" s="78">
        <v>0</v>
      </c>
      <c r="H202" s="77">
        <f t="shared" ref="H202:H207" si="26">E202+F202</f>
        <v>343.3</v>
      </c>
      <c r="I202" s="78">
        <v>0</v>
      </c>
      <c r="J202" s="78">
        <v>0</v>
      </c>
      <c r="K202" s="78">
        <v>0</v>
      </c>
      <c r="L202" s="228">
        <f>430-(430*24/32)</f>
        <v>107.5</v>
      </c>
      <c r="M202" s="78">
        <v>54</v>
      </c>
      <c r="N202" s="78">
        <v>54</v>
      </c>
      <c r="O202" s="78">
        <v>54</v>
      </c>
      <c r="P202" s="77">
        <f t="shared" ref="P202:P207" si="27">H202-L202</f>
        <v>235.8</v>
      </c>
      <c r="Q202" s="78">
        <v>-108</v>
      </c>
      <c r="R202" s="78">
        <v>-54</v>
      </c>
      <c r="S202" s="82">
        <f t="shared" ref="S202:S207" si="28">P202+Q202+R202</f>
        <v>73.800000000000011</v>
      </c>
      <c r="T202" s="78">
        <v>0</v>
      </c>
      <c r="U202" s="79">
        <f>S202</f>
        <v>73.800000000000011</v>
      </c>
      <c r="V202" s="87">
        <v>0</v>
      </c>
      <c r="W202" s="227"/>
      <c r="X202" s="259" t="s">
        <v>357</v>
      </c>
      <c r="Y202" s="259" t="s">
        <v>428</v>
      </c>
    </row>
    <row r="203" spans="1:25" ht="22.5" customHeight="1" x14ac:dyDescent="0.25">
      <c r="A203" s="1">
        <v>183</v>
      </c>
      <c r="B203" s="89">
        <v>3</v>
      </c>
      <c r="C203" s="85" t="s">
        <v>261</v>
      </c>
      <c r="D203" s="86" t="s">
        <v>185</v>
      </c>
      <c r="E203" s="76">
        <v>892.5</v>
      </c>
      <c r="F203" s="78">
        <v>258</v>
      </c>
      <c r="G203" s="78">
        <v>0</v>
      </c>
      <c r="H203" s="77">
        <f t="shared" si="26"/>
        <v>1150.5</v>
      </c>
      <c r="I203" s="78">
        <v>0</v>
      </c>
      <c r="J203" s="78">
        <v>0</v>
      </c>
      <c r="K203" s="78">
        <v>0</v>
      </c>
      <c r="L203" s="78">
        <v>430</v>
      </c>
      <c r="M203" s="78">
        <v>54</v>
      </c>
      <c r="N203" s="78">
        <v>54</v>
      </c>
      <c r="O203" s="78">
        <v>54</v>
      </c>
      <c r="P203" s="77">
        <f t="shared" si="27"/>
        <v>720.5</v>
      </c>
      <c r="Q203" s="78">
        <v>-108</v>
      </c>
      <c r="R203" s="78">
        <v>-54</v>
      </c>
      <c r="S203" s="82">
        <f t="shared" si="28"/>
        <v>558.5</v>
      </c>
      <c r="T203" s="78">
        <v>0</v>
      </c>
      <c r="U203" s="79">
        <v>200</v>
      </c>
      <c r="V203" s="87">
        <v>358.5</v>
      </c>
      <c r="W203" s="88">
        <v>0</v>
      </c>
    </row>
    <row r="204" spans="1:25" ht="22.5" customHeight="1" x14ac:dyDescent="0.25">
      <c r="A204" s="1">
        <v>184</v>
      </c>
      <c r="B204" s="89">
        <v>4</v>
      </c>
      <c r="C204" s="85" t="s">
        <v>192</v>
      </c>
      <c r="D204" s="86" t="s">
        <v>92</v>
      </c>
      <c r="E204" s="76">
        <v>854.3</v>
      </c>
      <c r="F204" s="78">
        <v>129</v>
      </c>
      <c r="G204" s="78">
        <v>0</v>
      </c>
      <c r="H204" s="77">
        <f t="shared" si="26"/>
        <v>983.3</v>
      </c>
      <c r="I204" s="78">
        <v>0</v>
      </c>
      <c r="J204" s="78">
        <v>0</v>
      </c>
      <c r="K204" s="78">
        <v>0</v>
      </c>
      <c r="L204" s="78">
        <v>430</v>
      </c>
      <c r="M204" s="78">
        <v>54</v>
      </c>
      <c r="N204" s="78">
        <v>54</v>
      </c>
      <c r="O204" s="78">
        <v>54</v>
      </c>
      <c r="P204" s="77">
        <f t="shared" si="27"/>
        <v>553.29999999999995</v>
      </c>
      <c r="Q204" s="78">
        <v>-108</v>
      </c>
      <c r="R204" s="78">
        <v>-54</v>
      </c>
      <c r="S204" s="82">
        <f t="shared" si="28"/>
        <v>391.29999999999995</v>
      </c>
      <c r="T204" s="78">
        <v>0</v>
      </c>
      <c r="U204" s="79">
        <v>200</v>
      </c>
      <c r="V204" s="87">
        <v>191.3</v>
      </c>
      <c r="W204" s="88">
        <v>0</v>
      </c>
    </row>
    <row r="205" spans="1:25" ht="22.5" customHeight="1" x14ac:dyDescent="0.25">
      <c r="A205" s="1">
        <v>185</v>
      </c>
      <c r="B205" s="89">
        <v>5</v>
      </c>
      <c r="C205" s="85" t="s">
        <v>262</v>
      </c>
      <c r="D205" s="86" t="s">
        <v>46</v>
      </c>
      <c r="E205" s="76">
        <v>1003.6</v>
      </c>
      <c r="F205" s="78">
        <v>129</v>
      </c>
      <c r="G205" s="78">
        <v>0</v>
      </c>
      <c r="H205" s="77">
        <f t="shared" si="26"/>
        <v>1132.5999999999999</v>
      </c>
      <c r="I205" s="78">
        <v>0</v>
      </c>
      <c r="J205" s="78">
        <v>0</v>
      </c>
      <c r="K205" s="78">
        <v>0</v>
      </c>
      <c r="L205" s="78">
        <v>430</v>
      </c>
      <c r="M205" s="78">
        <v>54</v>
      </c>
      <c r="N205" s="78">
        <v>54</v>
      </c>
      <c r="O205" s="78">
        <v>54</v>
      </c>
      <c r="P205" s="77">
        <f t="shared" si="27"/>
        <v>702.59999999999991</v>
      </c>
      <c r="Q205" s="78">
        <v>-108</v>
      </c>
      <c r="R205" s="78">
        <v>-54</v>
      </c>
      <c r="S205" s="82">
        <f t="shared" si="28"/>
        <v>540.59999999999991</v>
      </c>
      <c r="T205" s="78">
        <v>0</v>
      </c>
      <c r="U205" s="79">
        <v>200</v>
      </c>
      <c r="V205" s="87">
        <v>340.6</v>
      </c>
      <c r="W205" s="88">
        <v>0</v>
      </c>
    </row>
    <row r="206" spans="1:25" ht="22.5" customHeight="1" x14ac:dyDescent="0.25">
      <c r="A206" s="1">
        <v>186</v>
      </c>
      <c r="B206" s="89">
        <v>6</v>
      </c>
      <c r="C206" s="85" t="s">
        <v>193</v>
      </c>
      <c r="D206" s="86" t="s">
        <v>75</v>
      </c>
      <c r="E206" s="76">
        <v>944.39999999999986</v>
      </c>
      <c r="F206" s="78">
        <v>225.75</v>
      </c>
      <c r="G206" s="78">
        <v>0</v>
      </c>
      <c r="H206" s="77">
        <f t="shared" si="26"/>
        <v>1170.1499999999999</v>
      </c>
      <c r="I206" s="78">
        <v>0</v>
      </c>
      <c r="J206" s="78">
        <v>0</v>
      </c>
      <c r="K206" s="78">
        <v>0</v>
      </c>
      <c r="L206" s="78">
        <v>430</v>
      </c>
      <c r="M206" s="78">
        <v>54</v>
      </c>
      <c r="N206" s="78">
        <v>54</v>
      </c>
      <c r="O206" s="78">
        <v>54</v>
      </c>
      <c r="P206" s="77">
        <f t="shared" si="27"/>
        <v>740.14999999999986</v>
      </c>
      <c r="Q206" s="78">
        <v>-108</v>
      </c>
      <c r="R206" s="78">
        <v>-54</v>
      </c>
      <c r="S206" s="82">
        <f t="shared" si="28"/>
        <v>578.14999999999986</v>
      </c>
      <c r="T206" s="78">
        <v>0</v>
      </c>
      <c r="U206" s="79">
        <v>200</v>
      </c>
      <c r="V206" s="87">
        <v>378.2</v>
      </c>
      <c r="W206" s="88">
        <v>0</v>
      </c>
    </row>
    <row r="207" spans="1:25" ht="22.5" customHeight="1" x14ac:dyDescent="0.25">
      <c r="A207" s="1">
        <v>187</v>
      </c>
      <c r="B207" s="89">
        <v>7</v>
      </c>
      <c r="C207" s="245" t="s">
        <v>263</v>
      </c>
      <c r="D207" s="86" t="s">
        <v>264</v>
      </c>
      <c r="E207" s="76">
        <v>0</v>
      </c>
      <c r="F207" s="83">
        <v>0</v>
      </c>
      <c r="G207" s="83">
        <v>0</v>
      </c>
      <c r="H207" s="91">
        <f t="shared" si="26"/>
        <v>0</v>
      </c>
      <c r="I207" s="83">
        <v>0</v>
      </c>
      <c r="J207" s="83">
        <v>0</v>
      </c>
      <c r="K207" s="83">
        <v>0</v>
      </c>
      <c r="L207" s="83">
        <v>0</v>
      </c>
      <c r="M207" s="83">
        <v>0</v>
      </c>
      <c r="N207" s="83">
        <v>0</v>
      </c>
      <c r="O207" s="83">
        <v>0</v>
      </c>
      <c r="P207" s="91">
        <f t="shared" si="27"/>
        <v>0</v>
      </c>
      <c r="Q207" s="83">
        <v>0</v>
      </c>
      <c r="R207" s="83">
        <v>0</v>
      </c>
      <c r="S207" s="244">
        <f t="shared" si="28"/>
        <v>0</v>
      </c>
      <c r="T207" s="83">
        <v>0</v>
      </c>
      <c r="U207" s="84">
        <v>0</v>
      </c>
      <c r="V207" s="87">
        <v>0</v>
      </c>
      <c r="W207" s="88">
        <v>0</v>
      </c>
    </row>
    <row r="208" spans="1:25" ht="22.5" customHeight="1" x14ac:dyDescent="0.25">
      <c r="B208" s="246"/>
      <c r="C208" s="247"/>
      <c r="D208" s="248"/>
      <c r="E208" s="249"/>
      <c r="F208" s="250"/>
      <c r="G208" s="250"/>
      <c r="H208" s="251"/>
      <c r="I208" s="250"/>
      <c r="J208" s="250"/>
      <c r="K208" s="250"/>
      <c r="L208" s="250"/>
      <c r="M208" s="250"/>
      <c r="N208" s="250"/>
      <c r="O208" s="250"/>
      <c r="P208" s="251"/>
      <c r="Q208" s="250"/>
      <c r="R208" s="250"/>
      <c r="S208" s="252"/>
      <c r="T208" s="250"/>
      <c r="U208" s="253"/>
      <c r="V208" s="254"/>
      <c r="W208" s="255"/>
    </row>
    <row r="209" spans="2:25" ht="22.5" customHeight="1" x14ac:dyDescent="0.25">
      <c r="B209" s="246"/>
      <c r="C209" s="247"/>
      <c r="D209" s="248"/>
      <c r="E209" s="249"/>
      <c r="F209" s="250"/>
      <c r="G209" s="250"/>
      <c r="H209" s="251"/>
      <c r="I209" s="250"/>
      <c r="J209" s="250"/>
      <c r="K209" s="250"/>
      <c r="L209" s="250"/>
      <c r="M209" s="250"/>
      <c r="N209" s="250"/>
      <c r="O209" s="250"/>
      <c r="P209" s="251"/>
      <c r="Q209" s="250"/>
      <c r="R209" s="250"/>
      <c r="S209" s="252"/>
      <c r="T209" s="250"/>
      <c r="U209" s="253"/>
      <c r="V209" s="254"/>
      <c r="W209" s="255"/>
      <c r="Y209" s="1">
        <f>187+19</f>
        <v>206</v>
      </c>
    </row>
    <row r="210" spans="2:25" ht="22.5" customHeight="1" x14ac:dyDescent="0.25">
      <c r="B210" s="246"/>
      <c r="C210" s="247"/>
      <c r="D210" s="248"/>
      <c r="E210" s="249"/>
      <c r="F210" s="250"/>
      <c r="G210" s="250"/>
      <c r="H210" s="251"/>
      <c r="I210" s="250"/>
      <c r="J210" s="250"/>
      <c r="K210" s="250"/>
      <c r="L210" s="250"/>
      <c r="M210" s="250"/>
      <c r="N210" s="250"/>
      <c r="O210" s="250"/>
      <c r="P210" s="251"/>
      <c r="Q210" s="250"/>
      <c r="R210" s="250"/>
      <c r="S210" s="252"/>
      <c r="T210" s="250"/>
      <c r="U210" s="253"/>
      <c r="V210" s="254"/>
      <c r="W210" s="255"/>
    </row>
    <row r="211" spans="2:25" ht="24.95" customHeight="1" x14ac:dyDescent="0.25">
      <c r="B211" s="246"/>
      <c r="C211" s="256" t="s">
        <v>436</v>
      </c>
      <c r="D211" s="248"/>
      <c r="E211" s="249"/>
      <c r="F211" s="250"/>
      <c r="G211" s="250"/>
      <c r="H211" s="251"/>
      <c r="I211" s="250"/>
      <c r="J211" s="250"/>
      <c r="K211" s="250"/>
      <c r="L211" s="250"/>
      <c r="M211" s="250"/>
      <c r="N211" s="250"/>
      <c r="O211" s="250"/>
      <c r="P211" s="251"/>
      <c r="Q211" s="250"/>
      <c r="R211" s="250"/>
      <c r="S211" s="252"/>
      <c r="T211" s="250"/>
      <c r="U211" s="253"/>
      <c r="V211" s="254"/>
      <c r="W211" s="255"/>
    </row>
    <row r="212" spans="2:25" ht="24.95" customHeight="1" x14ac:dyDescent="0.25">
      <c r="B212" s="246"/>
      <c r="C212" s="256" t="s">
        <v>437</v>
      </c>
      <c r="D212" s="248"/>
      <c r="E212" s="249"/>
      <c r="F212" s="250"/>
      <c r="G212" s="250"/>
      <c r="H212" s="251"/>
      <c r="I212" s="250"/>
      <c r="J212" s="250"/>
      <c r="K212" s="250"/>
      <c r="L212" s="250"/>
      <c r="M212" s="250"/>
      <c r="N212" s="250"/>
      <c r="O212" s="250"/>
      <c r="P212" s="251"/>
      <c r="Q212" s="250"/>
      <c r="R212" s="250"/>
      <c r="S212" s="252"/>
      <c r="T212" s="250"/>
      <c r="U212" s="253"/>
      <c r="V212" s="254"/>
      <c r="W212" s="255"/>
    </row>
    <row r="213" spans="2:25" ht="17.25" x14ac:dyDescent="0.3">
      <c r="C213" s="258" t="s">
        <v>438</v>
      </c>
      <c r="Y213" s="2"/>
    </row>
    <row r="214" spans="2:25" ht="17.25" x14ac:dyDescent="0.3">
      <c r="C214" s="257" t="s">
        <v>439</v>
      </c>
    </row>
    <row r="215" spans="2:25" ht="17.25" x14ac:dyDescent="0.3">
      <c r="C215" s="257" t="s">
        <v>440</v>
      </c>
    </row>
  </sheetData>
  <mergeCells count="34">
    <mergeCell ref="B2:F2"/>
    <mergeCell ref="M2:T2"/>
    <mergeCell ref="B3:F3"/>
    <mergeCell ref="M3:T3"/>
    <mergeCell ref="B4:U4"/>
    <mergeCell ref="S6:S8"/>
    <mergeCell ref="T6:T8"/>
    <mergeCell ref="N6:N8"/>
    <mergeCell ref="B6:B8"/>
    <mergeCell ref="C6:D8"/>
    <mergeCell ref="E6:K6"/>
    <mergeCell ref="L6:L8"/>
    <mergeCell ref="M6:M8"/>
    <mergeCell ref="K7:K8"/>
    <mergeCell ref="O6:O8"/>
    <mergeCell ref="P6:P8"/>
    <mergeCell ref="Q6:Q8"/>
    <mergeCell ref="R6:R8"/>
    <mergeCell ref="X6:X8"/>
    <mergeCell ref="X31:Y31"/>
    <mergeCell ref="C187:D187"/>
    <mergeCell ref="C200:D200"/>
    <mergeCell ref="C44:D44"/>
    <mergeCell ref="C60:D60"/>
    <mergeCell ref="C140:D140"/>
    <mergeCell ref="C178:D178"/>
    <mergeCell ref="C9:D9"/>
    <mergeCell ref="U6:W7"/>
    <mergeCell ref="E7:E8"/>
    <mergeCell ref="F7:F8"/>
    <mergeCell ref="G7:G8"/>
    <mergeCell ref="H7:H8"/>
    <mergeCell ref="I7:I8"/>
    <mergeCell ref="J7:J8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 differentFirst="1">
    <oddHeader>Page 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topLeftCell="A16" workbookViewId="0">
      <selection activeCell="J32" sqref="J32"/>
    </sheetView>
  </sheetViews>
  <sheetFormatPr defaultColWidth="10.140625" defaultRowHeight="15.75" x14ac:dyDescent="0.25"/>
  <cols>
    <col min="1" max="1" width="3.85546875" style="47" customWidth="1"/>
    <col min="2" max="2" width="18.42578125" style="47" customWidth="1"/>
    <col min="3" max="3" width="7.5703125" style="48" customWidth="1"/>
    <col min="4" max="6" width="6.5703125" style="45" customWidth="1"/>
    <col min="7" max="7" width="11.140625" style="45" hidden="1" customWidth="1"/>
    <col min="8" max="8" width="24.5703125" style="45" customWidth="1"/>
    <col min="9" max="9" width="22.28515625" style="45" customWidth="1"/>
    <col min="10" max="10" width="19" style="45" customWidth="1"/>
    <col min="11" max="11" width="8.140625" style="45" customWidth="1"/>
    <col min="12" max="12" width="7.28515625" style="45" customWidth="1"/>
    <col min="13" max="13" width="8.5703125" style="45" customWidth="1"/>
    <col min="14" max="14" width="7.5703125" style="49" customWidth="1"/>
    <col min="15" max="15" width="8.28515625" style="45" customWidth="1"/>
    <col min="16" max="16" width="10.42578125" style="50" customWidth="1"/>
    <col min="17" max="17" width="17.42578125" style="45" customWidth="1"/>
    <col min="18" max="239" width="10.140625" style="45"/>
    <col min="240" max="240" width="3.85546875" style="45" customWidth="1"/>
    <col min="241" max="241" width="13.140625" style="45" customWidth="1"/>
    <col min="242" max="242" width="7.5703125" style="45" customWidth="1"/>
    <col min="243" max="243" width="5.140625" style="45" customWidth="1"/>
    <col min="244" max="244" width="6.28515625" style="45" customWidth="1"/>
    <col min="245" max="245" width="5.28515625" style="45" customWidth="1"/>
    <col min="246" max="246" width="0" style="45" hidden="1" customWidth="1"/>
    <col min="247" max="247" width="16" style="45" customWidth="1"/>
    <col min="248" max="248" width="14.5703125" style="45" customWidth="1"/>
    <col min="249" max="249" width="11.5703125" style="45" customWidth="1"/>
    <col min="250" max="250" width="7" style="45" customWidth="1"/>
    <col min="251" max="251" width="6.7109375" style="45" customWidth="1"/>
    <col min="252" max="252" width="7.28515625" style="45" customWidth="1"/>
    <col min="253" max="253" width="6.5703125" style="45" customWidth="1"/>
    <col min="254" max="254" width="7.28515625" style="45" customWidth="1"/>
    <col min="255" max="255" width="10.42578125" style="45" customWidth="1"/>
    <col min="256" max="256" width="13.7109375" style="45" customWidth="1"/>
    <col min="257" max="495" width="10.140625" style="45"/>
    <col min="496" max="496" width="3.85546875" style="45" customWidth="1"/>
    <col min="497" max="497" width="13.140625" style="45" customWidth="1"/>
    <col min="498" max="498" width="7.5703125" style="45" customWidth="1"/>
    <col min="499" max="499" width="5.140625" style="45" customWidth="1"/>
    <col min="500" max="500" width="6.28515625" style="45" customWidth="1"/>
    <col min="501" max="501" width="5.28515625" style="45" customWidth="1"/>
    <col min="502" max="502" width="0" style="45" hidden="1" customWidth="1"/>
    <col min="503" max="503" width="16" style="45" customWidth="1"/>
    <col min="504" max="504" width="14.5703125" style="45" customWidth="1"/>
    <col min="505" max="505" width="11.5703125" style="45" customWidth="1"/>
    <col min="506" max="506" width="7" style="45" customWidth="1"/>
    <col min="507" max="507" width="6.7109375" style="45" customWidth="1"/>
    <col min="508" max="508" width="7.28515625" style="45" customWidth="1"/>
    <col min="509" max="509" width="6.5703125" style="45" customWidth="1"/>
    <col min="510" max="510" width="7.28515625" style="45" customWidth="1"/>
    <col min="511" max="511" width="10.42578125" style="45" customWidth="1"/>
    <col min="512" max="512" width="13.7109375" style="45" customWidth="1"/>
    <col min="513" max="751" width="10.140625" style="45"/>
    <col min="752" max="752" width="3.85546875" style="45" customWidth="1"/>
    <col min="753" max="753" width="13.140625" style="45" customWidth="1"/>
    <col min="754" max="754" width="7.5703125" style="45" customWidth="1"/>
    <col min="755" max="755" width="5.140625" style="45" customWidth="1"/>
    <col min="756" max="756" width="6.28515625" style="45" customWidth="1"/>
    <col min="757" max="757" width="5.28515625" style="45" customWidth="1"/>
    <col min="758" max="758" width="0" style="45" hidden="1" customWidth="1"/>
    <col min="759" max="759" width="16" style="45" customWidth="1"/>
    <col min="760" max="760" width="14.5703125" style="45" customWidth="1"/>
    <col min="761" max="761" width="11.5703125" style="45" customWidth="1"/>
    <col min="762" max="762" width="7" style="45" customWidth="1"/>
    <col min="763" max="763" width="6.7109375" style="45" customWidth="1"/>
    <col min="764" max="764" width="7.28515625" style="45" customWidth="1"/>
    <col min="765" max="765" width="6.5703125" style="45" customWidth="1"/>
    <col min="766" max="766" width="7.28515625" style="45" customWidth="1"/>
    <col min="767" max="767" width="10.42578125" style="45" customWidth="1"/>
    <col min="768" max="768" width="13.7109375" style="45" customWidth="1"/>
    <col min="769" max="1007" width="10.140625" style="45"/>
    <col min="1008" max="1008" width="3.85546875" style="45" customWidth="1"/>
    <col min="1009" max="1009" width="13.140625" style="45" customWidth="1"/>
    <col min="1010" max="1010" width="7.5703125" style="45" customWidth="1"/>
    <col min="1011" max="1011" width="5.140625" style="45" customWidth="1"/>
    <col min="1012" max="1012" width="6.28515625" style="45" customWidth="1"/>
    <col min="1013" max="1013" width="5.28515625" style="45" customWidth="1"/>
    <col min="1014" max="1014" width="0" style="45" hidden="1" customWidth="1"/>
    <col min="1015" max="1015" width="16" style="45" customWidth="1"/>
    <col min="1016" max="1016" width="14.5703125" style="45" customWidth="1"/>
    <col min="1017" max="1017" width="11.5703125" style="45" customWidth="1"/>
    <col min="1018" max="1018" width="7" style="45" customWidth="1"/>
    <col min="1019" max="1019" width="6.7109375" style="45" customWidth="1"/>
    <col min="1020" max="1020" width="7.28515625" style="45" customWidth="1"/>
    <col min="1021" max="1021" width="6.5703125" style="45" customWidth="1"/>
    <col min="1022" max="1022" width="7.28515625" style="45" customWidth="1"/>
    <col min="1023" max="1023" width="10.42578125" style="45" customWidth="1"/>
    <col min="1024" max="1024" width="13.7109375" style="45" customWidth="1"/>
    <col min="1025" max="1263" width="10.140625" style="45"/>
    <col min="1264" max="1264" width="3.85546875" style="45" customWidth="1"/>
    <col min="1265" max="1265" width="13.140625" style="45" customWidth="1"/>
    <col min="1266" max="1266" width="7.5703125" style="45" customWidth="1"/>
    <col min="1267" max="1267" width="5.140625" style="45" customWidth="1"/>
    <col min="1268" max="1268" width="6.28515625" style="45" customWidth="1"/>
    <col min="1269" max="1269" width="5.28515625" style="45" customWidth="1"/>
    <col min="1270" max="1270" width="0" style="45" hidden="1" customWidth="1"/>
    <col min="1271" max="1271" width="16" style="45" customWidth="1"/>
    <col min="1272" max="1272" width="14.5703125" style="45" customWidth="1"/>
    <col min="1273" max="1273" width="11.5703125" style="45" customWidth="1"/>
    <col min="1274" max="1274" width="7" style="45" customWidth="1"/>
    <col min="1275" max="1275" width="6.7109375" style="45" customWidth="1"/>
    <col min="1276" max="1276" width="7.28515625" style="45" customWidth="1"/>
    <col min="1277" max="1277" width="6.5703125" style="45" customWidth="1"/>
    <col min="1278" max="1278" width="7.28515625" style="45" customWidth="1"/>
    <col min="1279" max="1279" width="10.42578125" style="45" customWidth="1"/>
    <col min="1280" max="1280" width="13.7109375" style="45" customWidth="1"/>
    <col min="1281" max="1519" width="10.140625" style="45"/>
    <col min="1520" max="1520" width="3.85546875" style="45" customWidth="1"/>
    <col min="1521" max="1521" width="13.140625" style="45" customWidth="1"/>
    <col min="1522" max="1522" width="7.5703125" style="45" customWidth="1"/>
    <col min="1523" max="1523" width="5.140625" style="45" customWidth="1"/>
    <col min="1524" max="1524" width="6.28515625" style="45" customWidth="1"/>
    <col min="1525" max="1525" width="5.28515625" style="45" customWidth="1"/>
    <col min="1526" max="1526" width="0" style="45" hidden="1" customWidth="1"/>
    <col min="1527" max="1527" width="16" style="45" customWidth="1"/>
    <col min="1528" max="1528" width="14.5703125" style="45" customWidth="1"/>
    <col min="1529" max="1529" width="11.5703125" style="45" customWidth="1"/>
    <col min="1530" max="1530" width="7" style="45" customWidth="1"/>
    <col min="1531" max="1531" width="6.7109375" style="45" customWidth="1"/>
    <col min="1532" max="1532" width="7.28515625" style="45" customWidth="1"/>
    <col min="1533" max="1533" width="6.5703125" style="45" customWidth="1"/>
    <col min="1534" max="1534" width="7.28515625" style="45" customWidth="1"/>
    <col min="1535" max="1535" width="10.42578125" style="45" customWidth="1"/>
    <col min="1536" max="1536" width="13.7109375" style="45" customWidth="1"/>
    <col min="1537" max="1775" width="10.140625" style="45"/>
    <col min="1776" max="1776" width="3.85546875" style="45" customWidth="1"/>
    <col min="1777" max="1777" width="13.140625" style="45" customWidth="1"/>
    <col min="1778" max="1778" width="7.5703125" style="45" customWidth="1"/>
    <col min="1779" max="1779" width="5.140625" style="45" customWidth="1"/>
    <col min="1780" max="1780" width="6.28515625" style="45" customWidth="1"/>
    <col min="1781" max="1781" width="5.28515625" style="45" customWidth="1"/>
    <col min="1782" max="1782" width="0" style="45" hidden="1" customWidth="1"/>
    <col min="1783" max="1783" width="16" style="45" customWidth="1"/>
    <col min="1784" max="1784" width="14.5703125" style="45" customWidth="1"/>
    <col min="1785" max="1785" width="11.5703125" style="45" customWidth="1"/>
    <col min="1786" max="1786" width="7" style="45" customWidth="1"/>
    <col min="1787" max="1787" width="6.7109375" style="45" customWidth="1"/>
    <col min="1788" max="1788" width="7.28515625" style="45" customWidth="1"/>
    <col min="1789" max="1789" width="6.5703125" style="45" customWidth="1"/>
    <col min="1790" max="1790" width="7.28515625" style="45" customWidth="1"/>
    <col min="1791" max="1791" width="10.42578125" style="45" customWidth="1"/>
    <col min="1792" max="1792" width="13.7109375" style="45" customWidth="1"/>
    <col min="1793" max="2031" width="10.140625" style="45"/>
    <col min="2032" max="2032" width="3.85546875" style="45" customWidth="1"/>
    <col min="2033" max="2033" width="13.140625" style="45" customWidth="1"/>
    <col min="2034" max="2034" width="7.5703125" style="45" customWidth="1"/>
    <col min="2035" max="2035" width="5.140625" style="45" customWidth="1"/>
    <col min="2036" max="2036" width="6.28515625" style="45" customWidth="1"/>
    <col min="2037" max="2037" width="5.28515625" style="45" customWidth="1"/>
    <col min="2038" max="2038" width="0" style="45" hidden="1" customWidth="1"/>
    <col min="2039" max="2039" width="16" style="45" customWidth="1"/>
    <col min="2040" max="2040" width="14.5703125" style="45" customWidth="1"/>
    <col min="2041" max="2041" width="11.5703125" style="45" customWidth="1"/>
    <col min="2042" max="2042" width="7" style="45" customWidth="1"/>
    <col min="2043" max="2043" width="6.7109375" style="45" customWidth="1"/>
    <col min="2044" max="2044" width="7.28515625" style="45" customWidth="1"/>
    <col min="2045" max="2045" width="6.5703125" style="45" customWidth="1"/>
    <col min="2046" max="2046" width="7.28515625" style="45" customWidth="1"/>
    <col min="2047" max="2047" width="10.42578125" style="45" customWidth="1"/>
    <col min="2048" max="2048" width="13.7109375" style="45" customWidth="1"/>
    <col min="2049" max="2287" width="10.140625" style="45"/>
    <col min="2288" max="2288" width="3.85546875" style="45" customWidth="1"/>
    <col min="2289" max="2289" width="13.140625" style="45" customWidth="1"/>
    <col min="2290" max="2290" width="7.5703125" style="45" customWidth="1"/>
    <col min="2291" max="2291" width="5.140625" style="45" customWidth="1"/>
    <col min="2292" max="2292" width="6.28515625" style="45" customWidth="1"/>
    <col min="2293" max="2293" width="5.28515625" style="45" customWidth="1"/>
    <col min="2294" max="2294" width="0" style="45" hidden="1" customWidth="1"/>
    <col min="2295" max="2295" width="16" style="45" customWidth="1"/>
    <col min="2296" max="2296" width="14.5703125" style="45" customWidth="1"/>
    <col min="2297" max="2297" width="11.5703125" style="45" customWidth="1"/>
    <col min="2298" max="2298" width="7" style="45" customWidth="1"/>
    <col min="2299" max="2299" width="6.7109375" style="45" customWidth="1"/>
    <col min="2300" max="2300" width="7.28515625" style="45" customWidth="1"/>
    <col min="2301" max="2301" width="6.5703125" style="45" customWidth="1"/>
    <col min="2302" max="2302" width="7.28515625" style="45" customWidth="1"/>
    <col min="2303" max="2303" width="10.42578125" style="45" customWidth="1"/>
    <col min="2304" max="2304" width="13.7109375" style="45" customWidth="1"/>
    <col min="2305" max="2543" width="10.140625" style="45"/>
    <col min="2544" max="2544" width="3.85546875" style="45" customWidth="1"/>
    <col min="2545" max="2545" width="13.140625" style="45" customWidth="1"/>
    <col min="2546" max="2546" width="7.5703125" style="45" customWidth="1"/>
    <col min="2547" max="2547" width="5.140625" style="45" customWidth="1"/>
    <col min="2548" max="2548" width="6.28515625" style="45" customWidth="1"/>
    <col min="2549" max="2549" width="5.28515625" style="45" customWidth="1"/>
    <col min="2550" max="2550" width="0" style="45" hidden="1" customWidth="1"/>
    <col min="2551" max="2551" width="16" style="45" customWidth="1"/>
    <col min="2552" max="2552" width="14.5703125" style="45" customWidth="1"/>
    <col min="2553" max="2553" width="11.5703125" style="45" customWidth="1"/>
    <col min="2554" max="2554" width="7" style="45" customWidth="1"/>
    <col min="2555" max="2555" width="6.7109375" style="45" customWidth="1"/>
    <col min="2556" max="2556" width="7.28515625" style="45" customWidth="1"/>
    <col min="2557" max="2557" width="6.5703125" style="45" customWidth="1"/>
    <col min="2558" max="2558" width="7.28515625" style="45" customWidth="1"/>
    <col min="2559" max="2559" width="10.42578125" style="45" customWidth="1"/>
    <col min="2560" max="2560" width="13.7109375" style="45" customWidth="1"/>
    <col min="2561" max="2799" width="10.140625" style="45"/>
    <col min="2800" max="2800" width="3.85546875" style="45" customWidth="1"/>
    <col min="2801" max="2801" width="13.140625" style="45" customWidth="1"/>
    <col min="2802" max="2802" width="7.5703125" style="45" customWidth="1"/>
    <col min="2803" max="2803" width="5.140625" style="45" customWidth="1"/>
    <col min="2804" max="2804" width="6.28515625" style="45" customWidth="1"/>
    <col min="2805" max="2805" width="5.28515625" style="45" customWidth="1"/>
    <col min="2806" max="2806" width="0" style="45" hidden="1" customWidth="1"/>
    <col min="2807" max="2807" width="16" style="45" customWidth="1"/>
    <col min="2808" max="2808" width="14.5703125" style="45" customWidth="1"/>
    <col min="2809" max="2809" width="11.5703125" style="45" customWidth="1"/>
    <col min="2810" max="2810" width="7" style="45" customWidth="1"/>
    <col min="2811" max="2811" width="6.7109375" style="45" customWidth="1"/>
    <col min="2812" max="2812" width="7.28515625" style="45" customWidth="1"/>
    <col min="2813" max="2813" width="6.5703125" style="45" customWidth="1"/>
    <col min="2814" max="2814" width="7.28515625" style="45" customWidth="1"/>
    <col min="2815" max="2815" width="10.42578125" style="45" customWidth="1"/>
    <col min="2816" max="2816" width="13.7109375" style="45" customWidth="1"/>
    <col min="2817" max="3055" width="10.140625" style="45"/>
    <col min="3056" max="3056" width="3.85546875" style="45" customWidth="1"/>
    <col min="3057" max="3057" width="13.140625" style="45" customWidth="1"/>
    <col min="3058" max="3058" width="7.5703125" style="45" customWidth="1"/>
    <col min="3059" max="3059" width="5.140625" style="45" customWidth="1"/>
    <col min="3060" max="3060" width="6.28515625" style="45" customWidth="1"/>
    <col min="3061" max="3061" width="5.28515625" style="45" customWidth="1"/>
    <col min="3062" max="3062" width="0" style="45" hidden="1" customWidth="1"/>
    <col min="3063" max="3063" width="16" style="45" customWidth="1"/>
    <col min="3064" max="3064" width="14.5703125" style="45" customWidth="1"/>
    <col min="3065" max="3065" width="11.5703125" style="45" customWidth="1"/>
    <col min="3066" max="3066" width="7" style="45" customWidth="1"/>
    <col min="3067" max="3067" width="6.7109375" style="45" customWidth="1"/>
    <col min="3068" max="3068" width="7.28515625" style="45" customWidth="1"/>
    <col min="3069" max="3069" width="6.5703125" style="45" customWidth="1"/>
    <col min="3070" max="3070" width="7.28515625" style="45" customWidth="1"/>
    <col min="3071" max="3071" width="10.42578125" style="45" customWidth="1"/>
    <col min="3072" max="3072" width="13.7109375" style="45" customWidth="1"/>
    <col min="3073" max="3311" width="10.140625" style="45"/>
    <col min="3312" max="3312" width="3.85546875" style="45" customWidth="1"/>
    <col min="3313" max="3313" width="13.140625" style="45" customWidth="1"/>
    <col min="3314" max="3314" width="7.5703125" style="45" customWidth="1"/>
    <col min="3315" max="3315" width="5.140625" style="45" customWidth="1"/>
    <col min="3316" max="3316" width="6.28515625" style="45" customWidth="1"/>
    <col min="3317" max="3317" width="5.28515625" style="45" customWidth="1"/>
    <col min="3318" max="3318" width="0" style="45" hidden="1" customWidth="1"/>
    <col min="3319" max="3319" width="16" style="45" customWidth="1"/>
    <col min="3320" max="3320" width="14.5703125" style="45" customWidth="1"/>
    <col min="3321" max="3321" width="11.5703125" style="45" customWidth="1"/>
    <col min="3322" max="3322" width="7" style="45" customWidth="1"/>
    <col min="3323" max="3323" width="6.7109375" style="45" customWidth="1"/>
    <col min="3324" max="3324" width="7.28515625" style="45" customWidth="1"/>
    <col min="3325" max="3325" width="6.5703125" style="45" customWidth="1"/>
    <col min="3326" max="3326" width="7.28515625" style="45" customWidth="1"/>
    <col min="3327" max="3327" width="10.42578125" style="45" customWidth="1"/>
    <col min="3328" max="3328" width="13.7109375" style="45" customWidth="1"/>
    <col min="3329" max="3567" width="10.140625" style="45"/>
    <col min="3568" max="3568" width="3.85546875" style="45" customWidth="1"/>
    <col min="3569" max="3569" width="13.140625" style="45" customWidth="1"/>
    <col min="3570" max="3570" width="7.5703125" style="45" customWidth="1"/>
    <col min="3571" max="3571" width="5.140625" style="45" customWidth="1"/>
    <col min="3572" max="3572" width="6.28515625" style="45" customWidth="1"/>
    <col min="3573" max="3573" width="5.28515625" style="45" customWidth="1"/>
    <col min="3574" max="3574" width="0" style="45" hidden="1" customWidth="1"/>
    <col min="3575" max="3575" width="16" style="45" customWidth="1"/>
    <col min="3576" max="3576" width="14.5703125" style="45" customWidth="1"/>
    <col min="3577" max="3577" width="11.5703125" style="45" customWidth="1"/>
    <col min="3578" max="3578" width="7" style="45" customWidth="1"/>
    <col min="3579" max="3579" width="6.7109375" style="45" customWidth="1"/>
    <col min="3580" max="3580" width="7.28515625" style="45" customWidth="1"/>
    <col min="3581" max="3581" width="6.5703125" style="45" customWidth="1"/>
    <col min="3582" max="3582" width="7.28515625" style="45" customWidth="1"/>
    <col min="3583" max="3583" width="10.42578125" style="45" customWidth="1"/>
    <col min="3584" max="3584" width="13.7109375" style="45" customWidth="1"/>
    <col min="3585" max="3823" width="10.140625" style="45"/>
    <col min="3824" max="3824" width="3.85546875" style="45" customWidth="1"/>
    <col min="3825" max="3825" width="13.140625" style="45" customWidth="1"/>
    <col min="3826" max="3826" width="7.5703125" style="45" customWidth="1"/>
    <col min="3827" max="3827" width="5.140625" style="45" customWidth="1"/>
    <col min="3828" max="3828" width="6.28515625" style="45" customWidth="1"/>
    <col min="3829" max="3829" width="5.28515625" style="45" customWidth="1"/>
    <col min="3830" max="3830" width="0" style="45" hidden="1" customWidth="1"/>
    <col min="3831" max="3831" width="16" style="45" customWidth="1"/>
    <col min="3832" max="3832" width="14.5703125" style="45" customWidth="1"/>
    <col min="3833" max="3833" width="11.5703125" style="45" customWidth="1"/>
    <col min="3834" max="3834" width="7" style="45" customWidth="1"/>
    <col min="3835" max="3835" width="6.7109375" style="45" customWidth="1"/>
    <col min="3836" max="3836" width="7.28515625" style="45" customWidth="1"/>
    <col min="3837" max="3837" width="6.5703125" style="45" customWidth="1"/>
    <col min="3838" max="3838" width="7.28515625" style="45" customWidth="1"/>
    <col min="3839" max="3839" width="10.42578125" style="45" customWidth="1"/>
    <col min="3840" max="3840" width="13.7109375" style="45" customWidth="1"/>
    <col min="3841" max="4079" width="10.140625" style="45"/>
    <col min="4080" max="4080" width="3.85546875" style="45" customWidth="1"/>
    <col min="4081" max="4081" width="13.140625" style="45" customWidth="1"/>
    <col min="4082" max="4082" width="7.5703125" style="45" customWidth="1"/>
    <col min="4083" max="4083" width="5.140625" style="45" customWidth="1"/>
    <col min="4084" max="4084" width="6.28515625" style="45" customWidth="1"/>
    <col min="4085" max="4085" width="5.28515625" style="45" customWidth="1"/>
    <col min="4086" max="4086" width="0" style="45" hidden="1" customWidth="1"/>
    <col min="4087" max="4087" width="16" style="45" customWidth="1"/>
    <col min="4088" max="4088" width="14.5703125" style="45" customWidth="1"/>
    <col min="4089" max="4089" width="11.5703125" style="45" customWidth="1"/>
    <col min="4090" max="4090" width="7" style="45" customWidth="1"/>
    <col min="4091" max="4091" width="6.7109375" style="45" customWidth="1"/>
    <col min="4092" max="4092" width="7.28515625" style="45" customWidth="1"/>
    <col min="4093" max="4093" width="6.5703125" style="45" customWidth="1"/>
    <col min="4094" max="4094" width="7.28515625" style="45" customWidth="1"/>
    <col min="4095" max="4095" width="10.42578125" style="45" customWidth="1"/>
    <col min="4096" max="4096" width="13.7109375" style="45" customWidth="1"/>
    <col min="4097" max="4335" width="10.140625" style="45"/>
    <col min="4336" max="4336" width="3.85546875" style="45" customWidth="1"/>
    <col min="4337" max="4337" width="13.140625" style="45" customWidth="1"/>
    <col min="4338" max="4338" width="7.5703125" style="45" customWidth="1"/>
    <col min="4339" max="4339" width="5.140625" style="45" customWidth="1"/>
    <col min="4340" max="4340" width="6.28515625" style="45" customWidth="1"/>
    <col min="4341" max="4341" width="5.28515625" style="45" customWidth="1"/>
    <col min="4342" max="4342" width="0" style="45" hidden="1" customWidth="1"/>
    <col min="4343" max="4343" width="16" style="45" customWidth="1"/>
    <col min="4344" max="4344" width="14.5703125" style="45" customWidth="1"/>
    <col min="4345" max="4345" width="11.5703125" style="45" customWidth="1"/>
    <col min="4346" max="4346" width="7" style="45" customWidth="1"/>
    <col min="4347" max="4347" width="6.7109375" style="45" customWidth="1"/>
    <col min="4348" max="4348" width="7.28515625" style="45" customWidth="1"/>
    <col min="4349" max="4349" width="6.5703125" style="45" customWidth="1"/>
    <col min="4350" max="4350" width="7.28515625" style="45" customWidth="1"/>
    <col min="4351" max="4351" width="10.42578125" style="45" customWidth="1"/>
    <col min="4352" max="4352" width="13.7109375" style="45" customWidth="1"/>
    <col min="4353" max="4591" width="10.140625" style="45"/>
    <col min="4592" max="4592" width="3.85546875" style="45" customWidth="1"/>
    <col min="4593" max="4593" width="13.140625" style="45" customWidth="1"/>
    <col min="4594" max="4594" width="7.5703125" style="45" customWidth="1"/>
    <col min="4595" max="4595" width="5.140625" style="45" customWidth="1"/>
    <col min="4596" max="4596" width="6.28515625" style="45" customWidth="1"/>
    <col min="4597" max="4597" width="5.28515625" style="45" customWidth="1"/>
    <col min="4598" max="4598" width="0" style="45" hidden="1" customWidth="1"/>
    <col min="4599" max="4599" width="16" style="45" customWidth="1"/>
    <col min="4600" max="4600" width="14.5703125" style="45" customWidth="1"/>
    <col min="4601" max="4601" width="11.5703125" style="45" customWidth="1"/>
    <col min="4602" max="4602" width="7" style="45" customWidth="1"/>
    <col min="4603" max="4603" width="6.7109375" style="45" customWidth="1"/>
    <col min="4604" max="4604" width="7.28515625" style="45" customWidth="1"/>
    <col min="4605" max="4605" width="6.5703125" style="45" customWidth="1"/>
    <col min="4606" max="4606" width="7.28515625" style="45" customWidth="1"/>
    <col min="4607" max="4607" width="10.42578125" style="45" customWidth="1"/>
    <col min="4608" max="4608" width="13.7109375" style="45" customWidth="1"/>
    <col min="4609" max="4847" width="10.140625" style="45"/>
    <col min="4848" max="4848" width="3.85546875" style="45" customWidth="1"/>
    <col min="4849" max="4849" width="13.140625" style="45" customWidth="1"/>
    <col min="4850" max="4850" width="7.5703125" style="45" customWidth="1"/>
    <col min="4851" max="4851" width="5.140625" style="45" customWidth="1"/>
    <col min="4852" max="4852" width="6.28515625" style="45" customWidth="1"/>
    <col min="4853" max="4853" width="5.28515625" style="45" customWidth="1"/>
    <col min="4854" max="4854" width="0" style="45" hidden="1" customWidth="1"/>
    <col min="4855" max="4855" width="16" style="45" customWidth="1"/>
    <col min="4856" max="4856" width="14.5703125" style="45" customWidth="1"/>
    <col min="4857" max="4857" width="11.5703125" style="45" customWidth="1"/>
    <col min="4858" max="4858" width="7" style="45" customWidth="1"/>
    <col min="4859" max="4859" width="6.7109375" style="45" customWidth="1"/>
    <col min="4860" max="4860" width="7.28515625" style="45" customWidth="1"/>
    <col min="4861" max="4861" width="6.5703125" style="45" customWidth="1"/>
    <col min="4862" max="4862" width="7.28515625" style="45" customWidth="1"/>
    <col min="4863" max="4863" width="10.42578125" style="45" customWidth="1"/>
    <col min="4864" max="4864" width="13.7109375" style="45" customWidth="1"/>
    <col min="4865" max="5103" width="10.140625" style="45"/>
    <col min="5104" max="5104" width="3.85546875" style="45" customWidth="1"/>
    <col min="5105" max="5105" width="13.140625" style="45" customWidth="1"/>
    <col min="5106" max="5106" width="7.5703125" style="45" customWidth="1"/>
    <col min="5107" max="5107" width="5.140625" style="45" customWidth="1"/>
    <col min="5108" max="5108" width="6.28515625" style="45" customWidth="1"/>
    <col min="5109" max="5109" width="5.28515625" style="45" customWidth="1"/>
    <col min="5110" max="5110" width="0" style="45" hidden="1" customWidth="1"/>
    <col min="5111" max="5111" width="16" style="45" customWidth="1"/>
    <col min="5112" max="5112" width="14.5703125" style="45" customWidth="1"/>
    <col min="5113" max="5113" width="11.5703125" style="45" customWidth="1"/>
    <col min="5114" max="5114" width="7" style="45" customWidth="1"/>
    <col min="5115" max="5115" width="6.7109375" style="45" customWidth="1"/>
    <col min="5116" max="5116" width="7.28515625" style="45" customWidth="1"/>
    <col min="5117" max="5117" width="6.5703125" style="45" customWidth="1"/>
    <col min="5118" max="5118" width="7.28515625" style="45" customWidth="1"/>
    <col min="5119" max="5119" width="10.42578125" style="45" customWidth="1"/>
    <col min="5120" max="5120" width="13.7109375" style="45" customWidth="1"/>
    <col min="5121" max="5359" width="10.140625" style="45"/>
    <col min="5360" max="5360" width="3.85546875" style="45" customWidth="1"/>
    <col min="5361" max="5361" width="13.140625" style="45" customWidth="1"/>
    <col min="5362" max="5362" width="7.5703125" style="45" customWidth="1"/>
    <col min="5363" max="5363" width="5.140625" style="45" customWidth="1"/>
    <col min="5364" max="5364" width="6.28515625" style="45" customWidth="1"/>
    <col min="5365" max="5365" width="5.28515625" style="45" customWidth="1"/>
    <col min="5366" max="5366" width="0" style="45" hidden="1" customWidth="1"/>
    <col min="5367" max="5367" width="16" style="45" customWidth="1"/>
    <col min="5368" max="5368" width="14.5703125" style="45" customWidth="1"/>
    <col min="5369" max="5369" width="11.5703125" style="45" customWidth="1"/>
    <col min="5370" max="5370" width="7" style="45" customWidth="1"/>
    <col min="5371" max="5371" width="6.7109375" style="45" customWidth="1"/>
    <col min="5372" max="5372" width="7.28515625" style="45" customWidth="1"/>
    <col min="5373" max="5373" width="6.5703125" style="45" customWidth="1"/>
    <col min="5374" max="5374" width="7.28515625" style="45" customWidth="1"/>
    <col min="5375" max="5375" width="10.42578125" style="45" customWidth="1"/>
    <col min="5376" max="5376" width="13.7109375" style="45" customWidth="1"/>
    <col min="5377" max="5615" width="10.140625" style="45"/>
    <col min="5616" max="5616" width="3.85546875" style="45" customWidth="1"/>
    <col min="5617" max="5617" width="13.140625" style="45" customWidth="1"/>
    <col min="5618" max="5618" width="7.5703125" style="45" customWidth="1"/>
    <col min="5619" max="5619" width="5.140625" style="45" customWidth="1"/>
    <col min="5620" max="5620" width="6.28515625" style="45" customWidth="1"/>
    <col min="5621" max="5621" width="5.28515625" style="45" customWidth="1"/>
    <col min="5622" max="5622" width="0" style="45" hidden="1" customWidth="1"/>
    <col min="5623" max="5623" width="16" style="45" customWidth="1"/>
    <col min="5624" max="5624" width="14.5703125" style="45" customWidth="1"/>
    <col min="5625" max="5625" width="11.5703125" style="45" customWidth="1"/>
    <col min="5626" max="5626" width="7" style="45" customWidth="1"/>
    <col min="5627" max="5627" width="6.7109375" style="45" customWidth="1"/>
    <col min="5628" max="5628" width="7.28515625" style="45" customWidth="1"/>
    <col min="5629" max="5629" width="6.5703125" style="45" customWidth="1"/>
    <col min="5630" max="5630" width="7.28515625" style="45" customWidth="1"/>
    <col min="5631" max="5631" width="10.42578125" style="45" customWidth="1"/>
    <col min="5632" max="5632" width="13.7109375" style="45" customWidth="1"/>
    <col min="5633" max="5871" width="10.140625" style="45"/>
    <col min="5872" max="5872" width="3.85546875" style="45" customWidth="1"/>
    <col min="5873" max="5873" width="13.140625" style="45" customWidth="1"/>
    <col min="5874" max="5874" width="7.5703125" style="45" customWidth="1"/>
    <col min="5875" max="5875" width="5.140625" style="45" customWidth="1"/>
    <col min="5876" max="5876" width="6.28515625" style="45" customWidth="1"/>
    <col min="5877" max="5877" width="5.28515625" style="45" customWidth="1"/>
    <col min="5878" max="5878" width="0" style="45" hidden="1" customWidth="1"/>
    <col min="5879" max="5879" width="16" style="45" customWidth="1"/>
    <col min="5880" max="5880" width="14.5703125" style="45" customWidth="1"/>
    <col min="5881" max="5881" width="11.5703125" style="45" customWidth="1"/>
    <col min="5882" max="5882" width="7" style="45" customWidth="1"/>
    <col min="5883" max="5883" width="6.7109375" style="45" customWidth="1"/>
    <col min="5884" max="5884" width="7.28515625" style="45" customWidth="1"/>
    <col min="5885" max="5885" width="6.5703125" style="45" customWidth="1"/>
    <col min="5886" max="5886" width="7.28515625" style="45" customWidth="1"/>
    <col min="5887" max="5887" width="10.42578125" style="45" customWidth="1"/>
    <col min="5888" max="5888" width="13.7109375" style="45" customWidth="1"/>
    <col min="5889" max="6127" width="10.140625" style="45"/>
    <col min="6128" max="6128" width="3.85546875" style="45" customWidth="1"/>
    <col min="6129" max="6129" width="13.140625" style="45" customWidth="1"/>
    <col min="6130" max="6130" width="7.5703125" style="45" customWidth="1"/>
    <col min="6131" max="6131" width="5.140625" style="45" customWidth="1"/>
    <col min="6132" max="6132" width="6.28515625" style="45" customWidth="1"/>
    <col min="6133" max="6133" width="5.28515625" style="45" customWidth="1"/>
    <col min="6134" max="6134" width="0" style="45" hidden="1" customWidth="1"/>
    <col min="6135" max="6135" width="16" style="45" customWidth="1"/>
    <col min="6136" max="6136" width="14.5703125" style="45" customWidth="1"/>
    <col min="6137" max="6137" width="11.5703125" style="45" customWidth="1"/>
    <col min="6138" max="6138" width="7" style="45" customWidth="1"/>
    <col min="6139" max="6139" width="6.7109375" style="45" customWidth="1"/>
    <col min="6140" max="6140" width="7.28515625" style="45" customWidth="1"/>
    <col min="6141" max="6141" width="6.5703125" style="45" customWidth="1"/>
    <col min="6142" max="6142" width="7.28515625" style="45" customWidth="1"/>
    <col min="6143" max="6143" width="10.42578125" style="45" customWidth="1"/>
    <col min="6144" max="6144" width="13.7109375" style="45" customWidth="1"/>
    <col min="6145" max="6383" width="10.140625" style="45"/>
    <col min="6384" max="6384" width="3.85546875" style="45" customWidth="1"/>
    <col min="6385" max="6385" width="13.140625" style="45" customWidth="1"/>
    <col min="6386" max="6386" width="7.5703125" style="45" customWidth="1"/>
    <col min="6387" max="6387" width="5.140625" style="45" customWidth="1"/>
    <col min="6388" max="6388" width="6.28515625" style="45" customWidth="1"/>
    <col min="6389" max="6389" width="5.28515625" style="45" customWidth="1"/>
    <col min="6390" max="6390" width="0" style="45" hidden="1" customWidth="1"/>
    <col min="6391" max="6391" width="16" style="45" customWidth="1"/>
    <col min="6392" max="6392" width="14.5703125" style="45" customWidth="1"/>
    <col min="6393" max="6393" width="11.5703125" style="45" customWidth="1"/>
    <col min="6394" max="6394" width="7" style="45" customWidth="1"/>
    <col min="6395" max="6395" width="6.7109375" style="45" customWidth="1"/>
    <col min="6396" max="6396" width="7.28515625" style="45" customWidth="1"/>
    <col min="6397" max="6397" width="6.5703125" style="45" customWidth="1"/>
    <col min="6398" max="6398" width="7.28515625" style="45" customWidth="1"/>
    <col min="6399" max="6399" width="10.42578125" style="45" customWidth="1"/>
    <col min="6400" max="6400" width="13.7109375" style="45" customWidth="1"/>
    <col min="6401" max="6639" width="10.140625" style="45"/>
    <col min="6640" max="6640" width="3.85546875" style="45" customWidth="1"/>
    <col min="6641" max="6641" width="13.140625" style="45" customWidth="1"/>
    <col min="6642" max="6642" width="7.5703125" style="45" customWidth="1"/>
    <col min="6643" max="6643" width="5.140625" style="45" customWidth="1"/>
    <col min="6644" max="6644" width="6.28515625" style="45" customWidth="1"/>
    <col min="6645" max="6645" width="5.28515625" style="45" customWidth="1"/>
    <col min="6646" max="6646" width="0" style="45" hidden="1" customWidth="1"/>
    <col min="6647" max="6647" width="16" style="45" customWidth="1"/>
    <col min="6648" max="6648" width="14.5703125" style="45" customWidth="1"/>
    <col min="6649" max="6649" width="11.5703125" style="45" customWidth="1"/>
    <col min="6650" max="6650" width="7" style="45" customWidth="1"/>
    <col min="6651" max="6651" width="6.7109375" style="45" customWidth="1"/>
    <col min="6652" max="6652" width="7.28515625" style="45" customWidth="1"/>
    <col min="6653" max="6653" width="6.5703125" style="45" customWidth="1"/>
    <col min="6654" max="6654" width="7.28515625" style="45" customWidth="1"/>
    <col min="6655" max="6655" width="10.42578125" style="45" customWidth="1"/>
    <col min="6656" max="6656" width="13.7109375" style="45" customWidth="1"/>
    <col min="6657" max="6895" width="10.140625" style="45"/>
    <col min="6896" max="6896" width="3.85546875" style="45" customWidth="1"/>
    <col min="6897" max="6897" width="13.140625" style="45" customWidth="1"/>
    <col min="6898" max="6898" width="7.5703125" style="45" customWidth="1"/>
    <col min="6899" max="6899" width="5.140625" style="45" customWidth="1"/>
    <col min="6900" max="6900" width="6.28515625" style="45" customWidth="1"/>
    <col min="6901" max="6901" width="5.28515625" style="45" customWidth="1"/>
    <col min="6902" max="6902" width="0" style="45" hidden="1" customWidth="1"/>
    <col min="6903" max="6903" width="16" style="45" customWidth="1"/>
    <col min="6904" max="6904" width="14.5703125" style="45" customWidth="1"/>
    <col min="6905" max="6905" width="11.5703125" style="45" customWidth="1"/>
    <col min="6906" max="6906" width="7" style="45" customWidth="1"/>
    <col min="6907" max="6907" width="6.7109375" style="45" customWidth="1"/>
    <col min="6908" max="6908" width="7.28515625" style="45" customWidth="1"/>
    <col min="6909" max="6909" width="6.5703125" style="45" customWidth="1"/>
    <col min="6910" max="6910" width="7.28515625" style="45" customWidth="1"/>
    <col min="6911" max="6911" width="10.42578125" style="45" customWidth="1"/>
    <col min="6912" max="6912" width="13.7109375" style="45" customWidth="1"/>
    <col min="6913" max="7151" width="10.140625" style="45"/>
    <col min="7152" max="7152" width="3.85546875" style="45" customWidth="1"/>
    <col min="7153" max="7153" width="13.140625" style="45" customWidth="1"/>
    <col min="7154" max="7154" width="7.5703125" style="45" customWidth="1"/>
    <col min="7155" max="7155" width="5.140625" style="45" customWidth="1"/>
    <col min="7156" max="7156" width="6.28515625" style="45" customWidth="1"/>
    <col min="7157" max="7157" width="5.28515625" style="45" customWidth="1"/>
    <col min="7158" max="7158" width="0" style="45" hidden="1" customWidth="1"/>
    <col min="7159" max="7159" width="16" style="45" customWidth="1"/>
    <col min="7160" max="7160" width="14.5703125" style="45" customWidth="1"/>
    <col min="7161" max="7161" width="11.5703125" style="45" customWidth="1"/>
    <col min="7162" max="7162" width="7" style="45" customWidth="1"/>
    <col min="7163" max="7163" width="6.7109375" style="45" customWidth="1"/>
    <col min="7164" max="7164" width="7.28515625" style="45" customWidth="1"/>
    <col min="7165" max="7165" width="6.5703125" style="45" customWidth="1"/>
    <col min="7166" max="7166" width="7.28515625" style="45" customWidth="1"/>
    <col min="7167" max="7167" width="10.42578125" style="45" customWidth="1"/>
    <col min="7168" max="7168" width="13.7109375" style="45" customWidth="1"/>
    <col min="7169" max="7407" width="10.140625" style="45"/>
    <col min="7408" max="7408" width="3.85546875" style="45" customWidth="1"/>
    <col min="7409" max="7409" width="13.140625" style="45" customWidth="1"/>
    <col min="7410" max="7410" width="7.5703125" style="45" customWidth="1"/>
    <col min="7411" max="7411" width="5.140625" style="45" customWidth="1"/>
    <col min="7412" max="7412" width="6.28515625" style="45" customWidth="1"/>
    <col min="7413" max="7413" width="5.28515625" style="45" customWidth="1"/>
    <col min="7414" max="7414" width="0" style="45" hidden="1" customWidth="1"/>
    <col min="7415" max="7415" width="16" style="45" customWidth="1"/>
    <col min="7416" max="7416" width="14.5703125" style="45" customWidth="1"/>
    <col min="7417" max="7417" width="11.5703125" style="45" customWidth="1"/>
    <col min="7418" max="7418" width="7" style="45" customWidth="1"/>
    <col min="7419" max="7419" width="6.7109375" style="45" customWidth="1"/>
    <col min="7420" max="7420" width="7.28515625" style="45" customWidth="1"/>
    <col min="7421" max="7421" width="6.5703125" style="45" customWidth="1"/>
    <col min="7422" max="7422" width="7.28515625" style="45" customWidth="1"/>
    <col min="7423" max="7423" width="10.42578125" style="45" customWidth="1"/>
    <col min="7424" max="7424" width="13.7109375" style="45" customWidth="1"/>
    <col min="7425" max="7663" width="10.140625" style="45"/>
    <col min="7664" max="7664" width="3.85546875" style="45" customWidth="1"/>
    <col min="7665" max="7665" width="13.140625" style="45" customWidth="1"/>
    <col min="7666" max="7666" width="7.5703125" style="45" customWidth="1"/>
    <col min="7667" max="7667" width="5.140625" style="45" customWidth="1"/>
    <col min="7668" max="7668" width="6.28515625" style="45" customWidth="1"/>
    <col min="7669" max="7669" width="5.28515625" style="45" customWidth="1"/>
    <col min="7670" max="7670" width="0" style="45" hidden="1" customWidth="1"/>
    <col min="7671" max="7671" width="16" style="45" customWidth="1"/>
    <col min="7672" max="7672" width="14.5703125" style="45" customWidth="1"/>
    <col min="7673" max="7673" width="11.5703125" style="45" customWidth="1"/>
    <col min="7674" max="7674" width="7" style="45" customWidth="1"/>
    <col min="7675" max="7675" width="6.7109375" style="45" customWidth="1"/>
    <col min="7676" max="7676" width="7.28515625" style="45" customWidth="1"/>
    <col min="7677" max="7677" width="6.5703125" style="45" customWidth="1"/>
    <col min="7678" max="7678" width="7.28515625" style="45" customWidth="1"/>
    <col min="7679" max="7679" width="10.42578125" style="45" customWidth="1"/>
    <col min="7680" max="7680" width="13.7109375" style="45" customWidth="1"/>
    <col min="7681" max="7919" width="10.140625" style="45"/>
    <col min="7920" max="7920" width="3.85546875" style="45" customWidth="1"/>
    <col min="7921" max="7921" width="13.140625" style="45" customWidth="1"/>
    <col min="7922" max="7922" width="7.5703125" style="45" customWidth="1"/>
    <col min="7923" max="7923" width="5.140625" style="45" customWidth="1"/>
    <col min="7924" max="7924" width="6.28515625" style="45" customWidth="1"/>
    <col min="7925" max="7925" width="5.28515625" style="45" customWidth="1"/>
    <col min="7926" max="7926" width="0" style="45" hidden="1" customWidth="1"/>
    <col min="7927" max="7927" width="16" style="45" customWidth="1"/>
    <col min="7928" max="7928" width="14.5703125" style="45" customWidth="1"/>
    <col min="7929" max="7929" width="11.5703125" style="45" customWidth="1"/>
    <col min="7930" max="7930" width="7" style="45" customWidth="1"/>
    <col min="7931" max="7931" width="6.7109375" style="45" customWidth="1"/>
    <col min="7932" max="7932" width="7.28515625" style="45" customWidth="1"/>
    <col min="7933" max="7933" width="6.5703125" style="45" customWidth="1"/>
    <col min="7934" max="7934" width="7.28515625" style="45" customWidth="1"/>
    <col min="7935" max="7935" width="10.42578125" style="45" customWidth="1"/>
    <col min="7936" max="7936" width="13.7109375" style="45" customWidth="1"/>
    <col min="7937" max="8175" width="10.140625" style="45"/>
    <col min="8176" max="8176" width="3.85546875" style="45" customWidth="1"/>
    <col min="8177" max="8177" width="13.140625" style="45" customWidth="1"/>
    <col min="8178" max="8178" width="7.5703125" style="45" customWidth="1"/>
    <col min="8179" max="8179" width="5.140625" style="45" customWidth="1"/>
    <col min="8180" max="8180" width="6.28515625" style="45" customWidth="1"/>
    <col min="8181" max="8181" width="5.28515625" style="45" customWidth="1"/>
    <col min="8182" max="8182" width="0" style="45" hidden="1" customWidth="1"/>
    <col min="8183" max="8183" width="16" style="45" customWidth="1"/>
    <col min="8184" max="8184" width="14.5703125" style="45" customWidth="1"/>
    <col min="8185" max="8185" width="11.5703125" style="45" customWidth="1"/>
    <col min="8186" max="8186" width="7" style="45" customWidth="1"/>
    <col min="8187" max="8187" width="6.7109375" style="45" customWidth="1"/>
    <col min="8188" max="8188" width="7.28515625" style="45" customWidth="1"/>
    <col min="8189" max="8189" width="6.5703125" style="45" customWidth="1"/>
    <col min="8190" max="8190" width="7.28515625" style="45" customWidth="1"/>
    <col min="8191" max="8191" width="10.42578125" style="45" customWidth="1"/>
    <col min="8192" max="8192" width="13.7109375" style="45" customWidth="1"/>
    <col min="8193" max="8431" width="10.140625" style="45"/>
    <col min="8432" max="8432" width="3.85546875" style="45" customWidth="1"/>
    <col min="8433" max="8433" width="13.140625" style="45" customWidth="1"/>
    <col min="8434" max="8434" width="7.5703125" style="45" customWidth="1"/>
    <col min="8435" max="8435" width="5.140625" style="45" customWidth="1"/>
    <col min="8436" max="8436" width="6.28515625" style="45" customWidth="1"/>
    <col min="8437" max="8437" width="5.28515625" style="45" customWidth="1"/>
    <col min="8438" max="8438" width="0" style="45" hidden="1" customWidth="1"/>
    <col min="8439" max="8439" width="16" style="45" customWidth="1"/>
    <col min="8440" max="8440" width="14.5703125" style="45" customWidth="1"/>
    <col min="8441" max="8441" width="11.5703125" style="45" customWidth="1"/>
    <col min="8442" max="8442" width="7" style="45" customWidth="1"/>
    <col min="8443" max="8443" width="6.7109375" style="45" customWidth="1"/>
    <col min="8444" max="8444" width="7.28515625" style="45" customWidth="1"/>
    <col min="8445" max="8445" width="6.5703125" style="45" customWidth="1"/>
    <col min="8446" max="8446" width="7.28515625" style="45" customWidth="1"/>
    <col min="8447" max="8447" width="10.42578125" style="45" customWidth="1"/>
    <col min="8448" max="8448" width="13.7109375" style="45" customWidth="1"/>
    <col min="8449" max="8687" width="10.140625" style="45"/>
    <col min="8688" max="8688" width="3.85546875" style="45" customWidth="1"/>
    <col min="8689" max="8689" width="13.140625" style="45" customWidth="1"/>
    <col min="8690" max="8690" width="7.5703125" style="45" customWidth="1"/>
    <col min="8691" max="8691" width="5.140625" style="45" customWidth="1"/>
    <col min="8692" max="8692" width="6.28515625" style="45" customWidth="1"/>
    <col min="8693" max="8693" width="5.28515625" style="45" customWidth="1"/>
    <col min="8694" max="8694" width="0" style="45" hidden="1" customWidth="1"/>
    <col min="8695" max="8695" width="16" style="45" customWidth="1"/>
    <col min="8696" max="8696" width="14.5703125" style="45" customWidth="1"/>
    <col min="8697" max="8697" width="11.5703125" style="45" customWidth="1"/>
    <col min="8698" max="8698" width="7" style="45" customWidth="1"/>
    <col min="8699" max="8699" width="6.7109375" style="45" customWidth="1"/>
    <col min="8700" max="8700" width="7.28515625" style="45" customWidth="1"/>
    <col min="8701" max="8701" width="6.5703125" style="45" customWidth="1"/>
    <col min="8702" max="8702" width="7.28515625" style="45" customWidth="1"/>
    <col min="8703" max="8703" width="10.42578125" style="45" customWidth="1"/>
    <col min="8704" max="8704" width="13.7109375" style="45" customWidth="1"/>
    <col min="8705" max="8943" width="10.140625" style="45"/>
    <col min="8944" max="8944" width="3.85546875" style="45" customWidth="1"/>
    <col min="8945" max="8945" width="13.140625" style="45" customWidth="1"/>
    <col min="8946" max="8946" width="7.5703125" style="45" customWidth="1"/>
    <col min="8947" max="8947" width="5.140625" style="45" customWidth="1"/>
    <col min="8948" max="8948" width="6.28515625" style="45" customWidth="1"/>
    <col min="8949" max="8949" width="5.28515625" style="45" customWidth="1"/>
    <col min="8950" max="8950" width="0" style="45" hidden="1" customWidth="1"/>
    <col min="8951" max="8951" width="16" style="45" customWidth="1"/>
    <col min="8952" max="8952" width="14.5703125" style="45" customWidth="1"/>
    <col min="8953" max="8953" width="11.5703125" style="45" customWidth="1"/>
    <col min="8954" max="8954" width="7" style="45" customWidth="1"/>
    <col min="8955" max="8955" width="6.7109375" style="45" customWidth="1"/>
    <col min="8956" max="8956" width="7.28515625" style="45" customWidth="1"/>
    <col min="8957" max="8957" width="6.5703125" style="45" customWidth="1"/>
    <col min="8958" max="8958" width="7.28515625" style="45" customWidth="1"/>
    <col min="8959" max="8959" width="10.42578125" style="45" customWidth="1"/>
    <col min="8960" max="8960" width="13.7109375" style="45" customWidth="1"/>
    <col min="8961" max="9199" width="10.140625" style="45"/>
    <col min="9200" max="9200" width="3.85546875" style="45" customWidth="1"/>
    <col min="9201" max="9201" width="13.140625" style="45" customWidth="1"/>
    <col min="9202" max="9202" width="7.5703125" style="45" customWidth="1"/>
    <col min="9203" max="9203" width="5.140625" style="45" customWidth="1"/>
    <col min="9204" max="9204" width="6.28515625" style="45" customWidth="1"/>
    <col min="9205" max="9205" width="5.28515625" style="45" customWidth="1"/>
    <col min="9206" max="9206" width="0" style="45" hidden="1" customWidth="1"/>
    <col min="9207" max="9207" width="16" style="45" customWidth="1"/>
    <col min="9208" max="9208" width="14.5703125" style="45" customWidth="1"/>
    <col min="9209" max="9209" width="11.5703125" style="45" customWidth="1"/>
    <col min="9210" max="9210" width="7" style="45" customWidth="1"/>
    <col min="9211" max="9211" width="6.7109375" style="45" customWidth="1"/>
    <col min="9212" max="9212" width="7.28515625" style="45" customWidth="1"/>
    <col min="9213" max="9213" width="6.5703125" style="45" customWidth="1"/>
    <col min="9214" max="9214" width="7.28515625" style="45" customWidth="1"/>
    <col min="9215" max="9215" width="10.42578125" style="45" customWidth="1"/>
    <col min="9216" max="9216" width="13.7109375" style="45" customWidth="1"/>
    <col min="9217" max="9455" width="10.140625" style="45"/>
    <col min="9456" max="9456" width="3.85546875" style="45" customWidth="1"/>
    <col min="9457" max="9457" width="13.140625" style="45" customWidth="1"/>
    <col min="9458" max="9458" width="7.5703125" style="45" customWidth="1"/>
    <col min="9459" max="9459" width="5.140625" style="45" customWidth="1"/>
    <col min="9460" max="9460" width="6.28515625" style="45" customWidth="1"/>
    <col min="9461" max="9461" width="5.28515625" style="45" customWidth="1"/>
    <col min="9462" max="9462" width="0" style="45" hidden="1" customWidth="1"/>
    <col min="9463" max="9463" width="16" style="45" customWidth="1"/>
    <col min="9464" max="9464" width="14.5703125" style="45" customWidth="1"/>
    <col min="9465" max="9465" width="11.5703125" style="45" customWidth="1"/>
    <col min="9466" max="9466" width="7" style="45" customWidth="1"/>
    <col min="9467" max="9467" width="6.7109375" style="45" customWidth="1"/>
    <col min="9468" max="9468" width="7.28515625" style="45" customWidth="1"/>
    <col min="9469" max="9469" width="6.5703125" style="45" customWidth="1"/>
    <col min="9470" max="9470" width="7.28515625" style="45" customWidth="1"/>
    <col min="9471" max="9471" width="10.42578125" style="45" customWidth="1"/>
    <col min="9472" max="9472" width="13.7109375" style="45" customWidth="1"/>
    <col min="9473" max="9711" width="10.140625" style="45"/>
    <col min="9712" max="9712" width="3.85546875" style="45" customWidth="1"/>
    <col min="9713" max="9713" width="13.140625" style="45" customWidth="1"/>
    <col min="9714" max="9714" width="7.5703125" style="45" customWidth="1"/>
    <col min="9715" max="9715" width="5.140625" style="45" customWidth="1"/>
    <col min="9716" max="9716" width="6.28515625" style="45" customWidth="1"/>
    <col min="9717" max="9717" width="5.28515625" style="45" customWidth="1"/>
    <col min="9718" max="9718" width="0" style="45" hidden="1" customWidth="1"/>
    <col min="9719" max="9719" width="16" style="45" customWidth="1"/>
    <col min="9720" max="9720" width="14.5703125" style="45" customWidth="1"/>
    <col min="9721" max="9721" width="11.5703125" style="45" customWidth="1"/>
    <col min="9722" max="9722" width="7" style="45" customWidth="1"/>
    <col min="9723" max="9723" width="6.7109375" style="45" customWidth="1"/>
    <col min="9724" max="9724" width="7.28515625" style="45" customWidth="1"/>
    <col min="9725" max="9725" width="6.5703125" style="45" customWidth="1"/>
    <col min="9726" max="9726" width="7.28515625" style="45" customWidth="1"/>
    <col min="9727" max="9727" width="10.42578125" style="45" customWidth="1"/>
    <col min="9728" max="9728" width="13.7109375" style="45" customWidth="1"/>
    <col min="9729" max="9967" width="10.140625" style="45"/>
    <col min="9968" max="9968" width="3.85546875" style="45" customWidth="1"/>
    <col min="9969" max="9969" width="13.140625" style="45" customWidth="1"/>
    <col min="9970" max="9970" width="7.5703125" style="45" customWidth="1"/>
    <col min="9971" max="9971" width="5.140625" style="45" customWidth="1"/>
    <col min="9972" max="9972" width="6.28515625" style="45" customWidth="1"/>
    <col min="9973" max="9973" width="5.28515625" style="45" customWidth="1"/>
    <col min="9974" max="9974" width="0" style="45" hidden="1" customWidth="1"/>
    <col min="9975" max="9975" width="16" style="45" customWidth="1"/>
    <col min="9976" max="9976" width="14.5703125" style="45" customWidth="1"/>
    <col min="9977" max="9977" width="11.5703125" style="45" customWidth="1"/>
    <col min="9978" max="9978" width="7" style="45" customWidth="1"/>
    <col min="9979" max="9979" width="6.7109375" style="45" customWidth="1"/>
    <col min="9980" max="9980" width="7.28515625" style="45" customWidth="1"/>
    <col min="9981" max="9981" width="6.5703125" style="45" customWidth="1"/>
    <col min="9982" max="9982" width="7.28515625" style="45" customWidth="1"/>
    <col min="9983" max="9983" width="10.42578125" style="45" customWidth="1"/>
    <col min="9984" max="9984" width="13.7109375" style="45" customWidth="1"/>
    <col min="9985" max="10223" width="10.140625" style="45"/>
    <col min="10224" max="10224" width="3.85546875" style="45" customWidth="1"/>
    <col min="10225" max="10225" width="13.140625" style="45" customWidth="1"/>
    <col min="10226" max="10226" width="7.5703125" style="45" customWidth="1"/>
    <col min="10227" max="10227" width="5.140625" style="45" customWidth="1"/>
    <col min="10228" max="10228" width="6.28515625" style="45" customWidth="1"/>
    <col min="10229" max="10229" width="5.28515625" style="45" customWidth="1"/>
    <col min="10230" max="10230" width="0" style="45" hidden="1" customWidth="1"/>
    <col min="10231" max="10231" width="16" style="45" customWidth="1"/>
    <col min="10232" max="10232" width="14.5703125" style="45" customWidth="1"/>
    <col min="10233" max="10233" width="11.5703125" style="45" customWidth="1"/>
    <col min="10234" max="10234" width="7" style="45" customWidth="1"/>
    <col min="10235" max="10235" width="6.7109375" style="45" customWidth="1"/>
    <col min="10236" max="10236" width="7.28515625" style="45" customWidth="1"/>
    <col min="10237" max="10237" width="6.5703125" style="45" customWidth="1"/>
    <col min="10238" max="10238" width="7.28515625" style="45" customWidth="1"/>
    <col min="10239" max="10239" width="10.42578125" style="45" customWidth="1"/>
    <col min="10240" max="10240" width="13.7109375" style="45" customWidth="1"/>
    <col min="10241" max="10479" width="10.140625" style="45"/>
    <col min="10480" max="10480" width="3.85546875" style="45" customWidth="1"/>
    <col min="10481" max="10481" width="13.140625" style="45" customWidth="1"/>
    <col min="10482" max="10482" width="7.5703125" style="45" customWidth="1"/>
    <col min="10483" max="10483" width="5.140625" style="45" customWidth="1"/>
    <col min="10484" max="10484" width="6.28515625" style="45" customWidth="1"/>
    <col min="10485" max="10485" width="5.28515625" style="45" customWidth="1"/>
    <col min="10486" max="10486" width="0" style="45" hidden="1" customWidth="1"/>
    <col min="10487" max="10487" width="16" style="45" customWidth="1"/>
    <col min="10488" max="10488" width="14.5703125" style="45" customWidth="1"/>
    <col min="10489" max="10489" width="11.5703125" style="45" customWidth="1"/>
    <col min="10490" max="10490" width="7" style="45" customWidth="1"/>
    <col min="10491" max="10491" width="6.7109375" style="45" customWidth="1"/>
    <col min="10492" max="10492" width="7.28515625" style="45" customWidth="1"/>
    <col min="10493" max="10493" width="6.5703125" style="45" customWidth="1"/>
    <col min="10494" max="10494" width="7.28515625" style="45" customWidth="1"/>
    <col min="10495" max="10495" width="10.42578125" style="45" customWidth="1"/>
    <col min="10496" max="10496" width="13.7109375" style="45" customWidth="1"/>
    <col min="10497" max="10735" width="10.140625" style="45"/>
    <col min="10736" max="10736" width="3.85546875" style="45" customWidth="1"/>
    <col min="10737" max="10737" width="13.140625" style="45" customWidth="1"/>
    <col min="10738" max="10738" width="7.5703125" style="45" customWidth="1"/>
    <col min="10739" max="10739" width="5.140625" style="45" customWidth="1"/>
    <col min="10740" max="10740" width="6.28515625" style="45" customWidth="1"/>
    <col min="10741" max="10741" width="5.28515625" style="45" customWidth="1"/>
    <col min="10742" max="10742" width="0" style="45" hidden="1" customWidth="1"/>
    <col min="10743" max="10743" width="16" style="45" customWidth="1"/>
    <col min="10744" max="10744" width="14.5703125" style="45" customWidth="1"/>
    <col min="10745" max="10745" width="11.5703125" style="45" customWidth="1"/>
    <col min="10746" max="10746" width="7" style="45" customWidth="1"/>
    <col min="10747" max="10747" width="6.7109375" style="45" customWidth="1"/>
    <col min="10748" max="10748" width="7.28515625" style="45" customWidth="1"/>
    <col min="10749" max="10749" width="6.5703125" style="45" customWidth="1"/>
    <col min="10750" max="10750" width="7.28515625" style="45" customWidth="1"/>
    <col min="10751" max="10751" width="10.42578125" style="45" customWidth="1"/>
    <col min="10752" max="10752" width="13.7109375" style="45" customWidth="1"/>
    <col min="10753" max="10991" width="10.140625" style="45"/>
    <col min="10992" max="10992" width="3.85546875" style="45" customWidth="1"/>
    <col min="10993" max="10993" width="13.140625" style="45" customWidth="1"/>
    <col min="10994" max="10994" width="7.5703125" style="45" customWidth="1"/>
    <col min="10995" max="10995" width="5.140625" style="45" customWidth="1"/>
    <col min="10996" max="10996" width="6.28515625" style="45" customWidth="1"/>
    <col min="10997" max="10997" width="5.28515625" style="45" customWidth="1"/>
    <col min="10998" max="10998" width="0" style="45" hidden="1" customWidth="1"/>
    <col min="10999" max="10999" width="16" style="45" customWidth="1"/>
    <col min="11000" max="11000" width="14.5703125" style="45" customWidth="1"/>
    <col min="11001" max="11001" width="11.5703125" style="45" customWidth="1"/>
    <col min="11002" max="11002" width="7" style="45" customWidth="1"/>
    <col min="11003" max="11003" width="6.7109375" style="45" customWidth="1"/>
    <col min="11004" max="11004" width="7.28515625" style="45" customWidth="1"/>
    <col min="11005" max="11005" width="6.5703125" style="45" customWidth="1"/>
    <col min="11006" max="11006" width="7.28515625" style="45" customWidth="1"/>
    <col min="11007" max="11007" width="10.42578125" style="45" customWidth="1"/>
    <col min="11008" max="11008" width="13.7109375" style="45" customWidth="1"/>
    <col min="11009" max="11247" width="10.140625" style="45"/>
    <col min="11248" max="11248" width="3.85546875" style="45" customWidth="1"/>
    <col min="11249" max="11249" width="13.140625" style="45" customWidth="1"/>
    <col min="11250" max="11250" width="7.5703125" style="45" customWidth="1"/>
    <col min="11251" max="11251" width="5.140625" style="45" customWidth="1"/>
    <col min="11252" max="11252" width="6.28515625" style="45" customWidth="1"/>
    <col min="11253" max="11253" width="5.28515625" style="45" customWidth="1"/>
    <col min="11254" max="11254" width="0" style="45" hidden="1" customWidth="1"/>
    <col min="11255" max="11255" width="16" style="45" customWidth="1"/>
    <col min="11256" max="11256" width="14.5703125" style="45" customWidth="1"/>
    <col min="11257" max="11257" width="11.5703125" style="45" customWidth="1"/>
    <col min="11258" max="11258" width="7" style="45" customWidth="1"/>
    <col min="11259" max="11259" width="6.7109375" style="45" customWidth="1"/>
    <col min="11260" max="11260" width="7.28515625" style="45" customWidth="1"/>
    <col min="11261" max="11261" width="6.5703125" style="45" customWidth="1"/>
    <col min="11262" max="11262" width="7.28515625" style="45" customWidth="1"/>
    <col min="11263" max="11263" width="10.42578125" style="45" customWidth="1"/>
    <col min="11264" max="11264" width="13.7109375" style="45" customWidth="1"/>
    <col min="11265" max="11503" width="10.140625" style="45"/>
    <col min="11504" max="11504" width="3.85546875" style="45" customWidth="1"/>
    <col min="11505" max="11505" width="13.140625" style="45" customWidth="1"/>
    <col min="11506" max="11506" width="7.5703125" style="45" customWidth="1"/>
    <col min="11507" max="11507" width="5.140625" style="45" customWidth="1"/>
    <col min="11508" max="11508" width="6.28515625" style="45" customWidth="1"/>
    <col min="11509" max="11509" width="5.28515625" style="45" customWidth="1"/>
    <col min="11510" max="11510" width="0" style="45" hidden="1" customWidth="1"/>
    <col min="11511" max="11511" width="16" style="45" customWidth="1"/>
    <col min="11512" max="11512" width="14.5703125" style="45" customWidth="1"/>
    <col min="11513" max="11513" width="11.5703125" style="45" customWidth="1"/>
    <col min="11514" max="11514" width="7" style="45" customWidth="1"/>
    <col min="11515" max="11515" width="6.7109375" style="45" customWidth="1"/>
    <col min="11516" max="11516" width="7.28515625" style="45" customWidth="1"/>
    <col min="11517" max="11517" width="6.5703125" style="45" customWidth="1"/>
    <col min="11518" max="11518" width="7.28515625" style="45" customWidth="1"/>
    <col min="11519" max="11519" width="10.42578125" style="45" customWidth="1"/>
    <col min="11520" max="11520" width="13.7109375" style="45" customWidth="1"/>
    <col min="11521" max="11759" width="10.140625" style="45"/>
    <col min="11760" max="11760" width="3.85546875" style="45" customWidth="1"/>
    <col min="11761" max="11761" width="13.140625" style="45" customWidth="1"/>
    <col min="11762" max="11762" width="7.5703125" style="45" customWidth="1"/>
    <col min="11763" max="11763" width="5.140625" style="45" customWidth="1"/>
    <col min="11764" max="11764" width="6.28515625" style="45" customWidth="1"/>
    <col min="11765" max="11765" width="5.28515625" style="45" customWidth="1"/>
    <col min="11766" max="11766" width="0" style="45" hidden="1" customWidth="1"/>
    <col min="11767" max="11767" width="16" style="45" customWidth="1"/>
    <col min="11768" max="11768" width="14.5703125" style="45" customWidth="1"/>
    <col min="11769" max="11769" width="11.5703125" style="45" customWidth="1"/>
    <col min="11770" max="11770" width="7" style="45" customWidth="1"/>
    <col min="11771" max="11771" width="6.7109375" style="45" customWidth="1"/>
    <col min="11772" max="11772" width="7.28515625" style="45" customWidth="1"/>
    <col min="11773" max="11773" width="6.5703125" style="45" customWidth="1"/>
    <col min="11774" max="11774" width="7.28515625" style="45" customWidth="1"/>
    <col min="11775" max="11775" width="10.42578125" style="45" customWidth="1"/>
    <col min="11776" max="11776" width="13.7109375" style="45" customWidth="1"/>
    <col min="11777" max="12015" width="10.140625" style="45"/>
    <col min="12016" max="12016" width="3.85546875" style="45" customWidth="1"/>
    <col min="12017" max="12017" width="13.140625" style="45" customWidth="1"/>
    <col min="12018" max="12018" width="7.5703125" style="45" customWidth="1"/>
    <col min="12019" max="12019" width="5.140625" style="45" customWidth="1"/>
    <col min="12020" max="12020" width="6.28515625" style="45" customWidth="1"/>
    <col min="12021" max="12021" width="5.28515625" style="45" customWidth="1"/>
    <col min="12022" max="12022" width="0" style="45" hidden="1" customWidth="1"/>
    <col min="12023" max="12023" width="16" style="45" customWidth="1"/>
    <col min="12024" max="12024" width="14.5703125" style="45" customWidth="1"/>
    <col min="12025" max="12025" width="11.5703125" style="45" customWidth="1"/>
    <col min="12026" max="12026" width="7" style="45" customWidth="1"/>
    <col min="12027" max="12027" width="6.7109375" style="45" customWidth="1"/>
    <col min="12028" max="12028" width="7.28515625" style="45" customWidth="1"/>
    <col min="12029" max="12029" width="6.5703125" style="45" customWidth="1"/>
    <col min="12030" max="12030" width="7.28515625" style="45" customWidth="1"/>
    <col min="12031" max="12031" width="10.42578125" style="45" customWidth="1"/>
    <col min="12032" max="12032" width="13.7109375" style="45" customWidth="1"/>
    <col min="12033" max="12271" width="10.140625" style="45"/>
    <col min="12272" max="12272" width="3.85546875" style="45" customWidth="1"/>
    <col min="12273" max="12273" width="13.140625" style="45" customWidth="1"/>
    <col min="12274" max="12274" width="7.5703125" style="45" customWidth="1"/>
    <col min="12275" max="12275" width="5.140625" style="45" customWidth="1"/>
    <col min="12276" max="12276" width="6.28515625" style="45" customWidth="1"/>
    <col min="12277" max="12277" width="5.28515625" style="45" customWidth="1"/>
    <col min="12278" max="12278" width="0" style="45" hidden="1" customWidth="1"/>
    <col min="12279" max="12279" width="16" style="45" customWidth="1"/>
    <col min="12280" max="12280" width="14.5703125" style="45" customWidth="1"/>
    <col min="12281" max="12281" width="11.5703125" style="45" customWidth="1"/>
    <col min="12282" max="12282" width="7" style="45" customWidth="1"/>
    <col min="12283" max="12283" width="6.7109375" style="45" customWidth="1"/>
    <col min="12284" max="12284" width="7.28515625" style="45" customWidth="1"/>
    <col min="12285" max="12285" width="6.5703125" style="45" customWidth="1"/>
    <col min="12286" max="12286" width="7.28515625" style="45" customWidth="1"/>
    <col min="12287" max="12287" width="10.42578125" style="45" customWidth="1"/>
    <col min="12288" max="12288" width="13.7109375" style="45" customWidth="1"/>
    <col min="12289" max="12527" width="10.140625" style="45"/>
    <col min="12528" max="12528" width="3.85546875" style="45" customWidth="1"/>
    <col min="12529" max="12529" width="13.140625" style="45" customWidth="1"/>
    <col min="12530" max="12530" width="7.5703125" style="45" customWidth="1"/>
    <col min="12531" max="12531" width="5.140625" style="45" customWidth="1"/>
    <col min="12532" max="12532" width="6.28515625" style="45" customWidth="1"/>
    <col min="12533" max="12533" width="5.28515625" style="45" customWidth="1"/>
    <col min="12534" max="12534" width="0" style="45" hidden="1" customWidth="1"/>
    <col min="12535" max="12535" width="16" style="45" customWidth="1"/>
    <col min="12536" max="12536" width="14.5703125" style="45" customWidth="1"/>
    <col min="12537" max="12537" width="11.5703125" style="45" customWidth="1"/>
    <col min="12538" max="12538" width="7" style="45" customWidth="1"/>
    <col min="12539" max="12539" width="6.7109375" style="45" customWidth="1"/>
    <col min="12540" max="12540" width="7.28515625" style="45" customWidth="1"/>
    <col min="12541" max="12541" width="6.5703125" style="45" customWidth="1"/>
    <col min="12542" max="12542" width="7.28515625" style="45" customWidth="1"/>
    <col min="12543" max="12543" width="10.42578125" style="45" customWidth="1"/>
    <col min="12544" max="12544" width="13.7109375" style="45" customWidth="1"/>
    <col min="12545" max="12783" width="10.140625" style="45"/>
    <col min="12784" max="12784" width="3.85546875" style="45" customWidth="1"/>
    <col min="12785" max="12785" width="13.140625" style="45" customWidth="1"/>
    <col min="12786" max="12786" width="7.5703125" style="45" customWidth="1"/>
    <col min="12787" max="12787" width="5.140625" style="45" customWidth="1"/>
    <col min="12788" max="12788" width="6.28515625" style="45" customWidth="1"/>
    <col min="12789" max="12789" width="5.28515625" style="45" customWidth="1"/>
    <col min="12790" max="12790" width="0" style="45" hidden="1" customWidth="1"/>
    <col min="12791" max="12791" width="16" style="45" customWidth="1"/>
    <col min="12792" max="12792" width="14.5703125" style="45" customWidth="1"/>
    <col min="12793" max="12793" width="11.5703125" style="45" customWidth="1"/>
    <col min="12794" max="12794" width="7" style="45" customWidth="1"/>
    <col min="12795" max="12795" width="6.7109375" style="45" customWidth="1"/>
    <col min="12796" max="12796" width="7.28515625" style="45" customWidth="1"/>
    <col min="12797" max="12797" width="6.5703125" style="45" customWidth="1"/>
    <col min="12798" max="12798" width="7.28515625" style="45" customWidth="1"/>
    <col min="12799" max="12799" width="10.42578125" style="45" customWidth="1"/>
    <col min="12800" max="12800" width="13.7109375" style="45" customWidth="1"/>
    <col min="12801" max="13039" width="10.140625" style="45"/>
    <col min="13040" max="13040" width="3.85546875" style="45" customWidth="1"/>
    <col min="13041" max="13041" width="13.140625" style="45" customWidth="1"/>
    <col min="13042" max="13042" width="7.5703125" style="45" customWidth="1"/>
    <col min="13043" max="13043" width="5.140625" style="45" customWidth="1"/>
    <col min="13044" max="13044" width="6.28515625" style="45" customWidth="1"/>
    <col min="13045" max="13045" width="5.28515625" style="45" customWidth="1"/>
    <col min="13046" max="13046" width="0" style="45" hidden="1" customWidth="1"/>
    <col min="13047" max="13047" width="16" style="45" customWidth="1"/>
    <col min="13048" max="13048" width="14.5703125" style="45" customWidth="1"/>
    <col min="13049" max="13049" width="11.5703125" style="45" customWidth="1"/>
    <col min="13050" max="13050" width="7" style="45" customWidth="1"/>
    <col min="13051" max="13051" width="6.7109375" style="45" customWidth="1"/>
    <col min="13052" max="13052" width="7.28515625" style="45" customWidth="1"/>
    <col min="13053" max="13053" width="6.5703125" style="45" customWidth="1"/>
    <col min="13054" max="13054" width="7.28515625" style="45" customWidth="1"/>
    <col min="13055" max="13055" width="10.42578125" style="45" customWidth="1"/>
    <col min="13056" max="13056" width="13.7109375" style="45" customWidth="1"/>
    <col min="13057" max="13295" width="10.140625" style="45"/>
    <col min="13296" max="13296" width="3.85546875" style="45" customWidth="1"/>
    <col min="13297" max="13297" width="13.140625" style="45" customWidth="1"/>
    <col min="13298" max="13298" width="7.5703125" style="45" customWidth="1"/>
    <col min="13299" max="13299" width="5.140625" style="45" customWidth="1"/>
    <col min="13300" max="13300" width="6.28515625" style="45" customWidth="1"/>
    <col min="13301" max="13301" width="5.28515625" style="45" customWidth="1"/>
    <col min="13302" max="13302" width="0" style="45" hidden="1" customWidth="1"/>
    <col min="13303" max="13303" width="16" style="45" customWidth="1"/>
    <col min="13304" max="13304" width="14.5703125" style="45" customWidth="1"/>
    <col min="13305" max="13305" width="11.5703125" style="45" customWidth="1"/>
    <col min="13306" max="13306" width="7" style="45" customWidth="1"/>
    <col min="13307" max="13307" width="6.7109375" style="45" customWidth="1"/>
    <col min="13308" max="13308" width="7.28515625" style="45" customWidth="1"/>
    <col min="13309" max="13309" width="6.5703125" style="45" customWidth="1"/>
    <col min="13310" max="13310" width="7.28515625" style="45" customWidth="1"/>
    <col min="13311" max="13311" width="10.42578125" style="45" customWidth="1"/>
    <col min="13312" max="13312" width="13.7109375" style="45" customWidth="1"/>
    <col min="13313" max="13551" width="10.140625" style="45"/>
    <col min="13552" max="13552" width="3.85546875" style="45" customWidth="1"/>
    <col min="13553" max="13553" width="13.140625" style="45" customWidth="1"/>
    <col min="13554" max="13554" width="7.5703125" style="45" customWidth="1"/>
    <col min="13555" max="13555" width="5.140625" style="45" customWidth="1"/>
    <col min="13556" max="13556" width="6.28515625" style="45" customWidth="1"/>
    <col min="13557" max="13557" width="5.28515625" style="45" customWidth="1"/>
    <col min="13558" max="13558" width="0" style="45" hidden="1" customWidth="1"/>
    <col min="13559" max="13559" width="16" style="45" customWidth="1"/>
    <col min="13560" max="13560" width="14.5703125" style="45" customWidth="1"/>
    <col min="13561" max="13561" width="11.5703125" style="45" customWidth="1"/>
    <col min="13562" max="13562" width="7" style="45" customWidth="1"/>
    <col min="13563" max="13563" width="6.7109375" style="45" customWidth="1"/>
    <col min="13564" max="13564" width="7.28515625" style="45" customWidth="1"/>
    <col min="13565" max="13565" width="6.5703125" style="45" customWidth="1"/>
    <col min="13566" max="13566" width="7.28515625" style="45" customWidth="1"/>
    <col min="13567" max="13567" width="10.42578125" style="45" customWidth="1"/>
    <col min="13568" max="13568" width="13.7109375" style="45" customWidth="1"/>
    <col min="13569" max="13807" width="10.140625" style="45"/>
    <col min="13808" max="13808" width="3.85546875" style="45" customWidth="1"/>
    <col min="13809" max="13809" width="13.140625" style="45" customWidth="1"/>
    <col min="13810" max="13810" width="7.5703125" style="45" customWidth="1"/>
    <col min="13811" max="13811" width="5.140625" style="45" customWidth="1"/>
    <col min="13812" max="13812" width="6.28515625" style="45" customWidth="1"/>
    <col min="13813" max="13813" width="5.28515625" style="45" customWidth="1"/>
    <col min="13814" max="13814" width="0" style="45" hidden="1" customWidth="1"/>
    <col min="13815" max="13815" width="16" style="45" customWidth="1"/>
    <col min="13816" max="13816" width="14.5703125" style="45" customWidth="1"/>
    <col min="13817" max="13817" width="11.5703125" style="45" customWidth="1"/>
    <col min="13818" max="13818" width="7" style="45" customWidth="1"/>
    <col min="13819" max="13819" width="6.7109375" style="45" customWidth="1"/>
    <col min="13820" max="13820" width="7.28515625" style="45" customWidth="1"/>
    <col min="13821" max="13821" width="6.5703125" style="45" customWidth="1"/>
    <col min="13822" max="13822" width="7.28515625" style="45" customWidth="1"/>
    <col min="13823" max="13823" width="10.42578125" style="45" customWidth="1"/>
    <col min="13824" max="13824" width="13.7109375" style="45" customWidth="1"/>
    <col min="13825" max="14063" width="10.140625" style="45"/>
    <col min="14064" max="14064" width="3.85546875" style="45" customWidth="1"/>
    <col min="14065" max="14065" width="13.140625" style="45" customWidth="1"/>
    <col min="14066" max="14066" width="7.5703125" style="45" customWidth="1"/>
    <col min="14067" max="14067" width="5.140625" style="45" customWidth="1"/>
    <col min="14068" max="14068" width="6.28515625" style="45" customWidth="1"/>
    <col min="14069" max="14069" width="5.28515625" style="45" customWidth="1"/>
    <col min="14070" max="14070" width="0" style="45" hidden="1" customWidth="1"/>
    <col min="14071" max="14071" width="16" style="45" customWidth="1"/>
    <col min="14072" max="14072" width="14.5703125" style="45" customWidth="1"/>
    <col min="14073" max="14073" width="11.5703125" style="45" customWidth="1"/>
    <col min="14074" max="14074" width="7" style="45" customWidth="1"/>
    <col min="14075" max="14075" width="6.7109375" style="45" customWidth="1"/>
    <col min="14076" max="14076" width="7.28515625" style="45" customWidth="1"/>
    <col min="14077" max="14077" width="6.5703125" style="45" customWidth="1"/>
    <col min="14078" max="14078" width="7.28515625" style="45" customWidth="1"/>
    <col min="14079" max="14079" width="10.42578125" style="45" customWidth="1"/>
    <col min="14080" max="14080" width="13.7109375" style="45" customWidth="1"/>
    <col min="14081" max="14319" width="10.140625" style="45"/>
    <col min="14320" max="14320" width="3.85546875" style="45" customWidth="1"/>
    <col min="14321" max="14321" width="13.140625" style="45" customWidth="1"/>
    <col min="14322" max="14322" width="7.5703125" style="45" customWidth="1"/>
    <col min="14323" max="14323" width="5.140625" style="45" customWidth="1"/>
    <col min="14324" max="14324" width="6.28515625" style="45" customWidth="1"/>
    <col min="14325" max="14325" width="5.28515625" style="45" customWidth="1"/>
    <col min="14326" max="14326" width="0" style="45" hidden="1" customWidth="1"/>
    <col min="14327" max="14327" width="16" style="45" customWidth="1"/>
    <col min="14328" max="14328" width="14.5703125" style="45" customWidth="1"/>
    <col min="14329" max="14329" width="11.5703125" style="45" customWidth="1"/>
    <col min="14330" max="14330" width="7" style="45" customWidth="1"/>
    <col min="14331" max="14331" width="6.7109375" style="45" customWidth="1"/>
    <col min="14332" max="14332" width="7.28515625" style="45" customWidth="1"/>
    <col min="14333" max="14333" width="6.5703125" style="45" customWidth="1"/>
    <col min="14334" max="14334" width="7.28515625" style="45" customWidth="1"/>
    <col min="14335" max="14335" width="10.42578125" style="45" customWidth="1"/>
    <col min="14336" max="14336" width="13.7109375" style="45" customWidth="1"/>
    <col min="14337" max="14575" width="10.140625" style="45"/>
    <col min="14576" max="14576" width="3.85546875" style="45" customWidth="1"/>
    <col min="14577" max="14577" width="13.140625" style="45" customWidth="1"/>
    <col min="14578" max="14578" width="7.5703125" style="45" customWidth="1"/>
    <col min="14579" max="14579" width="5.140625" style="45" customWidth="1"/>
    <col min="14580" max="14580" width="6.28515625" style="45" customWidth="1"/>
    <col min="14581" max="14581" width="5.28515625" style="45" customWidth="1"/>
    <col min="14582" max="14582" width="0" style="45" hidden="1" customWidth="1"/>
    <col min="14583" max="14583" width="16" style="45" customWidth="1"/>
    <col min="14584" max="14584" width="14.5703125" style="45" customWidth="1"/>
    <col min="14585" max="14585" width="11.5703125" style="45" customWidth="1"/>
    <col min="14586" max="14586" width="7" style="45" customWidth="1"/>
    <col min="14587" max="14587" width="6.7109375" style="45" customWidth="1"/>
    <col min="14588" max="14588" width="7.28515625" style="45" customWidth="1"/>
    <col min="14589" max="14589" width="6.5703125" style="45" customWidth="1"/>
    <col min="14590" max="14590" width="7.28515625" style="45" customWidth="1"/>
    <col min="14591" max="14591" width="10.42578125" style="45" customWidth="1"/>
    <col min="14592" max="14592" width="13.7109375" style="45" customWidth="1"/>
    <col min="14593" max="14831" width="10.140625" style="45"/>
    <col min="14832" max="14832" width="3.85546875" style="45" customWidth="1"/>
    <col min="14833" max="14833" width="13.140625" style="45" customWidth="1"/>
    <col min="14834" max="14834" width="7.5703125" style="45" customWidth="1"/>
    <col min="14835" max="14835" width="5.140625" style="45" customWidth="1"/>
    <col min="14836" max="14836" width="6.28515625" style="45" customWidth="1"/>
    <col min="14837" max="14837" width="5.28515625" style="45" customWidth="1"/>
    <col min="14838" max="14838" width="0" style="45" hidden="1" customWidth="1"/>
    <col min="14839" max="14839" width="16" style="45" customWidth="1"/>
    <col min="14840" max="14840" width="14.5703125" style="45" customWidth="1"/>
    <col min="14841" max="14841" width="11.5703125" style="45" customWidth="1"/>
    <col min="14842" max="14842" width="7" style="45" customWidth="1"/>
    <col min="14843" max="14843" width="6.7109375" style="45" customWidth="1"/>
    <col min="14844" max="14844" width="7.28515625" style="45" customWidth="1"/>
    <col min="14845" max="14845" width="6.5703125" style="45" customWidth="1"/>
    <col min="14846" max="14846" width="7.28515625" style="45" customWidth="1"/>
    <col min="14847" max="14847" width="10.42578125" style="45" customWidth="1"/>
    <col min="14848" max="14848" width="13.7109375" style="45" customWidth="1"/>
    <col min="14849" max="15087" width="10.140625" style="45"/>
    <col min="15088" max="15088" width="3.85546875" style="45" customWidth="1"/>
    <col min="15089" max="15089" width="13.140625" style="45" customWidth="1"/>
    <col min="15090" max="15090" width="7.5703125" style="45" customWidth="1"/>
    <col min="15091" max="15091" width="5.140625" style="45" customWidth="1"/>
    <col min="15092" max="15092" width="6.28515625" style="45" customWidth="1"/>
    <col min="15093" max="15093" width="5.28515625" style="45" customWidth="1"/>
    <col min="15094" max="15094" width="0" style="45" hidden="1" customWidth="1"/>
    <col min="15095" max="15095" width="16" style="45" customWidth="1"/>
    <col min="15096" max="15096" width="14.5703125" style="45" customWidth="1"/>
    <col min="15097" max="15097" width="11.5703125" style="45" customWidth="1"/>
    <col min="15098" max="15098" width="7" style="45" customWidth="1"/>
    <col min="15099" max="15099" width="6.7109375" style="45" customWidth="1"/>
    <col min="15100" max="15100" width="7.28515625" style="45" customWidth="1"/>
    <col min="15101" max="15101" width="6.5703125" style="45" customWidth="1"/>
    <col min="15102" max="15102" width="7.28515625" style="45" customWidth="1"/>
    <col min="15103" max="15103" width="10.42578125" style="45" customWidth="1"/>
    <col min="15104" max="15104" width="13.7109375" style="45" customWidth="1"/>
    <col min="15105" max="15343" width="10.140625" style="45"/>
    <col min="15344" max="15344" width="3.85546875" style="45" customWidth="1"/>
    <col min="15345" max="15345" width="13.140625" style="45" customWidth="1"/>
    <col min="15346" max="15346" width="7.5703125" style="45" customWidth="1"/>
    <col min="15347" max="15347" width="5.140625" style="45" customWidth="1"/>
    <col min="15348" max="15348" width="6.28515625" style="45" customWidth="1"/>
    <col min="15349" max="15349" width="5.28515625" style="45" customWidth="1"/>
    <col min="15350" max="15350" width="0" style="45" hidden="1" customWidth="1"/>
    <col min="15351" max="15351" width="16" style="45" customWidth="1"/>
    <col min="15352" max="15352" width="14.5703125" style="45" customWidth="1"/>
    <col min="15353" max="15353" width="11.5703125" style="45" customWidth="1"/>
    <col min="15354" max="15354" width="7" style="45" customWidth="1"/>
    <col min="15355" max="15355" width="6.7109375" style="45" customWidth="1"/>
    <col min="15356" max="15356" width="7.28515625" style="45" customWidth="1"/>
    <col min="15357" max="15357" width="6.5703125" style="45" customWidth="1"/>
    <col min="15358" max="15358" width="7.28515625" style="45" customWidth="1"/>
    <col min="15359" max="15359" width="10.42578125" style="45" customWidth="1"/>
    <col min="15360" max="15360" width="13.7109375" style="45" customWidth="1"/>
    <col min="15361" max="15599" width="10.140625" style="45"/>
    <col min="15600" max="15600" width="3.85546875" style="45" customWidth="1"/>
    <col min="15601" max="15601" width="13.140625" style="45" customWidth="1"/>
    <col min="15602" max="15602" width="7.5703125" style="45" customWidth="1"/>
    <col min="15603" max="15603" width="5.140625" style="45" customWidth="1"/>
    <col min="15604" max="15604" width="6.28515625" style="45" customWidth="1"/>
    <col min="15605" max="15605" width="5.28515625" style="45" customWidth="1"/>
    <col min="15606" max="15606" width="0" style="45" hidden="1" customWidth="1"/>
    <col min="15607" max="15607" width="16" style="45" customWidth="1"/>
    <col min="15608" max="15608" width="14.5703125" style="45" customWidth="1"/>
    <col min="15609" max="15609" width="11.5703125" style="45" customWidth="1"/>
    <col min="15610" max="15610" width="7" style="45" customWidth="1"/>
    <col min="15611" max="15611" width="6.7109375" style="45" customWidth="1"/>
    <col min="15612" max="15612" width="7.28515625" style="45" customWidth="1"/>
    <col min="15613" max="15613" width="6.5703125" style="45" customWidth="1"/>
    <col min="15614" max="15614" width="7.28515625" style="45" customWidth="1"/>
    <col min="15615" max="15615" width="10.42578125" style="45" customWidth="1"/>
    <col min="15616" max="15616" width="13.7109375" style="45" customWidth="1"/>
    <col min="15617" max="15855" width="10.140625" style="45"/>
    <col min="15856" max="15856" width="3.85546875" style="45" customWidth="1"/>
    <col min="15857" max="15857" width="13.140625" style="45" customWidth="1"/>
    <col min="15858" max="15858" width="7.5703125" style="45" customWidth="1"/>
    <col min="15859" max="15859" width="5.140625" style="45" customWidth="1"/>
    <col min="15860" max="15860" width="6.28515625" style="45" customWidth="1"/>
    <col min="15861" max="15861" width="5.28515625" style="45" customWidth="1"/>
    <col min="15862" max="15862" width="0" style="45" hidden="1" customWidth="1"/>
    <col min="15863" max="15863" width="16" style="45" customWidth="1"/>
    <col min="15864" max="15864" width="14.5703125" style="45" customWidth="1"/>
    <col min="15865" max="15865" width="11.5703125" style="45" customWidth="1"/>
    <col min="15866" max="15866" width="7" style="45" customWidth="1"/>
    <col min="15867" max="15867" width="6.7109375" style="45" customWidth="1"/>
    <col min="15868" max="15868" width="7.28515625" style="45" customWidth="1"/>
    <col min="15869" max="15869" width="6.5703125" style="45" customWidth="1"/>
    <col min="15870" max="15870" width="7.28515625" style="45" customWidth="1"/>
    <col min="15871" max="15871" width="10.42578125" style="45" customWidth="1"/>
    <col min="15872" max="15872" width="13.7109375" style="45" customWidth="1"/>
    <col min="15873" max="16111" width="10.140625" style="45"/>
    <col min="16112" max="16112" width="3.85546875" style="45" customWidth="1"/>
    <col min="16113" max="16113" width="13.140625" style="45" customWidth="1"/>
    <col min="16114" max="16114" width="7.5703125" style="45" customWidth="1"/>
    <col min="16115" max="16115" width="5.140625" style="45" customWidth="1"/>
    <col min="16116" max="16116" width="6.28515625" style="45" customWidth="1"/>
    <col min="16117" max="16117" width="5.28515625" style="45" customWidth="1"/>
    <col min="16118" max="16118" width="0" style="45" hidden="1" customWidth="1"/>
    <col min="16119" max="16119" width="16" style="45" customWidth="1"/>
    <col min="16120" max="16120" width="14.5703125" style="45" customWidth="1"/>
    <col min="16121" max="16121" width="11.5703125" style="45" customWidth="1"/>
    <col min="16122" max="16122" width="7" style="45" customWidth="1"/>
    <col min="16123" max="16123" width="6.7109375" style="45" customWidth="1"/>
    <col min="16124" max="16124" width="7.28515625" style="45" customWidth="1"/>
    <col min="16125" max="16125" width="6.5703125" style="45" customWidth="1"/>
    <col min="16126" max="16126" width="7.28515625" style="45" customWidth="1"/>
    <col min="16127" max="16127" width="10.42578125" style="45" customWidth="1"/>
    <col min="16128" max="16128" width="13.7109375" style="45" customWidth="1"/>
    <col min="16129" max="16384" width="10.140625" style="45"/>
  </cols>
  <sheetData>
    <row r="1" spans="1:17" x14ac:dyDescent="0.25">
      <c r="A1" s="331" t="s">
        <v>225</v>
      </c>
      <c r="B1" s="331"/>
      <c r="C1" s="331"/>
      <c r="D1" s="331"/>
      <c r="E1" s="331"/>
      <c r="F1" s="331"/>
      <c r="G1" s="331"/>
      <c r="H1" s="331"/>
      <c r="K1" s="332" t="s">
        <v>2</v>
      </c>
      <c r="L1" s="332"/>
      <c r="M1" s="332"/>
      <c r="N1" s="332"/>
      <c r="O1" s="332"/>
      <c r="P1" s="332"/>
      <c r="Q1" s="332"/>
    </row>
    <row r="2" spans="1:17" x14ac:dyDescent="0.25">
      <c r="A2" s="332" t="s">
        <v>226</v>
      </c>
      <c r="B2" s="332"/>
      <c r="C2" s="332"/>
      <c r="D2" s="332"/>
      <c r="E2" s="332"/>
      <c r="F2" s="332"/>
      <c r="G2" s="332"/>
      <c r="H2" s="332"/>
      <c r="K2" s="332" t="s">
        <v>4</v>
      </c>
      <c r="L2" s="332"/>
      <c r="M2" s="332"/>
      <c r="N2" s="332"/>
      <c r="O2" s="332"/>
      <c r="P2" s="332"/>
      <c r="Q2" s="332"/>
    </row>
    <row r="3" spans="1:17" x14ac:dyDescent="0.25">
      <c r="A3" s="333"/>
      <c r="B3" s="333"/>
      <c r="C3" s="333"/>
      <c r="D3" s="333"/>
      <c r="E3" s="333"/>
      <c r="F3" s="333"/>
      <c r="G3" s="333"/>
      <c r="H3" s="46"/>
      <c r="I3" s="331"/>
      <c r="J3" s="331"/>
      <c r="K3" s="331"/>
      <c r="L3" s="331"/>
      <c r="M3" s="331"/>
      <c r="N3" s="331"/>
      <c r="O3" s="331"/>
      <c r="P3" s="331"/>
    </row>
    <row r="4" spans="1:17" ht="18.75" x14ac:dyDescent="0.3">
      <c r="A4" s="334" t="s">
        <v>227</v>
      </c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</row>
    <row r="5" spans="1:17" ht="18.75" x14ac:dyDescent="0.3">
      <c r="A5" s="334" t="s">
        <v>358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  <c r="Q5" s="334"/>
    </row>
    <row r="7" spans="1:17" x14ac:dyDescent="0.25">
      <c r="A7" s="335" t="s">
        <v>228</v>
      </c>
      <c r="B7" s="335" t="s">
        <v>229</v>
      </c>
      <c r="C7" s="335"/>
      <c r="D7" s="335" t="s">
        <v>230</v>
      </c>
      <c r="E7" s="335" t="s">
        <v>231</v>
      </c>
      <c r="F7" s="335"/>
      <c r="G7" s="335"/>
      <c r="H7" s="336" t="s">
        <v>381</v>
      </c>
      <c r="I7" s="337" t="s">
        <v>232</v>
      </c>
      <c r="J7" s="337" t="s">
        <v>233</v>
      </c>
      <c r="K7" s="336" t="s">
        <v>424</v>
      </c>
      <c r="L7" s="337" t="s">
        <v>427</v>
      </c>
      <c r="M7" s="336" t="s">
        <v>425</v>
      </c>
      <c r="N7" s="343" t="s">
        <v>234</v>
      </c>
      <c r="O7" s="336" t="s">
        <v>426</v>
      </c>
      <c r="P7" s="339" t="s">
        <v>384</v>
      </c>
      <c r="Q7" s="335" t="s">
        <v>235</v>
      </c>
    </row>
    <row r="8" spans="1:17" ht="90" customHeight="1" x14ac:dyDescent="0.25">
      <c r="A8" s="335"/>
      <c r="B8" s="335"/>
      <c r="C8" s="335"/>
      <c r="D8" s="335"/>
      <c r="E8" s="51" t="s">
        <v>236</v>
      </c>
      <c r="F8" s="51" t="s">
        <v>237</v>
      </c>
      <c r="G8" s="52" t="s">
        <v>238</v>
      </c>
      <c r="H8" s="336"/>
      <c r="I8" s="338"/>
      <c r="J8" s="338"/>
      <c r="K8" s="336"/>
      <c r="L8" s="338"/>
      <c r="M8" s="336"/>
      <c r="N8" s="344"/>
      <c r="O8" s="335"/>
      <c r="P8" s="340"/>
      <c r="Q8" s="335"/>
    </row>
    <row r="9" spans="1:17" s="54" customFormat="1" ht="15" x14ac:dyDescent="0.25">
      <c r="A9" s="44" t="s">
        <v>239</v>
      </c>
      <c r="B9" s="341">
        <v>2</v>
      </c>
      <c r="C9" s="342"/>
      <c r="D9" s="53">
        <v>3</v>
      </c>
      <c r="E9" s="53">
        <v>4</v>
      </c>
      <c r="F9" s="53">
        <v>5</v>
      </c>
      <c r="G9" s="53">
        <v>6</v>
      </c>
      <c r="H9" s="53">
        <v>6</v>
      </c>
      <c r="I9" s="53">
        <v>7</v>
      </c>
      <c r="J9" s="53">
        <v>8</v>
      </c>
      <c r="K9" s="53">
        <v>9</v>
      </c>
      <c r="L9" s="53">
        <v>10</v>
      </c>
      <c r="M9" s="53">
        <v>11</v>
      </c>
      <c r="N9" s="53">
        <v>12</v>
      </c>
      <c r="O9" s="53">
        <v>13</v>
      </c>
      <c r="P9" s="53">
        <v>14</v>
      </c>
      <c r="Q9" s="53">
        <v>15</v>
      </c>
    </row>
    <row r="10" spans="1:17" s="59" customFormat="1" ht="29.25" customHeight="1" x14ac:dyDescent="0.25">
      <c r="A10" s="205">
        <v>1</v>
      </c>
      <c r="B10" s="157" t="s">
        <v>359</v>
      </c>
      <c r="C10" s="158" t="s">
        <v>221</v>
      </c>
      <c r="D10" s="55"/>
      <c r="E10" s="56" t="s">
        <v>240</v>
      </c>
      <c r="F10" s="55"/>
      <c r="G10" s="55"/>
      <c r="H10" s="159" t="s">
        <v>241</v>
      </c>
      <c r="I10" s="57"/>
      <c r="J10" s="57"/>
      <c r="K10" s="203">
        <v>60</v>
      </c>
      <c r="L10" s="203"/>
      <c r="M10" s="203">
        <f>K10+L10</f>
        <v>60</v>
      </c>
      <c r="N10" s="209">
        <v>43</v>
      </c>
      <c r="O10" s="209">
        <f>M10-N10</f>
        <v>17</v>
      </c>
      <c r="P10" s="226">
        <f>K10/N10</f>
        <v>1.3953488372093024</v>
      </c>
      <c r="Q10" s="55"/>
    </row>
    <row r="11" spans="1:17" s="59" customFormat="1" ht="36" customHeight="1" x14ac:dyDescent="0.25">
      <c r="A11" s="205">
        <v>2</v>
      </c>
      <c r="B11" s="157" t="s">
        <v>360</v>
      </c>
      <c r="C11" s="158" t="s">
        <v>117</v>
      </c>
      <c r="D11" s="55"/>
      <c r="E11" s="56" t="s">
        <v>240</v>
      </c>
      <c r="F11" s="55"/>
      <c r="G11" s="55"/>
      <c r="H11" s="159" t="s">
        <v>241</v>
      </c>
      <c r="I11" s="200" t="s">
        <v>382</v>
      </c>
      <c r="J11" s="200" t="s">
        <v>383</v>
      </c>
      <c r="K11" s="203">
        <v>75</v>
      </c>
      <c r="L11" s="203">
        <v>44</v>
      </c>
      <c r="M11" s="203">
        <f t="shared" ref="M11:M28" si="0">K11+L11</f>
        <v>119</v>
      </c>
      <c r="N11" s="209">
        <v>43</v>
      </c>
      <c r="O11" s="209">
        <f t="shared" ref="O11:O28" si="1">M11-N11</f>
        <v>76</v>
      </c>
      <c r="P11" s="226">
        <f>K11/N11</f>
        <v>1.7441860465116279</v>
      </c>
      <c r="Q11" s="55" t="s">
        <v>386</v>
      </c>
    </row>
    <row r="12" spans="1:17" s="59" customFormat="1" ht="33" customHeight="1" x14ac:dyDescent="0.25">
      <c r="A12" s="205">
        <v>3</v>
      </c>
      <c r="B12" s="157" t="s">
        <v>361</v>
      </c>
      <c r="C12" s="158" t="s">
        <v>362</v>
      </c>
      <c r="D12" s="55"/>
      <c r="E12" s="56" t="s">
        <v>240</v>
      </c>
      <c r="F12" s="55"/>
      <c r="G12" s="55"/>
      <c r="H12" s="161" t="s">
        <v>363</v>
      </c>
      <c r="I12" s="201" t="s">
        <v>385</v>
      </c>
      <c r="J12" s="200" t="s">
        <v>376</v>
      </c>
      <c r="K12" s="203">
        <v>60</v>
      </c>
      <c r="L12" s="203">
        <v>44</v>
      </c>
      <c r="M12" s="203">
        <f t="shared" si="0"/>
        <v>104</v>
      </c>
      <c r="N12" s="209">
        <v>60</v>
      </c>
      <c r="O12" s="209">
        <f t="shared" si="1"/>
        <v>44</v>
      </c>
      <c r="P12" s="226">
        <f>K12/N12</f>
        <v>1</v>
      </c>
      <c r="Q12" s="55" t="s">
        <v>242</v>
      </c>
    </row>
    <row r="13" spans="1:17" s="59" customFormat="1" ht="67.5" customHeight="1" x14ac:dyDescent="0.25">
      <c r="A13" s="205">
        <v>4</v>
      </c>
      <c r="B13" s="157" t="s">
        <v>110</v>
      </c>
      <c r="C13" s="158" t="s">
        <v>111</v>
      </c>
      <c r="D13" s="55"/>
      <c r="E13" s="56" t="s">
        <v>240</v>
      </c>
      <c r="F13" s="55"/>
      <c r="G13" s="55"/>
      <c r="H13" s="159" t="s">
        <v>363</v>
      </c>
      <c r="I13" s="200" t="s">
        <v>419</v>
      </c>
      <c r="J13" s="200" t="s">
        <v>420</v>
      </c>
      <c r="K13" s="203">
        <f>45+30+30</f>
        <v>105</v>
      </c>
      <c r="L13" s="203"/>
      <c r="M13" s="203">
        <f>K13+L13</f>
        <v>105</v>
      </c>
      <c r="N13" s="209">
        <v>77</v>
      </c>
      <c r="O13" s="209">
        <f>M13-N13</f>
        <v>28</v>
      </c>
      <c r="P13" s="226">
        <f>K13/N13</f>
        <v>1.3636363636363635</v>
      </c>
      <c r="Q13" s="55"/>
    </row>
    <row r="14" spans="1:17" s="59" customFormat="1" ht="33" customHeight="1" x14ac:dyDescent="0.25">
      <c r="A14" s="205">
        <v>5</v>
      </c>
      <c r="B14" s="157" t="s">
        <v>442</v>
      </c>
      <c r="C14" s="158" t="s">
        <v>70</v>
      </c>
      <c r="D14" s="55"/>
      <c r="E14" s="56"/>
      <c r="F14" s="55"/>
      <c r="G14" s="55"/>
      <c r="H14" s="161" t="s">
        <v>363</v>
      </c>
      <c r="I14" s="201"/>
      <c r="J14" s="200"/>
      <c r="K14" s="203"/>
      <c r="L14" s="203"/>
      <c r="M14" s="203"/>
      <c r="N14" s="209">
        <v>86</v>
      </c>
      <c r="O14" s="209"/>
      <c r="P14" s="226"/>
      <c r="Q14" s="55"/>
    </row>
    <row r="15" spans="1:17" s="59" customFormat="1" ht="32.25" customHeight="1" x14ac:dyDescent="0.25">
      <c r="A15" s="205">
        <v>6</v>
      </c>
      <c r="B15" s="157" t="s">
        <v>148</v>
      </c>
      <c r="C15" s="158" t="s">
        <v>140</v>
      </c>
      <c r="D15" s="55"/>
      <c r="E15" s="56" t="s">
        <v>240</v>
      </c>
      <c r="F15" s="55"/>
      <c r="G15" s="55"/>
      <c r="H15" s="159" t="s">
        <v>364</v>
      </c>
      <c r="I15" s="200" t="s">
        <v>422</v>
      </c>
      <c r="J15" s="200" t="s">
        <v>423</v>
      </c>
      <c r="K15" s="203">
        <f>54+56</f>
        <v>110</v>
      </c>
      <c r="L15" s="203"/>
      <c r="M15" s="203">
        <f t="shared" si="0"/>
        <v>110</v>
      </c>
      <c r="N15" s="209">
        <v>60</v>
      </c>
      <c r="O15" s="209">
        <f t="shared" si="1"/>
        <v>50</v>
      </c>
      <c r="P15" s="226">
        <f>K15/N15</f>
        <v>1.8333333333333333</v>
      </c>
      <c r="Q15" s="55"/>
    </row>
    <row r="16" spans="1:17" s="59" customFormat="1" ht="34.5" customHeight="1" x14ac:dyDescent="0.25">
      <c r="A16" s="205">
        <v>7</v>
      </c>
      <c r="B16" s="157" t="s">
        <v>365</v>
      </c>
      <c r="C16" s="158" t="s">
        <v>366</v>
      </c>
      <c r="D16" s="55"/>
      <c r="E16" s="56"/>
      <c r="F16" s="55"/>
      <c r="G16" s="55"/>
      <c r="H16" s="161" t="s">
        <v>364</v>
      </c>
      <c r="I16" s="202" t="s">
        <v>378</v>
      </c>
      <c r="J16" s="200" t="s">
        <v>379</v>
      </c>
      <c r="K16" s="203">
        <v>30</v>
      </c>
      <c r="L16" s="203"/>
      <c r="M16" s="203">
        <f t="shared" si="0"/>
        <v>30</v>
      </c>
      <c r="N16" s="209">
        <v>77</v>
      </c>
      <c r="O16" s="209">
        <f t="shared" si="1"/>
        <v>-47</v>
      </c>
      <c r="P16" s="58"/>
      <c r="Q16" s="160" t="s">
        <v>377</v>
      </c>
    </row>
    <row r="17" spans="1:17" s="59" customFormat="1" ht="34.5" customHeight="1" x14ac:dyDescent="0.25">
      <c r="A17" s="205">
        <v>8</v>
      </c>
      <c r="B17" s="157" t="s">
        <v>443</v>
      </c>
      <c r="C17" s="158" t="s">
        <v>59</v>
      </c>
      <c r="D17" s="55"/>
      <c r="E17" s="56"/>
      <c r="F17" s="55"/>
      <c r="G17" s="55"/>
      <c r="H17" s="161" t="s">
        <v>364</v>
      </c>
      <c r="I17" s="202"/>
      <c r="J17" s="200"/>
      <c r="K17" s="203"/>
      <c r="L17" s="203"/>
      <c r="M17" s="203"/>
      <c r="N17" s="209">
        <v>86</v>
      </c>
      <c r="O17" s="209"/>
      <c r="P17" s="58"/>
      <c r="Q17" s="160"/>
    </row>
    <row r="18" spans="1:17" s="59" customFormat="1" ht="31.5" customHeight="1" x14ac:dyDescent="0.25">
      <c r="A18" s="205">
        <v>9</v>
      </c>
      <c r="B18" s="157" t="s">
        <v>444</v>
      </c>
      <c r="C18" s="158" t="s">
        <v>72</v>
      </c>
      <c r="D18" s="55"/>
      <c r="E18" s="56"/>
      <c r="F18" s="55"/>
      <c r="G18" s="55"/>
      <c r="H18" s="161" t="s">
        <v>364</v>
      </c>
      <c r="I18" s="202"/>
      <c r="J18" s="200"/>
      <c r="K18" s="203"/>
      <c r="L18" s="203"/>
      <c r="M18" s="203"/>
      <c r="N18" s="209">
        <v>86</v>
      </c>
      <c r="O18" s="209"/>
      <c r="P18" s="58"/>
      <c r="Q18" s="160"/>
    </row>
    <row r="19" spans="1:17" s="59" customFormat="1" ht="31.5" customHeight="1" x14ac:dyDescent="0.25">
      <c r="A19" s="205">
        <v>10</v>
      </c>
      <c r="B19" s="157" t="s">
        <v>445</v>
      </c>
      <c r="C19" s="158" t="s">
        <v>329</v>
      </c>
      <c r="D19" s="55"/>
      <c r="E19" s="56"/>
      <c r="F19" s="55"/>
      <c r="G19" s="55"/>
      <c r="H19" s="161" t="s">
        <v>446</v>
      </c>
      <c r="I19" s="202"/>
      <c r="J19" s="200"/>
      <c r="K19" s="203"/>
      <c r="L19" s="203"/>
      <c r="M19" s="203"/>
      <c r="N19" s="209">
        <v>86</v>
      </c>
      <c r="O19" s="209"/>
      <c r="P19" s="58"/>
      <c r="Q19" s="160"/>
    </row>
    <row r="20" spans="1:17" ht="33.75" customHeight="1" x14ac:dyDescent="0.25">
      <c r="A20" s="205">
        <v>11</v>
      </c>
      <c r="B20" s="157" t="s">
        <v>223</v>
      </c>
      <c r="C20" s="158" t="s">
        <v>224</v>
      </c>
      <c r="D20" s="162"/>
      <c r="E20" s="162"/>
      <c r="F20" s="162"/>
      <c r="G20" s="162"/>
      <c r="H20" s="161" t="s">
        <v>367</v>
      </c>
      <c r="I20" s="162"/>
      <c r="J20" s="162"/>
      <c r="K20" s="199">
        <v>74.3</v>
      </c>
      <c r="L20" s="207"/>
      <c r="M20" s="203">
        <f t="shared" si="0"/>
        <v>74.3</v>
      </c>
      <c r="N20" s="209">
        <v>60</v>
      </c>
      <c r="O20" s="209">
        <f t="shared" si="1"/>
        <v>14.299999999999997</v>
      </c>
      <c r="P20" s="58"/>
      <c r="Q20" s="162"/>
    </row>
    <row r="21" spans="1:17" ht="31.5" customHeight="1" x14ac:dyDescent="0.25">
      <c r="A21" s="205">
        <v>12</v>
      </c>
      <c r="B21" s="157" t="s">
        <v>441</v>
      </c>
      <c r="C21" s="158" t="s">
        <v>44</v>
      </c>
      <c r="D21" s="162"/>
      <c r="E21" s="162"/>
      <c r="F21" s="162"/>
      <c r="G21" s="162"/>
      <c r="H21" s="161" t="s">
        <v>367</v>
      </c>
      <c r="I21" s="162"/>
      <c r="J21" s="162"/>
      <c r="K21" s="199"/>
      <c r="L21" s="207"/>
      <c r="M21" s="203"/>
      <c r="N21" s="211">
        <v>86</v>
      </c>
      <c r="O21" s="209"/>
      <c r="P21" s="58"/>
      <c r="Q21" s="162"/>
    </row>
    <row r="22" spans="1:17" ht="33" customHeight="1" x14ac:dyDescent="0.25">
      <c r="A22" s="205">
        <v>13</v>
      </c>
      <c r="B22" s="157" t="s">
        <v>186</v>
      </c>
      <c r="C22" s="158" t="s">
        <v>142</v>
      </c>
      <c r="D22" s="162"/>
      <c r="E22" s="162"/>
      <c r="F22" s="162"/>
      <c r="G22" s="162"/>
      <c r="H22" s="161" t="s">
        <v>368</v>
      </c>
      <c r="I22" s="162"/>
      <c r="J22" s="162"/>
      <c r="K22" s="199">
        <v>120</v>
      </c>
      <c r="L22" s="207"/>
      <c r="M22" s="203">
        <f t="shared" si="0"/>
        <v>120</v>
      </c>
      <c r="N22" s="206">
        <v>60</v>
      </c>
      <c r="O22" s="209">
        <f t="shared" si="1"/>
        <v>60</v>
      </c>
      <c r="P22" s="241"/>
      <c r="Q22" s="241"/>
    </row>
    <row r="23" spans="1:17" s="60" customFormat="1" ht="34.5" customHeight="1" x14ac:dyDescent="0.25">
      <c r="A23" s="205">
        <v>14</v>
      </c>
      <c r="B23" s="157" t="s">
        <v>369</v>
      </c>
      <c r="C23" s="158" t="s">
        <v>177</v>
      </c>
      <c r="D23" s="242"/>
      <c r="E23" s="242"/>
      <c r="F23" s="242"/>
      <c r="G23" s="242"/>
      <c r="H23" s="161" t="s">
        <v>370</v>
      </c>
      <c r="I23" s="242"/>
      <c r="J23" s="242"/>
      <c r="K23" s="199">
        <v>60</v>
      </c>
      <c r="L23" s="243"/>
      <c r="M23" s="203">
        <f t="shared" si="0"/>
        <v>60</v>
      </c>
      <c r="N23" s="206">
        <v>60</v>
      </c>
      <c r="O23" s="209">
        <f t="shared" si="1"/>
        <v>0</v>
      </c>
      <c r="P23" s="242"/>
      <c r="Q23" s="242"/>
    </row>
    <row r="24" spans="1:17" s="60" customFormat="1" ht="31.5" customHeight="1" x14ac:dyDescent="0.25">
      <c r="A24" s="205">
        <v>15</v>
      </c>
      <c r="B24" s="157" t="s">
        <v>50</v>
      </c>
      <c r="C24" s="158" t="s">
        <v>141</v>
      </c>
      <c r="D24" s="163"/>
      <c r="E24" s="163"/>
      <c r="F24" s="163"/>
      <c r="G24" s="163"/>
      <c r="H24" s="161" t="s">
        <v>370</v>
      </c>
      <c r="I24" s="202" t="s">
        <v>378</v>
      </c>
      <c r="J24" s="89" t="s">
        <v>380</v>
      </c>
      <c r="K24" s="208">
        <v>36</v>
      </c>
      <c r="L24" s="210"/>
      <c r="M24" s="203">
        <f t="shared" si="0"/>
        <v>36</v>
      </c>
      <c r="N24" s="206">
        <v>77</v>
      </c>
      <c r="O24" s="209">
        <f t="shared" si="1"/>
        <v>-41</v>
      </c>
      <c r="P24" s="164"/>
      <c r="Q24" s="160" t="s">
        <v>377</v>
      </c>
    </row>
    <row r="25" spans="1:17" ht="32.25" customHeight="1" x14ac:dyDescent="0.25">
      <c r="A25" s="205">
        <v>16</v>
      </c>
      <c r="B25" s="157" t="s">
        <v>371</v>
      </c>
      <c r="C25" s="158" t="s">
        <v>174</v>
      </c>
      <c r="D25" s="162"/>
      <c r="E25" s="162"/>
      <c r="F25" s="162"/>
      <c r="G25" s="162"/>
      <c r="H25" s="161" t="s">
        <v>370</v>
      </c>
      <c r="I25" s="204" t="s">
        <v>415</v>
      </c>
      <c r="J25" s="212" t="s">
        <v>416</v>
      </c>
      <c r="K25" s="206">
        <v>45</v>
      </c>
      <c r="L25" s="207"/>
      <c r="M25" s="203">
        <f t="shared" si="0"/>
        <v>45</v>
      </c>
      <c r="N25" s="211">
        <v>86</v>
      </c>
      <c r="O25" s="209">
        <f t="shared" si="1"/>
        <v>-41</v>
      </c>
      <c r="P25" s="165"/>
      <c r="Q25" s="162"/>
    </row>
    <row r="26" spans="1:17" ht="33" customHeight="1" x14ac:dyDescent="0.25">
      <c r="A26" s="205">
        <v>17</v>
      </c>
      <c r="B26" s="157" t="s">
        <v>372</v>
      </c>
      <c r="C26" s="158" t="s">
        <v>114</v>
      </c>
      <c r="D26" s="162"/>
      <c r="E26" s="162"/>
      <c r="F26" s="162"/>
      <c r="G26" s="162"/>
      <c r="H26" s="161" t="s">
        <v>373</v>
      </c>
      <c r="I26" s="166" t="s">
        <v>414</v>
      </c>
      <c r="J26" s="162"/>
      <c r="K26" s="206">
        <v>60</v>
      </c>
      <c r="L26" s="207"/>
      <c r="M26" s="203">
        <f t="shared" si="0"/>
        <v>60</v>
      </c>
      <c r="N26" s="211">
        <v>60</v>
      </c>
      <c r="O26" s="209">
        <f t="shared" si="1"/>
        <v>0</v>
      </c>
      <c r="P26" s="165"/>
      <c r="Q26" s="162"/>
    </row>
    <row r="27" spans="1:17" ht="33.75" customHeight="1" x14ac:dyDescent="0.25">
      <c r="A27" s="205">
        <v>18</v>
      </c>
      <c r="B27" s="157" t="s">
        <v>374</v>
      </c>
      <c r="C27" s="158" t="s">
        <v>89</v>
      </c>
      <c r="D27" s="162"/>
      <c r="E27" s="162"/>
      <c r="F27" s="162"/>
      <c r="G27" s="162"/>
      <c r="H27" s="161" t="s">
        <v>373</v>
      </c>
      <c r="I27" s="162"/>
      <c r="J27" s="162"/>
      <c r="K27" s="206">
        <v>190.8</v>
      </c>
      <c r="L27" s="206">
        <v>32.299999999999997</v>
      </c>
      <c r="M27" s="203">
        <f t="shared" si="0"/>
        <v>223.10000000000002</v>
      </c>
      <c r="N27" s="206">
        <v>77</v>
      </c>
      <c r="O27" s="209">
        <f t="shared" si="1"/>
        <v>146.10000000000002</v>
      </c>
      <c r="P27" s="165"/>
      <c r="Q27" s="162"/>
    </row>
    <row r="28" spans="1:17" ht="27" customHeight="1" x14ac:dyDescent="0.25">
      <c r="A28" s="205">
        <v>19</v>
      </c>
      <c r="B28" s="157" t="s">
        <v>93</v>
      </c>
      <c r="C28" s="158" t="s">
        <v>94</v>
      </c>
      <c r="D28" s="162"/>
      <c r="E28" s="162"/>
      <c r="F28" s="162"/>
      <c r="G28" s="162"/>
      <c r="H28" s="166" t="s">
        <v>375</v>
      </c>
      <c r="I28" s="206" t="s">
        <v>417</v>
      </c>
      <c r="J28" s="206" t="s">
        <v>418</v>
      </c>
      <c r="K28" s="206">
        <v>60</v>
      </c>
      <c r="L28" s="207"/>
      <c r="M28" s="203">
        <f t="shared" si="0"/>
        <v>60</v>
      </c>
      <c r="N28" s="211">
        <v>60</v>
      </c>
      <c r="O28" s="209">
        <f t="shared" si="1"/>
        <v>0</v>
      </c>
      <c r="P28" s="165"/>
      <c r="Q28" s="162"/>
    </row>
  </sheetData>
  <mergeCells count="23">
    <mergeCell ref="B9:C9"/>
    <mergeCell ref="L7:L8"/>
    <mergeCell ref="M7:M8"/>
    <mergeCell ref="N7:N8"/>
    <mergeCell ref="O7:O8"/>
    <mergeCell ref="A4:Q4"/>
    <mergeCell ref="A5:Q5"/>
    <mergeCell ref="A7:A8"/>
    <mergeCell ref="B7:C8"/>
    <mergeCell ref="D7:D8"/>
    <mergeCell ref="E7:G7"/>
    <mergeCell ref="H7:H8"/>
    <mergeCell ref="I7:I8"/>
    <mergeCell ref="J7:J8"/>
    <mergeCell ref="K7:K8"/>
    <mergeCell ref="P7:P8"/>
    <mergeCell ref="Q7:Q8"/>
    <mergeCell ref="A1:H1"/>
    <mergeCell ref="K1:Q1"/>
    <mergeCell ref="A2:H2"/>
    <mergeCell ref="K2:Q2"/>
    <mergeCell ref="A3:G3"/>
    <mergeCell ref="I3:P3"/>
  </mergeCells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PCUD TOAN TRUONG</vt:lpstr>
      <vt:lpstr>KIEM CHUC</vt:lpstr>
      <vt:lpstr>'KIEM CHUC'!Print_Titles</vt:lpstr>
      <vt:lpstr>'PCUD TOAN TRUONG'!Print_Titles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2024-12-24T06:58:52Z</cp:lastPrinted>
  <dcterms:created xsi:type="dcterms:W3CDTF">2019-11-07T01:58:02Z</dcterms:created>
  <dcterms:modified xsi:type="dcterms:W3CDTF">2024-12-25T02:42:40Z</dcterms:modified>
</cp:coreProperties>
</file>